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9BeZjdrpdfIp9C8YXKFS4BdOnQbD5ztJp3le42w9j2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70">
      <text>
        <t xml:space="preserve">======
ID#AAABk0OjpU8
Author    (2025-06-20 05:40:12)
ACOS</t>
      </text>
    </comment>
  </commentList>
  <extLst>
    <ext uri="GoogleSheetsCustomDataVersion2">
      <go:sheetsCustomData xmlns:go="http://customooxmlschemas.google.com/" r:id="rId1" roundtripDataSignature="AMtx7mgqE0zfXZt6t8iIYGIrtwY2JuLjqg=="/>
    </ext>
  </extLst>
</comments>
</file>

<file path=xl/sharedStrings.xml><?xml version="1.0" encoding="utf-8"?>
<sst xmlns="http://schemas.openxmlformats.org/spreadsheetml/2006/main" count="22522" uniqueCount="7307">
  <si>
    <t>Facultate:</t>
  </si>
  <si>
    <t>Facultatea de Științe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</si>
  <si>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</si>
  <si>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</si>
  <si>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</si>
  <si>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</si>
  <si>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</si>
  <si>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</si>
  <si>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</si>
  <si>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</si>
  <si>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</si>
  <si>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</si>
  <si>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</si>
  <si>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</si>
  <si>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</si>
  <si>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</si>
  <si>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</si>
  <si>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</si>
  <si>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</si>
  <si>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</si>
  <si>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</si>
  <si>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</si>
  <si>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</si>
  <si>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</si>
  <si>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</si>
  <si>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</si>
  <si>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</si>
  <si>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</si>
  <si>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</si>
  <si>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</si>
  <si>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</si>
  <si>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</si>
  <si>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</si>
  <si>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</si>
  <si>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</si>
  <si>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</si>
  <si>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</si>
  <si>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</si>
  <si>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</si>
  <si>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</si>
  <si>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</si>
  <si>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</si>
  <si>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</si>
  <si>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</si>
  <si>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</si>
  <si>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</si>
  <si>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</si>
  <si>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</si>
  <si>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</si>
  <si>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</si>
  <si>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</si>
  <si>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Benedek-Sîrbu Ana-Maria</t>
  </si>
  <si>
    <t>FSTI2</t>
  </si>
  <si>
    <t>Conf.</t>
  </si>
  <si>
    <t>Boeraș Ioana</t>
  </si>
  <si>
    <t>Lector</t>
  </si>
  <si>
    <t>Costea Marioara</t>
  </si>
  <si>
    <t>Ilie Daniela Minodora</t>
  </si>
  <si>
    <t>Sîrbu Ioan</t>
  </si>
  <si>
    <t>Tăușan Ioan</t>
  </si>
  <si>
    <t>Crăciunaș Mihai-Tudor</t>
  </si>
  <si>
    <t>Asistent</t>
  </si>
  <si>
    <t xml:space="preserve">Danci Oana - Viorica </t>
  </si>
  <si>
    <t xml:space="preserve">Gheoca Voichita </t>
  </si>
  <si>
    <t>Gheorghe Laurian Mugurel</t>
  </si>
  <si>
    <t>Olosutean Horea</t>
  </si>
  <si>
    <t>Achim Constantin</t>
  </si>
  <si>
    <t>Bănăduc Doru Stelian</t>
  </si>
  <si>
    <t>Conferentiar</t>
  </si>
  <si>
    <t>Bădescu Delia</t>
  </si>
  <si>
    <t xml:space="preserve">Burchel Lucian Ovidiu </t>
  </si>
  <si>
    <t>Hășmășan Ioan Teodor</t>
  </si>
  <si>
    <t>Hulpuș Alexandru</t>
  </si>
  <si>
    <t xml:space="preserve">Neagu Sonia Gabriela </t>
  </si>
  <si>
    <t>Pomohaci Marcel</t>
  </si>
  <si>
    <t>Savu Olimpiu</t>
  </si>
  <si>
    <t>Sopa Ioan Sabin</t>
  </si>
  <si>
    <t>Stanciu Cristian-Dumitru</t>
  </si>
  <si>
    <t>Stoian Iulian</t>
  </si>
  <si>
    <t>TODOR RAUL-MARIAN</t>
  </si>
  <si>
    <t>Tulpan Teodor-Petru</t>
  </si>
  <si>
    <t>Turcu Dionisie Vladimir</t>
  </si>
  <si>
    <t>Zaharie Nicoleta</t>
  </si>
  <si>
    <t>BIRSAN EUGEN</t>
  </si>
  <si>
    <t xml:space="preserve">CÂMPU Andreea-Maria </t>
  </si>
  <si>
    <t>Chicea Dan</t>
  </si>
  <si>
    <t>Prof.</t>
  </si>
  <si>
    <t>RĂCUCIU MIHAELA</t>
  </si>
  <si>
    <t>Cismaș Ioana - Cristina</t>
  </si>
  <si>
    <t>FSTI3</t>
  </si>
  <si>
    <t xml:space="preserve">Constantinescu Nicolae </t>
  </si>
  <si>
    <t>Fabian Ralf</t>
  </si>
  <si>
    <t>FLORI Maria</t>
  </si>
  <si>
    <t xml:space="preserve">Hunyadi Daniel </t>
  </si>
  <si>
    <t>MANIU GEORGE CONSTANTIN</t>
  </si>
  <si>
    <t>MANIU IONELA</t>
  </si>
  <si>
    <t>Mușan Mircea-Adrian</t>
  </si>
  <si>
    <t>Pitic Elena Alina</t>
  </si>
  <si>
    <t>Răulea Elena Cristina</t>
  </si>
  <si>
    <t>Simian Dana</t>
  </si>
  <si>
    <t>Stoica Florin</t>
  </si>
  <si>
    <t>Stoica Florentina Laura</t>
  </si>
  <si>
    <t>Țicleanu Oana-Adriana</t>
  </si>
  <si>
    <t>ACU Ana-Maria</t>
  </si>
  <si>
    <t>Acu Mugur Alexandru</t>
  </si>
  <si>
    <t>Branga Adrian Nicolae</t>
  </si>
  <si>
    <t>Bucur Amelia</t>
  </si>
  <si>
    <t>Constantinescu Eugen Ioan</t>
  </si>
  <si>
    <t>DRAGHICI Eugen</t>
  </si>
  <si>
    <t>Girjoaba Adrian</t>
  </si>
  <si>
    <t>Olaru Ion Marian</t>
  </si>
  <si>
    <t>Rațiu Augusta</t>
  </si>
  <si>
    <t>Secelean Nicolae Adrian</t>
  </si>
  <si>
    <t>Sofonea Daniel Florin</t>
  </si>
  <si>
    <t>Solomon Andreea</t>
  </si>
  <si>
    <t>Sorea Miruna-Ștefana</t>
  </si>
  <si>
    <t>Suciu Laurian</t>
  </si>
  <si>
    <t>Tincu Ioan</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</si>
  <si>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</si>
  <si>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</si>
  <si>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</si>
  <si>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</si>
  <si>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</si>
  <si>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</si>
  <si>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</si>
  <si>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</si>
  <si>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</si>
  <si>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</si>
  <si>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</si>
  <si>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</si>
  <si>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</si>
  <si>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</si>
  <si>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</si>
  <si>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</si>
  <si>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</si>
  <si>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</si>
  <si>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</si>
  <si>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</si>
  <si>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</si>
  <si>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</si>
  <si>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</si>
  <si>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</si>
  <si>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</si>
  <si>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</si>
  <si>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</si>
  <si>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</si>
  <si>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</si>
  <si>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</si>
  <si>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</si>
  <si>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</si>
  <si>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</si>
  <si>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</si>
  <si>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</si>
  <si>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</si>
  <si>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</si>
  <si>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</si>
  <si>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Effects of Season, Habitat, and Host Characteristics on Ectoparasites of Wild Rodents in a Mosaic Rural Landscape</t>
  </si>
  <si>
    <t>Benedek Ana Maria (ULBS, Universitatea din București), Boeraș Ioana (ULBS), Lazăr Anamaria (Universitatea Transilvania din Brașov), Sandu Alexandra (Universitatea din București), Cocîrlea Maria Denisa(ULBS), Stănciugelu Maria (Muzeul Național Brukenthal Sibiu), Cic Niculina Viorica (cercetător independent), Postolache Carmen (Universitatea din București)</t>
  </si>
  <si>
    <t>Animals</t>
  </si>
  <si>
    <t>2076-2615</t>
  </si>
  <si>
    <t>https://www.webofscience.com/wos/woscc/full-record/WOS:001151885300001</t>
  </si>
  <si>
    <t>https://www.mdpi.com/2076-2615/14/2/304</t>
  </si>
  <si>
    <t>10.3390/ani14020304</t>
  </si>
  <si>
    <t>WOS:001151885300001</t>
  </si>
  <si>
    <t>article 304</t>
  </si>
  <si>
    <t>Q1</t>
  </si>
  <si>
    <t>Geographical and environmental patterns of Carpathian land snail faunas in a region of high endemicity</t>
  </si>
  <si>
    <t>Gheoca Voichița (ULBS), Benedek Ana Maria (ULBS), Cameron Robert (Natural History Museum, London)</t>
  </si>
  <si>
    <t xml:space="preserve">Scientific Reports </t>
  </si>
  <si>
    <t>2045-2322</t>
  </si>
  <si>
    <t>https://www.webofscience.com/wos/woscc/full-record/WOS:001146669200046</t>
  </si>
  <si>
    <t>https://www.nature.com/articles/s41598-024-51870-6</t>
  </si>
  <si>
    <t>10.1038/s41598-024-51870-6</t>
  </si>
  <si>
    <t>WOS:001146669200046</t>
  </si>
  <si>
    <t>article 1392</t>
  </si>
  <si>
    <t>In Pursuit of Novel Markers: Unraveling the Potential of miR-106, CEA and CA 19-9 in Gastric Adenocarcinoma Diagnosis and Staging</t>
  </si>
  <si>
    <t>Boicean, Adrian (Faculty of Medicine, Lucian Blaga University of Sibiu, 550169 Sibiu, Romania.); Boeras, Ioana (Molecular Biology Laboratory of the Applied Ecology Research Center, Faculty of Sciences, Lucian Blaga University of Sibiu, 550012 Sibiu, Romania); Birsan, Sabrina (Faculty of Medicine, Lucian Blaga University of Sibiu, 550169 Sibiu, Romania.); Ichim, Cristian (Faculty of Medicine, Lucian Blaga University of Sibiu, 550169 Sibiu, Romania.); Todor, Samuel Bogdan (Faculty of Medicine, Lucian Blaga University of Sibiu, 550169 Sibiu, Romania.); Onisor, Danusia Maria (Department of Gastroenterology, University of Medicine, Pharmacy, Science, and Technology of Targu Mures, 540142 Târgu Mures, Romania.); Brusnic, Olga (Department of Gastroenterology, University of Medicine, Pharmacy, Science, and Technology of Targu Mures, 540142 Târgu Mures, Romania.); Bacila, Ciprian (Faculty of Medicine, Lucian Blaga University of Sibiu, 550169 Sibiu, Romania.); Dura, Horatiu (Faculty of Medicine, Lucian Blaga University of Sibiu, 550169 Sibiu, Romania.); Roman-Filip, Corina (Faculty of Medicine, Lucian Blaga University of Sibiu, 550169 Sibiu, Romania.); Ognean, Maria Livia (Faculty of Medicine, Lucian Blaga University of Sibiu, 550169 Sibiu, Romania.); Tanasescu, Ciprian (Faculty of Medicine, Lucian Blaga University of Sibiu, 550169 Sibiu, Romania.); Hasegan, Adrian (Faculty of Medicine, Lucian Blaga University of Sibiu, 550169 Sibiu, Romania.); Bratu, Dan (Faculty of Medicine, Lucian Blaga University of Sibiu, 550169 Sibiu, Romania.); Porr, Corina (County Clinical Emergency Hospital of Sibiu, 550245 Sibiu, Romania); Roman-Filip, Iulian (Department of Neurology, "George Emil Palade" University of Medicine, Pharmacy, Sciences and Technology, 540136 Targu Mures, Romania.); Neamtu, Bogdan (Pediatric Research Department, Pediatric Clinical Hospital Sibiu, 550166 Sibiu, Romania.); Fleaca, Sorin Radu (Faculty of Medicine, Lucian Blaga University of Sibiu, 550169 Sibiu, Romania.)</t>
  </si>
  <si>
    <t>INTERNATIONAL JOURNAL OF MOLECULAR SCIENCES</t>
  </si>
  <si>
    <t>1422-0067</t>
  </si>
  <si>
    <t>https://www.webofscience.com/wos/woscc/full-record/WOS:001278768900001</t>
  </si>
  <si>
    <t>https://www.mdpi.com/1422-0067/25/14/7898</t>
  </si>
  <si>
    <t>10.3390/ijms25147898</t>
  </si>
  <si>
    <t>WOS:001278768900001</t>
  </si>
  <si>
    <t>Boeras Ioana</t>
  </si>
  <si>
    <t>Detection of SARS-CoV-2 Viral Genome and Viral Nucleocapsid in Various Organs and Systems</t>
  </si>
  <si>
    <t>Oprinca, George Calin (Faculty of Medicine, Lucian Blaga University of Sibiu, 550169 Sibiu, Romania); Mohor, Cosmin-Ioan (Faculty of Medicine, Lucian Blaga University of Sibiu, 550169 Sibiu, Romania); Bereanu, Alina-Simona (Faculty of Medicine, Lucian Blaga University of Sibiu, 550169 Sibiu, Romania); Oprinca-Muja, Lilioara-Alexandra (Faculty of Medicine, Lucian Blaga University of Sibiu, 550169 Sibiu, Romania); Bogdan-Duica, Iancu (County Clinical Emergency Hospital, Bld. Corneliu Coposu, Nr. 2-4, 550245 Sibiu, Romania); Fleaca, Sorin Radu (Faculty of Medicine, Lucian Blaga University of Sibiu, 550169 Sibiu, Romania); Hasegan, Adrian (Faculty of Medicine, Lucian Blaga University of Sibiu, 550169 Sibiu, Romania); Diter, Atasie (Faculty of Medicine, Lucian Blaga University of Sibiu, 550169 Sibiu, Romania); Boeras, Ioana (Faculty of Sciences, Lucian Blaga University of Sibiu, 550012 Sibiu, Romania); Cristian, Adrian Nicolae (Faculty of Medicine, Lucian Blaga University of Sibiu, 550169 Sibiu, Romania); Talvan, Elena-Teodora (Faculty of Medicine, Lucian Blaga University of Sibiu, 550169 Sibiu, Romania); Mohor, Calin Ilie (Faculty of Medicine, Lucian Blaga University of Sibiu, 550169 Sibiu, Romania)</t>
  </si>
  <si>
    <t>https://www.webofscience.com/wos/woscc/full-record/WOS:001245247800001</t>
  </si>
  <si>
    <t>https://www.mdpi.com/1422-0067/25/11/5755</t>
  </si>
  <si>
    <t>10.3390/ijms25115755</t>
  </si>
  <si>
    <t>WOS:001245247800001</t>
  </si>
  <si>
    <t>Unveiling the Pathological Mechanisms of Death Induced by SARS-CoV-2 Viral Pneumonia</t>
  </si>
  <si>
    <t>Oprinca, George-Calin (Faculty of Medicine, Lucian Blaga University of Sibiu, 550169 Sibiu, Romania); Mohor, Cosmin-Ioan (
Faculty of Medicine, Lucian Blaga University of Sibiu, 550169 Sibiu, Romania); Oprinca-Muja, Alexandra (
Faculty of Medicine, Lucian Blaga University of Sibiu, 550169 Sibiu, Romania); Hasegan, Adrian (
Faculty of Medicine, Lucian Blaga University of Sibiu, 550169 Sibiu, Romania); Cristian, Adrian-Nicolae (
Faculty of Medicine, Lucian Blaga University of Sibiu, 550169 Sibiu, Romania); Fleaca, Sorin-Radu (Faculty of Medicine, Lucian Blaga University of Sibiu, 550169 Sibiu, Romania); Boeras, Ioana (Faculty of Sciences, Lucian Blaga University of Sibiu, 550012 Sibiu, Romania); Cardos, Roxana (Department of Clinical Psychology, Babeș-Bolyai University of Cluj Napoca, 400347 Cluj-Napoca, Romania); Atasie, Diter (Faculty of Medicine, Lucian Blaga University of Sibiu, 550169 Sibiu, Romania); Mihalache, Manuela (
Faculty of Medicine, Lucian Blaga University of Sibiu, 550169 Sibiu, Romania); Mihalache, Cosmin (Faculty of Medicine, Lucian Blaga University of Sibiu, 550169 Sibiu, Romania); Talvan, Elena Teodora (Faculty of Medicine, Lucian Blaga University of Sibiu, 550169 Sibiu, Romania); Mohor, Calin-Ilie (Faculty of Medicine, Lucian Blaga University of Sibiu, 550169 Sibiu, Romania)</t>
  </si>
  <si>
    <t>MICROORGANISMS</t>
  </si>
  <si>
    <t>2076-2607</t>
  </si>
  <si>
    <t>https://www.webofscience.com/wos/woscc/full-record/WOS:001192798400001</t>
  </si>
  <si>
    <t>https://www.mdpi.com/2076-2607/12/3/459</t>
  </si>
  <si>
    <t>10.3390/microorganisms12030459</t>
  </si>
  <si>
    <t>WOS:001192798400001</t>
  </si>
  <si>
    <t>Q2</t>
  </si>
  <si>
    <t>Lotic Ecosystem Sediment Microbial Communities' Resilience to the Impact of Wastewater Effluents in a Polluted European Hotspot-Mures Basin (Transylvania, Romania)</t>
  </si>
  <si>
    <t>Boeras, Ioana (Applied Ecology Research Center, Lucian Blaga University of Sibiu, I. Raţiu Street 5-7, 550012 Sibiu, Romania); Burcea, Alexandru (Ecotur Sibiu, Rahova Street 43, 550345 Sibiu, Romania); Banaduc, Doru (Applied Ecology Research Center, Lucian Blaga University of Sibiu, I. Raţiu Street 5-7, 550012 Sibiu, Romania); Florea, David-Ioan (Division of Cardiology, Pulmonology and Vascular Medicine, Medical Faculty, Heinrich-Heine University, 40225 Düsseldorf, Germany); Curtean-Banaduc, Angela(Applied Ecology Research Center, Lucian Blaga University of Sibiu, I. Raţiu Street 5-7, 550012 Sibiu, Romania)</t>
  </si>
  <si>
    <t>WATER</t>
  </si>
  <si>
    <t>2073-4441</t>
  </si>
  <si>
    <t>https://www.webofscience.com/wos/woscc/full-record/WOS:001160372600001</t>
  </si>
  <si>
    <t>https://www.mdpi.com/2073-4441/16/3/402</t>
  </si>
  <si>
    <t>10.3390/w16030402</t>
  </si>
  <si>
    <t>WOS:001160372600001</t>
  </si>
  <si>
    <t>Vertical transmission of SARS-CoV-2 from mother to fetus</t>
  </si>
  <si>
    <t>Mohor, Cosmin I.; Oprinca, George C.; Oprinca-Muja, Alexandra; Fleaca, Sorin R.; Boicean, Adrian; Boeras, Ioana; Roman, Mihai D.; Mohor, Calin I. (Lucian Blaga University of Sibiu, Faculty of Medicine, Sibiu, Romania.)</t>
  </si>
  <si>
    <t>PATHOLOGY</t>
  </si>
  <si>
    <t>1465-3931</t>
  </si>
  <si>
    <t>https://www.webofscience.com/wos/woscc/full-record/WOS:001165008800001</t>
  </si>
  <si>
    <t>https://www.pathologyjournal.rcpa.edu.au/article/S0031-3025(23)00221-0/fulltext</t>
  </si>
  <si>
    <t>10.1016/j.pathol.2023.06.011</t>
  </si>
  <si>
    <t>WOS:001165008800001</t>
  </si>
  <si>
    <t>107-110</t>
  </si>
  <si>
    <t>Benedek, Ana Maria (Faculty of Sciences, Lucian Blaga University of Sibiu, 550012 Sibiu, Romania.); Boeras, Ioana (Faculty of Sciences, Lucian Blaga University of Sibiu, 550012 Sibiu, Romania.); Lazar, Anamaria (Faculty of Food and Tourism, Transylvania University of Braşov, 500036 Brașov, Romania.); Sandu, Alexandra (Doctoral School in Ecology, Faculty of Biology, University of Bucharest, 050095 Bucharest, Romania.); Cocirlea, Maria Denisa (Department of Agricultural Sciences and Food Engineering, Lucian Blaga University of Sibiu, 550012 Sibiu, Romania.); Stanciugelu, Maria (Brukenthal National Museum, Natural History Museum, 550163 Sibiu, Romania.); Cic, Niculina Viorica (Independent Researcher, 335802 Petrila, Romania.); Postolache, Carmen (Doctoral School in Ecology, Faculty of Biology, University of Bucharest, 050095 Bucharest, Romania.)</t>
  </si>
  <si>
    <t>ANIMALS</t>
  </si>
  <si>
    <t xml:space="preserve">Recent and future distribution of the alien Chinese pond mussel Sinanodonta woodiana (Lea, 1834) on the European continent. </t>
  </si>
  <si>
    <t>Mehler Knut (Alfred Wegener Institute, Sylt, Germany), Labecka Anna (Jagiellonian University, Kraków, Poland), Sîrbu Ioan (Lucian Blaga University of Sibiu), Flores Natasha (Radboud University, Nijmegen, Netherlands), Leuven Rob (Radboud University, Nijmegen, Netherlands), Collas Frank (Radboud University, Nijmegen, Netherlands)</t>
  </si>
  <si>
    <t>Aquatic Invasions</t>
  </si>
  <si>
    <t>1798-6540</t>
  </si>
  <si>
    <t>https://www.webofscience.com/wos/woscc/full-record/WOS:001261762200004</t>
  </si>
  <si>
    <t>https://aquaticinvasions.arphahub.com/article/114856/</t>
  </si>
  <si>
    <t>10.3391/ai.2024.19.1.114856</t>
  </si>
  <si>
    <t>WOS:001261762200004</t>
  </si>
  <si>
    <t>51-72</t>
  </si>
  <si>
    <t xml:space="preserve">Integrative phylogenetic, phylogeographic and morphological characterisation of the Unio crassus species complex reveals cryptic diversity with important conservation implications. </t>
  </si>
  <si>
    <r>
      <rPr>
        <rFont val="Arial Narrow"/>
        <color theme="1"/>
        <sz val="10.0"/>
      </rPr>
      <t>Lopes-Lima Manuel (Universidade do Porto, Portugal), Geist Jürgen (Technical University of Munich, Germany), Egg Sarah (Technical University of Munich, Germany), Beran Luboš (Máchův kraj Protected Landscape Area Administration, Czech Republic), Bikashvili Ani (</t>
    </r>
    <r>
      <rPr>
        <rFont val="Arial Narrow"/>
        <color rgb="FF000000"/>
        <sz val="10.0"/>
      </rPr>
      <t>Ilia State University, Tbilisi, Georgia)</t>
    </r>
    <r>
      <rPr>
        <rFont val="Arial Narrow"/>
        <color theme="1"/>
        <sz val="10.0"/>
      </rPr>
      <t xml:space="preserve">, Van Bocxlaer Bert (CNRS, Universite Lille, France), Bogan Arthur </t>
    </r>
    <r>
      <rPr>
        <rFont val="Arial Narrow"/>
        <color rgb="FF000000"/>
        <sz val="10.0"/>
      </rPr>
      <t xml:space="preserve">(North Carolina Museum of Natural Sciences, USA), </t>
    </r>
    <r>
      <rPr>
        <rFont val="Arial Narrow"/>
        <color theme="1"/>
        <sz val="10.0"/>
      </rPr>
      <t>Bolotov Ivan (N. Laverov Federal Center for Integrated Arctic Research, Arkhangelsk, Russia), Chelpanovskaya Olesya (N. Laverov Federal Center for Integrated Arctic Research, Arkhangelsk, Russia), Douda Karel (Czech University of Life Sciences Prague, Czech Republic), Fernandes Vasco (Universidade do Porto, Portugal), Gomes-dos-Santos André (University of Porto, Portugal), Gonçalves Duarte (Universidade do Porto, Portugal), Gürlek Mustafa (Mehmet Akif Ersoy University, Burdur, Türkiye), Johnson Nathan (U.S. Geological Survey, Gainesville, USA), Karaouzas Ioannis (Institute of Marine Biological Resources and Inland Waters, Anavyssos, Greece), Kebapçı Ümit (Burdur Mehmet Akif Ersoy University, Burdur, Türkiye), Kondakov Alexander (N. Laverov Federal Center for Integrated Arctic Research, Arkhangelsk, Russia), Kuehn Ralph (Technical University of Munich, Germany), Lajtner Jasna (University of Zagreb, Croatia), Mumladze Levan (</t>
    </r>
    <r>
      <rPr>
        <rFont val="Arial Narrow"/>
        <color rgb="FF000000"/>
        <sz val="10.0"/>
      </rPr>
      <t>Ilia State University, Tbilisi, Georgia)</t>
    </r>
    <r>
      <rPr>
        <rFont val="Arial Narrow"/>
        <color theme="1"/>
        <sz val="10.0"/>
      </rPr>
      <t xml:space="preserve">, Nagel Karl Otto (Senckenberg Research Institute and Natural History Museum Frankfurt am Main, Germany), Neubert Eike </t>
    </r>
    <r>
      <rPr>
        <rFont val="Arial Narrow"/>
        <color rgb="FF000000"/>
        <sz val="10.0"/>
      </rPr>
      <t xml:space="preserve">(University of Bern, Switzerland), </t>
    </r>
    <r>
      <rPr>
        <rFont val="Arial Narrow"/>
        <color theme="1"/>
        <sz val="10.0"/>
      </rPr>
      <t xml:space="preserve">Österling Martin (Karlstad University, Sweden), Pfeiffer John (National Museum of Natural History, Smithsonian Institution, Washington, DC, USA), Prié Vincent (Sorbonne Université, Paris, France), Riccardi Nicoletta (CNR Water Research Institute, Verbania, Italy), Sell Jerzy (University of Gdańsk, Poland), Schneider Lea (The Rural Economy and Agricultural Society, Eldsberga, Sweden), Shumka Spase (Agricultural University of Tirana, Albania), Sîrbu Ioan (Lucian Blaga University of Sibiu, Romania), Skujienė Grita (Vilnius University, Lithuania), Smith Chase (University of Texas, Austin, USA), Sousa Ronaldo </t>
    </r>
    <r>
      <rPr>
        <rFont val="Arial Narrow"/>
        <color rgb="FF000000"/>
        <sz val="10.0"/>
      </rPr>
      <t xml:space="preserve">(University of Minho, Braga, Portugal), </t>
    </r>
    <r>
      <rPr>
        <rFont val="Arial Narrow"/>
        <color theme="1"/>
        <sz val="10.0"/>
      </rPr>
      <t xml:space="preserve">Stöckl Katharina </t>
    </r>
    <r>
      <rPr>
        <rFont val="Arial Narrow"/>
        <color rgb="FF000000"/>
        <sz val="10.0"/>
      </rPr>
      <t xml:space="preserve">(Bavarian Academy for Nature Conservation and Landscape Management, Laufen, Germany), </t>
    </r>
    <r>
      <rPr>
        <rFont val="Arial Narrow"/>
        <color theme="1"/>
        <sz val="10.0"/>
      </rPr>
      <t xml:space="preserve">Taskinen Jouni </t>
    </r>
    <r>
      <rPr>
        <rFont val="Arial Narrow"/>
        <color rgb="FF000000"/>
        <sz val="10.0"/>
      </rPr>
      <t>(University of Jyväskylä, Finland), T</t>
    </r>
    <r>
      <rPr>
        <rFont val="Arial Narrow"/>
        <color theme="1"/>
        <sz val="10.0"/>
      </rPr>
      <t xml:space="preserve">eixeira Amilcar </t>
    </r>
    <r>
      <rPr>
        <rFont val="Arial Narrow"/>
        <color rgb="FF000000"/>
        <sz val="10.0"/>
      </rPr>
      <t>(Instituto Politécnico de Bragança, Portugal), T</t>
    </r>
    <r>
      <rPr>
        <rFont val="Arial Narrow"/>
        <color theme="1"/>
        <sz val="10.0"/>
      </rPr>
      <t xml:space="preserve">odorov Milcho </t>
    </r>
    <r>
      <rPr>
        <rFont val="Arial Narrow"/>
        <color rgb="FF000000"/>
        <sz val="10.0"/>
      </rPr>
      <t xml:space="preserve">(Institute of Biodiversity and Ecosystem Research, Bulgarian Academy of Sciences, Sofia, Bulgaria), </t>
    </r>
    <r>
      <rPr>
        <rFont val="Arial Narrow"/>
        <color theme="1"/>
        <sz val="10.0"/>
      </rPr>
      <t xml:space="preserve">Trichkova Teodora </t>
    </r>
    <r>
      <rPr>
        <rFont val="Arial Narrow"/>
        <color rgb="FF000000"/>
        <sz val="10.0"/>
      </rPr>
      <t xml:space="preserve">(Institute of Biodiversity and Ecosystem Research, Bulgarian Academy of Sciences, Sofia, Bulgaria), </t>
    </r>
    <r>
      <rPr>
        <rFont val="Arial Narrow"/>
        <color theme="1"/>
        <sz val="10.0"/>
      </rPr>
      <t xml:space="preserve">Urbańska Maria </t>
    </r>
    <r>
      <rPr>
        <rFont val="Arial Narrow"/>
        <color rgb="FF000000"/>
        <sz val="10.0"/>
      </rPr>
      <t>(Poznań University of Life Sciences, Poland)</t>
    </r>
    <r>
      <rPr>
        <rFont val="Arial Narrow"/>
        <color theme="1"/>
        <sz val="10.0"/>
      </rPr>
      <t xml:space="preserve">, Välilä Santtu </t>
    </r>
    <r>
      <rPr>
        <rFont val="Arial Narrow"/>
        <color rgb="FF000000"/>
        <sz val="10.0"/>
      </rPr>
      <t>(University of Jyväskylä, Finland),</t>
    </r>
    <r>
      <rPr>
        <rFont val="Arial Narrow"/>
        <color theme="1"/>
        <sz val="10.0"/>
      </rPr>
      <t xml:space="preserve"> Varandas Simone (University of Trás-os-Montes and Alto Douro, Portugal), Veríssimo Joana (Universidade do Porto, Portugal), Vikhrev Ilya (N. Laverov Federal Center for Integrated Arctic Research, Arkhangelsk, Russia), Woschitz Gerhard </t>
    </r>
    <r>
      <rPr>
        <rFont val="Arial Narrow"/>
        <color rgb="FF000000"/>
        <sz val="10.0"/>
      </rPr>
      <t xml:space="preserve">(IFIS - Ichthyological Research Initiative Styria, Vienna, Austria), </t>
    </r>
    <r>
      <rPr>
        <rFont val="Arial Narrow"/>
        <color theme="1"/>
        <sz val="10.0"/>
      </rPr>
      <t xml:space="preserve">Zając Katarzyna </t>
    </r>
    <r>
      <rPr>
        <rFont val="Arial Narrow"/>
        <color rgb="FF000000"/>
        <sz val="10.0"/>
      </rPr>
      <t xml:space="preserve">(Institute of Nature Conservation, Polish Academy of Sciences, Kraków, Poland), </t>
    </r>
    <r>
      <rPr>
        <rFont val="Arial Narrow"/>
        <color theme="1"/>
        <sz val="10.0"/>
      </rPr>
      <t xml:space="preserve">Zając Tadeusz </t>
    </r>
    <r>
      <rPr>
        <rFont val="Arial Narrow"/>
        <color rgb="FF000000"/>
        <sz val="10.0"/>
      </rPr>
      <t xml:space="preserve">(Institute of Nature Conservation, Polish Academy of Sciences, Kraków, Poland), </t>
    </r>
    <r>
      <rPr>
        <rFont val="Arial Narrow"/>
        <color theme="1"/>
        <sz val="10.0"/>
      </rPr>
      <t xml:space="preserve"> Zanatta David </t>
    </r>
    <r>
      <rPr>
        <rFont val="Arial Narrow"/>
        <color rgb="FF000000"/>
        <sz val="10.0"/>
      </rPr>
      <t xml:space="preserve">(Central Michigan University, USA), </t>
    </r>
    <r>
      <rPr>
        <rFont val="Arial Narrow"/>
        <color theme="1"/>
        <sz val="10.0"/>
      </rPr>
      <t xml:space="preserve">Zieritz Alexandra (University of Nottingham, United Kingdom), Zogaris Stamatis Institute of Marine Biological Resources and Inland Waters, Anavyssos, Greece), Froufe Elsa (University of Porto, Portugal).  </t>
    </r>
  </si>
  <si>
    <t>Molecular Phylogenetics and Evolution</t>
  </si>
  <si>
    <t>1055-7903</t>
  </si>
  <si>
    <t>https://www.webofscience.com/wos/woscc/full-record/WOS:001230235600001</t>
  </si>
  <si>
    <t>https://www.sciencedirect.com/science/article/pii/S1055790324000381</t>
  </si>
  <si>
    <t>10.1016/j.ympev.2024.108046</t>
  </si>
  <si>
    <t>WOS:001230235600001</t>
  </si>
  <si>
    <t>article 108046</t>
  </si>
  <si>
    <t>Rare or Overlooked? The Ponerine Ant, Cryptopone ochracea (Hymenoptera, Formicidae): An Updated Distribution in Romania with insights on the species swarming activity</t>
  </si>
  <si>
    <r>
      <rPr>
        <rFont val="Arial Narrow"/>
        <b/>
        <color theme="1"/>
        <sz val="10.0"/>
      </rPr>
      <t xml:space="preserve">Tăușan, I., </t>
    </r>
    <r>
      <rPr>
        <rFont val="Arial Narrow"/>
        <color theme="1"/>
        <sz val="10.0"/>
      </rPr>
      <t>Turceanu C. (Universitatea Ovidius, Constanta)</t>
    </r>
  </si>
  <si>
    <t>Travaux du Muséum National d’Histoire Naturelle “Grigore Antipa”</t>
  </si>
  <si>
    <t>https://www.scopus.com/record/display.uri?eid=2-s2.0-85214831686&amp;origin=resultslist&amp;sort=plf-f&amp;src=s&amp;sot=b&amp;sdt=b&amp;s=AUTH%28Tausan+Ioan%29&amp;sessionSearchId=33b342792da46d8eb17b3027e1ccbf93</t>
  </si>
  <si>
    <t>https://doi.org/10.3897/travaux.67.e141569</t>
  </si>
  <si>
    <t>415-419</t>
  </si>
  <si>
    <t>SCOPUS</t>
  </si>
  <si>
    <r>
      <rPr>
        <rFont val="Arial Narrow"/>
        <i/>
        <color theme="1"/>
        <sz val="10.0"/>
      </rPr>
      <t>Cataglyphis nodus</t>
    </r>
    <r>
      <rPr>
        <rFont val="Arial Narrow"/>
        <color theme="1"/>
        <sz val="10.0"/>
      </rPr>
      <t xml:space="preserve"> (Brullé, 1833) (Hymenoptera: Formicidae) In Romania – Insights Using Citizen Science Approach</t>
    </r>
  </si>
  <si>
    <t xml:space="preserve">Tăușan, I., </t>
  </si>
  <si>
    <t xml:space="preserve">Brukenthal Acta Musei </t>
  </si>
  <si>
    <t>XIX</t>
  </si>
  <si>
    <t>https://www.scopus.com/sourceid/21100223157?origin=resultslist</t>
  </si>
  <si>
    <t>https://www.brukenthalmuseum.ro/images/editura/BAMXIX.3_2024_.pdf</t>
  </si>
  <si>
    <t>465-468</t>
  </si>
  <si>
    <r>
      <rPr>
        <rFont val="Arial Narrow"/>
        <color theme="1"/>
        <sz val="10.0"/>
      </rPr>
      <t xml:space="preserve">Genus </t>
    </r>
    <r>
      <rPr>
        <rFont val="Arial Narrow"/>
        <i/>
        <color theme="1"/>
        <sz val="10.0"/>
      </rPr>
      <t xml:space="preserve">Mantispa </t>
    </r>
    <r>
      <rPr>
        <rFont val="Arial Narrow"/>
        <color theme="1"/>
        <sz val="10.0"/>
      </rPr>
      <t xml:space="preserve">Illiger, 1798 (Neuroptera: Mantispidae) in Romania, with the first record of  </t>
    </r>
    <r>
      <rPr>
        <rFont val="Arial Narrow"/>
        <i/>
        <color theme="1"/>
        <sz val="10.0"/>
      </rPr>
      <t>Mantispa aphavexelte</t>
    </r>
    <r>
      <rPr>
        <rFont val="Arial Narrow"/>
        <color theme="1"/>
        <sz val="10.0"/>
      </rPr>
      <t xml:space="preserve"> Aspöck &amp; Aspöck, 1994.</t>
    </r>
  </si>
  <si>
    <r>
      <rPr>
        <rFont val="Arial Narrow"/>
        <color theme="1"/>
        <sz val="10.0"/>
      </rPr>
      <t xml:space="preserve">Țicu S (Muzeul Brukenthal, Sibiu)., Manci C.O. (ONG) , Stănciugelu M. (Muzeul Brukenthal, Sibiu), Pantaleoni R. (Italia), </t>
    </r>
    <r>
      <rPr>
        <rFont val="Arial Narrow"/>
        <b/>
        <color theme="1"/>
        <sz val="10.0"/>
      </rPr>
      <t>Tăușan I.</t>
    </r>
  </si>
  <si>
    <t xml:space="preserve"> Brukenthal Acta Musei  </t>
  </si>
  <si>
    <t>475-480</t>
  </si>
  <si>
    <t xml:space="preserve">The Diurnal Lepidoptera from Natura 2000 Rosci0004 Băgău Protected Site (Alba County, Romania). </t>
  </si>
  <si>
    <r>
      <rPr>
        <rFont val="Arial Narrow"/>
        <color theme="1"/>
        <sz val="10.0"/>
      </rPr>
      <t xml:space="preserve">Török S., Bocioacă A., Popescu M., </t>
    </r>
    <r>
      <rPr>
        <rFont val="Arial Narrow"/>
        <b/>
        <color theme="1"/>
        <sz val="10.0"/>
      </rPr>
      <t>Tăușan I.,</t>
    </r>
    <r>
      <rPr>
        <rFont val="Arial Narrow"/>
        <color theme="1"/>
        <sz val="10.0"/>
      </rPr>
      <t xml:space="preserve"> </t>
    </r>
  </si>
  <si>
    <t>469-474</t>
  </si>
  <si>
    <t>Geographical and environmental patterns of Carpathian land snail faunas in a region of high endemicity.</t>
  </si>
  <si>
    <t>Gheoca, V.(ULBS) Benedek, A. M.(ULBS),  Cameron, R (Natural History Museum London)</t>
  </si>
  <si>
    <t>Scientific Reports</t>
  </si>
  <si>
    <t>https://1510qgxha-y-https-www-webofscience-com.z.e-nformation.ro/wos/alldb/full-record/MEDLINE:38228799</t>
  </si>
  <si>
    <t>1392</t>
  </si>
  <si>
    <t>Multi-Interacting Natural and Anthropogenic Stressors on Freshwater Ecosystems: Their Current Status and Future Prospects for 21st Century</t>
  </si>
  <si>
    <t>Banaduc, Doru (ULBS); Curtean-Banaduc, Angela (Ecotur Sibiu Association); Barinova, Sophia (Univ. of Haifa); Lozano, Veronica L. (Univ. of Salta); Afanasyev, Sergey (Ukraine Academy of Sciences);  Leite, Tamara (Univ. of Lisbon); Branco, Paulo (Univ. of Lisbon); Isaza, Daniel F. Gomez (Murdoch Univ.); Geist, Juergen (Munich Techn. Univ.); Tegos, Aristoteles (Techn. Univ. of Athens); Simic, Snezana B. (Univ. of Kragujevak); Olosutean, Horea (ULBS); Cianfanglione, Kevin (Univ. Lille)</t>
  </si>
  <si>
    <t>Water</t>
  </si>
  <si>
    <t>https://1510q17w4-y-https-www-webofscience-com.z.e-nformation.ro/wos/woscc/summary/e7d2dae3-ccf2-48a4-b42b-8ef717c9126b-015a5bf245/relevance/1</t>
  </si>
  <si>
    <t>https://www.mdpi.com/2073-4441/16/11/1483</t>
  </si>
  <si>
    <t>https://doi.org/10.3390/w16111483</t>
  </si>
  <si>
    <t>WOS:001287873100001</t>
  </si>
  <si>
    <t>1-46</t>
  </si>
  <si>
    <t>The Effect of Visual Stimuli on Free Throw Dynamics in Basketball</t>
  </si>
  <si>
    <r>
      <rPr>
        <rFont val="Arial Narrow"/>
        <color theme="1"/>
        <sz val="10.0"/>
      </rPr>
      <t xml:space="preserve">Gorgan Carmina-Mihaela (Universitatea ”Vasile Alecsandri” Bacău), </t>
    </r>
    <r>
      <rPr>
        <rFont val="Arial Narrow"/>
        <b/>
        <i/>
        <color theme="1"/>
        <sz val="10.0"/>
      </rPr>
      <t>Burchel Lucian Ovidiu (Universitatea ”Lucian Blaga” din Sibiu)</t>
    </r>
    <r>
      <rPr>
        <rFont val="Arial Narrow"/>
        <i/>
        <color theme="1"/>
        <sz val="10.0"/>
      </rPr>
      <t>,</t>
    </r>
    <r>
      <rPr>
        <rFont val="Arial Narrow"/>
        <color theme="1"/>
        <sz val="10.0"/>
      </rPr>
      <t xml:space="preserve"> Mocrousov Elena (USEFS), Oancea Bogdan Marian (Universitatea ”Transilvania” din Brașov)</t>
    </r>
  </si>
  <si>
    <t>REVISTA ROMANEASCA PENTRU EDUCATIE MULTIDIMENSIONALA</t>
  </si>
  <si>
    <t>2066-7329</t>
  </si>
  <si>
    <t>https://www.webofscience.com/wos/woscc/full-record/WOS:001383053100031</t>
  </si>
  <si>
    <t>https://lumenpublishing.com/journals/index.php/rrem/article/view/7095</t>
  </si>
  <si>
    <t>10.18662/rrem/16.4/935</t>
  </si>
  <si>
    <t>WOS:001383053100031</t>
  </si>
  <si>
    <t>669-681</t>
  </si>
  <si>
    <t>ESCI</t>
  </si>
  <si>
    <t>The Effects of Listening to Music on Postural Balance in Middle-Aged Women</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</si>
  <si>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</si>
  <si>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SENSORS</t>
  </si>
  <si>
    <t>1424-8220</t>
  </si>
  <si>
    <t>https://www.webofscience.com/wos/woscc/full-record/WOS:001141534800001</t>
  </si>
  <si>
    <t>https://www.mdpi.com/1424-8220/24/1/202</t>
  </si>
  <si>
    <t>10.3390/s24010202</t>
  </si>
  <si>
    <t>WOS:001141534800001</t>
  </si>
  <si>
    <t>"Tackling food waste: an exploratory case study on consumers
behavior, in Romania"</t>
  </si>
  <si>
    <t>Cristina-Anca Danciu, Alin Croitoru, Iuliana Antonie, Anca
Tulbure, Agatha Popescu, Cristian Stanciu, Camelia Sava and Mirela
Stanciu</t>
  </si>
  <si>
    <t>Foods</t>
  </si>
  <si>
    <t>2304-8158</t>
  </si>
  <si>
    <t>https://www.webofscience.com/wos/woscc/full-record/WOS:001341605800001</t>
  </si>
  <si>
    <t>DOI10.3390/foods13203313</t>
  </si>
  <si>
    <t>WOS:001341605800001</t>
  </si>
  <si>
    <t>Examining the interplay between mental health indicators and quality of life measures among first-year law students: a cross-sectional study</t>
  </si>
  <si>
    <r>
      <rPr>
        <rFont val="Arial Narrow"/>
        <color theme="1"/>
        <sz val="10.0"/>
      </rPr>
      <t xml:space="preserve">Muntean Raul Ioan (UAB), Ștefănică Valentina (UPB), Roșu Daniel (UPB), Boncu Alexandru (UVT), </t>
    </r>
    <r>
      <rPr>
        <rFont val="Arial Narrow"/>
        <b/>
        <color theme="1"/>
        <sz val="10.0"/>
      </rPr>
      <t>Stoian Iulian (ULBS)</t>
    </r>
    <r>
      <rPr>
        <rFont val="Arial Narrow"/>
        <color theme="1"/>
        <sz val="10.0"/>
      </rPr>
      <t>, Oravițan Mihaela(UVT)</t>
    </r>
  </si>
  <si>
    <t>PEERJ</t>
  </si>
  <si>
    <t>2167-8359</t>
  </si>
  <si>
    <t>https://www.webofscience.com/wos/woscc/full-record/WOS:001356742000005</t>
  </si>
  <si>
    <t>https://peerj.com/articles/18245/</t>
  </si>
  <si>
    <t>10.7717/peerj.18245</t>
  </si>
  <si>
    <t>WOS:001356742000005</t>
  </si>
  <si>
    <t>A Review of Chitosan-Based Materials for Biomedical, Food, and Water Treatment Applications</t>
  </si>
  <si>
    <t xml:space="preserve">Chicea, D (Chicea, Dan) ; Nicolae-Maranciuc, A (Nicolae-Maranciuc, Alexandra) 
</t>
  </si>
  <si>
    <t>MATERIALS</t>
  </si>
  <si>
    <t>Volume17</t>
  </si>
  <si>
    <t xml:space="preserve">Issue23
</t>
  </si>
  <si>
    <t>1996-1944</t>
  </si>
  <si>
    <t>https://1510q1nu5-y-https-www-webofscience-com.z.e-nformation.ro/wos/woscc/full-record/WOS:001376426600001</t>
  </si>
  <si>
    <t>https://www.mdpi.com/1996-1944/17/23/5770</t>
  </si>
  <si>
    <t>DOI 10.3390/ma17235770</t>
  </si>
  <si>
    <t>WOS:001376426600001</t>
  </si>
  <si>
    <t xml:space="preserve">Article Number
5770
</t>
  </si>
  <si>
    <t xml:space="preserve">Published
DEC 2024
</t>
  </si>
  <si>
    <t>Biosynthesis of Palladium Nanoparticles by Using Aqueous Bark Extract of Quercus dalechampii, Q. frainetto, and Q. petraea for Potential Antioxidant and Antimicrobial Applications</t>
  </si>
  <si>
    <t>By
Coman, NA (Coman, Nastaca-Alina) [1] ; Babota, M (Babota, Mihai) [2] , [3] ; Nicolescu, A (Nicolescu, Alexandru) [4] ; Nicolae-Maranciuc, A (Nicolae-Maranciuc, Alexandra) [5] , [6] ; Berta, L (Berta, Lavinia) [7] ; Man, A (Man, Adrian) [8] ; Chicea, D (Chicea, Dan) [5] ; Farczadi, L (Farczadi, Lenard) [9] ; Tanase, C (Tanase, Corneliu) [2] , [3]</t>
  </si>
  <si>
    <t xml:space="preserve">
PLANTS-BASEL
</t>
  </si>
  <si>
    <t>Volume13</t>
  </si>
  <si>
    <t>2223-7747</t>
  </si>
  <si>
    <t>https://1510q1nu5-y-https-www-webofscience-com.z.e-nformation.ro/wos/woscc/full-record/WOS:001376170300001</t>
  </si>
  <si>
    <t>https://www.mdpi.com/2223-7747/13/23/3390</t>
  </si>
  <si>
    <t xml:space="preserve">DOI10.3390/plants13233390
</t>
  </si>
  <si>
    <t>WOS:001376170300001</t>
  </si>
  <si>
    <t xml:space="preserve">Article Number
3390
</t>
  </si>
  <si>
    <t xml:space="preserve">Published
DEC 2024 </t>
  </si>
  <si>
    <t>Green Synthesis of Platinum Nanoparticles Using Aqueous Bark Extract of Quercus sp. for Potential Antioxidant and Antimicrobial Applications</t>
  </si>
  <si>
    <t>Coman, NA (Coman, Nastaca-Alina) [1] ; Berta, L (Berta, Lavinia) [2] ; Nicolae-Maranciuc, A (Nicolae-Maranciuc, Alexandra) [3] , [4] ; Nicolescu, A (Nicolescu, Alexandru) [5] ; Babota, M (Babota, Mihai) [5] , [6] ; Man, A (Man, Adrian) [7] ; Chicea, D (Chicea, Dan) [3] ; Jakab-Farkas, L (Jakab-Farkas, Laszlo) [8] ; Farczadi, L (Farczadi, Lenard) [9] ; Tanase, C (Tanase, Corneliu) [6] , [10]</t>
  </si>
  <si>
    <t xml:space="preserve">
BIORESOURCES</t>
  </si>
  <si>
    <t>Volume19</t>
  </si>
  <si>
    <t>Issue4</t>
  </si>
  <si>
    <t>1930-2126</t>
  </si>
  <si>
    <t>https://1510q1nu5-y-https-www-webofscience-com.z.e-nformation.ro/wos/woscc/full-record/WOS:001357997700019</t>
  </si>
  <si>
    <t>https://bioresources.cnr.ncsu.edu/resources/green-synthesis-of-platinum-nanoparticles-using-aqueous-bark-extract-of-quercus-sp-for-potential-antioxidant-and-antimicrobial-applications/</t>
  </si>
  <si>
    <t>DOI10.15376/biores.19.4.8621-8641</t>
  </si>
  <si>
    <t>WOS:001357997700019</t>
  </si>
  <si>
    <t>8621–8641</t>
  </si>
  <si>
    <t>Green Synthesis of Metallic Nanoparticles from Quercus Bark Extracts: Characterization and Functional Properties</t>
  </si>
  <si>
    <t>Coman, NA (Coman, Nastaca-Alina) [1] ; Nicolae-Maranciuc, A (Nicolae-Maranciuc, Alexandra) [2] , [3] ; Berta, L (Berta, Lavinia) [4] ; Nicolescu, A (Nicolescu, Alexandru) [5] ; Babota, M (Babota, Mihai) [5] , [6] ; Man, A (Man, Adrian) [7] ; Chicea, D (Chicea, Dan) [2] ; Farczadi, L (Farczadi, Lenard) [8] ; Jakab-Farkas, L (Jakab-Farkas, Laszlo) [9] ; Silva, B (Silva, Barbara) [10] , [11] ; Veiga-Matos, J (Veiga-Matos, Jessica) [10] , [11] ; Tanase, C (Tanase, Corneliu) [6] , [12]</t>
  </si>
  <si>
    <t xml:space="preserve">
ANTIOXIDANTS
</t>
  </si>
  <si>
    <t>Issue7</t>
  </si>
  <si>
    <t>2076-3921</t>
  </si>
  <si>
    <t>https://1510q1nu5-y-https-www-webofscience-com.z.e-nformation.ro/wos/woscc/full-record/WOS:001278203500001</t>
  </si>
  <si>
    <t>DOI10.3390/antiox13070822</t>
  </si>
  <si>
    <t>WOS:001278203500001</t>
  </si>
  <si>
    <t xml:space="preserve"> 9 July 2024</t>
  </si>
  <si>
    <t xml:space="preserve">Silver Nanoparticles-Chitosan Nanocomposites: A Comparative Study Regarding Different Chemical Syntheses Procedures and Their Antibacterial Effect
</t>
  </si>
  <si>
    <t>Chicea, D (Chicea, Dan) [1] ; Nicolae-Maranciuc, A (Nicolae-Maranciuc, Alexandra) [1] , [2] ; Chicea, LM (Chicea, Liana-Maria) [3]</t>
  </si>
  <si>
    <t>Issue5</t>
  </si>
  <si>
    <t>https://1510q1nu5-y-https-www-webofscience-com.z.e-nformation.ro/wos/woscc/full-record/WOS:001182825300001</t>
  </si>
  <si>
    <t>https://www.mdpi.com/1996-1944/17/5/1113</t>
  </si>
  <si>
    <t>DOI10.3390/ma17051113</t>
  </si>
  <si>
    <t>WOS:001182825300001</t>
  </si>
  <si>
    <t xml:space="preserve">Stable PEG-Silver Nanoparticles Biomaterial for Medical Applications
</t>
  </si>
  <si>
    <t xml:space="preserve">
Nicolae-Maranciuc, A (Nicolae-Maranciuc, Alexandra) [1] , [2] ; Chicea, D (Chicea, Dan) [1]</t>
  </si>
  <si>
    <t>https://1510q1nu5-y-https-www-webofscience-com.z.e-nformation.ro/wos/woscc/full-record/WOS:001424467800095</t>
  </si>
  <si>
    <t>https://151131o2d-y-https-ieeexplore-ieee-org.z.e-nformation.ro/document/10739768</t>
  </si>
  <si>
    <t>DOI10.1109/NAP62956.2024.10739768</t>
  </si>
  <si>
    <t>WOS:001424467800095</t>
  </si>
  <si>
    <t xml:space="preserve">
2024 IEEE 14TH INTERNATIONAL CONFERENCE NANOMATERIALS: APPLICATIONS &amp; PROPERTIES, NAP 2024</t>
  </si>
  <si>
    <t xml:space="preserve">Riga, Latvia. </t>
  </si>
  <si>
    <t>979-8-3503-8013-2; 979-8-3503-8012-5</t>
  </si>
  <si>
    <t>A Study of Hyaluronic Acid’s Theoretical Reactivity and of Magnetic Nanoparticles Capped with Hyaluronic Acid</t>
  </si>
  <si>
    <r>
      <rPr>
        <rFont val="Arial Narrow"/>
        <b/>
        <color theme="1"/>
        <sz val="10.0"/>
      </rPr>
      <t>Răcuciu, M.(ULBS)</t>
    </r>
    <r>
      <rPr>
        <rFont val="Arial Narrow"/>
        <color theme="1"/>
        <sz val="10.0"/>
      </rPr>
      <t>; Oancea, S.(ULBS); Barbu-Tudoran, L.(INCDTIM, UBB); Drăghici, O.(ULBS); Agavriloaei, A.(UAIC); Creangă, D.(UAIC)</t>
    </r>
  </si>
  <si>
    <t>Materials</t>
  </si>
  <si>
    <t>https://1510q1u6f-y-https-www-webofscience-com.z.e-nformation.ro/wos/woscc/full-record/WOS:001192559800001</t>
  </si>
  <si>
    <t>https://www.mdpi.com/1996-1944/17/6/1229</t>
  </si>
  <si>
    <t>DOI:10.3390/ma17061229</t>
  </si>
  <si>
    <t>WOS:001192559800001</t>
  </si>
  <si>
    <t>1-21</t>
  </si>
  <si>
    <t>Securing Authentication and Detecting Malicious Entities in Drone Missions</t>
  </si>
  <si>
    <t xml:space="preserve">Constantinescu, N., Ticleanu, O. A., Hunyadi, I. D. (ULBS) </t>
  </si>
  <si>
    <t>Drones</t>
  </si>
  <si>
    <t>2504-446X</t>
  </si>
  <si>
    <t>https://www.webofscience.com/wos/woscc/full-record/WOS:001384927100001</t>
  </si>
  <si>
    <t>https://www.mdpi.com/2504-446X/8/12/767</t>
  </si>
  <si>
    <t>10.3390/drones8120767</t>
  </si>
  <si>
    <t>WOS:001384927100001</t>
  </si>
  <si>
    <t>Are digital education resources meeting the preliminary needs of „R.E.D. Teacher Education project?</t>
  </si>
  <si>
    <r>
      <rPr>
        <rFont val="Arial Narrow"/>
        <color theme="1"/>
        <sz val="10.0"/>
      </rPr>
      <t xml:space="preserve">Mara, D. (ULBS), Mara, E.-L (ULBS)., Bocoş (UBB Cluj), M., Rad (UBB Cluj), D., </t>
    </r>
    <r>
      <rPr>
        <rFont val="Arial Narrow"/>
        <color theme="1"/>
        <sz val="10.0"/>
      </rPr>
      <t xml:space="preserve">Hunyadi, D.(ULBS), Vanu, A.(ULBS), &amp; Marcu, R.(UBB Cluj) </t>
    </r>
  </si>
  <si>
    <t>Revista Românească pentru Educaţie Multidimensională</t>
  </si>
  <si>
    <t>https://www.webofscience.com/wos/woscc/full-record/WOS:001383053100004</t>
  </si>
  <si>
    <t>https://lumenpublishing.com/journals/index.php/rrem/article/view/7032</t>
  </si>
  <si>
    <t>10.18662/rrem/16.4/908</t>
  </si>
  <si>
    <t>WOS:001383053100004</t>
  </si>
  <si>
    <t>70-96</t>
  </si>
  <si>
    <t>Q3</t>
  </si>
  <si>
    <t>Simulation-Based Learning for Agri-Food Industry: A Literature Review and Bibliometric Analysis</t>
  </si>
  <si>
    <t>Anca Sipos(ULBS), Adrian Florea(ULBS), Ionela Maniu (ULBS)</t>
  </si>
  <si>
    <t>NAVIGATING UNPREDICTABILITY: COLLABORATIVE NETWORKS IN NON-LINEAR WORLDS, PRO-VE 2024, PT II</t>
  </si>
  <si>
    <t>1868-422X</t>
  </si>
  <si>
    <t>https://www.webofscience.com/wos/woscc/full-record/WOS:001336711800018</t>
  </si>
  <si>
    <t>https://ietresearch.onlinelibrary.wiley.com/doi/full/10.1049/cps2.12054</t>
  </si>
  <si>
    <t>10.1007/978-3-031-71743-7_18</t>
  </si>
  <si>
    <t>WOS:001336711800018</t>
  </si>
  <si>
    <t>Ferritin and Ferritin-to-Hemoglobin Ratio as Promising Prognostic Biomarkers of Severity in Acute Pancreatitis—A Cohort Study</t>
  </si>
  <si>
    <t>Mihaela Cristina Pavalean(CAROL DAVILA), Florentina Ionita-Radu (CAROL DAVILA), Mariana Jinga (CAROL DAVILA), Raluca Simona Costache (CAROL DAVILA), Daniel Vasile Balaban (CAROL DAVILA), Mihaita Patrasescu (CAROL DAVILA), Mirela Chirvase (CAROL DAVILA), Ionela Maniu (ULBS), Laura Gaman (CAROL DAVILA), Sandica Bucurica (CAROL DAVILA)</t>
  </si>
  <si>
    <t>BIOMEDICINES</t>
  </si>
  <si>
    <t>2227-9059</t>
  </si>
  <si>
    <t>https://www.webofscience.com/wos/woscc/full-record/WOS:001151715700001</t>
  </si>
  <si>
    <t>https://www.mdpi.com/2227-9059/12/1/106</t>
  </si>
  <si>
    <t>10.3390/biomedicines12010106</t>
  </si>
  <si>
    <t>WOS:001151715700001</t>
  </si>
  <si>
    <t>Self-harm in adolescents and young adults</t>
  </si>
  <si>
    <t>Lavinia Duică (ULBS), Elisabeta Antonescu (ULBS), Maria Totan (ULBS), Ionela Maniu (ULBS), Gabriela Boța (ULBS), Irina Antonescu (ULBS), Sînziana Călina Silișteanu (STEFAN CEL MARE SUCEAVA)</t>
  </si>
  <si>
    <t>JOURNAL OF EDUCATIONAL SCIENCES &amp; PSYCHOLOGY</t>
  </si>
  <si>
    <t>2247-8558</t>
  </si>
  <si>
    <t>https://www.webofscience.com/wos/woscc/full-record/WOS:001470422600024</t>
  </si>
  <si>
    <t>https://jesp.upg-ploiesti.ro/index.php?option=com_phocadownload&amp;view=file&amp;id=753:24&amp;Itemid=16</t>
  </si>
  <si>
    <t>10.51865/JESP.2024.2.24</t>
  </si>
  <si>
    <t>WOS:001470422600024</t>
  </si>
  <si>
    <t>Q4</t>
  </si>
  <si>
    <t>Patient Satisfaction with the Quality of Oral Rehabilitation Dental Services: A Comparison between the Public and Private Health System</t>
  </si>
  <si>
    <t>Cosmin Ionuț Lixandru (ULBS), Ionela Maniu(ULBS), Maria Mihaela Cernușcă-Mițariu(ULBS), Mihai Iulian Făgețan(ULBS), Ioan Sebastian Cernușcă-Mițariu(ULBS), Horațiu Paul Domnariu (MEDICINA ORADEA), Magdalena Lixandru(ULBS), Carmen Daniela Domnariu(ULBS)</t>
  </si>
  <si>
    <t>DENTISTRY JOURNAL</t>
  </si>
  <si>
    <t>2304-6767</t>
  </si>
  <si>
    <t>https://www.webofscience.com/wos/woscc/full-record/WOS:001191492400001</t>
  </si>
  <si>
    <t>https://www.mdpi.com/2304-6767/12/3/45</t>
  </si>
  <si>
    <t>10.3390/dj12030045</t>
  </si>
  <si>
    <t>WOS:001191492400001</t>
  </si>
  <si>
    <t>Vitamin D Levels in COVID-19 and NonCOVID-19 Pediatric Patients and Its Relationship with Clinical and Laboratory Characteristics</t>
  </si>
  <si>
    <t>Maria Totan (ULBS), Ioana-Octavia Matacuta-Bogdan(ULBS), Adrian Hasegan(ULBS), Ionela Maniu(ULBS)</t>
  </si>
  <si>
    <t>https://www.webofscience.com/wos/woscc/full-record/WOS:001211182500001</t>
  </si>
  <si>
    <t>10.3390/biomedicines12040905</t>
  </si>
  <si>
    <t>WOS:001211182500001</t>
  </si>
  <si>
    <t>A Post-Implanto-Prosthetic Rehabilitation Study Regarding the Degree of Improvement in Patients' Quality of Life: A Before-After Study</t>
  </si>
  <si>
    <t>Cosmin Ionuț Lixandru (ULBS), Ionela Maniu(ULBS), Maria Mihaela Cernușcă-Mițariu(ULBS), Mihai Iulian Făgețan(ULBS), Ioan Sebastian Cernușcă-Mițariu(ULBS), Horațiu Paul Domnariu (MEDICINA, ORADEA), George Adrian Lixandru (ULBS), Carmen Daniela Domnariu(ULBS)</t>
  </si>
  <si>
    <t>HEALTHCARE</t>
  </si>
  <si>
    <t>2227-9032</t>
  </si>
  <si>
    <t>https://www.webofscience.com/wos/woscc/full-record/WOS:001277125000001</t>
  </si>
  <si>
    <t>10.3390/healthcare12141378</t>
  </si>
  <si>
    <t>WOS:001277125000001</t>
  </si>
  <si>
    <t>Exploring the Relationship between Lipid Profile, Inflammatory State and 25-OH Vitamin D Serum Levels in Hospitalized Patients</t>
  </si>
  <si>
    <t>Sandica Bucurica (CAROL DAVILA), Andreea Simona Nancoff(CAROL DAVILA), Madalina Dutu(CAROL DAVILA), Mihaela Raluca Mititelu(CAROL DAVILA), Laura Elena Gaman(CAROL DAVILA), Florentina Ioniță-Radu(CAROL DAVILA), Mariana Jinga(CAROL DAVILA), Ionela Maniu (ULBS), Florina Ruța(CAROL DAVILA)</t>
  </si>
  <si>
    <t>https://www.webofscience.com/wos/woscc/full-record/WOS:001306922700001</t>
  </si>
  <si>
    <t>10.3390/biomedicines12081686</t>
  </si>
  <si>
    <t>WOS:001306922700001</t>
  </si>
  <si>
    <t>Digestive Amyloidosis Trends: Clinical, Pathological, and Imaging Characteristics</t>
  </si>
  <si>
    <t>Sandica Bucurica (CAROL DAVILA), Andreea-Simona Nancoff (CAROL DAVILA), Miruna Valeria Moraru(CAROL DAVILA), Ana Bucurica(CAROL DAVILA), Calin Socol(CAROL DAVILA), Daniel-Vasile Balaban(CAROL DAVILA), Mihaela Raluca Mititelu(CAROL DAVILA), Ionela Maniu(ULBS), Florentina Ionita-Radu(CAROL DAVILA), Mariana Jinga(CAROL DAVILA)</t>
  </si>
  <si>
    <t>https://www.webofscience.com/wos/woscc/full-record/WOS:001366977200001</t>
  </si>
  <si>
    <t>10.3390/biomedicines12112630</t>
  </si>
  <si>
    <t>WOS:001366977200001</t>
  </si>
  <si>
    <t>Perceived Stress, Resilience and Emotional Intelligence in Romanian Healthcare Professionals</t>
  </si>
  <si>
    <t>Lavinia Duică (ULBS), Elisabeta Antonescu(ULBS), Maria Totan(ULBS), Oana Raluca Antonescu(ULBS), Gabriela Boța (ULBS), Ionela Maniu (ULBS), Mihail Cristian Pirlog (UNIV MED CRAIOVA), Sînziana Călina Silișteanu(STEFAN CEL MARE, SUCEAVA)</t>
  </si>
  <si>
    <t>https://www.webofscience.com/wos/woscc/full-record/WOS:001376303800001</t>
  </si>
  <si>
    <t>10.3390/healthcare12232336</t>
  </si>
  <si>
    <t>WOS:001376303800001</t>
  </si>
  <si>
    <t>Oral infections - a retrospective study of patients treated in the Oral and Maxillofacial Surgery clinic of the Emergency County Clinical Hospital in Sibiu</t>
  </si>
  <si>
    <t>Cosmin Ionuț Lixandru (ULBS), Ionela Maniu(ULBS), Maria Mihaela Cernușcă-Mițariu(ULBS),Carmen Daniela Domnariu(ULBS)</t>
  </si>
  <si>
    <t>Medicine and Pharmacy Reports</t>
  </si>
  <si>
    <t>https://www.scopus.com/record/display.uri?eid=2-s2.0-85200326407&amp;origin=resultslist&amp;sort=plf-f&amp;src=s&amp;sot=b&amp;sdt=b&amp;s=TITLE-ABS-KEY%28Oral+infections+-+a+retrospective+study+of+patients+treated+in+the+Oral+and+Maxillofacial+Surgery+clinic+of+the+Emergency+County+Clinical+Hospital+in+Sibiu%29&amp;sessionSearchId=82e9fe3eaa954f44b19ea765bd14015e</t>
  </si>
  <si>
    <t>https://ami.info.umfcluj.ro/medpharmareports/index.php/mpr/article/view/2759</t>
  </si>
  <si>
    <t>https://doi.org/10.15386/mpr-2759</t>
  </si>
  <si>
    <t>Improving Search Query Accuracy for Specialized Websites Through Intelligent Text Correction and Reconstruction Models</t>
  </si>
  <si>
    <r>
      <rPr>
        <rFont val="Arial Narrow"/>
        <color theme="1"/>
        <sz val="10.0"/>
      </rPr>
      <t>Dana Simian</t>
    </r>
    <r>
      <rPr>
        <rFont val="Arial Narrow"/>
        <color theme="1"/>
        <sz val="10.0"/>
      </rPr>
      <t>, Marin-Eusebiu Serban</t>
    </r>
    <r>
      <rPr>
        <rFont val="Arial Narrow"/>
        <b/>
        <color theme="1"/>
        <sz val="10.0"/>
      </rPr>
      <t xml:space="preserve"> </t>
    </r>
    <r>
      <rPr>
        <rFont val="Arial Narrow"/>
        <color theme="1"/>
        <sz val="10.0"/>
      </rPr>
      <t>(ULBS)</t>
    </r>
  </si>
  <si>
    <t>Information</t>
  </si>
  <si>
    <t>2078-2489</t>
  </si>
  <si>
    <t>https://1510q3hxm-y-https-www-webofscience-com.z.e-nformation.ro/wos/woscc/full-record/WOS:001365443700001</t>
  </si>
  <si>
    <t>https://www.mdpi.com/2078-2489/15/11/683</t>
  </si>
  <si>
    <t>DOI: 10.3390/info15110683</t>
  </si>
  <si>
    <t>WOS:001365443700001</t>
  </si>
  <si>
    <t>Articol nr. 683  (publicatie online fara numerotare pagini)</t>
  </si>
  <si>
    <t>2024 (nov. publicare, 05.12.2024 indexare WOS)</t>
  </si>
  <si>
    <t>Machine Learning-Based Multifaceted Analysis Framework for Comparing and Selecting Water Quality Indices</t>
  </si>
  <si>
    <r>
      <rPr>
        <rFont val="Arial Narrow"/>
        <color theme="1"/>
        <sz val="10.0"/>
      </rPr>
      <t>Dana Simian</t>
    </r>
    <r>
      <rPr>
        <rFont val="Arial Narrow"/>
        <color theme="1"/>
        <sz val="10.0"/>
      </rPr>
      <t>, Marin-Eusebiu Serban</t>
    </r>
    <r>
      <rPr>
        <rFont val="Arial Narrow"/>
        <b/>
        <color theme="1"/>
        <sz val="10.0"/>
      </rPr>
      <t xml:space="preserve"> </t>
    </r>
    <r>
      <rPr>
        <rFont val="Arial Narrow"/>
        <color theme="1"/>
        <sz val="10.0"/>
      </rPr>
      <t>(ULBS)</t>
    </r>
    <r>
      <rPr>
        <rFont val="Arial Narrow"/>
        <color theme="1"/>
        <sz val="10.0"/>
      </rPr>
      <t>, Alina Barbulescu (Univ. Transilvania Brasov)</t>
    </r>
  </si>
  <si>
    <t xml:space="preserve">Water Resources Management </t>
  </si>
  <si>
    <t>39 </t>
  </si>
  <si>
    <t>0920-4741   eISSN: 1573-1650</t>
  </si>
  <si>
    <t>https://1510q3hxm-y-https-www-webofscience-com.z.e-nformation.ro/wos/woscc/full-record/WOS:001321560200001</t>
  </si>
  <si>
    <t>https://link.springer.com/article/10.1007/s11269-024-03993-8</t>
  </si>
  <si>
    <t>DOI: 10.1007/s11269-024-03993-8</t>
  </si>
  <si>
    <t>WOS:001321560200001</t>
  </si>
  <si>
    <t>847-863</t>
  </si>
  <si>
    <t>2024 (Sept. publicare online, 05.10.2024 indexare WOS)</t>
  </si>
  <si>
    <t>Formal Verification of Business Constraints in Workflow-Based Applications</t>
  </si>
  <si>
    <t>Florin Stoica (ULBS), Laura Florentina Stoica (ULBS)</t>
  </si>
  <si>
    <t>15(12)</t>
  </si>
  <si>
    <t>WOS</t>
  </si>
  <si>
    <t>https://www.mdpi.com/2078-2489/15/12/778</t>
  </si>
  <si>
    <t>https://doi.org/10.3390/info15120778</t>
  </si>
  <si>
    <t>WOS:001384658600001</t>
  </si>
  <si>
    <t>Stoica Laura</t>
  </si>
  <si>
    <t>VORONOVSKAJA TYPE RESULTS FOR THE ALDAZ-KOUNCHEV-RENDER VERSIONS OF GENERALIZED BASKAKOV OPERATORS</t>
  </si>
  <si>
    <t>Acu A.M. (ULBS), Heilmann M. (University of Wuppertal), Rasa I (Technical University of Cluj-Napoca), Steopoaie AE  (Technical University of Cluj-Napoca)</t>
  </si>
  <si>
    <t>APPLICABLE ANALYSIS AND DISCRETE MATHEMATICS</t>
  </si>
  <si>
    <t>1452-8630</t>
  </si>
  <si>
    <t>https://1510q3t4h-y-https-www-webofscience-com.z.e-nformation.ro/wos/woscc/full-record/WOS:001353767700007</t>
  </si>
  <si>
    <t>https://doiserbia.nb.rs/Article.aspx?ID=1452-86302400016A</t>
  </si>
  <si>
    <t>10.2298/AADM230725016A</t>
  </si>
  <si>
    <t>WOS:001353767700007</t>
  </si>
  <si>
    <t>408-417</t>
  </si>
  <si>
    <t>Composition of some positive linear integral operators</t>
  </si>
  <si>
    <t>Acu A.M. (ULBS), Rasa I (Technical University of Cluj-Napoca), Sofonea F (ULBS)</t>
  </si>
  <si>
    <t>DEMONSTRATIO MATHEMATICA</t>
  </si>
  <si>
    <t>0420-1213</t>
  </si>
  <si>
    <t>https://1510q3t4h-y-https-www-webofscience-com.z.e-nformation.ro/wos/woscc/full-record/WOS:001322842000001</t>
  </si>
  <si>
    <t>https://1510t3t64-y-https-www-degruyterbrill-com.z.e-nformation.ro/document/doi/10.1515/dema-2024-0018/html</t>
  </si>
  <si>
    <t>DOI10.1515/dema-2024-0018</t>
  </si>
  <si>
    <t>WOS:001322842000001</t>
  </si>
  <si>
    <t>20240018</t>
  </si>
  <si>
    <t>Bernstein-Kantorovich operators, approximation and shape preserving properties</t>
  </si>
  <si>
    <t>Acu AM (ULBS), Rasa I (Technical University of Cluj-Napoca), Steopoaie AE (Technical University of Cluj-Napoca)</t>
  </si>
  <si>
    <t>REVISTA DE LA REAL ACADEMIA DE CIENCIAS EXACTAS FISICAS Y NATURALES SERIE A-MATEMATICAS</t>
  </si>
  <si>
    <t>1578-7303</t>
  </si>
  <si>
    <t>https://1510q3t4h-y-https-www-webofscience-com.z.e-nformation.ro/wos/woscc/full-record/WOS:001219692500001</t>
  </si>
  <si>
    <t>https://1510g3t6h-y-https-link-springer-com.z.e-nformation.ro/article/10.1007/s13398-024-01605-z</t>
  </si>
  <si>
    <t>DOI10.1007/s13398-024-01605-z</t>
  </si>
  <si>
    <t>WOS:001219692500001</t>
  </si>
  <si>
    <t>107</t>
  </si>
  <si>
    <t>Asymptotic expansions for variants of the gamma and Post-Widder operators preserving 1 and xj</t>
  </si>
  <si>
    <t>Abel U. (TH Mittelhessen, Germany), Acu AM (ULBS), Heilmann M (University of Wuppertal, Germany), Rasa I (Technical University of Cluj-Napoca)</t>
  </si>
  <si>
    <t>MATHEMATICAL METHODS IN THE APPLIED SCIENCES</t>
  </si>
  <si>
    <t>0170-4214</t>
  </si>
  <si>
    <t>https://1510q3t4h-y-https-www-webofscience-com.z.e-nformation.ro/wos/woscc/full-record/WOS:001243852200001</t>
  </si>
  <si>
    <t>https://1511h3t6z-y-https-onlinelibrary-wiley-com.z.e-nformation.ro/doi/10.1002/mma.10217</t>
  </si>
  <si>
    <t>DOI10.1002/mma.10217</t>
  </si>
  <si>
    <t>WOS:001243852200001</t>
  </si>
  <si>
    <t>13718-13733</t>
  </si>
  <si>
    <t>APPROXIMATION BY PERTURBED BASKAKOV-TYPE OPERATORS</t>
  </si>
  <si>
    <t>Acu AM (ULBS), Cetin N (Ankara Hacı Bayram Veli University, Turkey), Tachev G. (University of Architecture Civil Engineering and Geodesy, Bulgaria)</t>
  </si>
  <si>
    <t>JOURNAL OF MATHEMATICAL INEQUALITIES</t>
  </si>
  <si>
    <t>1846-579X</t>
  </si>
  <si>
    <t>https://1510q3tas-y-https-www-webofscience-com.z.e-nformation.ro/wos/woscc/full-record/WOS:001253387500001</t>
  </si>
  <si>
    <t>https://jmi.ele-math.com/18-30/Approximation-by-perturbed-Baskakov-type-operators</t>
  </si>
  <si>
    <t>DOI10.7153/jmi-2024-18-30</t>
  </si>
  <si>
    <t>WOS:001253387500001</t>
  </si>
  <si>
    <t xml:space="preserve"> 551–563</t>
  </si>
  <si>
    <t>Voronovskaja formula for Aldaz-Kounchev-Render operators: uniform convergence</t>
  </si>
  <si>
    <t>Abel U (TH Mittelhessen, Germany), Acu AM (ULBS), Heilmann M(University of Wuppertal, Germany), Rasa I (Technical University of Cluj-Napoca)</t>
  </si>
  <si>
    <t>ANALYSIS AND MATHEMATICAL PHYSICS</t>
  </si>
  <si>
    <t>1664-2368</t>
  </si>
  <si>
    <t>https://1510q3tas-y-https-www-webofscience-com.z.e-nformation.ro/wos/woscc/full-record/WOS:001123434300001</t>
  </si>
  <si>
    <t>https://1510g3tbj-y-https-link-springer-com.z.e-nformation.ro/article/10.1007/s13324-023-00861-3</t>
  </si>
  <si>
    <t>DOI10.1007/s13324-023-00861-3</t>
  </si>
  <si>
    <t>WOS:001123434300001</t>
  </si>
  <si>
    <t>1-13</t>
  </si>
  <si>
    <t>EXPLICIT UPPER BOUNDS FOR TOUCHARDPOLYNOMIALS AND BELL NUMBERS</t>
  </si>
  <si>
    <t>Acu AM (ULBS), Adell JA (Univ Zaragoza, Spain), Rasa I (Technical University of Cluj-Napoca)</t>
  </si>
  <si>
    <t>ACTA MATHEMATICA HUNGARICA</t>
  </si>
  <si>
    <t>0236-5294</t>
  </si>
  <si>
    <t>https://1510q3tas-y-https-www-webofscience-com.z.e-nformation.ro/wos/woscc/full-record/WOS:001154647900002</t>
  </si>
  <si>
    <t>https://1510g3tbj-y-https-link-springer-com.z.e-nformation.ro/article/10.1007/s10474-024-01401-6</t>
  </si>
  <si>
    <t>DOI10.1007/s10474-024-01401-6</t>
  </si>
  <si>
    <t>WOS:001154647900002</t>
  </si>
  <si>
    <t>255-263</t>
  </si>
  <si>
    <t>Aldaz-Kounchev-Render operators on simplices</t>
  </si>
  <si>
    <t>Acu AM (ULBS), De Marchi S (Padua University, Italy), Rasa I (Technical University of Cluj-Napoca)</t>
  </si>
  <si>
    <t>JOURNAL OF MATHEMATICAL ANALYSIS AND APPLICATIONS</t>
  </si>
  <si>
    <t>0022-247X</t>
  </si>
  <si>
    <t>https://1510q3tas-y-https-www-webofscience-com.z.e-nformation.ro/wos/woscc/full-record/WOS:001163834900001</t>
  </si>
  <si>
    <t>https://1510a3tb4-y-https-www-sciencedirect-com.z.e-nformation.ro/science/article/pii/S0022247X23010752?via%3Dihub</t>
  </si>
  <si>
    <t>DOI10.1016/j.jmaa.2023.128072</t>
  </si>
  <si>
    <t>WOS:001163834900001</t>
  </si>
  <si>
    <t xml:space="preserve"> 128072</t>
  </si>
  <si>
    <t>Genuine Bernstein-Durrmeyer type operators preserving 1 and xj</t>
  </si>
  <si>
    <t>ANNALS OF FUNCTIONAL ANALYSIS</t>
  </si>
  <si>
    <t>2639-7390</t>
  </si>
  <si>
    <t>https://1510q3tas-y-https-www-webofscience-com.z.e-nformation.ro/wos/woscc/full-record/WOS:001092164000001</t>
  </si>
  <si>
    <t>https://1510g3tbj-y-https-link-springer-com.z.e-nformation.ro/article/10.1007/s43034-023-00305-w</t>
  </si>
  <si>
    <t>DOI10.1007/s43034-023-00305-w</t>
  </si>
  <si>
    <t>WOS:001092164000001</t>
  </si>
  <si>
    <t>1-22</t>
  </si>
  <si>
    <t>Overiteration of d-variate tensor product Bernstein operators: A quantitative result</t>
  </si>
  <si>
    <t>Acu A.M. (ULBS), Gonska H. (Duisburg-Essen University, Germany)</t>
  </si>
  <si>
    <t>STUDIA UNIVERSITATIS BABES-BOLYAI MATHEMATICA</t>
  </si>
  <si>
    <t>0252-1938</t>
  </si>
  <si>
    <t>https://1510q3tas-y-https-www-webofscience-com.z.e-nformation.ro/wos/woscc/full-record/WOS:001380521200013</t>
  </si>
  <si>
    <t>https://www.cs.ubbcluj.ro/journal/studia-mathematica/journal/article/view/1839</t>
  </si>
  <si>
    <t>DOI10.24193/subbmath.2024.4.13</t>
  </si>
  <si>
    <t>WOS:001380521200013</t>
  </si>
  <si>
    <t>895-903</t>
  </si>
  <si>
    <t>Using computational techniques of fixed point theory for studying the stationary infinite horizon problem from the financial field</t>
  </si>
  <si>
    <t>Abdelkader Belhenniche (SYSTEC, Faculty of Engineering, Porto University, Institute for Systems and Robotics), Amelia Bucur, Liliana Guran, Adrian Nicolae Branga</t>
  </si>
  <si>
    <t>AIMS Mathematics</t>
  </si>
  <si>
    <t>2473-6988</t>
  </si>
  <si>
    <t>https://www.webofscience.com/wos/woscc/full-record/WOS:001141943700038</t>
  </si>
  <si>
    <t>https://www.aimspress.com/article/doi/10.3934/math.2024117</t>
  </si>
  <si>
    <t>10.3934/math.2024117</t>
  </si>
  <si>
    <t>WOS:001141943700038</t>
  </si>
  <si>
    <t>2369-2388</t>
  </si>
  <si>
    <t>Using computational techniques of fixed point theory for studying the
stationary infinite horizon problem from the financial field</t>
  </si>
  <si>
    <t>Belhenniche Abdelkader, Bucur Amelia, Guran Liliana, Branga Adrian Nicolae</t>
  </si>
  <si>
    <t>eISSN 2473-6988</t>
  </si>
  <si>
    <t>https://15109f3cv-y-https-www-scopus-com.z.e-nformation.ro/record/display.uri?eid=2-s2.0-85180442757&amp;origin=resultslist&amp;sort=plfdt-f&amp;listId=64138099&amp;listTypeValue=Docs&amp;src=s&amp;imp=t&amp;sid=870480b5af13d7944838264809bcce62&amp;sot=sl&amp;sdt=sl&amp;sl=0&amp;relpos=0&amp;citeCnt=0&amp;searchTerm=</t>
  </si>
  <si>
    <t>doi: 10.3934/math.2024117</t>
  </si>
  <si>
    <t>WoS
SCOPUS          
https://www.webofscience.com/wos/woscc/full-record/WOS:001141943700038</t>
  </si>
  <si>
    <t xml:space="preserve">Fractal Fractional Order Operators in Computational Techniques for Mathematical Models in Epidemiology  
 </t>
  </si>
  <si>
    <t>Farman Muhammad(Institute of Mathematics, Khwaja Fareed University of Enginnering and Information Technology, Raheem Yar Khan, Pakistan),Akgül Ali(Near East University, Mathematics Research Center, Department of Mathematics, Near East Boulevard, PC: 99138, Nicosia /Mersin 10 – Turkey),  Hashemi Mir Sajjad(Department of Mathematics, Basic Science Faculty, University of Bonab, P.O. Box 55513-95133, Bonab, Iran), Guran Liliana(Department of Hospitality Services, Babes-Bolyai University, Horia Street, No. 7, 400174, Cluj-Napoca, Romania;
7 Vasile Goldiș Western University of Arad, Department of Pharmaceutical Sciences, Revoluției
94, 310025, Arad, Romania),  Bucur Amelia(Lucian Blaga University of Sibiu; Faculty of Sciences; Department of Mathematics and Informatics;
I.Rațiu Street, no.5-7, 550012, Sibiu, Romania)</t>
  </si>
  <si>
    <t>CMES-Computer Modeling in Engineering &amp; Sciences</t>
  </si>
  <si>
    <t>ISSN 1526-1492</t>
  </si>
  <si>
    <t>https://www.webofscience.com/wos/woscc/full-record/WOS:001116935000046</t>
  </si>
  <si>
    <t>https://www.techscience.com/CMES/v138n2/54588</t>
  </si>
  <si>
    <t>DOI: 10.32604/cmes.2023.028803</t>
  </si>
  <si>
    <t>WOS:001116935000046</t>
  </si>
  <si>
    <t>1-19</t>
  </si>
  <si>
    <t xml:space="preserve">WoS 
Q3,Q4-după AIS 
https://www.webofscience.com/wos/woscc/full-record/WOS:001116935000046 </t>
  </si>
  <si>
    <t>A fixed point principle for some nonself operators on large Kasahara speces</t>
  </si>
  <si>
    <t>Olaru Ion Marian (ULBS)</t>
  </si>
  <si>
    <t>FIXED POINT THEORY</t>
  </si>
  <si>
    <t>1584-2851</t>
  </si>
  <si>
    <t>https://1510q3qif-y-https-www-webofscience-com.z.e-nformation.ro/wos/woscc/full-record/WOS:001283553000013</t>
  </si>
  <si>
    <t>https://www.math.ubbcluj.ro/~nodeacj/volumes/2024-No2/242-ola-22-0019-final-final.php</t>
  </si>
  <si>
    <t>10.24193/fpt-ro.2024.2.16</t>
  </si>
  <si>
    <t>WOS:001283553000013</t>
  </si>
  <si>
    <t>685-696</t>
  </si>
  <si>
    <t>Olaru Marian</t>
  </si>
  <si>
    <t xml:space="preserve">Human-Computer Interaction in Artificial
Intelligence with Applications in
Healthcare: A Review
</t>
  </si>
  <si>
    <t xml:space="preserve">Emilia-Loredana Pop (UBB), Augusta Ratiu (ULBS)
</t>
  </si>
  <si>
    <t xml:space="preserve">Frontiers in Artificial Intelligence and Applications -Machine Learning and Intelligent Systems </t>
  </si>
  <si>
    <t>0922-6389 (print),1879-8314(online)</t>
  </si>
  <si>
    <t>https://www.scopus.com/record/display.uri?eid=2-s2.0-85216924559&amp;origin=AuthorNamesList</t>
  </si>
  <si>
    <t>https://ebooks.iospress.nl/ISBN/978-1-64368-553-3</t>
  </si>
  <si>
    <t>10.3233/FAIA241213</t>
  </si>
  <si>
    <t>49-57</t>
  </si>
  <si>
    <t>Scopus</t>
  </si>
  <si>
    <t xml:space="preserve">The 6th International Conference on Machine Learning and Intelligent Systems (MLIS 2024) </t>
  </si>
  <si>
    <t>Kampar, Perak, Malaysia</t>
  </si>
  <si>
    <t>978-1-64368-553-3 (online)</t>
  </si>
  <si>
    <t>Augusta Ratiu</t>
  </si>
  <si>
    <t>Fixed point results for generalized convex orbital Lipschitz operators</t>
  </si>
  <si>
    <r>
      <rPr>
        <rFont val="Arial Narrow"/>
        <color theme="1"/>
        <sz val="10.0"/>
      </rPr>
      <t xml:space="preserve">M. Zhou (Sanya, China), G. Li, N. Saleem (Sanya, China), O. Popescu (UTBV, Romania), and </t>
    </r>
    <r>
      <rPr>
        <rFont val="Arial Narrow"/>
        <b/>
        <color theme="1"/>
        <sz val="10.0"/>
      </rPr>
      <t>N.A. Secelean</t>
    </r>
    <r>
      <rPr>
        <rFont val="Arial Narrow"/>
        <color theme="1"/>
        <sz val="10.0"/>
      </rPr>
      <t xml:space="preserve"> (ULBS)</t>
    </r>
  </si>
  <si>
    <t>Demonstratio Mathematica</t>
  </si>
  <si>
    <t>https://www.webofscience.com/wos/woscc/full-record/WOS:001370427100001</t>
  </si>
  <si>
    <t>https://www.degruyterbrill.com/document/doi/10.1515/dema-2024-0082/html</t>
  </si>
  <si>
    <t>10.1515/dema-2024-0082</t>
  </si>
  <si>
    <t>WOS:001370427100001</t>
  </si>
  <si>
    <t>1-18</t>
  </si>
  <si>
    <t>On bivariate fractal interpolation for countable data and associated nonlinear fractal operator</t>
  </si>
  <si>
    <r>
      <rPr>
        <rFont val="Arial Narrow"/>
        <color rgb="FF0A0A0C"/>
        <sz val="10.0"/>
      </rPr>
      <t xml:space="preserve">K.K. Pandey (New Delhi, India), </t>
    </r>
    <r>
      <rPr>
        <rFont val="Arial Narrow"/>
        <b/>
        <color rgb="FF0A0A0C"/>
        <sz val="10.0"/>
      </rPr>
      <t>N.A. Secelean</t>
    </r>
    <r>
      <rPr>
        <rFont val="Arial Narrow"/>
        <color rgb="FF0A0A0C"/>
        <sz val="10.0"/>
      </rPr>
      <t>, and P.V. Viswanathan (New Delhi, India)</t>
    </r>
  </si>
  <si>
    <t>https://www.webofscience.com/wos/woscc/full-record/WOS:001335689700001</t>
  </si>
  <si>
    <t>https://1510t0v9y-y-https-www-degruyterbrill-com.z.e-nformation.ro/document/doi/10.1515/dema-2024-0014/html</t>
  </si>
  <si>
    <t>10.1515/dema-2024-0014</t>
  </si>
  <si>
    <t>WOS:001335689700001</t>
  </si>
  <si>
    <t>1-24</t>
  </si>
  <si>
    <t>On attractors of type 1 iterated function systems</t>
  </si>
  <si>
    <t>Mathew, J (Kottayam, India); Mathew, S (Kozhikode, India); Secelean, NA (ULBS) </t>
  </si>
  <si>
    <t>Journal of Applied Mathematics and Informatics</t>
  </si>
  <si>
    <t>2734-1194</t>
  </si>
  <si>
    <t>https://www.webofscience.com/wos/woscc/full-record/WOS:001259828700009</t>
  </si>
  <si>
    <t>https://koreascience.kr/article/JAKO202417743253420.pdf</t>
  </si>
  <si>
    <t>10.14317/jami.2024.583</t>
  </si>
  <si>
    <t>WOS:001259828700009</t>
  </si>
  <si>
    <t>583-605</t>
  </si>
  <si>
    <t>Best proximity points for alternative p-contractions</t>
  </si>
  <si>
    <t>Mi Zhou (Sanya, China), NA Secelean (ULBS), N Saleem (Lahore, Pakistan), M Abbas (Lahore, Pakistan)</t>
  </si>
  <si>
    <t>Journal of Inequalities and Applications</t>
  </si>
  <si>
    <t>1029-242X</t>
  </si>
  <si>
    <t>https://www.webofscience.com/wos/woscc/full-record/WOS:001143321100001</t>
  </si>
  <si>
    <t>https://link.springer.com/article/10.1186/s13660-024-03078-5</t>
  </si>
  <si>
    <t>10.1186/s13660-024-03078-5</t>
  </si>
  <si>
    <t>WOS:001143321100001</t>
  </si>
  <si>
    <t>Acu, Ana-Maria; Rasa, I; Sofonea, Florin</t>
  </si>
  <si>
    <t xml:space="preserve">
Demonstratio Mathematica</t>
  </si>
  <si>
    <t xml:space="preserve">
0420 - 1213</t>
  </si>
  <si>
    <t>https://www.webofscience.com/wos/woscc/full-record/WOS:001322842000001</t>
  </si>
  <si>
    <t>https://www.degruyterbrill.com/document/doi/10.1515/dema-2024-0018/html</t>
  </si>
  <si>
    <t>1-14</t>
  </si>
  <si>
    <t>Importance of Fecal Microbiota Transplantation and Molecular Regulation as Therapeutic Strategies in Inflammatory Bowel Diseases</t>
  </si>
  <si>
    <t>Olga, Brusnic; Boicean, Adrian; Fleaca, Sorin-Radu; Blanca, Grama; Florin, Sofonea; Corina, Roman-Filip; Iulian, Roman-Filip; Adelaida, Solomon; Sabrina, Birsan; Dura, Horatiu; Corina, Porr; Cristian, Adrian; Onisor, Danusia Maria</t>
  </si>
  <si>
    <t>Nutriens</t>
  </si>
  <si>
    <t>2072-6643</t>
  </si>
  <si>
    <t>https://www.webofscience.com/wos/woscc/full-record/WOS:001384440200001</t>
  </si>
  <si>
    <t>https://www.mdpi.com/2072-6643/16/24/4411</t>
  </si>
  <si>
    <t>DOI10.3390/nu16244411</t>
  </si>
  <si>
    <t>WOS:001384440200001</t>
  </si>
  <si>
    <t>Poincare-Reeb graphs of real algebraic domains</t>
  </si>
  <si>
    <r>
      <rPr>
        <rFont val="Arial Narrow"/>
        <color theme="1"/>
        <sz val="10.0"/>
      </rPr>
      <t xml:space="preserve">Bodin, Arnaud (Univ. de Lille, France), Popescu-Pampu, Patrick (Univ. de Lille, France), </t>
    </r>
    <r>
      <rPr>
        <rFont val="Arial Narrow"/>
        <b/>
        <color theme="1"/>
        <sz val="10.0"/>
      </rPr>
      <t xml:space="preserve">Sorea, Miruna-Stefana </t>
    </r>
  </si>
  <si>
    <t>REVISTA MATEMATICA COMPLUTENSE</t>
  </si>
  <si>
    <t>1139-1138</t>
  </si>
  <si>
    <t>https://www.webofscience.com/wos/woscc/full-record/WOS:000993351400001</t>
  </si>
  <si>
    <t>https://link.springer.com/article/10.1007/s13163-023-00469-y</t>
  </si>
  <si>
    <t xml:space="preserve">10.1007/s13163-023-00469-y </t>
  </si>
  <si>
    <t>WOS:000993351400001</t>
  </si>
  <si>
    <t>473-507</t>
  </si>
  <si>
    <t xml:space="preserve"> zona rosie/Q1 conform IF (JCR iunie 2024)</t>
  </si>
  <si>
    <t>Combinatorial study of morsifications of real univariate singularities</t>
  </si>
  <si>
    <t xml:space="preserve">Barroso, Evelia Rosa Garcia (Univ. de La Laguna, Spain), Bodin, Arnaud (Univ. de Lille, France), Popescu-Pampu, Patrick (Univ. de Lille, France), Sorea, Miruna-Stefana </t>
  </si>
  <si>
    <t>MATHEMATISCHE NACHRICHTEN</t>
  </si>
  <si>
    <t>1522-2616</t>
  </si>
  <si>
    <t>https://www.webofscience.com/wos/woscc/full-record/WOS:001265615500001</t>
  </si>
  <si>
    <t>https://onlinelibrary.wiley.com/doi/10.1002/mana.202300418</t>
  </si>
  <si>
    <t>10.1002/mana.202300418</t>
  </si>
  <si>
    <t>WOS:001265615500001</t>
  </si>
  <si>
    <t>394-418</t>
  </si>
  <si>
    <t xml:space="preserve"> zona galbenă/Q2 conform AIS (JCR iunie 2024)</t>
  </si>
  <si>
    <t>Couplings of Operators with Two-Isometries in Three-Isoemtric Liftings</t>
  </si>
  <si>
    <t>Aurelian Craciunescu (UV Timisoara), Laurian Suciu (ULBS), Elisabeta Alina Totoi (ULBS)</t>
  </si>
  <si>
    <t xml:space="preserve">
MEDITERRANEAN JOURNAL OF MATHEMATICS</t>
  </si>
  <si>
    <t>21, 60</t>
  </si>
  <si>
    <t>1660-5446</t>
  </si>
  <si>
    <t>https://www.webofscience.com/wos/woscc/full-record/WOS:001178702300002</t>
  </si>
  <si>
    <t>https://link.springer.com/content/pdf/10.1007/s00009-024-02601-8.pdf</t>
  </si>
  <si>
    <t xml:space="preserve">https://doi.org/10.1007/s00009-024-02601-8
</t>
  </si>
  <si>
    <t>WOS:001178702300002</t>
  </si>
  <si>
    <t>1-23</t>
  </si>
  <si>
    <t>Brownian extensions in the context of three-isometries</t>
  </si>
  <si>
    <t>Aurelian Craciunescu (UV Timisoara), Laurian Suciu (ULBS)</t>
  </si>
  <si>
    <t>https://www.webofscience.com/wos/woscc/full-record/WOS:001046912200001</t>
  </si>
  <si>
    <t>https://www.sciencedirect.com/science/article/pii/S0022247X23005942</t>
  </si>
  <si>
    <t>https://doi.org/10.1016/j.jmaa.2023.127591</t>
  </si>
  <si>
    <t>WOS:001046912200001</t>
  </si>
  <si>
    <t>On expansive three-isometries</t>
  </si>
  <si>
    <t xml:space="preserve"> Laurian Suciu (ULBS)</t>
  </si>
  <si>
    <t xml:space="preserve">
OPUSCULA MATHEMATICA</t>
  </si>
  <si>
    <t>1232-9274</t>
  </si>
  <si>
    <t>https://www.webofscience.com/wos/woscc/full-record/WOS:001359989400006</t>
  </si>
  <si>
    <t>https://www.opuscula.agh.edu.pl/vol44/6/art/opuscula_math_4441.pdfv</t>
  </si>
  <si>
    <t>https://doi.org/10.7494/OpMath.2024.44.6.883</t>
  </si>
  <si>
    <t>WOS:001359989400006</t>
  </si>
  <si>
    <t>883–898</t>
  </si>
  <si>
    <t>WoS ESCI</t>
  </si>
  <si>
    <t>Banaduc Doru</t>
  </si>
  <si>
    <t>Physiological responses of invasive round goby (Neogobius melanostomus) to environmental stressors across a latitudinal span</t>
  </si>
  <si>
    <t>Blonska, Dagmara (Univ. of Lodz); Janic, Bartosz (Univ. of Lodz); Tarkan, Ali Serhan (Univ. of Lodz); Piria, Marina (Univ. of Lodz); Banaduc, Doru (ULBS); Svolikova, Kristina Slovak (Comenius Univ.); Stevove, Barbora (Comenius Univ.); Lappalainen, Jyrki (Univ. of Helsinki); Pyrzanowski, Kacper (Univ. of Lodz); Tszydel, Mariusz (Univ. of Lodz); Bukowska, Bozena (Univ of Lodz)</t>
  </si>
  <si>
    <t>BIOLOGICAL INVASIONS</t>
  </si>
  <si>
    <t>1387-3547</t>
  </si>
  <si>
    <t>https://1510q17w4-y-https-www-webofscience-com.z.e-nformation.ro/wos/woscc/full-record/WOS:001269056000001</t>
  </si>
  <si>
    <t>https://1510g17xt-y-https-link-springer-com.z.e-nformation.ro/article/10.1007/s10530-024-03387-2</t>
  </si>
  <si>
    <t>https://doi.org/10.1007/s10530-024-03387-2</t>
  </si>
  <si>
    <t>WOS:001269056000001</t>
  </si>
  <si>
    <t>1-12</t>
  </si>
  <si>
    <t>Landscape, Water, Ground, and Society Sustainability under the Global Change Scenario</t>
  </si>
  <si>
    <t>Banaduc, Doru (ULBS); Cianfanglione, Kevin (Univ. Lille)</t>
  </si>
  <si>
    <t>SUSTAINABILITY</t>
  </si>
  <si>
    <t>2071-1050</t>
  </si>
  <si>
    <t>https://1510q17z0-y-https-www-webofscience-com.z.e-nformation.ro/wos/woscc/full-record/WOS:001183410800001</t>
  </si>
  <si>
    <t>https://www.mdpi.com/2071-1050/16/5/1897</t>
  </si>
  <si>
    <t>https://doi.org/10.3390/su16051897</t>
  </si>
  <si>
    <t>WOS:001183410800001</t>
  </si>
  <si>
    <t>1-6</t>
  </si>
  <si>
    <t>Boeras, Ioana (ULBS); Burcea, Alexandru (Ecotur Sibiu Association); Banaduc, Doru (ULBS); Florea, David-Ioan (Heinrich Heine Univ.); Curtean-Banaduc, Angela (ULBS)</t>
  </si>
  <si>
    <t>https://1510q1803-y-https-www-webofscience-com.z.e-nformation.ro/wos/woscc/full-record/WOS:001160372600001</t>
  </si>
  <si>
    <t>https://doi.org/10.3390/w16030402</t>
  </si>
  <si>
    <t>Feeding Patterns of Fish in Relation to the Trophic Status of Reservoire, A Case Study of Rutilus rutilus (Linnaeus, 1758) in Five Fishing Waters in Serbia</t>
  </si>
  <si>
    <t xml:space="preserve">Radenkovic Milena (Univ. Kragujevak); Miloskovic, Alexandra (Univ. Kragujevak); Piperak Milica Stojcovik (Univ. Nis); Velickovic Tijana (Univ. Kragujevak); Curtean-Banaduc, Angela (ULBS); Banaduc, Doru (ULBS); Simic Vladica (Univ. Kragujevak) </t>
  </si>
  <si>
    <t>FISHES</t>
  </si>
  <si>
    <t>2410-3888</t>
  </si>
  <si>
    <t>https://1510q1803-y-https-www-webofscience-com.z.e-nformation.ro/wos/woscc/full-record/WOS:001151858300001</t>
  </si>
  <si>
    <t>https://www.mdpi.com/2410-3888/9/1/21</t>
  </si>
  <si>
    <t>https://doi.org/10.3390/fishes9010021</t>
  </si>
  <si>
    <t>WOS:001151858300001</t>
  </si>
  <si>
    <t>1-15</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</si>
  <si>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</si>
  <si>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</si>
  <si>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</si>
  <si>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</si>
  <si>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</si>
  <si>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</si>
  <si>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</si>
  <si>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</si>
  <si>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</si>
  <si>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</si>
  <si>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</si>
  <si>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</si>
  <si>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</si>
  <si>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r>
      <rPr>
        <rFont val="Arial Narrow"/>
        <color theme="1"/>
        <sz val="10.0"/>
      </rPr>
      <t>The New Era of Business Intelligence [Working Title]
Dr. Robert M.X. Wu and Prof. Niusha Shafiabady
Capitolul:</t>
    </r>
    <r>
      <rPr>
        <rFont val="Arial Narrow"/>
        <color theme="1"/>
        <sz val="10.0"/>
      </rPr>
      <t xml:space="preserve"> AutoML Insights: Gaining Confidence to Operationalize Predictive Models</t>
    </r>
  </si>
  <si>
    <t>IntechOpen (DOI: 10.5772/ intechopen.1004861). Editură de prestigiu din lista ULBS.</t>
  </si>
  <si>
    <t>Open access</t>
  </si>
  <si>
    <t>https://www.intechopen.com/online-first/1179126</t>
  </si>
  <si>
    <t>10p*32pag
320/2</t>
  </si>
  <si>
    <r>
      <rPr>
        <rFont val="Arial Narrow"/>
        <color theme="1"/>
        <sz val="10.0"/>
      </rPr>
      <t>The New Era of Business Intelligence [Working Title]
Dr. Robert M.X. Wu and Prof. Niusha Shafiabady
Capitolul:</t>
    </r>
    <r>
      <rPr>
        <rFont val="Arial Narrow"/>
        <color theme="1"/>
        <sz val="10.0"/>
      </rPr>
      <t xml:space="preserve"> AutoML Insights: Gaining Confidence to Operationalize Predictive Models</t>
    </r>
  </si>
  <si>
    <t>Amelia Bucur, Adrian Nicolae Branga</t>
  </si>
  <si>
    <t>Theory and Applications of Numerical Approximation Techniques</t>
  </si>
  <si>
    <t>Cambridge Scholars Publishing            https://www.cambridgescholars.com/product/978-1-5275-9383-1</t>
  </si>
  <si>
    <t>ISBN (10): 1-5275-9383-5  ISBN (13): 978-1-5275-9383-1</t>
  </si>
  <si>
    <t>238</t>
  </si>
  <si>
    <r>
      <rPr>
        <rFont val="Arial Narrow"/>
        <color theme="1"/>
        <sz val="10.0"/>
      </rPr>
      <t xml:space="preserve">Application of Novel Research Methods. The Study of Current Economic Phenomena
</t>
    </r>
    <r>
      <rPr>
        <rFont val="Arial Narrow"/>
        <color rgb="FF1155CC"/>
        <sz val="10.0"/>
        <u/>
      </rPr>
      <t>https://www.peterlang.com/document/1481490</t>
    </r>
  </si>
  <si>
    <t>© 2024 Peter Lang Group AG, Lausanne
Published by Peter Lang GmbH, Berlin, Deutschland
https://www.peterlang.com/document/1481490
Editura a fost aleasă dintre cele de pe site-ul ULBS-Cercetare, din fișierul Edituri internaționale de prestigiu recunoscute de ULBS (lista editurilor de prestigiu la nivel internațional recunoscute de ULBS, conform reglementărilor Siepas, indicatorul I6, aprobată prin Hotărârea Senatului ULBS nr. 1411 din 30.03.2017 avizată în Hotărârea CA din 07.03.2017)</t>
  </si>
  <si>
    <t>ISBN 978-3-631-90052-9 (Print)
E-ISBN 978-3-631-91677-3 (E-PDF)
E-ISBN 978-3-631-91678-0 (EPUB)
DOI 10.3726/b21691</t>
  </si>
  <si>
    <t>Paginile capitolului la care sunt autor sunt 193-202
Cartea are în total 246 pagini.</t>
  </si>
  <si>
    <r>
      <rPr>
        <rFont val="Arial Narrow"/>
        <color theme="1"/>
        <sz val="10.0"/>
      </rPr>
      <t>1 
(la capitolul realizat de mine.
 Capitolul 10 este cel realizat de mine și are denumirea "</t>
    </r>
    <r>
      <rPr>
        <rFont val="Arial Narrow"/>
        <i/>
        <color theme="1"/>
        <sz val="10.0"/>
      </rPr>
      <t>Applications of novel fuzzy optimization methods</t>
    </r>
    <r>
      <rPr>
        <rFont val="Arial Narrow"/>
        <color theme="1"/>
        <sz val="10.0"/>
      </rPr>
      <t>")</t>
    </r>
  </si>
  <si>
    <t>Bucur  Amelia, Branga Adrian Nicolae</t>
  </si>
  <si>
    <t xml:space="preserve">Theory and Applications of Numerical Approximation Techniques </t>
  </si>
  <si>
    <t>Cambridge Scholars Publishing 
The operational headquarters is located in the historic Lady Stephenson Library, Newcastle upon Tyne, United Kingdom, with representative offices in Berlin, Germany; and Barcelona, Spain.
Publications of CSP are marketed worldwide and sold through international booksellers and distributors including Amazon, Blackwell, Baker &amp; Taylor, EBSCO/Gobi, and Ingram, and are purchased by academic libraries across the world. In addition, CSP has distribution partnerships in key geographical territories such as the USA, China, India and the Middle East.
CSP is an independent academic publisher. CSP has Editorial Advisory Boards.
Editura a fost aleasă dintre cele de pe site-ul ULBS-Cercetare, din fișierul Edituri internaționale de prestigiu recunoscute de ULBS (lista editurilor de prestigiu la nivel internațional recunoscute de ULBS, conform reglementărilor Siepas, indicatorul I6, aprobată prin Hotărârea Senatului ULBS nr. 1411 din 30.03.2017 avizată în Hotărârea CA din 07.03.2017)</t>
  </si>
  <si>
    <r>
      <rPr>
        <rFont val="Arial Narrow"/>
        <color theme="1"/>
        <sz val="10.0"/>
      </rPr>
      <t xml:space="preserve">ISBN (10): 1-5275-9383-5
ISBN (13): 978-1-5275-9383-1
Link către carte pe site-ul editurii:
</t>
    </r>
    <r>
      <rPr>
        <rFont val="Arial Narrow"/>
        <color rgb="FF1155CC"/>
        <sz val="10.0"/>
        <u/>
      </rPr>
      <t>https://www.cambridgescholars.com/product/978-1-5275-9383-1</t>
    </r>
  </si>
  <si>
    <t>234 pagini</t>
  </si>
  <si>
    <t>*246 pag</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</si>
  <si>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</si>
  <si>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</si>
  <si>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</si>
  <si>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</si>
  <si>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</si>
  <si>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</si>
  <si>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</si>
  <si>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</si>
  <si>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</si>
  <si>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</si>
  <si>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</si>
  <si>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</si>
  <si>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</si>
  <si>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</si>
  <si>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</si>
  <si>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</si>
  <si>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</si>
  <si>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</si>
  <si>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ÎN NOROI: COMUNITĂȚI DE NEVERTEBRATE EPIGEE CA INDICATORI AI REFACERII ECOSISTEMELOR DE-A LUNGUL SUCCESIUNII PRIMARE PE VULCANI NOROIOȘI</t>
  </si>
  <si>
    <t>Programul 5.8 - Subprogramul 5.8.3 Bilateral/Multilateral
Proiecte de colaborare cu Republica Moldova</t>
  </si>
  <si>
    <t>Coordonator</t>
  </si>
  <si>
    <t xml:space="preserve">Tăușan Ioan </t>
  </si>
  <si>
    <t>https://uefiscdi.gov.ro/proiecte-de-colaborare-cu-republica-moldova</t>
  </si>
  <si>
    <t>-</t>
  </si>
  <si>
    <t>Andreea-Maria CÂMPU</t>
  </si>
  <si>
    <t>Smart Hybrid Plasmonic Hydrogel-based Patch for Glucose Monitoring in Sweat (Plasture Inteligent pe baza de Hidrogel Plasmonic Hibrid pentru Monitorizarea Glucozei in Transpiratie)</t>
  </si>
  <si>
    <t>Proiecte de cercetare pentru stimularea tinerelor echipe independente (TE)</t>
  </si>
  <si>
    <t xml:space="preserve"> Asistent universitar Dr. Andreea-Maria CÂMPU</t>
  </si>
  <si>
    <t xml:space="preserve">https://uefiscdi.gov.ro/proiecte-de-cercetare-pentru-stimularea-tinerelor-echipe-independente-te </t>
  </si>
  <si>
    <t>499.960 RON</t>
  </si>
  <si>
    <t>Senzor avansat cu inteligență artificială de
împrăștiere dinamică a luminii pentru
determinarea distribuției dimensiunii particulelor
în aer (PN-IV-P7-7.1-PED-
2024-0199)</t>
  </si>
  <si>
    <t>Competitia PED 2024 (PN-IV-INO-PED-2024-1)</t>
  </si>
  <si>
    <t>https://uefiscdi.gov.ro/proiect-experimental-demonstrativ</t>
  </si>
  <si>
    <t>nu a fost contractat, peoiectul a obtinut 83 puncte din 100.</t>
  </si>
  <si>
    <t>899.999,00 lei</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</si>
  <si>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</si>
  <si>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</si>
  <si>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</si>
  <si>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</si>
  <si>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</si>
  <si>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</si>
  <si>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</si>
  <si>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</si>
  <si>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</si>
  <si>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</si>
  <si>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</si>
  <si>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</si>
  <si>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</si>
  <si>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</si>
  <si>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</si>
  <si>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</si>
  <si>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</si>
  <si>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</si>
  <si>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Adamcová, T; Juricková, L ; Procków, M; Neubert, E; Petrusek, A; Korábek, O. Taxonomic revision and dissolution of the genus Monachoides (Gastropoda, Stylommatophora). Zoologica Scripta, 53: 419-437. 2024</t>
  </si>
  <si>
    <t>https://www.webofscience.com/wos/woscc/full-record/WOS:001196167700001</t>
  </si>
  <si>
    <t>WoS Core Collection</t>
  </si>
  <si>
    <t>Yan, HW; Bu, F; Wu, XY; Zhang, HT; Sun, SS; Bai, WK; Wu, XD; Yuan, S; Fu, H. Host selection and influencing factors of parasitic fleas on the body surface of desert rodents, Inner Mongolia, China. 
INTERNATIONAL JOURNAL FOR PARASITOLOGY-PARASITES AND WILDLIFE, 25: article number 100993. 2024</t>
  </si>
  <si>
    <t>https://www.webofscience.com/wos/woscc/full-record/WOS:001324662500001</t>
  </si>
  <si>
    <t>Upadhyay Sushil Kumar, Babita, Singh Manoj, Yadav Mukesh, Aggarwal Diwakar,
Devi Ashwanti, Prakash Sadguru and Yadav Deepak. International Journal of Zoological Investigations Vol. 10, No. 2, 1137-1148 (2024)</t>
  </si>
  <si>
    <t>https://www.webofscience.com/wos/alldb/full-record/BCI:BCI202500336705</t>
  </si>
  <si>
    <t>WoS All Databases</t>
  </si>
  <si>
    <t>Taban, Cecilia Ionela (ULBS); Benedek, Ana Maria (ULBS); Stoia, Mihaela (ULBS); Cocirlea, Maria Denisa (ULBS); Oancea, Simona (ULBS)</t>
  </si>
  <si>
    <t>A Multivariate Model of Drinking Water Quality Based on Regular Monitoring of Radioactivity and Chemical Composition</t>
  </si>
  <si>
    <t>Janik, K; Slósarczyk, K; Sitek, S. A study of riverbank filtration effectiveness in the Kępa Bogumiłowicka well field, southern Poland. Journal of Hydrology: Regional Studies, Volume 53, article 101834, June 2024</t>
  </si>
  <si>
    <t>https://www.webofscience.com/wos/woscc/full-record/WOS:001246957900001</t>
  </si>
  <si>
    <t>Bratu, I.A.; Câmpu, V.R.; Budău, R.; Stanciu, M.A.; Enescu, C.M. Subsidies for Forest Environment and Climate: A Viable Solution for Forest Conservation in Romania? Forests, 15, article 1533. 2024</t>
  </si>
  <si>
    <t>https://www.webofscience.com/wos/woscc/full-record/WOS:001323460800001</t>
  </si>
  <si>
    <t>Gheoca, Voichita (ULBS); Benedek, Ana Maria (ULBS); Schneider, Erika (Univ Land Baden Wurttemberg, KIT Karlsruhe Inst Technol)</t>
  </si>
  <si>
    <t>Taxonomic and functional diversity of land snails reflects habitat complexity in riparian forests</t>
  </si>
  <si>
    <t>Bronne, L ; Delcourt, J. The find of six species new to Belgium highlights the role of the stone trade as a pathway for non-native land snails (Gastropoda: Stylommatophora). 
BELGIAN JOURNAL OF ZOOLOGY, 154: 11-30. 2024</t>
  </si>
  <si>
    <t>https://www.webofscience.com/wos/woscc/full-record/WOS:001334955100001</t>
  </si>
  <si>
    <t xml:space="preserve">Svitková, I; Svitok, M; Cejka, T; Sirka, P; Galvánek, D; Gömöry, D; Gömöryová, E; Kochjarová, J; Senko, D; Skokanová, K; Slezák, M; Singliarová, B; Spaniel, S; Hrivnák, R. Contrasting diversity patterns of native and alien species across multiple taxa in Central European river corridors. Ecological Indicators, Volume 169, article 112859, December 2024 </t>
  </si>
  <si>
    <t>https://www.webofscience.com/wos/woscc/full-record/WOS:001361972900001</t>
  </si>
  <si>
    <t>Hyman IT, Van Sluys M, Foon JK, Macgregor NA, Anderson AH, Patel T, et al. The challenge of preventing extinctions: Lessons from managing threatened land snails on Norfolk Island. PLoS ONE 19(12): e0314300. 2024</t>
  </si>
  <si>
    <t>https://www.webofscience.com/wos/woscc/full-record/WOS:001379178300017</t>
  </si>
  <si>
    <t>TAÑAN, V. B., &amp; SUMAYA, N. H. N. (2024). Bio-inventory of terrestrial gastropod species in Northern Mindanao, Philippines. Biodiversitas Journal of Biological Diversity, 25(10).</t>
  </si>
  <si>
    <t>https://smujo.id/biodiv/article/view/18850</t>
  </si>
  <si>
    <t>Kifor, Claudiu Vasile (ULBS); Benedek, Ana Maria (ULBS); Sirbu, Ioan (ULBS); Savescu, Roxana Florenta (ULBS)</t>
  </si>
  <si>
    <t>Institutional drivers of research productivity: a canonical multivariate analysis of Romanian public universities</t>
  </si>
  <si>
    <t>Mao, J., Chen, W., &amp; Wang, Z. Relationship among the scale of university funding, structure of revenue and expenditure, and academic output: evidence from China’s 36 World-Class universities under construction, 2013–2022. Studies in Higher Education, 49(12), 2668–2692. 2024</t>
  </si>
  <si>
    <t>https://www.webofscience.com/wos/woscc/full-record/WOS:001170155000001</t>
  </si>
  <si>
    <t>Asanov, AM., Asanov, I., Buenstorf, G. et al. Patterns of dissertation dissemination: publication-based outcomes of doctoral theses in the social sciences. Scientometrics 129, 2389–2405 (2024)</t>
  </si>
  <si>
    <t>https://www.webofscience.com/wos/woscc/full-record/WOS:001174109800002</t>
  </si>
  <si>
    <t>Sun, Z., Zhang, C., Pang, K.L. et al. Do Changes in Journal Rank Influence Publication Output? Evidence from China. Scientometrics 129, 7035–7054 (2024).</t>
  </si>
  <si>
    <t>https://www.webofscience.com/wos/woscc/full-record/WOS:001321576500003</t>
  </si>
  <si>
    <t>Sîrbu, Ioan (ULBS); Benedek, Ana-Maria (ULBS); Brown, Bryan L. (Virginia Polytech Inst &amp; State Univ); Sîrbu, Monica (Colegiul National Pedagogic Andrei Șaguna)</t>
  </si>
  <si>
    <t>Disentangling structural and functional responses of native versus alien communities by canonical ordination analyses and variation partitioning with multiple matrices</t>
  </si>
  <si>
    <t>Li, J.; Li, L.; Yu, P.; Zhang, B.; Zhao, L.; Zhao, Z.; Liu, K.; Kang, K. Effects of Loquat Juice Addition on Sensory Characteristics and Volatile Organic Compounds of Loquat Beer. Molecules, 29, article 3737 (2024).</t>
  </si>
  <si>
    <t>https://www.webofscience.com/wos/woscc/full-record/WOS:001307099000001</t>
  </si>
  <si>
    <t>F. Ali, M. Zeb, M. Amin, M.N. Rajpar, S. Hidayat, W.R. Khan. Vegetation–edaphic correlation and importance value index in himalayan ‘ecotone’ temperate conifer forest using the multivariate technique. Saudi Journal of Biological Sciences, Volume 31, Issue 5, article 103983, 2024</t>
  </si>
  <si>
    <t>https://www.webofscience.com/wos/alldb/full-record/BCI:BCI202400735199</t>
  </si>
  <si>
    <t>Benedek, Ana Maria (ULBS); Lazăr, Anamaria (Universitatea Transilvania din Brașov); Cic, Niculina Viorica (ULBS); Cocîrlea, Maria Denisa (ULBS); Sîrbu, Ioan (ULBS)</t>
  </si>
  <si>
    <t>Effects of Long-Term Habitat Protection on Montane Small Mammals: Are Sorex araneus and S. minutus More Sensitive Than Previously Considered?</t>
  </si>
  <si>
    <t>Balčiauskas, L.; Balčiauskienė, L. Habitat and Body Condition of Small Mammals in a Country at Mid-Latitude. Land 2024, 13, 1214.</t>
  </si>
  <si>
    <t>https://www.webofscience.com/wos/woscc/full-record/WOS:001304748700001</t>
  </si>
  <si>
    <t>Balčiauskas, L.; Balčiauskienė, L. The Long-Term Dynamics of Shrew Communities: Is There a Downward Trend? Life 2024, 14, 1393.</t>
  </si>
  <si>
    <t>https://www.webofscience.com/wos/woscc/full-record/WOS:001365624800001</t>
  </si>
  <si>
    <t>Rimvydas Juškaitis "Why are hazel dormice common while edible dormice are endangered in Lithuania? The importance of forest management for dormouse conservation," Journal of Vertebrate Biology, 73(24113), 24113.1-11, (23 December 2024)</t>
  </si>
  <si>
    <t>https://www.webofscience.com/wos/woscc/full-record/WOS:001390715100001</t>
  </si>
  <si>
    <t>Exploring land snails' response to habitat characteristics and their potential as bioindicators of riparian forest quality</t>
  </si>
  <si>
    <t>Osamu Kagawa, Yasuto Ishii, Koji Fujimoto, Kazuki Kimura, Satoshi Chiba, Shun Ito. Community composition and diversity of land snails along an elevation gradient in the World Natural Heritage Site, Yakushima Island,
Global Ecology and Conservation, Volume 50, 2024, e02746</t>
  </si>
  <si>
    <t>https://www.webofscience.com/wos/woscc/full-record/WOS:001167475000001</t>
  </si>
  <si>
    <t xml:space="preserve">Barahona-Segovia, R.M., Gallardo-Pillancari, E., Orrego, G. &amp; Osorio, F. Mycophagy and feeding on other native land snails by the black snail Macrocyclis peruvianus (Gastropoda, Macrocyclidae). Austral Ecology, 49, e13491 (2024) </t>
  </si>
  <si>
    <t>https://www.webofscience.com/wos/woscc/full-record/WOS:001174807000001</t>
  </si>
  <si>
    <t>Harlıoğlu MM, Batool Z, Odabaşı DA, Ahmadova K: Possible threats of the presence of non-native invasive land snail species in Türkiye. Kafkas Univ Vet Fak Derg, 30 (3): 293-303, 2024.</t>
  </si>
  <si>
    <t>https://www.webofscience.com/wos/woscc/full-record/WOS:001208416100001</t>
  </si>
  <si>
    <t xml:space="preserve">Mohammadi Sima, Ahmadzadeh Faraham. Revealing hidden diversity and community dynamics of land snails through DNA barcoding: implications for conservation and ecological studies. Frontiers in Ecology and Evolution, Volume 12 - 2024.
YEAR=2024
</t>
  </si>
  <si>
    <t>https://www.webofscience.com/wos/woscc/full-record/WOS:001211257200001</t>
  </si>
  <si>
    <t>Ivana Svitková, Marek Svitok, Tomáš Čejka, Pavel Širka, Dobromil Galvánek, Dušan Gömöry, Erika Gömöryová, Judita Kochjarová, Dušan Senko, Katarína Skokanová, Michal Slezák, Barbora Šingliarová, Stanislav Španiel, Richard Hrivnák. Contrasting diversity patterns of native and alien species across multiple taxa in Central European river corridors. Ecological Indicators, Volume 169, 2024, 112859</t>
  </si>
  <si>
    <t>Liina Remm, Maarja Vaikre, Merike Linnamägi, Asko Lõhmus, Conservation ecology of land snails: a synthesis for Estonia, Journal of Molluscan Studies, Volume 90, Issue 5, December 2024, eyae048</t>
  </si>
  <si>
    <t>https://www.webofscience.com/wos/woscc/full-record/WOS:001363165300001</t>
  </si>
  <si>
    <t>Guennoun, F. Z., Mostakim, L., Moutaouakil, S., &amp; Ghamizi, M. Assessment of terrestrial snails’ diversity and composition in six forests of west central - Morocco along an altitudinal gradient. Ecologica Montenegrina, 71, 86–100. (2024).</t>
  </si>
  <si>
    <t>https://www.webofscience.com/wos/alldb/full-record/BCI:BCI202400489506</t>
  </si>
  <si>
    <t>Stefano, A., Martosenjoyo, T., Asmal, I., &amp; Syarif, E. (2024). Environmental Quality Impact Analysis of Settlements Bontang Kuala, East Kalimantan Province. Journal of Applied Engineering and Technological Science (JAETS), 6(1), 155–173.</t>
  </si>
  <si>
    <t>https://journal.yrpipku.com/index.php/jaets/article/view/5804</t>
  </si>
  <si>
    <t>Sîrbu, Ioan (ULBS); Benedek, Ana-Maria (ULBS); Sîrbu, Monica (Colegiul National Pedagogic Andrei Șaguna)</t>
  </si>
  <si>
    <t>Variation partitioning in double-constrained multivariate analyses: linking communities, environment, space, functional traits, and ecological niches</t>
  </si>
  <si>
    <t>Huang, C.-L., Zelený, D. and Chang-Yang, C.-H. Integrating several analytical methods to assess strength of ecological processes behind metacommunity assembly. Oikos, 2024: e10166 (2024)</t>
  </si>
  <si>
    <t>https://www.webofscience.com/wos/woscc/full-record/WOS:001128848200001</t>
  </si>
  <si>
    <t>Lazăr, Anamaria (Universitatea Transilvania din Brașov); Benedek, Ana Maria (ULBS); Sîrbu, Ioan (ULBS)</t>
  </si>
  <si>
    <t>Small Mammals in Forests of Romania: Habitat Type Use and Additive Diversity Partitioning</t>
  </si>
  <si>
    <t>Tosca Vanroy, An Martel, Lander Baeten, Manoj Fonville, Luc Lens, Frank Pasmans, Hein Sprong, Diederik Strubbe, Mats Van Gestel, Kris Verheyen. The effect of forest structural complexity on tick-borne pathogens in questing ticks and small mammals. Forest Ecology and Management, Volume 562, 2024, article 121944</t>
  </si>
  <si>
    <t>https://www.webofscience.com/wos/woscc/full-record/WOS:001237333200003</t>
  </si>
  <si>
    <t>Bratu, I.A.; Câmpu, V.R.; Budău, R.; Stanciu, M.A.; Enescu, C.M. Subsidies for Forest Environment and Climate: A Viable Solution for Forest Conservation in Romania? Forests, 15, article 1533, 2024.</t>
  </si>
  <si>
    <t xml:space="preserve">Balčiauskas, L.; Jasiulionis, M.; Stirkė, V.; Balčiauskienė, L. Temporal Changes in Bank Vole Populations Indicate Species Decline. Diversity, 16, article 546, 2024. </t>
  </si>
  <si>
    <t>https://www.webofscience.com/wos/woscc/full-record/WOS:001326083100001</t>
  </si>
  <si>
    <t>Benedek, Ana Maria (ULBS); Sîrbu, Ioan (ULBS); Lazăr, Anamaria (Universitatea Transilvania din Brașov)</t>
  </si>
  <si>
    <t>Responses of small mammals to habitat characteristics in Southern Carpathian forests</t>
  </si>
  <si>
    <t>Zuzanna Wikar, Mateusz Ciechanowski, Adrian Zwolicki. The positive response of small terrestrial and semi-aquatic mammals to beaver damming. Science of The Total Environment, Volume 906, 2024, article 167568</t>
  </si>
  <si>
    <t>https://www.webofscience.com/wos/woscc/full-record/WOS:001088672100001</t>
  </si>
  <si>
    <t xml:space="preserve">Appleby, S.M., Balkenhol, N. Douglas fir and Norway spruce have similar effects on small mammal density, but not survival, in Central European managed forests. Mamm Biol 104, 25–39 (2024). </t>
  </si>
  <si>
    <t>https://www.webofscience.com/wos/woscc/full-record/WOS:001098104800001</t>
  </si>
  <si>
    <t>Balčiauskas, L.; Balčiauskienė, L. Habitat and Body Condition of Small Mammals in a Country at Mid-Latitude. Land, 13, article 1214, 2024.</t>
  </si>
  <si>
    <t>Jennifer MacIsaac, Stuart Newson, Adham Ashton-Butt, Huma Pearce, Ben Milner. Improving acoustic species identification using data augmentation within a deep learning framework, Ecological Informatics, Volume 83, 2024, article 102851</t>
  </si>
  <si>
    <t>https://www.webofscience.com/wos/woscc/full-record/WOS:001335758200001</t>
  </si>
  <si>
    <t>M. A. A. Amran et al 2024 IOP Conf. Ser.: Earth Environ. Sci. 1316 012009</t>
  </si>
  <si>
    <t>https://iopscience.iop.org/article/10.1088/1755-1315/1316/1/012009/meta</t>
  </si>
  <si>
    <t>Linas BALČIAUSKAS (Nature Research Centre, Vilnius, Lithuania),  Albina AMSHOKOVA  (Tembotov Institute of Ecology of Mountain Territories RAS, Nalchik, Russia),  Laima BALČIAUSKIENĖ  (Nature Research Centre, Vilnius, Lithuania),  Ana Maria BENEDEK (ULBS),  Jan CICHOCKI (University of Zielona Góra, Zielona Góra, Poland),  Alexander CSANÁDY (Department of Biology, Faculty of Humanities and Natural Sciences, University of Prešov, Prešov, Slovakia),  Philippe Gil DE MENDONÇA (CESAM, University of Lisbon, Lisbon, Portugal),  Victoria NISTREANU (Institute of Zoology, Academy of Sciences of Moldova, Chisinau, Moldova)</t>
  </si>
  <si>
    <t>Geographical clines in the size of the herb field mouse (Apodemus uralensis)</t>
  </si>
  <si>
    <t>Zykov S.V. Identification keys to the species of Muridae (Rodentia) from the Ural region, based on dental characters. Zoologičeskij žurnal.  Vol. 103, Number 5: 100-111 (2024)</t>
  </si>
  <si>
    <t>https://www.webofscience.com/wos/woscc/full-record/WOS:001353066200001</t>
  </si>
  <si>
    <t>Balčiauskas, L.; Balčiauskienė, L. Sexual Body Size Dimorphism in Small Mammals: A Case Study from Lithuania. Biology 2024, 13, 1032. https://doi.org/10.3390/biology13121032</t>
  </si>
  <si>
    <t>https://www.webofscience.com/wos/alldb/full-record/WOS:001386874200001</t>
  </si>
  <si>
    <t>Balčiauskas, L.; Balčiauskienė, L. Extreme Body Condition Index Values in Small Mammals. Life 2024, 14, 1028. https://doi.org/10.3390/life14081028</t>
  </si>
  <si>
    <t>https://www.webofscience.com/wos/alldb/full-record/WOS:001306895400001</t>
  </si>
  <si>
    <t>Valladares-Gómez, A.; Torres-Pérez, F.; Palma, R.E. Assessing Ecogeographic Rules in Two Sigmodontine Rodents along an Elevational Gradient in Central Chile. Animals, 14, article 830 (2024)</t>
  </si>
  <si>
    <t>https://www.webofscience.com/wos/woscc/full-record/WOS:001191642500001</t>
  </si>
  <si>
    <t>Rebecca Michelle Bingham-Byrne, Darren George, Bruce Buttler, The impact of location, habitat, and climate on morphological variation in the Western Deermouse (Peromyscus sonoriensis: Rodentia), Journal of Mammalogy, Volume 105, Issue 6, December 2024, Pages 1458–1468</t>
  </si>
  <si>
    <t>https://www.webofscience.com/wos/woscc/full-record/WOS:001304941100001</t>
  </si>
  <si>
    <t>Zykov, S.V. Identification Keys to the Family Muridae (Rodentia) from the Ural Region, Based on Dental Characters. Biol Bull Russ Acad Sci 51, 2948–2959 (2024).</t>
  </si>
  <si>
    <t>https://www.webofscience.com/wos/woscc/full-record/WOS:001437294100022</t>
  </si>
  <si>
    <t>Brown Joel J. (South Bohemia University, Ceske Budejovice, Czech Republic), Mennicken Sophie  (South Bohemia University, Ceske Budejovice, Czech Republic), Massante Jhonny (Tartu University, Estonia), Dijoux Samuel  (South Bohemia University, Ceske Budejovice, Czech Republic), Telea Alexandra (Universitatea Ovidius Constanța), Benedek Ana Maria (ULBS), Gotzenberger Lars  (South Bohemia University, Ceske Budejovice, Czech Republic), Majekova Maria  (South Bohemia University, Ceske Budejovice, Czech Republic), Leps Jan  (South Bohemia University, Ceske Budejovice, Czech Republic), Smilauer Petr  (South Bohemia University, Ceske Budejovice, Czech Republic), Hrcek Jan  (South Bohemia University, Ceske Budejovice, Czech Republic), de Bello Francesco (South Bohemia University, Ceske Budejovice, Czech Republic)</t>
  </si>
  <si>
    <t xml:space="preserve">A novel method to predict dark diversity using unconstrained ordination analysis. </t>
  </si>
  <si>
    <t>Krasnov, B.R., Vinarski, M.V., Korallo-Vinarskaya, N.P. et al. Parasite traits, host traits, and environment as determinants of dark diversity affinity in flea and gamasid mite assemblages from the Palearctic. Parasitol Res 123, 396 (2024).</t>
  </si>
  <si>
    <t>https://www.webofscience.com/wos/woscc/full-record/WOS:001364040100002</t>
  </si>
  <si>
    <t>Fabšičová, M., Vymyslický, T., Frei, I. et al. The importance of soil seed banks for biodiversity restoration in degraded grasslands. Folia Geobot 59, 17–37 (2024).</t>
  </si>
  <si>
    <t>https://www.webofscience.com/wos/woscc/full-record/WOS:001276933100001</t>
  </si>
  <si>
    <t>Peng, Z. , Yang, Y. , Liu, Y. , Bu, L. , Qi, J. , Gao, H. , Chen, S. , Pan, H. , Chen, B. , Liang, C. , Li, X. , An, Y. , Wang, S. , Wei, G. , &amp; Jiao, S. (2024). The neglected roles of adjacent natural ecosystems in maintaining bacterial diversity in agroecosystems. Global Change Biology, 30, e16996.</t>
  </si>
  <si>
    <t>https://www.webofscience.com/wos/woscc/full-record/WOS:001095373200001</t>
  </si>
  <si>
    <t>Benedek, Ana Maria (ULBS); Sîrbu, Ioan (ULBS)</t>
  </si>
  <si>
    <t>Dynamics of small-mammal communities along an elevational gradient</t>
  </si>
  <si>
    <t>Xiaowei Lin, Zhen Tian, Qingyi Luo, Jingting Li, Qinghua Cai, Ming-Chih Chiu, Vincent H. Resh. Spatial asymmetry of temporal ecological processes can shift in riverine macroinvertebrates responding to fluctuating climate conditions. Science of The Total Environment, Volume 952, 2024, article 175872</t>
  </si>
  <si>
    <t>https://www.webofscience.com/wos/woscc/full-record/WOS:001309731100001</t>
  </si>
  <si>
    <t>Benedek Ana Maria (ULBS); Sîrbu Ioan (ULBS)</t>
  </si>
  <si>
    <t>Responses of small mammal communities to environment and agriculture in a rural mosaic landscape</t>
  </si>
  <si>
    <t>Welegerima, Kiros, Makundi, Rhodes H., Vanden Broecke, Bram, Mbije, Nsajigwa E. and Meheretu, Yonas. "Seasonal breeding in three sympatric rodent species in semi-arid Tigray, northern Ethiopia" Mammalia, vol. 88, no. 4, 2024, pp. 299-310.</t>
  </si>
  <si>
    <t>https://www.webofscience.com/wos/woscc/full-record/WOS:001198844800001</t>
  </si>
  <si>
    <t>de Sá Érica Fernanda G. Gomes, Silva Thiago André A., Cordeiro-Estrela Pedro. The curious case of small mammal community in a rice-Pantanal agroecosystem of Brazil: A tale of multiple diversity metrics. Ecological Indicators, Volume 163, 2024, article 112028</t>
  </si>
  <si>
    <t>https://www.webofscience.com/wos/woscc/full-record/WOS:001289575700001</t>
  </si>
  <si>
    <t xml:space="preserve">Torre, I.; Requejo, A.; Arrizabalaga, A.; Baucells, J. Disentangling the Effects of Climate and Land Uses on Small Mammals in Agroecosystems of NE Spain. Diversity, 16, article 343, 2024. </t>
  </si>
  <si>
    <t>https://www.webofscience.com/wos/woscc/full-record/WOS:001254428300001</t>
  </si>
  <si>
    <t>Barros, A.L., Raposo, D., Almeida, J.D. et al. Do Mesocarnivores Respond to the Seasonality in Management Practices in an Agroforestry Landscape?. Environmental Management 74, 636–647 (2024)</t>
  </si>
  <si>
    <t>https://www.webofscience.com/wos/woscc/full-record/WOS:001242208000001</t>
  </si>
  <si>
    <t>Achille, G.; Gafta, D.; Szabó, C.; Canzian, F.; Polini, N. Dietary Shift in a Barn Owl (Tyto alba) Population Following Partial Abandonment of Cultivated Fields (Central Apennine Hills, Italy). Animals, 14, article 2562 (2024)</t>
  </si>
  <si>
    <t>https://www.webofscience.com/wos/woscc/full-record/WOS:001311316500001</t>
  </si>
  <si>
    <t>White, Kara M. The Spatial Ecology of Plains Spotted Skunks in South Dakota: Insights from Species Distribution, Resource Selection, and Co-Occurrence Models. South Dakota State University 2024.</t>
  </si>
  <si>
    <t>https://www.webofscience.com/wos/alldb/full-record/PQDT:88901293</t>
  </si>
  <si>
    <t>Sîrbu, Ioan (ULBS); Benedek, Ana-Maria (ULBS)</t>
  </si>
  <si>
    <t>Trends in Unionidae (Mollusca, Bivalvia) communities in Romania: an analysis of environmental gradients and temporal changes</t>
  </si>
  <si>
    <t xml:space="preserve">Vikhrev, I. V., Bolotov, I. N., Gofarov, M. Y., Kondakov, A. V., Konopleva, E. S., &amp; Kruk, D. V. Environmental niche modelling of the Chinese pond mussel invasion in Europe under climate change scenarios. Ecologica Montenegrina, 72, 210–226. (2024). </t>
  </si>
  <si>
    <t>https://www.webofscience.com/wos/alldb/full-record/BCI:BCI202400438420</t>
  </si>
  <si>
    <t xml:space="preserve"> Ioan Sîrbu (ULBS), Adrian Gagiu (Muzeul Țării Crișurilor Oradea), Ana Maria Benedek (ULBS)</t>
  </si>
  <si>
    <t>ON THE BRINK OF EXTINCTION: FATE OF THE PEŢEA THERMAL LAKE (ROMANIA) AND ITS ENDEMIC SPECIES</t>
  </si>
  <si>
    <t>Gulyás, S., Sümegi, P. Coordinated response of endemic gastropods to Late Glacial and Holocene climate-driven paleohydrological changes in a small thermal pond of Central Europe. Sci Rep 14, 9419 (2024).</t>
  </si>
  <si>
    <t>https://www.webofscience.com/wos/alldb/full-record/WOS:001207900600074</t>
  </si>
  <si>
    <t>Gulyás, S., Sümegi, P., Müller, T., Geary, D. H., Magyar, I., Nagy, B., &amp; Benyó-Korcsmáros, R. Assessing phenotypic variation and plasticity of endemic gastropods from thermal water refugia using complex morphometric techniques: A case study of Lake Pețea melanopsids. Journal of Morphology, 285, e21739. (2024).</t>
  </si>
  <si>
    <t>https://www.webofscience.com/wos/alldb/full-record/WOS:001230628400001</t>
  </si>
  <si>
    <t>Sîrbu, Ioan (ULBS); Sirbu, Monica (Colegiul National Pedagogic Andrei Șaguna); Benedek, Ana Maria (ULBS)</t>
  </si>
  <si>
    <t>THE FRESHWATER MOLLUSCA FAUNA FROM BANAT (ROMANIA)</t>
  </si>
  <si>
    <t>García-Vázquez, A., Radu, V., Covataru, C., &amp; Lazăr, C. (2024). Exploring the acid-insoluble shell organic matrix of freshwater mussels (Unionoida) as a proxy for palaeodietary and paleoenvironmental studies. STAR: Science &amp; Technology of Archaeological Research, 10(1).</t>
  </si>
  <si>
    <t>https://www.webofscience.com/wos/alldb/full-record/WOS:001339293700001</t>
  </si>
  <si>
    <t>Ecologie practică</t>
  </si>
  <si>
    <t>NĂSTASE, A., IANI, M. I., HONȚ, Ș., PARASCHIV, M., &amp; CERNIȘENCU, I. (2024). CURRENT ECOLOGICAL STATUS OF THE FISH FAUNA FROM THE FLUVIO-MARITIME AREA OF THE DANUBE DELTA (ROȘU-PUIU LAKE-COMPLEX, MUSURA AND SACALIN BAYS). Scientific Studies &amp; Research. Series Biology/Studii si Cercetari Stiintifice. Seria Biologie, 33(1).</t>
  </si>
  <si>
    <t>https://pubs.ub.ro/?pg=revues&amp;rev=scsb&amp;num=202401&amp;vol=33&amp;aid=5662</t>
  </si>
  <si>
    <t xml:space="preserve">Sîrbu, Ioan (ULBS), Sárkány-Kiss, Andrei (Universitatea Babeș-Bolyai), Sîrbu, Monica  (Colegiul National Pedagogic Andrei Șaguna), Benedek, Ana Maria (ULBS) </t>
  </si>
  <si>
    <t>The Unionidae from Transylvania and neighboring regions (Romania).</t>
  </si>
  <si>
    <t>Borković-Mitić, S.; Mitić, B.; Vranković, J.S.; Jovičić, K.; Pavlović, S. Integrated Biomarker Response of Oxidative Stress Parameters in the Digestive Glands and Gills of Autochthonous and Invasive Freshwater Mussels from the Sava River, Serbia. Toxics 2024, 12, 756</t>
  </si>
  <si>
    <t>https://www.webofscience.com/wos/alldb/full-record/WOS:001342819800001</t>
  </si>
  <si>
    <t xml:space="preserve">Sîrbu, Ioan (ULBS), Sîrbu, Monica  (Colegiul National Pedagogic Andrei Șaguna), Benedek, Ana Maria (ULBS) </t>
  </si>
  <si>
    <t>The Freshwater Mollusca Fauna from Banat (Romania)</t>
  </si>
  <si>
    <t>https://www.webofscience.com/wos/woscc/full-record/WOS:001339293700001</t>
  </si>
  <si>
    <t>CIOBOIU Olivia, CISMAȘIU Carmen ـ Mădălina, GAVRILESCU Elena, BREZEANU Gheorghe. DETERMINANT ECOLOGICAL FACTORS TRIGGERING THE DISTRIBUTION OF GASTROPODS WITHIN THE LOWER BASIN OF THE DANUBE. Oltenia, Studii si Comunicari Seria Stiintele Naturii, 2024, 40.1.</t>
  </si>
  <si>
    <t>http://olteniastudiisicomunicaristiintelenaturii.ro/cont/40_1/IV.%20ECOLOGY%20-%20THE%20ENVIRONMENT%20PROTECTION/21.%20Cioboiu%20et%20al..pdf</t>
  </si>
  <si>
    <t xml:space="preserve"> Sîrbu Ioan (ULBS), Benedek Ana Maria (ULBS)</t>
  </si>
  <si>
    <t>The genus Theodoxus Montfort 1810 (Mollusca, Gastropoda, Neritidae) in the Romanian Inner Carpathian Basin. Scientific Annals of the Danube Delta Institute for
Research and Development (Tulcea) 11 92–98. 2005</t>
  </si>
  <si>
    <t>Gulyás, S., Sümegi, P., Müller, T., Geary, D. H., Magyar, I., Nagy, B., &amp; Benyó‐Korcsmáros, R. (2024). Assessing phenotypic variation and plasticity of endemic gastropods from thermal water refugia using complex morphometric techniques: A case study of Lake Pețea melanopsids. Journal of Morphology, 285(6), e21739.</t>
  </si>
  <si>
    <t>Vanja Marković, Vukašin Gojšina, Jelena Tomović, Boris Novaković, Mihailo Vujić, Marija Ilić, Ivana Živić, Milenka Božanić, Anđelina Tatović. Theodoxus transversalis (C. Pfeiffer, 1828) (Gastropoda: Neritidae)
in the Western Balkans: an endangered freshwater snail bouncing back? Journal of Conchology, Vol. 45, no. 3, 407-414 (2024)</t>
  </si>
  <si>
    <t>https://www.webofscience.com/wos/woscc/full-record/WOS:001459642700003</t>
  </si>
  <si>
    <t>Requiem for Melanopsis parreyssii or the anatomy of a new extinction in Romania</t>
  </si>
  <si>
    <t xml:space="preserve">The extinction of Theodoxus prevostianus (C. Pfeiffer, 1828)(Mollusca: Gastropoda: Neritidae) in Romania. </t>
  </si>
  <si>
    <t>Benedek Ana Maria (ULBS); Dumitru Adriana (ULBS), Sbârcea Ramona (ULBS)</t>
  </si>
  <si>
    <t>Correlation between diet and breeding of Tyto alba (Scopoli, 1769)(Aves: Tytonidae)</t>
  </si>
  <si>
    <t>HORVATH, GYOZO F. and HORVÁTH, ADRIENN (2024) "Diet and reproductive outputs of common barn-owl (Tyto alba) during the common vole (Microtus arvalis) outbreak and crash," Turkish Journal of Zoology: Vol. 48: No. 1, Article 7.</t>
  </si>
  <si>
    <t>https://www.webofscience.com/wos/woscc/full-record/WOS:001143939300009</t>
  </si>
  <si>
    <t xml:space="preserve">Lazăr, Anamaria (Universitatea Transilvania din Brașov); Benedek, Ana Maria (ULBS) </t>
  </si>
  <si>
    <t>Small mammal (Mammalia, orders Soricomorpha and Rodentia) communities in the lower Black river basin, Romania</t>
  </si>
  <si>
    <t>Bacar, F. F., &amp; Faque, H. B. (2024). Forest holds high rodent diversity than other habitats under a rapidly changing and fragmenting landscape in Quirimbas National Park, Mozambique. Ecological Frontiers, 44(1), 175-194.</t>
  </si>
  <si>
    <t>https://www.webofscience.com/wos/woscc/full-record/WOS:001255471400001</t>
  </si>
  <si>
    <t>Sîrbu Ioan (ULBS), Sarkany-Kiss (UBB), Benedek Ana Maria (ULBS)</t>
  </si>
  <si>
    <t>The Unionidae from Transylvania and neighboring regions (Romania). Heldia 6: 183–192.</t>
  </si>
  <si>
    <t>Mehler K, Labecka AM, Sîrbu I, Flores NY, Leuven RSEW, Collas FPL (2024) Recent and future distribution of the alien Chinese pond mussel Sinanodonta woodiana (Lea, 1834) on the European continent. Aquatic Invasions 19(1): 51-72. https://doi.org/10.3391/ai.2024.19.1.114856</t>
  </si>
  <si>
    <t>https://www.webofscience.com/wos/alldb/full-record/WOS:001261762200004</t>
  </si>
  <si>
    <t>Sîrbu Ioan (ULBS), Benedek Ana Maria (ULBS)</t>
  </si>
  <si>
    <t>Valdés, A; Ruiz-Saavedra, S; Salazar, N; Cifuentes, A; Suarez, A; Díaz, Y; del Rey, CG; González, S; de los Reyes-Gavilán, CG,  Faecal Metabolome Profiles in Individuals Diagnosed with Hyperplastic Polyps and Conventional Adenomas, INTERNATIONAL JOURNAL OF MOLECULAR SCIENCES</t>
  </si>
  <si>
    <t>WoS</t>
  </si>
  <si>
    <t>Ofluoglu, CB; Aydin, IC; Mülküt, F; Uzun, O; Senger, AS; Gülmez, S; Duman, U; Polat, E; Duman, M, Diagnostic Efficacy of Staging Laparoscopy Compared to CT and PET-CT in Gastric Cancer: A Retrospective Cohort Analysis, MEDICINA-LITHUANIA</t>
  </si>
  <si>
    <t>Aspesi, A; La Vecchia, M; Sala, G; Ghelardi, E; Dianzani, I, Study of Microbiota Associated to Early Tumors Can Shed Light on Colon Carcinogenesis, INTERNATIONAL JOURNAL OF MOLECULAR SCIENCES</t>
  </si>
  <si>
    <t>Elgenidy, A; Alomari, O; Hesn, MM; Khaled, A; Nada, SA; Elsayed, M; Mahmoud, A; Al-kurdi, MA; Afifi, AM; Cholankeril, G, Relative Survival, Conditional Survival, and Causes of Death in Patients with Early Gastric Cancer, with a Focus on Differences Between Cardia and Non-Cardia Cancer, CANCERS</t>
  </si>
  <si>
    <t>Olga, B; Boicean, A; Fleaca, SR; Blanca, G; Florin, S; Corina, RF; Iulian, RF; Adelaida, S; Sabrina, B; Dura, H; Corina, P; Cristian, A; Onisor, DM, Importance of Fecal Microbiota Transplantation and Molecular Regulation as Therapeutic Strategies in Inflammatory Bowel Diseases, NUTRIENTS</t>
  </si>
  <si>
    <t>Matysiak, K; Hojdis, A; Szewczuk, M, Controlling Nutritional Status (CONUT) Score as Prognostic Indicator in Stage IV Gastric Cancer with Chronic Intestinal Failure, NUTRIENTS</t>
  </si>
  <si>
    <t>Lee, H; Chung, JW; Yun, SC; Jung, SW; Yoon, YJ; Kim, JH; Cha, BR; Kayasseh, MA; Kim, KO, Validation of Artificial Intelligence Computer-Aided Detection on Gastric Neoplasm in Upper Gastrointestinal Endoscopy, DIAGNOSTICS</t>
  </si>
  <si>
    <t>dos Santos, KA; de Sousa, LMCA; de Souza, KSC; Amigo, OM; Luchessi, AD; Silbiger, VN, mirSNPs as Potential Colorectal Cancer Biomarkers: A Systematic Review, INTERNATIONAL JOURNAL OF MOLECULAR SCIENCES</t>
  </si>
  <si>
    <t>Zeng, Y; Yin, YL; Zhou, XH, Insights into Microbiota-Host Crosstalk in the Intestinal Diseases Mediated by Extracellular Vesicles and Their Encapsulated MicroRNAs, INTERNATIONAL JOURNAL OF MOLECULAR SCIENCES</t>
  </si>
  <si>
    <t>Reyes-Placencia, D; Cantú-Germano, E; Latorre, G; Espino, A; Fernández-Esparrach, G; Moreira, L, Gastric Epithelial Polyps: Current Diagnosis, Management, and Endoscopic Frontiers, CANCERS</t>
  </si>
  <si>
    <t>Sur, D; Turcu-Stiolica, A; Moraru, E; Lungulescu, CV; Lungulescu, C; Iovanescu, V; Popa, P, Survival and Treatment Outcomes in Gastric Cancer Patients with Brain Metastases: A Systematic Review and Meta-Analysis, CANCERS</t>
  </si>
  <si>
    <t>Teshima, H; Takigawa, H; Kotachi, T; Tsuboi, A; Tanaka, H; Yamashita, K; Kishida, Y; Urabe, Y; Kuwai, T; Ishikawa, A; Oka, S, A Proton Pump Inhibitor Independently Elevates Gastrin Levels as a Marker for Metachronous Gastric Cancer After Endoscopic Submucosal Dissection, JOURNAL OF CLINICAL MEDICINE</t>
  </si>
  <si>
    <t>Perez-Wert, P; Fernandez-Hernandez, S; Gamez-Pozo, A; Arranz-Alvarez, M; Ghanem, I; López-Vacas, R; Díaz-Almirón, M; Méndez, C; Vara, JAF; Feliu, J; Trilla-Fuertes, L; Custodio, A, Layer Analysis Based on RNA-Seq Reveals Molecular Complexity of Gastric Cancer, INTERNATIONAL JOURNAL OF MOLECULAR SCIENCES</t>
  </si>
  <si>
    <t>Suarez-Trujillo, F; Juarez, I; Vaquero-Yuste, C; Gutierrez-Calvo, A; Lopez-García, A; Lasa, I; Gomez, R; Martin-Villa, JM; Arnaiz-Villena, A, The Immune Modulation HLA-G*01:01:01 Full Allele Is Associated with Gastric Adenocarcinoma Development, INTERNATIONAL JOURNAL OF MOLECULAR SCIENCES</t>
  </si>
  <si>
    <t>Basirinia, G; Ali, M; Comelli, A; Sperandeo, A; Piana, S; Alongi, P; Longo, C; Di Raimondo, D; Tuttolomondo, A; Benfante, V, Theranostic Approaches for Gastric Cancer: An Overview of In Vitro and In Vivo Investigations, CANCERS</t>
  </si>
  <si>
    <t>Piscopo, L; Zampella, E; Volpe, F; Gaudieri, V; Nappi, C; Di Donna, E; Clemente, S; Varallo, A; Scaglione, M; Cuocolo, A; Klain, M, The Safety and Efficacy of Peptide Receptor Radionuclide Therapy for Gastro-Entero-Pancreatic Neuroendocrine Tumors: A Single Center Experience, CURRENT ONCOLOGY</t>
  </si>
  <si>
    <t>Pyo, JS; Min, KW; Choi, JE; Kang, DW, Diagnostic Roles of α-Methylacyl-CoA Racemase (AMACR) Immunohistochemistry in Gastric Dysplasia and Adenocarcinoma, MEDICINA-LITHUANIA</t>
  </si>
  <si>
    <t>Wakamatsu K., Maruyama A., Okazumi S., Evaluation of Plasma microRNA-222 as a Biomarker for Gastric Cancer, Journal of clinical medicine</t>
  </si>
  <si>
    <t>https://www.scopus.com/record/display.uri?eid=2-s2.0-85214519542&amp;origin=resultslist&amp;sort=plf-f&amp;src=s&amp;sot=b&amp;sdt=b&amp;s=AUTH%28wakamatsu+AND+Maruyama%29&amp;sessionSearchId=00fda18ed87a5ac1be143a83d927a357</t>
  </si>
  <si>
    <t>Tang, TQ; Zhang, RF, A Multi-Task Model for Pulmonary Nodule Segmentation and Classification, JOURNAL OF IMAGING</t>
  </si>
  <si>
    <t>Barghash, Reham F.; Gemmati, Donato; Awad, Ahmed M.; Elbakry, Mustafa M. M.; Tisato, Veronica; Awad, Kareem; Singh, Ajay Vikram, Navigating the COVID-19 Therapeutic Landscape: Unveiling Novel Perspectives on FDA-Approved Medications, Vaccination Targets, and Emerging Novel Strategies, MOLECULES</t>
  </si>
  <si>
    <t>Banciu, AR; Pascu, LF; Stoica, C; Gheorghe, S; Lucaciu, I; Feodorov, L; Nita-Lazar, M, COVID-19 Pandemic Modulates the Environmental Contamination Level of Enteric Bacteria from WWTPs, WATER</t>
  </si>
  <si>
    <t>Bhatt, S; Mishra, AP; Chandra, N; Sahu, H; Chaurasia, SK; Pande, CB; Agbasi, JC; Khan, MYA; Abba, SI; Egbueri, JC; Durin, B; Hunt, J, Characterizing seasonal, environmental and human-induced factors influencing the dynamics of Rispana River's water quality: Implications for sustainable river management, RESULTS IN ENGINEERING</t>
  </si>
  <si>
    <t>Yan, HW; Bu, F; Wu, XY; Zhang, HT; Sun, SS; Bai, WK; Wu, XD; Yuan, S; Fu, HP, Host selection and influencing factors of parasitic fleas on the body surface of desert rodents, Inner Mongolia, China, INTERNATIONAL JOURNAL FOR PARASITOLOGY-PARASITES AND WILDLIFE</t>
  </si>
  <si>
    <t>Boicean Adrian [1] ; Birsan Sabrina [1] ; Ichim Cristian [1] ; Boeras Ioana) [2] ; Roman-Filip Iulian [3] ; Blanca Grama [4] ; Bacila Ciprian [1] ; Fleaca Radu Sorin [1] ; Dura,  Horatiu [1] ; Roman-Filip Corina [1] [1] Lucian Blaga University of Sibiu, Faculty of Medicine, Sibiu 550169, Romania; [2] Lucian Blaga University of Sibiu, Faculty of Sciences, Applied Ecology Research Center, Mol Biol Lab, Sibiu 550012, Romania; [3] George Emil Palade Univ Med Pharm Sci &amp; Technol, Dept Neurol, Targu Mures 540136, Romania; [4] Lucian Blaga Univ Sibiu, Fac Social Sci, Sibiu 550012, Romania</t>
  </si>
  <si>
    <t>Has-miR-129-5p's Involvement in Different Disorders, from Digestive Cancer to Neurodegenerative Diseases</t>
  </si>
  <si>
    <t>Onisor, D; Brusnic, O; Banescu, C; Carstea, C; Sasaran, M; Stoian, M; Avram, C; Boicean, A; Boeriu, A; Dobru, D, miR-155 and miR-21 as Diagnostic and Therapeutic Biomarkers for Ulcerative Colitis: There Is Still a Long Way to Go, BIOMEDICINES</t>
  </si>
  <si>
    <t>https://www.webofscience.com/wos/woscc/full-record/WOS:001254925200001</t>
  </si>
  <si>
    <t>Sigawi, T; Hamtzany, O; Hurvitz, N; Ishay, Y; Dayan, R; Arkadir, D; Ilan, Y, Investigating the Relationship between Chronic Liver Cirrhosis and Parkinsonism: A Comparative Analysis and a Suggested Diagnostic Scheme, CLINICS AND PRACTICE</t>
  </si>
  <si>
    <t>Wei, CY; Zhang, CW; Zhou, YZ; Wang, JJ; Jin, Y, Progress of Exosomal LncRNAs in Pancreatic Cancer, INTERNATIONAL JOURNAL OF MOLECULAR SCIENCES</t>
  </si>
  <si>
    <t>Marroncini, G; Naldi, L; Martinelli, S; Amedei, A, Gut-Liver-Pancreas Axis Crosstalk in Health and Disease: From the Role of Microbial Metabolites to Innovative Microbiota Manipulating Strategies, BIOMEDICINES</t>
  </si>
  <si>
    <t>Catanzaro, R; Marotta, F; Yazdani, A; Sciuto, M, Inflammatory Bowel Disease Therapies and Acute Liver Injury, TOXICS</t>
  </si>
  <si>
    <t>De Caro, C; Spagnuolo, R; Quirino, A; Mazza, E; Carrabetta, F; Maurotti, S; Cosco, C; Bennardo, F; Roberti, R; Russo, E; Giudice, A; Pujia, A; Doldo, P; Matera, G; Marascio, N, Gut Microbiota Profile Changes in Patients with Inflammatory Bowel Disease and Non-Alcoholic Fatty Liver Disease: A Metagenomic Study, INTERNATIONAL JOURNAL OF MOLECULAR SCIENCES</t>
  </si>
  <si>
    <t>Vishwakarma, R; Ramakrishnan, K; Rehman, N, Riddling Substitution of hsa to has in the Enigmatic MicroRNA Nomenclature, OMICS-A JOURNAL OF INTEGRATIVE BIOLOGY</t>
  </si>
  <si>
    <t>Guo, ZQ; He, K; Pang, K; Yang, DY; Lyu, C; Xu, HF; Wu, D, Exploring Advanced Therapies for Primary Biliary Cholangitis: Insights from the Gut Microbiota-Bile Acid-Immunity Network, INTERNATIONAL JOURNAL OF MOLECULAR SCIENCES</t>
  </si>
  <si>
    <t>Abenavoli, L; Gambardella, ML; Scarlata, GGM; Lenci, I; Baiocchi, L; Luzza, F, The Many Faces of Metabolic Dysfunction-Associated Fatty Liver Disease Treatment: From the Mediterranean Diet to Fecal Microbiota Transplantation, MEDICINA-LITHUANIA</t>
  </si>
  <si>
    <t>Belei, O; Basaca, DG; Olariu, L; Pantea, M; Bozgan, D; Nanu, A; Sirbu, I; Marginean, O; Enatescu, I, The Interaction between Stress and Inflammatory Bowel Disease in Pediatric and Adult Patients, JOURNAL OF CLINICAL MEDICINE</t>
  </si>
  <si>
    <t>Meng, Hao, Yang, Rui ,Lin, Qianqian, Du, Wenqi, Chu, Zheng, Cao, Yaxin, Du, Mengxiang, Zhao, Yazhen, Xu, Jihen, Yang, Ziyi, Xie, Xiaomin, He, Lijiong, Huang, Chuanshu, Isorhapontigenin inhibition of basal muscle-invasive bladder cancer attributed to its downregulation of SNHG1 and DNMT3b, BMC Cancer</t>
  </si>
  <si>
    <t>https://www.scopus.com/record/display.uri?eid=2-s2.0-85196039690&amp;origin=resultslist&amp;sort=plf-f&amp;src=s&amp;sot=cite&amp;sdt=a&amp;s=ref%282-s2.0-85167515836%29&amp;relpos=4.</t>
  </si>
  <si>
    <t>Ioana Boeras (
Applied Ecology Research Center, Lucian Blaga University of Sibiu, 550024 Sibiu, Romania), Alexandru Burcea (
Applied Ecology Research Center, Lucian Blaga University of Sibiu, 550024 Sibiu, Romania), Cristian Coman (
Branch of the National Institute of Research and Development for Biological Sciences, Institute of Biological Research Cluj-Napoca, 400015 Cluj-Napoca, Romania), Doru Banaduc (Applied Ecology Research Center, Lucian Blaga University of Sibiu, 550024 Sibiu, Romania), Angela Curtean-Banaduc (Applied Ecology Research Center, Lucian Blaga University of Sibiu, 550024 Sibiu, Romania)</t>
  </si>
  <si>
    <t>Bacterial Microbiomes in the Sediments of Lotic Systems Ecologic Drivers and Role: A Case Study from the Mureş River, Transylvania, Romania</t>
  </si>
  <si>
    <t>Chaturvedi, S; Chakraborty, B; Min, L; Kumar, A; Pathak, B; Kumar, R; Yu, ZG, Exploring the dynamic microbial tapestry of South Asian rivers: insights from the Ganges and Yamuna ecosystems, ECOHYDROLOGY</t>
  </si>
  <si>
    <t>Alexandru Burcea (
Applied Ecology Research Center, Faculty of Sciences, Lucian Blaga University of Sibiu, RO-550012 Sibiu, Romania), Ioana Boeras (
Applied Ecology Research Center, Faculty of Sciences, Lucian Blaga University of Sibiu, RO-550012 Sibiu, Romania), Claudia-Maria Mihut (
Applied Ecology Research Center, Faculty of Sciences, Lucian Blaga University of Sibiu, RO-550012 Sibiu, Romania), Doru Banaduc (
Applied Ecology Research Center, Faculty of Sciences, Lucian Blaga University of Sibiu, RO-550012 Sibiu, Romania), Claudiu Matei (
Faculty of Medicine, Lucian Blaga University of Sibiu, RO-550012 Sibiu, Romania), Angela Curtean -Banaduc (
Applied Ecology Research Center, Faculty of Sciences, Lucian Blaga University of Sibiu, RO-550012 Sibiu, Romania)</t>
  </si>
  <si>
    <t>Adding the Mureş River Basin (Transylvania, Romania) to the List of Hotspots with High Contamination with Pharmaceuticals</t>
  </si>
  <si>
    <t>Sandré, F; Moilleron, R; Morin, C; Garrigue-Antar, L, Comprehensive analysis of a widely pharmaceutical, furosemide, and its degradation products in aquatic systems: Occurrence, fate, and ecotoxicity, ENVIRONMENTAL POLLUTION</t>
  </si>
  <si>
    <t xml:space="preserve">Cianfaglione, K and Banaduc, D, Landscape, Water, Ground, and Society Sustainability under the Global Change Scenarios, SUSTAINABILITY
</t>
  </si>
  <si>
    <t>https://www.webofscience.com/wos/woscc/full-record/WOS:001183410800001</t>
  </si>
  <si>
    <t>Rafael Hernández-Tenorio, Octavio Gaspar-Ramírez, Cinthia G. Aba-Guevara, Edgar González-Juaréz, Jorge Luis Guzmán Mar, Laura Hinojosa-Reyes, Toxicological and environmental risks of enalapril and their possible transformation products generated under phototransformation reactions, Toxicology reports</t>
  </si>
  <si>
    <t>https://www.scopus.com/record/display.uri?eid=2-s2.0-85208229244&amp;origin=resultslist&amp;sort=plf-f&amp;src=s&amp;sot=b&amp;sdt=b&amp;s=TITLE-ABS-KEY%28Toxicological+and+environmental+risks+of+enalapril+and+their+possible+transformation+products+generated+under+phototransformation+reactions%29</t>
  </si>
  <si>
    <t>Hugo Olvera-Vargas a b, Suthan Selvam a, Rishikesh Veer c, Orlando García-Rodríguez a d, Srikanth Mutnuri c, Olivier Lefebvre, A sustainable activated carbon fiber/TiO2 cathode for the photoelectro-Fenton treatment of pharmaceutical pollutant enalapril, Chemosphere</t>
  </si>
  <si>
    <t>https://www.scopus.com/record/display.uri?eid=2-s2.0-85186760455&amp;origin=resultslist&amp;sort=plf-f&amp;src=s&amp;sot=b&amp;sdt=b&amp;s=TITLE-ABS-KEY%28A+sustainable+activated+carbon+fiber%2FTiO2+cathode+for+the+photoelectro-Fenton+treatment+of+pharmaceutical+pollutant+enalapril%29</t>
  </si>
  <si>
    <r>
      <rPr>
        <rFont val="Arial Narrow"/>
        <color theme="1"/>
        <sz val="10.0"/>
      </rPr>
      <t>Costea, M. (2018). Impact of floodplain gravel mining on landforms and processes: a study case in Orlat gravel pit (Romania). </t>
    </r>
    <r>
      <rPr>
        <rFont val="Arial Narrow"/>
        <i/>
        <color theme="1"/>
        <sz val="10.0"/>
      </rPr>
      <t>Environmental Earth Sciences</t>
    </r>
    <r>
      <rPr>
        <rFont val="Arial Narrow"/>
        <color theme="1"/>
        <sz val="10.0"/>
      </rPr>
      <t>, </t>
    </r>
    <r>
      <rPr>
        <rFont val="Arial Narrow"/>
        <i/>
        <color theme="1"/>
        <sz val="10.0"/>
      </rPr>
      <t>77</t>
    </r>
    <r>
      <rPr>
        <rFont val="Arial Narrow"/>
        <color theme="1"/>
        <sz val="10.0"/>
      </rPr>
      <t>(4), 119.</t>
    </r>
  </si>
  <si>
    <r>
      <rPr>
        <rFont val="Arial Narrow"/>
        <color theme="1"/>
        <sz val="10.0"/>
      </rPr>
      <t xml:space="preserve"> Wang, X., Cai, L., Zhang, B., Wu, J., Zhu, Q., &amp; Cui, Z. (2023). Simulation study on surface deformation of shallow buried coal seam mining in a gully area. </t>
    </r>
    <r>
      <rPr>
        <rFont val="Arial Narrow"/>
        <i/>
        <color theme="1"/>
        <sz val="10.0"/>
      </rPr>
      <t>Frontiers in Earth Science</t>
    </r>
    <r>
      <rPr>
        <rFont val="Arial Narrow"/>
        <color theme="1"/>
        <sz val="10.0"/>
      </rPr>
      <t>, </t>
    </r>
    <r>
      <rPr>
        <rFont val="Arial Narrow"/>
        <i/>
        <color theme="1"/>
        <sz val="10.0"/>
      </rPr>
      <t>11</t>
    </r>
    <r>
      <rPr>
        <rFont val="Arial Narrow"/>
        <color theme="1"/>
        <sz val="10.0"/>
      </rPr>
      <t>, 1287981. </t>
    </r>
  </si>
  <si>
    <t xml:space="preserve">https://1510qjrsw-y-https-www-webofscience-com.z.e-nformation.ro/wos/woscc/full-record/WOS:001139452500001; https://www.frontiersin.org/articles/10.3389/feart.2023.1287981/full </t>
  </si>
  <si>
    <r>
      <rPr>
        <rFont val="Arial Narrow"/>
        <color theme="1"/>
        <sz val="10.0"/>
      </rPr>
      <t>Costea, M. (2018). Impact of floodplain gravel mining on landforms and processes: a study case in Orlat gravel pit (Romania). </t>
    </r>
    <r>
      <rPr>
        <rFont val="Arial Narrow"/>
        <i/>
        <color theme="1"/>
        <sz val="10.0"/>
      </rPr>
      <t>Environmental Earth Sciences</t>
    </r>
    <r>
      <rPr>
        <rFont val="Arial Narrow"/>
        <color theme="1"/>
        <sz val="10.0"/>
      </rPr>
      <t>, </t>
    </r>
    <r>
      <rPr>
        <rFont val="Arial Narrow"/>
        <i/>
        <color theme="1"/>
        <sz val="10.0"/>
      </rPr>
      <t>77</t>
    </r>
    <r>
      <rPr>
        <rFont val="Arial Narrow"/>
        <color theme="1"/>
        <sz val="10.0"/>
      </rPr>
      <t>(4), 119.</t>
    </r>
  </si>
  <si>
    <r>
      <rPr>
        <rFont val="Arial Narrow"/>
        <color theme="1"/>
        <sz val="10.0"/>
      </rPr>
      <t>Ghosh, B. (2024). Assessing the effects of human interventions on the morphodynamics and health of a lowland tropical river: a case study of the river Dwarkeswar, India. </t>
    </r>
    <r>
      <rPr>
        <rFont val="Arial Narrow"/>
        <i/>
        <color theme="1"/>
        <sz val="10.0"/>
      </rPr>
      <t>Geosystems and Geoenvironment</t>
    </r>
    <r>
      <rPr>
        <rFont val="Arial Narrow"/>
        <color theme="1"/>
        <sz val="10.0"/>
      </rPr>
      <t>, </t>
    </r>
    <r>
      <rPr>
        <rFont val="Arial Narrow"/>
        <i/>
        <color theme="1"/>
        <sz val="10.0"/>
      </rPr>
      <t>3</t>
    </r>
    <r>
      <rPr>
        <rFont val="Arial Narrow"/>
        <color theme="1"/>
        <sz val="10.0"/>
      </rPr>
      <t>(1), 100234.</t>
    </r>
  </si>
  <si>
    <t>https://www.sciencedirect.com/science/article/pii/S2772883823000572#cebibl1; https://1510911gx-y-https-www-scopus-com.z.e-nformation.ro/record/display.uri?eid=2-s2.0-85173793429&amp;origin=resultslist&amp;sort=plf-f&amp;src=s&amp;sot=cite&amp;sdt=cl&amp;s=ref%282-s2.0-85065717945%29&amp;sessionSearchId=91ce6a817016e3dc6fda6916c8ec48e1&amp;relpos=2</t>
  </si>
  <si>
    <r>
      <rPr>
        <rFont val="Arial Narrow"/>
        <color theme="1"/>
        <sz val="10.0"/>
      </rPr>
      <t>Costea, M. (2018). Impact of floodplain gravel mining on landforms and processes: a study case in Orlat gravel pit (Romania). </t>
    </r>
    <r>
      <rPr>
        <rFont val="Arial Narrow"/>
        <i/>
        <color theme="1"/>
        <sz val="10.0"/>
      </rPr>
      <t>Environmental Earth Sciences</t>
    </r>
    <r>
      <rPr>
        <rFont val="Arial Narrow"/>
        <color theme="1"/>
        <sz val="10.0"/>
      </rPr>
      <t>, </t>
    </r>
    <r>
      <rPr>
        <rFont val="Arial Narrow"/>
        <i/>
        <color theme="1"/>
        <sz val="10.0"/>
      </rPr>
      <t>77</t>
    </r>
    <r>
      <rPr>
        <rFont val="Arial Narrow"/>
        <color theme="1"/>
        <sz val="10.0"/>
      </rPr>
      <t>(4), 119.</t>
    </r>
  </si>
  <si>
    <r>
      <rPr>
        <rFont val="Arial Narrow"/>
        <color theme="1"/>
        <sz val="10.0"/>
      </rPr>
      <t>Keßels, J., Wolf, S., Römer, W., Dörwald, L., Schulte, P., &amp; Lehmkuhl, F. (2024). Enormous headward and gully erosion in a floodplain area reclaimed for open-cast lignite mining during the July 2021 flood in the Inde River valley (Western Germany). </t>
    </r>
    <r>
      <rPr>
        <rFont val="Arial Narrow"/>
        <i/>
        <color theme="1"/>
        <sz val="10.0"/>
      </rPr>
      <t>Environmental Sciences Europe</t>
    </r>
    <r>
      <rPr>
        <rFont val="Arial Narrow"/>
        <color theme="1"/>
        <sz val="10.0"/>
      </rPr>
      <t>, </t>
    </r>
    <r>
      <rPr>
        <rFont val="Arial Narrow"/>
        <i/>
        <color theme="1"/>
        <sz val="10.0"/>
      </rPr>
      <t>36</t>
    </r>
    <r>
      <rPr>
        <rFont val="Arial Narrow"/>
        <color theme="1"/>
        <sz val="10.0"/>
      </rPr>
      <t>(1), 182.</t>
    </r>
  </si>
  <si>
    <t>https://1510q1199-y-https-www-webofscience-com.z.e-nformation.ro/wos/woscc/full-record/WOS:001331269600003</t>
  </si>
  <si>
    <r>
      <rPr>
        <rFont val="Arial Narrow"/>
        <color theme="1"/>
        <sz val="10.0"/>
      </rPr>
      <t>Costea, M. (2018). Impact of floodplain gravel mining on landforms and processes: a study case in Orlat gravel pit (Romania). </t>
    </r>
    <r>
      <rPr>
        <rFont val="Arial Narrow"/>
        <i/>
        <color theme="1"/>
        <sz val="10.0"/>
      </rPr>
      <t>Environmental Earth Sciences</t>
    </r>
    <r>
      <rPr>
        <rFont val="Arial Narrow"/>
        <color theme="1"/>
        <sz val="10.0"/>
      </rPr>
      <t>, </t>
    </r>
    <r>
      <rPr>
        <rFont val="Arial Narrow"/>
        <i/>
        <color theme="1"/>
        <sz val="10.0"/>
      </rPr>
      <t>77</t>
    </r>
    <r>
      <rPr>
        <rFont val="Arial Narrow"/>
        <color theme="1"/>
        <sz val="10.0"/>
      </rPr>
      <t>(4), 119.</t>
    </r>
  </si>
  <si>
    <r>
      <rPr>
        <rFont val="Arial Narrow"/>
        <color theme="1"/>
        <sz val="10.0"/>
      </rPr>
      <t>Kajtoch, Ł., Lešo, P., Aubrechtová, E., Bydžovská, T., &amp; Horák, J. (2024). The transformation of river ecosystems caused by mining affects bird breeding in indigenous riparian habitats. </t>
    </r>
    <r>
      <rPr>
        <rFont val="Arial Narrow"/>
        <i/>
        <color theme="1"/>
        <sz val="10.0"/>
      </rPr>
      <t>Science of The Total Environment</t>
    </r>
    <r>
      <rPr>
        <rFont val="Arial Narrow"/>
        <color theme="1"/>
        <sz val="10.0"/>
      </rPr>
      <t>, </t>
    </r>
    <r>
      <rPr>
        <rFont val="Arial Narrow"/>
        <i/>
        <color theme="1"/>
        <sz val="10.0"/>
      </rPr>
      <t>912</t>
    </r>
    <r>
      <rPr>
        <rFont val="Arial Narrow"/>
        <color theme="1"/>
        <sz val="10.0"/>
      </rPr>
      <t>, 169286.</t>
    </r>
  </si>
  <si>
    <t>https://1510q1199-y-https-www-webofscience-com.z.e-nformation.ro/wos/woscc/full-record/WOS:001144131100001</t>
  </si>
  <si>
    <r>
      <rPr>
        <rFont val="Arial Narrow"/>
        <color theme="1"/>
        <sz val="10.0"/>
      </rPr>
      <t>Costea, M., &amp; Tăuşan, I. (2016). Land degradation due to erosion in public perception. Case study: Secaşul Mare river basin settlements (Transylvanian Depression, Romania).</t>
    </r>
    <r>
      <rPr>
        <rFont val="Arial Narrow"/>
        <i/>
        <color theme="1"/>
        <sz val="10.0"/>
      </rPr>
      <t>Environmental monitoring and assessment</t>
    </r>
    <r>
      <rPr>
        <rFont val="Arial Narrow"/>
        <color theme="1"/>
        <sz val="10.0"/>
      </rPr>
      <t>, </t>
    </r>
    <r>
      <rPr>
        <rFont val="Arial Narrow"/>
        <i/>
        <color theme="1"/>
        <sz val="10.0"/>
      </rPr>
      <t>188</t>
    </r>
    <r>
      <rPr>
        <rFont val="Arial Narrow"/>
        <color theme="1"/>
        <sz val="10.0"/>
      </rPr>
      <t>(4), 219.</t>
    </r>
  </si>
  <si>
    <t>Petrescu-Mag, R. M., Hartel, T., Reti, K. O., Mocanu, C., Petrescu-Mag, I. V., Macicasan, V., &amp; Petrescu, D. C. (2024). Land degradation: Addressing the vulnerability of local people through the lens of transformative change. Heliyon, 10(2024). https://doi.org/10.1016/j.heliyon.2024.e37891</t>
  </si>
  <si>
    <t>https://1510q1199-y-https-www-webofscience-com.z.e-nformation.ro/wos/woscc/full-record/WOS:001320233600001</t>
  </si>
  <si>
    <r>
      <rPr>
        <rFont val="Arial Narrow"/>
        <color theme="1"/>
        <sz val="10.0"/>
      </rPr>
      <t>Costea, M., &amp; Tăuşan, I. (2017). Land degradation a matter of attitude? A case study from southern Transylvania (Romania).</t>
    </r>
    <r>
      <rPr>
        <rFont val="Arial Narrow"/>
        <i/>
        <color theme="1"/>
        <sz val="10.0"/>
      </rPr>
      <t>Journal of Environmental Planning and Management</t>
    </r>
    <r>
      <rPr>
        <rFont val="Arial Narrow"/>
        <color theme="1"/>
        <sz val="10.0"/>
      </rPr>
      <t>, </t>
    </r>
    <r>
      <rPr>
        <rFont val="Arial Narrow"/>
        <i/>
        <color theme="1"/>
        <sz val="10.0"/>
      </rPr>
      <t>60</t>
    </r>
    <r>
      <rPr>
        <rFont val="Arial Narrow"/>
        <color theme="1"/>
        <sz val="10.0"/>
      </rPr>
      <t>(5), 821-841.</t>
    </r>
  </si>
  <si>
    <t>Petrescu-Mag, R. M., Ivan, A., Pantelimon, C., &amp; Petrescu, D. C. (2024). Mapping Environmental Perceptions in Romania: A Mixed-Methods Research. Heliyon, 10 (2024),  e40845. https://doi.org/10.1016/j.heliyon.2024.e40845</t>
  </si>
  <si>
    <t>https://www.cell.com/heliyon/fulltext/S2405-8440(24)16876-4; https://1510911gx-y-https-www-scopus-com.z.e-nformation.ro/record/display.uri?eid=2-s2.0-85210681261&amp;origin=resultslist&amp;sort=plf-f&amp;src=s&amp;sot=cite&amp;sdt=a&amp;s=ref%282-s2.0-84976310246%29</t>
  </si>
  <si>
    <t>Costea, Marioara (2018), Investigations on some soil physical properties of lands affected by hydric erosion. Case study from Secaşe Plateau, Romania. International Multidisciplinary Scientific GeoConference: SGEM, 18(3.2), pp. 289–296.</t>
  </si>
  <si>
    <r>
      <rPr>
        <rFont val="Arial Narrow"/>
        <color theme="1"/>
        <sz val="10.0"/>
      </rPr>
      <t>Tănase, G., Mititelu-Ionuș, O. , Vîlcea, C., Licurici, M., &amp; Boengiu, S. (2024). Spatial correlation between suffosion processes and land use in Sălcuța Plain (Southwestern Romania). </t>
    </r>
    <r>
      <rPr>
        <rFont val="Arial Narrow"/>
        <i/>
        <color theme="1"/>
        <sz val="10.0"/>
      </rPr>
      <t>Revue Roumaine de Géographie</t>
    </r>
    <r>
      <rPr>
        <rFont val="Arial Narrow"/>
        <color theme="1"/>
        <sz val="10.0"/>
      </rPr>
      <t>, </t>
    </r>
    <r>
      <rPr>
        <rFont val="Arial Narrow"/>
        <i/>
        <color theme="1"/>
        <sz val="10.0"/>
      </rPr>
      <t>68</t>
    </r>
    <r>
      <rPr>
        <rFont val="Arial Narrow"/>
        <color theme="1"/>
        <sz val="10.0"/>
      </rPr>
      <t>(1). Rev. Roum. Géogr./Rom. Journ. Geogr., 68, (1), p. 117–126, 2024, Bucureşti. DOI: 10.59277/RRG.2024.1.07</t>
    </r>
  </si>
  <si>
    <t>https://1510911gx-y-https-www-scopus-com.z.e-nformation.ro/record/display.uri?eid=2-s2.0-85200403119&amp;origin=resultslist&amp;sort=plf-f&amp;src=s&amp;sot=cite&amp;sdt=a&amp;s=ref%282-s2.0-85058884592%29&amp;sessionSearchId=432365d825ad0b8c848bf65954477413</t>
  </si>
  <si>
    <t xml:space="preserve">Ilie Daniela Minodora  (Lucian Blaga University of Sibiu)  Olosutean Horea  (Lucian Blaga University of Sibiu)  </t>
  </si>
  <si>
    <t>Aquatic and semiaquatic Heteroptera from Arieş River Basin (Transylvania, Romania) – methods in estimating biodiversity</t>
  </si>
  <si>
    <t>Berchi, G.M., Rădac, I.A., Boda, P. &amp; Kment, P. (2024) Water boatmen (Heteroptera: Nepomorpha: Corixidae) of Romania. Zootaxa, 5555 (2), 227–252. https://doi.org/10.11646/zootaxa.5555.2.4</t>
  </si>
  <si>
    <t>https://www.webofscience.com/wos/alldb/full-record/WOS:001392543700001</t>
  </si>
  <si>
    <t>Berchi G. M., Petrovici Milca, Ilie Daniela Minodora (Lucian Blaga University of Sibiu)</t>
  </si>
  <si>
    <t>Aquatic and semiaquatic true bugs (Heteroptera: Nepomorpha) of Cefa Nature Park (North- Western Romania)</t>
  </si>
  <si>
    <t>Olosutean H  (Lucian Blaga University of Sibiu), Ilie Daniela Minodora  (Lucian Blaga University of Sibiu)</t>
  </si>
  <si>
    <t>Aquatic and semiaquatic Heteroptera (Nepomorpha) from the Sulina-Sf. Gheorghe Canal (Danube Delta, Romania)</t>
  </si>
  <si>
    <t>Gavril Marius Berchi,  Fabio Cianferoni,  Zoltán Csabai, Jakob Damgaard, Horea Olosutean (Lucian Blaga University of Sibiu), Daniela Minodora Ilie  (Lucian Blaga University of Sibiu), Pal Boda &amp; Petr Kment</t>
  </si>
  <si>
    <t>Water striders (Heteroptera: Gerromorpha: Gerridae) of Romania with an updated of the distribution of Gerris gibbifer and G. maculatus in southeastern Europe</t>
  </si>
  <si>
    <t>Aquatic and semi aquatic Heteroptera communities from South-East Transylvanian small rivers</t>
  </si>
  <si>
    <t>Relationships between habitat characteristics and aquatic and semi aquatic Heteroptera community structure in Romanian mountainous regions: a preliminary report</t>
  </si>
  <si>
    <t>Ilie Daniela Minodora (Lucian Blaga University of Sibiu), Ban- Calefariu Cristina</t>
  </si>
  <si>
    <t>Faunistic and ecological characterization of aquatic and semiaquatic Heteroptera communities in permanent swamps situated in Făgăraş Depression and Sibiu Depression</t>
  </si>
  <si>
    <t>Ilie Daniela Minodora (Lucian Blaga University of Sibiu)</t>
  </si>
  <si>
    <t>Data on aquatic and semi-aquatic Heteroptera (Nepomorpha, Gerromorpha) in the Meridional Carpathians (Romania)</t>
  </si>
  <si>
    <t>Păduri din România –  Elemente de dendrologie şi ecologie</t>
  </si>
  <si>
    <t>Sandulovici, R. C., Gălăţanu, M. L., Cima, L. M., Panus, E., Truţă, E., Mihăilescu, C. M., Sârbu, I., Cord, D., Rîmbu, M. C., Anghelache, Ş. A., &amp; Panţuroiu, M. (2024). Phytochemical Characterization, Antioxidant, and Antimicrobial Activity of the Vegetative Buds from Romanian Spruce, Picea abies (L.) H. Karst. Molecules, 29(9), 2128. https://doi.org/10.3390/molecules29092128</t>
  </si>
  <si>
    <t>https://www.mdpi.com/1420-3049/29/9/2128</t>
  </si>
  <si>
    <t>WoS, Scopus</t>
  </si>
  <si>
    <t>Data concerning aquatic and semiaquatic Heteroptera (Insecta: Heteroptera) fauna from Sibiu.</t>
  </si>
  <si>
    <t>Asociațiile de corixide (Heteroptera: Corixidae) din bazinul mijlociu al Oltului.</t>
  </si>
  <si>
    <t>Aspecte privind heteropterele acvatice (Nepomorpha) din bazinul mijlociu al Oltului</t>
  </si>
  <si>
    <t>Heteroptere acvatice și semiacvatice din zona Cefa, județul Bihor</t>
  </si>
  <si>
    <t>The distribution of the aquatic and semiaquatic Heteroptera (Nepomorpha, Gerromorpha) in the middle basin of the River Olt</t>
  </si>
  <si>
    <t>Ilie Daniela Minodora (Lucian Blaga University of Sibiu), Davideanu Ana</t>
  </si>
  <si>
    <t>Preliminary data concerning the aquatic and semiaquatic Heteroptera fauna of the middle Olt River basin.</t>
  </si>
  <si>
    <t>Ilie Daniela Minodora (Lucian Blaga University of Sibiu), Vițchii Silvia</t>
  </si>
  <si>
    <t>Contributions to the fauna and ecologic study of the aquatic and semiaquatic heteroptera in Ocna Sibiului</t>
  </si>
  <si>
    <t>Aquatic and semiaquatic Heteroptera (Nepomorpha) from the Strei River basin</t>
  </si>
  <si>
    <t>Aquatic and semiaquatic Heteroptera (Heteroptera: Nepomorpha – Gerromorpha) of the upper Rusciori River Basin</t>
  </si>
  <si>
    <t>Aquatic and semiaquatic Heteroptera (Heteroptera: Nepomorpha – Gerromorpha) of Șopa Lake (Sibiu County)</t>
  </si>
  <si>
    <t>Aspects regarding the diversity of aquatic and semiaquatic Heteroptera from the Maramureş Mountains Nature Park (Maramureş, Romania)</t>
  </si>
  <si>
    <t>Aquatic and semiaquatic Heteroptera (Nepomorpha) from the Sulina – Sf. Gheorghe canal (Danube Delta, Romania)</t>
  </si>
  <si>
    <t xml:space="preserve">Olosutean H  (Lucian Blaga University of Sibiu), Ilie Daniela Minodora  (Lucian Blaga University of Sibiu) </t>
  </si>
  <si>
    <t>Prewintering aquatic and semiaquatic true bugs in the Timiș River Valley: adaptations, diversity, community structure and the role of antropic impact</t>
  </si>
  <si>
    <t>Olosutean H  (Lucian Blaga University of Sibiu), Ilie Daniela Minodora  (Lucian Blaga University of Sibiu), Axinte, S. &amp; Drăgoiu, A.</t>
  </si>
  <si>
    <t>Biodiversity analysis on aquatic and semiaquatic Heteroptera (Heteroptera: Nepomorpha – Gerromorpha) from two Transylvanian lake complexes</t>
  </si>
  <si>
    <t>Török Sergiu-Cornel, Cărămidă Daniela, Stan Bianca (Lucian Blaga University of Sibiu), Sturzu Denisa (Lucian Blaga University of Sibiu), Popescu Gabriela, Ilie Daniela Minodora  (Lucian Blaga University of Sibiu)</t>
  </si>
  <si>
    <t>Faunistical notes on the study of Lepidoptera from Vâlcea county (Romania)</t>
  </si>
  <si>
    <t>Craioveanu, C., &amp; Craioveanu, O. (2024). The Diurnal Lepidoptera Fauna in Buila-Vânturarița National Park: One-Season Survey. Entomologica romanica, 28, 1-7.</t>
  </si>
  <si>
    <t>https://www.webofscience.com/wos/alldb/full-record/ZOOREC:ZOOR16102008426</t>
  </si>
  <si>
    <t xml:space="preserve">Tsiamis, K., Gervasini, E., D’Amico, F., Deriu, I. (European Commission, Joint Research Centre – Directorate for Sustainable Resources, Ispra, Italy), Katsanevakis, S. (University of the Aegean, Greece), Crocetta, F., Zenetos, A. (Institute of Marine Biological Resources and Inland Waters, Anavyssos, Greece), Arianoutsou M. (National and Kapodistrian University of Athens, Greece), Backeljau, T. (Brussels &amp; University of Antwerp, Royal Belgian, Institute of Natural Sciences, Antwerp, Belgium), Bariche, M. (American University of Beirut, Lebanon), Bazos, I. (National and Kapodistrian University of Athens, Greece), Bertaccini, A. (Alma Mater Studiorum – University of Bologna, Italy), Brundu, G. (University of Sassari, Italy), Carrete, M. (Universidad Pablo de Olavide, Sevilla, Spain), Çinar, M.E. (Ege University, İzmir, Turkey),  Curto, G. (Plant Protection Service Emilia-Romagna Region, Bologna, Italy), Faasse, M. (eCOAST Marine Research, Naturalis Biodiversity Centre, Leiden, The Netherlands), Justine, J.L. (Muséum National d’Histoire Naturelle, Sorbonne Universités, Paris, France), Király, G. (University of West Hungary, Sopron, Hungary), Langer, M.R. (University of Bonn, Germany), Levitt, Y. (Tel Aviv University, Israel), Panov, V.E. (Regional Euro-Asian Biological Invasions Centre, Helsinki, Finland), Piraino, S. (Università del Salento, Italy), Rabitsch, W. (Environment Agency Austria, Vienna, Austria), Roques, A. (Zoologie Forestière, Orléans, France),  Scalera, R. (IUCN Species Survival Commission Invasive Species Specialist Group,Rome, Italy), Shenkar, N. (Tel Aviv University, Israel), Sîrbu, I. (Lucian Blaga University of Sibiu), Tricarico, E. (University of Florence, Italy), Vannini, A. (University of Tuscia, Viterbo, Italy), Vøllestad, L.A. (University of Oslo, Norway), Zikos, A. (National and Kapodistrian University of Athens, Greece), Cardoso, A.C. (European Commission, Joint Research Centre – Directorate for Sustainable Resources, Water &amp; Marine Resources Unit, Ispra, Italy). </t>
  </si>
  <si>
    <t xml:space="preserve">The EASIN Editorial Board: quality assurance, exchange and sharing of alien species information in Europe </t>
  </si>
  <si>
    <t>Abubakar Dar, Zahir Ahmad Zahir, Maqshoof Ahmad, Azhar Hussain, Muhammad Tauseef Jaffar, Robert Jhon Kremer, Bacterial allelopathy: an approach for biological control of weeds, Journal of Applied Microbiology, Volume 135, Issue 9, September 2024, lxae219, https://doi.org/10.1093/jambio/lxae219</t>
  </si>
  <si>
    <t>https://www.webofscience.com/wos/woscc/full-record/WOS:001310070300002</t>
  </si>
  <si>
    <t xml:space="preserve">Gao W.T, Su W.H. Weed Management Methods for Herbaceous Field Crops: A Review. Agronomy. 2024; 14(3):486. https://doi.org/10.3390/agronomy14030486 </t>
  </si>
  <si>
    <t>https://www.webofscience.com/wos/woscc/full-record/WOS:001191757600001</t>
  </si>
  <si>
    <t xml:space="preserve">Lopes-Lima Manuel (Universidade do Porto, Portugal), Geist Jürgen (Technical University of Munich, Germany), Egg Sarah (Technical University of Munich, Germany), Beran Luboš (Máchův kraj Protected Landscape Area Administration, Czech Republic), Bikashvili Ani (Ilia State University, Tbilisi, Georgia), Van Bocxlaer Bert (CNRS, Universite Lille, France), Bogan Arthur (North Carolina Museum of Natural Sciences, USA), Bolotov Ivan (N. Laverov Federal Center for Integrated Arctic Research, Arkhangelsk, Russia), Chelpanovskaya Olesya (N. Laverov Federal Center for Integrated Arctic Research, Arkhangelsk, Russia), Douda Karel (Czech University of Life Sciences Prague, Czech Republic), Fernandes Vasco (Universidade do Porto, Portugal), Gomes-dos-Santos André (University of Porto, Portugal), Gonçalves Duarte (Universidade do Porto, Portugal), Gürlek Mustafa (Mehmet Akif Ersoy University, Burdur, Türkiye), Johnson Nathan (U.S. Geological Survey, Gainesville, USA), Karaouzas Ioannis (Institute of Marine Biological Resources and Inland Waters, Anavyssos, Greece), Kebapçı Ümit (Burdur Mehmet Akif Ersoy University, Burdur, Türkiye), Kondakov Alexander (N. Laverov Federal Center for Integrated Arctic Research, Arkhangelsk, Russia), Kuehn Ralph (Technical University of Munich, Germany), Lajtner Jasna (University of Zagreb, Croatia), Mumladze Levan (Ilia State University, Tbilisi, Georgia), Nagel Karl Otto (Senckenberg Research Institute and Natural History Museum Frankfurt am Main, Germany), Neubert Eike (University of Bern, Switzerland), Österling Martin (Karlstad University, Sweden), Pfeiffer John (National Museum of Natural History, Smithsonian Institution, Washington, DC, USA), Prié Vincent (Sorbonne Université, Paris, France), Riccardi Nicoletta (CNR Water Research Institute, Verbania, Italy), Sell Jerzy (University of Gdańsk, Poland), Schneider Lea (The Rural Economy and Agricultural Society, Eldsberga, Sweden), Shumka Spase (Agricultural University of Tirana, Albania), Sîrbu Ioan (Lucian Blaga University of Sibiu, Romania), Skujienė Grita (Vilnius University, Lithuania), Smith Chase (University of Texas, Austin, USA), Sousa Ronaldo (University of Minho, Braga, Portugal), Stöckl Katharina (Bavarian Academy for Nature Conservation and Landscape Management, Laufen, Germany), Taskinen Jouni (University of Jyväskylä, Finland), Teixeira Amilcar (Instituto Politécnico de Bragança, Portugal), Todorov Milcho (Institute of Biodiversity and Ecosystem Research, Bulgarian Academy of Sciences, Sofia, Bulgaria), Trichkova Teodora (Institute of Biodiversity and Ecosystem Research, Bulgarian Academy of Sciences, Sofia, Bulgaria), Urbańska Maria (Poznań University of Life Sciences, Poland), Välilä Santtu (University of Jyväskylä, Finland), Varandas Simone (University of Trás-os-Montes and Alto Douro, Portugal), Veríssimo Joana (Universidade do Porto, Portugal), Vikhrev Ilya (N. Laverov Federal Center for Integrated Arctic Research, Arkhangelsk, Russia), Woschitz Gerhard (IFIS - Ichthyological Research Initiative Styria, Vienna, Austria), Zając Katarzyna (Institute of Nature Conservation, Polish Academy of Sciences, Kraków, Poland), Zając Tadeusz (Institute of Nature Conservation, Polish Academy of Sciences, Kraków, Poland),  Zanatta David (Central Michigan University, USA), Zieritz Alexandra (University of Nottingham, United Kingdom), Zogaris Stamatis Institute of Marine Biological Resources and Inland Waters, Anavyssos, Greece), Froufe Elsa (University of Porto, Portugal).  </t>
  </si>
  <si>
    <t>Chiheb Fassatoui, Moez Shaiek, Mohamed Salah Romdhane, 2024. Assessing shell morphology in freshwater mussels (Mollusca: Bivalvia: Unionidae) from the Maâden River, Tunisia: Insights from geometric morphometrics and shape descriptors,
Scientific African, 26, e02427, https://doi.org/10.1016/j.sciaf.2024.e02427(https://www.sciencedirect.com/science/article/pii/S2468227624003697)</t>
  </si>
  <si>
    <t>https://www.webofscience.com/wos/woscc/full-record/WOS:001338623600001</t>
  </si>
  <si>
    <t xml:space="preserve">Liu L, Zhang L, Hou K, Ning L, Wu R, pensoft (2024). Addition to the known diversity of Chinese freshwater mussels: integrative description of a new species of Postolata Dai et al., 2023 (Bivalvia, Unionidae, Gonideinae). Zoosystematics and Evolution. Checklist dataset https://doi.org/10.15468/bmbguh accessed via GBIF.org on 2025-04-29. </t>
  </si>
  <si>
    <t>https://www.webofscience.com/wos/woscc/full-record/WOS:001265203900001</t>
  </si>
  <si>
    <t>Hou Kaiyu, Zhang Liping, Liu Lili, Liu Xiongjun, Jia Junli, Wu Ruiwen (2024) Reappraising the species validity of Cuneopsis szechenyii comb. nov. (Neumayr, 1899) and revising the taxonomy of Middendorffinaia mongolica (Middendorff, 1851). Invertebrate Systematics 38, IS24071. https://doi.org/10.1071/IS24071</t>
  </si>
  <si>
    <t>https://www.webofscience.com/wos/woscc/full-record/WOS:001408202700001</t>
  </si>
  <si>
    <t>Dobler, A. H., Hoos, P., &amp; Geist, J. (2024). An Update on the Conservation Status Assessment of two Endangered Freshwater Mussel Species in Bavaria, Germany. Aquatic Conservation: Marine and Freshwater Ecosystems, 34(10), e4261.  https://doi.org/10.1002/aqc.4261.</t>
  </si>
  <si>
    <t>https://www.webofscience.com/wos/alldb/full-record/WOS:001332864900001</t>
  </si>
  <si>
    <t>Benedek, A.M., Boeraș, I., Lazăr, A., Sandu, A., Cocîrlea, M.D., Stănciugelu, M., Cic, N.V., Postolache, C. (2024). Effects of Season, Habitat, and Host Characteristics on Ectoparasites of Wild Rodents in a Mosaic Rural Landscape. Animals, 14, 304. https://doi.org/10.3390/ani14020304</t>
  </si>
  <si>
    <t>https://www.webofscience.com/wos/alldb/full-record/WOS:001151885300001</t>
  </si>
  <si>
    <t>Sîrbu Ioan (ULBS), Sîrbu Monica  (Colegiul National Pedagogic Andrei Șaguna), Benedek Ana Maria (ULBS) </t>
  </si>
  <si>
    <t>Gheoca, V., Benedek, A.M., Cameron, R. (2024) Geographical and environmental patterns of Carpathian land snail faunas in a region of high endemicity. Sci Rep 14, 1392. https://doi.org/10.1038/s41598-024-51870-6</t>
  </si>
  <si>
    <t>https://www.webofscience.com/wos/alldb/full-record/WOS:001146669200046</t>
  </si>
  <si>
    <t xml:space="preserve"> Sîrbu Ioan (ULBS),  Gagiu Adrian (Muzeul Țării Crișurilor Oradea), Benedek Ana Maria (ULBS)</t>
  </si>
  <si>
    <t>On the brink of extinction: fate of the Peţea Thermal Lake (Romania) and its endemic species</t>
  </si>
  <si>
    <t>https://www.researchgate.net/profile/Aurel-Nastase/publication/386388232_CURRENT_ECOLOGICAL_STATUS_OF_THE_FISH_FAUNA_FROM_THE_FLUVIO-MARITIME_AREA_OF_THE_DANUBE_DELTA_ROSU-PUIU_LAKE-COMPLEX_MUSURA_AND_SACALIN_BAYS/links/6750026e3d17281c7df79fa8/CURRENT-ECOLOGICAL-STATUS-OF-THE-FISH-FAUNA-FROM-THE-FLUVIO-MARITIME-AREA-OF-THE-DANUBE-DELTA-ROSU-PUIU-LAKE-COMPLEX-MUSURA-AND-SACALIN-BAYS.pdf</t>
  </si>
  <si>
    <t xml:space="preserve">Sîrbu Ioan (ULBS), Sárkány-Kiss Andrei (Universitatea Babeș-Bolyai), Sîrbu Monica  (Colegiul National Pedagogic Andrei Șaguna), Benedek Ana Maria (ULBS) </t>
  </si>
  <si>
    <t xml:space="preserve">Sîrbu Ioan (ULBS), Sîrbu Monica  (Colegiul National Pedagogic Andrei Șaguna), Benedek Ana Maria (ULBS) </t>
  </si>
  <si>
    <t>Mehler Knut (Alfred Wegener Institute, Sylt), Labecka Anna (Jagiellonian University, Kraków), Sîrbu Ioan (ULBS), Flores Natasha (Radboud University, Nijmegen), Leuven Rob (Radboud University, Nijmegen), Collas Frank (Radboud University, Nijmegen)</t>
  </si>
  <si>
    <t>Wiśniewski K, Szarmach D, Kobak J, Kakareko T, Jermacz Ł, Poznańska-Kakareko M (2024) Dead or alive: the effect of shells and living individuals of Sinanodonta woodiana (Lea, 1834) on habitat selection and behaviour of European unionid bivalves. NeoBiota 94: 243-259. https://doi.org/10.3897/neobiota.94.119622</t>
  </si>
  <si>
    <t>https://www.webofscience.com/wos/woscc/full-record/WOS:001286776600003</t>
  </si>
  <si>
    <t>Marčić, Z., Prenz, P., Horvatić, S., Mustafić, P., Zanella, D., Ćaleta, M., Buj, I., Karlović, R., Lajtner, J. Is bitterling (Rhodeus amarus (Bloch, 1782)) threatened by the invasive unionid species Sinanodonta woodiana (Lea, 1834)?. Biol Invasions 26, 3417–3431 (2024). https://doi.org/10.1007/s10530-024-03381-8</t>
  </si>
  <si>
    <t>https://www.webofscience.com/wos/alldb/full-record/WOS:001268897000002</t>
  </si>
  <si>
    <t>Bensaâd-Bendjedid, L., Telailia, S., Boutabia, L., Rouidi, S., Zaidi, R., Baba-Ahmed, F. (2024). The invasive Sinanodonta woodiana (Bivalvia: Unionidae) continues to spread in North Africa (Algeria): A new locality for an established population and further perspectives. Folia Malacologica, 32(4), 259-268. https://doi.org/10.12657/folmal.032.022</t>
  </si>
  <si>
    <t>https://www.webofscience.com/wos/alldb/full-record/BCI:BCI202500152413</t>
  </si>
  <si>
    <t>Glöer Peter  (Biodiversity Research Laboratory, Hetlingen, Germany), Sîrbu Ioan (Lucian Blaga University, Sibiu, Romania)</t>
  </si>
  <si>
    <t>Freshwater molluscs species new for the Romanian fauna</t>
  </si>
  <si>
    <t>Bichain, J., Wackenheim, Q., Durr, T., Schoenfelder, V., Ryelandt, J. (2024). Distribution of the freshwater snail Gyraulus rossmaessleri (Auerswald, 1852) (Mollusca, Gastropoda, Planorbidae) at the present and past western limit of its range (north-eastern France). Folia Malacologica, 32(3), 149-166. https://doi.org/10.12657/folmal.032.015</t>
  </si>
  <si>
    <t>https://www.webofscience.com/wos/alldb/full-record/BCI:BCI202400915145</t>
  </si>
  <si>
    <t>Sîrbu Ioan (Lucian Blaga University of Sibiu), Fehér Zoltan (WWF Hungary), Glöer Peter (Biodiversity Research Laboratory, Hetlingen, Germany), Sîrbu Monica (Andrei Șaguna National Pedagogical College, Sibiu, Romania)</t>
  </si>
  <si>
    <t>Data on the freshwater molluscs from Romanian tributaries of the upper Tisa river basin.</t>
  </si>
  <si>
    <t>García-Vázquez, A., Radu, V., Covataru, C., &amp; Lazăr, C. (2024). Exploring the acid-insoluble shell organic matrix of freshwater mussels (Unionoida) as a proxy for palaeodietary and paleoenvironmental studies. STAR: Science &amp; Technology of Archaeological Research, 10(1). https://doi.org/10.1080/20548923.2024.2415260</t>
  </si>
  <si>
    <t>WoS Core Collection ESCI</t>
  </si>
  <si>
    <t>Albrecht, C., Föller, K., Clewing, C., Hauffe, T., Wilke, T. 2014. Invaders versus endemics: alien gastropod species in ancient Lake Ohrid. Hydrobiologia 739, 163–174. https://doi.org/10.1007/s10750-013-1724-1</t>
  </si>
  <si>
    <t>https://www.webofscience.com/wos/alldb/full-record/WOS:000342441300012</t>
  </si>
  <si>
    <t>Falniowski Andrzej (Jagiellonian University, Krakow, Poland), Szarowska Magdalena (Jagiellonian University, Krakow, Poland), Sîrbu Ioan (Lucian Blaga University of Sibiu, ULBS), Hillebrand Alexandra (Emila Racovita Institute of Speleology, Bucharest), Baciu Mihai (GESS, Group for Underwater and Speleological Exploration, Bucharest)</t>
  </si>
  <si>
    <t xml:space="preserve">Heleobia dobrogica (Grossu &amp; Negrea, 1989) (Gastropoda: Rissooidea: Cochliopidae) and the estimated time of its isolation in a continental analogue of hydrothermal vents. </t>
  </si>
  <si>
    <t>Jaszczyńska, A., Grego, J., Hofman, S., Ozimec, R., Osikowski, A., &amp; Falniowski, A. (2024). Croatian brackish karst spring lake Jezero Blaca in Pelješac Peninsula reveals interesting truncatelloid gastropods assemblage. Aquatic Conservation: Marine and Freshwater Ecosystems, 34(9), e4247.  https://doi.org/10.1002/aqc.4247</t>
  </si>
  <si>
    <t>https://www.webofscience.com/wos/woscc/full-record/WOS:001303026000001</t>
  </si>
  <si>
    <t xml:space="preserve">Ghamizi, M., Falniowski, A., Boudellah, A., Hofman, S., Rharras, A.E., Assad, N., Moutaouakil, S., Jaszczyńska, A. (2024) Two new genera and species of the valvatiform hydrobiid snails (Caenogastropoda: Truncatelloidea: Hydrobiidae) from Morocco. Zootaxa, 5418(3), 223-239. https://doi.org/10.11646/zootaxa.5418.3.2 </t>
  </si>
  <si>
    <t>https://www.webofscience.com/wos/woscc/full-record/WOS:001186976800004</t>
  </si>
  <si>
    <t>Falniowski Andrzej (Department of Malacology Institute of Zoology, Jagiellonian University, Kraków, Poland), Szarowska Magda (Department of Malacology Institute of Zoology, Jagiellonian University, Kraków, Poland), Sîrbu Ioan (ULBS)</t>
  </si>
  <si>
    <t>Bythinella Moquin-Tandon, 1856 (Gastropoda: Rissooidea: Bythinellidae) in Romania: species richness in a glacial refugium</t>
  </si>
  <si>
    <t>Jaszczynska, A., Hofman, S., &amp; Falniowski, A. (2024). Two invalid genera in the family Bythinellidae Locard, 1893 (Caenogastropoda: Truncatelloidea). Folia Malacologica, 32(2). doi:  10.12657/folmal.032.009</t>
  </si>
  <si>
    <t>https://www.webofscience.com/wos/alldb/full-record/BCI:BCI202400841590</t>
  </si>
  <si>
    <t>Bythinella Moquin-Tandon, 1856 (Gastropoda: Rissooidea: Bythinellidae) in Romania: Its morphology with description of four new species</t>
  </si>
  <si>
    <t>Cameron R.A.D. (University of Sheffield, UK), Pokryszko B.M. (Wroclaw University, Poland), Horsák M. (Masaryk University, Czech Republic), Sîrbu Ioan (ULBS), Gheoca  Voichița (ULBS)</t>
  </si>
  <si>
    <t>Forest snail faunas from Transylvania (Romania) and their relationship to the faunas of Central and Northern Europe.</t>
  </si>
  <si>
    <t>Gheoca, V., Benedek, A. M., &amp; Cameron, R. (2024). Geographical and environmental patterns of Carpathian land snail faunas in a region of high endemicity. Scientific Reports, 14(1), 1392. https://doi.org/10.1038/s41598-024-51870-6</t>
  </si>
  <si>
    <t>Hofman, S. (Jagiellonian University, Kraków, Poland); Cameron, R.A.D. (University of Sheffield &amp; Natural History Museum, United Kingdom); Proćków, M. (University of Wrocław, Poland); Sîrbu, I. (ULBS, Lucian Blaga University of Sibiu); Osikowski, A. (University of Agriculture in Krakow, Poland); Jaszczyńska, A. (Jagiellonian University, Kraków, Poland); Sokól, M. (Jagiellonian University, Kraków, Poland); Falniowski, A. (Jagiellonian University, Kraków, Poland)</t>
  </si>
  <si>
    <t xml:space="preserve">Two new pseudocryptic species in the medium-sized common European land snails, Fruticicola Held, 1838; as a result of phylogeographic analysis of Fruticicola fruticum (O. F. Müller, 1774) (Gastropoda: Helicoidea: Camaenidae). </t>
  </si>
  <si>
    <t>Adamcová, T., Juřičková, L., Proćków, M., Neubert, E., Petrusek, A., &amp; Korábek, O. (2024). Taxonomic revision and dissolution of the genus Monachoides (Gastropoda, Stylommatophora). Zoologica Scripta, 53(4), 419-437.  https://doi.org/10.1111/zsc.12658.</t>
  </si>
  <si>
    <t>Kim, K. S., Lee, J. S., &amp; Jang, K. H. (2024). DNA Barcoding of Koreanohadra kurodana (Gastropoda: Camaenidae). Animal Systematics, Evolution and Diversity, 40(4), 354-358. https://doi.org/10.5635/ASED.2024.40.4.014</t>
  </si>
  <si>
    <t>https://www.webofscience.com/wos/alldb/full-record/BCI:BCI202500084519</t>
  </si>
  <si>
    <t>Sîrbu Ioan (ULBS)</t>
  </si>
  <si>
    <t>Comunitățile de moluște acvatice din Dunăre, sectorul Baziaș-Orșova</t>
  </si>
  <si>
    <t>Vukašin Gojšina, Vanja Marković, Mihailo Vujić, 2024. Three new alien freshwater gastropods found in Serbian waters. Spixiana, 46 (2), 179-186.</t>
  </si>
  <si>
    <t>https://www.webofscience.com/wos/alldb/full-record/ZOOREC:ZOOR16007053221</t>
  </si>
  <si>
    <t>Sîrbu Ioan (ULBS), Sárkány-Kiss Andrei (Universitatea Babeș-Bolyai)</t>
  </si>
  <si>
    <t>Endangered freshwater mollusc species from the eastern tributaries of the Tisa River (Romanian territory)</t>
  </si>
  <si>
    <t>Sárkány-Kiss Andrei (Universitatea Babeș-Bolyai), Sîrbu Ioan (ULBS), Orieta Hulea (WWF, Romania)</t>
  </si>
  <si>
    <t>Expansion of the adventive species Anodonta woodiana (Lea, 1834) (Mollusca, Bivalvia, Unionoidea) in Central and Eastern Europe.</t>
  </si>
  <si>
    <t>Grano Mauro, Sparacio Ignatio. 2024. The non-indigenous freshwater molluscs of Lake Monterosi (Latium, central Italy). Biodiversity Journal, 15(1), 19-26. https://doi.org/10.31396/Biodiv.Jour.2024.15.1.19.26</t>
  </si>
  <si>
    <t>https://www.webofscience.com/wos/alldb/full-record/BCI:BCI202400455908</t>
  </si>
  <si>
    <t>Benedict, A., Kuehn, R., Stoeckle, B.C., Geist, J. (2024). Genetic comparisons of the invasive pond mussel Sinanodonta woodiana from wild and pet shop populations in Germany. Hydrobiologia 851, 2125–2137. https://doi.org/10.1007/s10750-023-05442-w</t>
  </si>
  <si>
    <t>https://www.webofscience.com/wos/alldb/full-record/WOS:001138631000001</t>
  </si>
  <si>
    <t>Kashiri H., Wahidi A.B., Nezhad A.C.D.,  Pourebrahimi S. (2024). DNA barcoding revealed the presence of the invasive freshwater mussel Sinanodonta aff. woodiana (Lea, 1834) in Afghanistan, Zoosystema, 46(6), 133-147, (12 March 2024).  https://doi.org/ 10.5252/zoosystema2024v46a6</t>
  </si>
  <si>
    <t>https://www.webofscience.com/wos/alldb/full-record/WOS:001208545200001</t>
  </si>
  <si>
    <t>Czekes, Z. (UBB), Radchenko, A. G. (Ucraina), Csősz (Ungaria), S., Szász-Len, A., (IUBB) Benedek, K., Markó, B. (UBB), &amp; Tăuşan, I (ULBS)</t>
  </si>
  <si>
    <t>The genus Myrmica Latreille, 1804 (Hymenoptera: Formicidae) in Romania: distribution of species and key for their identification</t>
  </si>
  <si>
    <r>
      <rPr>
        <rFont val="Arial Narrow"/>
        <color theme="1"/>
        <sz val="10.0"/>
      </rPr>
      <t>Orbán-Bakk, K., Witek, M., Dubiec, A., Heinze, J., Markó, B., &amp; Csata, E. (2024). Infection with a non-lethal fungal parasite is associated with increased immune investment in the ant Myrmica scabrinodis. </t>
    </r>
    <r>
      <rPr>
        <rFont val="Arial Narrow"/>
        <i/>
        <color rgb="FF222222"/>
        <sz val="10.0"/>
      </rPr>
      <t>Journal of Invertebrate Pathology</t>
    </r>
    <r>
      <rPr>
        <rFont val="Arial Narrow"/>
        <color rgb="FF222222"/>
        <sz val="10.0"/>
      </rPr>
      <t>, </t>
    </r>
    <r>
      <rPr>
        <rFont val="Arial Narrow"/>
        <i/>
        <color rgb="FF222222"/>
        <sz val="10.0"/>
      </rPr>
      <t>202</t>
    </r>
    <r>
      <rPr>
        <rFont val="Arial Narrow"/>
        <color rgb="FF222222"/>
        <sz val="10.0"/>
      </rPr>
      <t>, 108027.</t>
    </r>
  </si>
  <si>
    <t>https://www.sciencedirect.com/science/article/pii/S0022201123001441?casa_token=qKlkXmOXlrgAAAAA:xAZU_IeceAfEb7ZRIQqe8oBzlFZFk6YN6zs55whi3E7PjBAmrxRqev32vZ9MtHdPvXiFl6vDHy0</t>
  </si>
  <si>
    <r>
      <rPr>
        <rFont val="Arial Narrow"/>
        <color theme="1"/>
        <sz val="10.0"/>
      </rPr>
      <t>Orbán-Bakk, K., Schultner, E., Heinze, J., Markó, B., &amp; Csata, E. (2024). Variability of immune gene expression among different groups within ant colonies show multifaceted response to infection by a non-lethal ectoparasitic fungus. </t>
    </r>
    <r>
      <rPr>
        <rFont val="Arial Narrow"/>
        <i/>
        <color rgb="FF222222"/>
        <sz val="10.0"/>
      </rPr>
      <t>bioRxiv</t>
    </r>
    <r>
      <rPr>
        <rFont val="Arial Narrow"/>
        <color rgb="FF222222"/>
        <sz val="10.0"/>
      </rPr>
      <t>, 2024-02.</t>
    </r>
  </si>
  <si>
    <t>https://pmc.ncbi.nlm.nih.gov/articles/PMC4741292/pdf/zookeys-551-085.pdf</t>
  </si>
  <si>
    <t xml:space="preserve">Kuschmierz, Paul, et al. </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</si>
  <si>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</si>
  <si>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Mavrikaki, E., Realdon, G., Aivelo, T., Bajrami, A., Dilek Bakanay, Ç., Beniermann, A., ... &amp; Sá-Pinto, X. (2024). Evolution in European and Israeli school curricula–a comparative analysis. </t>
    </r>
    <r>
      <rPr>
        <rFont val="Arial Narrow"/>
        <i/>
        <color rgb="FF222222"/>
        <sz val="10.0"/>
      </rPr>
      <t>International Journal of Science Education</t>
    </r>
    <r>
      <rPr>
        <rFont val="Arial Narrow"/>
        <color rgb="FF222222"/>
        <sz val="10.0"/>
      </rPr>
      <t>, </t>
    </r>
    <r>
      <rPr>
        <rFont val="Arial Narrow"/>
        <i/>
        <color rgb="FF222222"/>
        <sz val="10.0"/>
      </rPr>
      <t>46</t>
    </r>
    <r>
      <rPr>
        <rFont val="Arial Narrow"/>
        <color rgb="FF222222"/>
        <sz val="10.0"/>
      </rPr>
      <t>(15), 1623-1649.</t>
    </r>
  </si>
  <si>
    <t>https://www.tandfonline.com/doi/pdf/10.1080/09500693.2023.2293090?casa_token=YiyzCP8QWc0AAAAA:01KHwWr9wC5SOa10P7AjS1c1EodfKFBx9irz3_85UobcKcCrMk8Qul8sTzqVCt73l5RYy0dO828_oA</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</si>
  <si>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</si>
  <si>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Fiedler, D., Moormann, A., &amp; Beniermann, A. (2024). Using different acceptance measures: The interplay of evolution acceptance, evolution understanding, and religious belief among German preservice biology teachers, secondary school students, and creationists. </t>
    </r>
    <r>
      <rPr>
        <rFont val="Arial Narrow"/>
        <i/>
        <color rgb="FF222222"/>
        <sz val="10.0"/>
      </rPr>
      <t>Science Education</t>
    </r>
    <r>
      <rPr>
        <rFont val="Arial Narrow"/>
        <color rgb="FF222222"/>
        <sz val="10.0"/>
      </rPr>
      <t>, </t>
    </r>
    <r>
      <rPr>
        <rFont val="Arial Narrow"/>
        <i/>
        <color rgb="FF222222"/>
        <sz val="10.0"/>
      </rPr>
      <t>108</t>
    </r>
    <r>
      <rPr>
        <rFont val="Arial Narrow"/>
        <color rgb="FF222222"/>
        <sz val="10.0"/>
      </rPr>
      <t>(1), 223-274.</t>
    </r>
  </si>
  <si>
    <t>https://onlinelibrary.wiley.com/doi/pdf/10.1002/sce.21945</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</si>
  <si>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</si>
  <si>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Moormann, A., Beniermann, A., Roemer, L., zu Belzen, A. U., &amp; Ziegler, M. (2024). Trajectories of students’ momentary interest in evolution during a museum guided tour. </t>
    </r>
    <r>
      <rPr>
        <rFont val="Arial Narrow"/>
        <i/>
        <color rgb="FF222222"/>
        <sz val="10.0"/>
      </rPr>
      <t>International Journal of Science Education</t>
    </r>
    <r>
      <rPr>
        <rFont val="Arial Narrow"/>
        <color rgb="FF222222"/>
        <sz val="10.0"/>
      </rPr>
      <t>, 1-21.</t>
    </r>
  </si>
  <si>
    <t>https://www.tandfonline.com/doi/pdf/10.1080/09500693.2024.2423411</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</si>
  <si>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</si>
  <si>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Korfmacher, I. M., Hammann, M., &amp; Konnemann, C. (2024). The role of consensus messaging in teaching evolution. </t>
    </r>
    <r>
      <rPr>
        <rFont val="Arial Narrow"/>
        <i/>
        <color rgb="FF222222"/>
        <sz val="10.0"/>
      </rPr>
      <t>International Journal of Science Education</t>
    </r>
    <r>
      <rPr>
        <rFont val="Arial Narrow"/>
        <color rgb="FF222222"/>
        <sz val="10.0"/>
      </rPr>
      <t>, 1-20.</t>
    </r>
  </si>
  <si>
    <t>https://www.tandfonline.com/doi/pdf/10.1080/09500693.2024.2400724</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</si>
  <si>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</si>
  <si>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Miri, F., Bajrami, A., &amp; Mavrikaki, E. (2024). Albanian first-year university students’ knowledge and acceptance of evolution. </t>
    </r>
    <r>
      <rPr>
        <rFont val="Arial Narrow"/>
        <i/>
        <color rgb="FF222222"/>
        <sz val="10.0"/>
      </rPr>
      <t>EURASIA Journal of Mathematics, Science and Technology Education</t>
    </r>
    <r>
      <rPr>
        <rFont val="Arial Narrow"/>
        <color rgb="FF222222"/>
        <sz val="10.0"/>
      </rPr>
      <t>, </t>
    </r>
    <r>
      <rPr>
        <rFont val="Arial Narrow"/>
        <i/>
        <color rgb="FF222222"/>
        <sz val="10.0"/>
      </rPr>
      <t>20</t>
    </r>
    <r>
      <rPr>
        <rFont val="Arial Narrow"/>
        <color rgb="FF222222"/>
        <sz val="10.0"/>
      </rPr>
      <t>(10), em2512.</t>
    </r>
  </si>
  <si>
    <t>https://www.ejmste.com/download/albanian-first-year-university-students-knowledge-and-acceptance-of-evolution-15178.pdf</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</si>
  <si>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</si>
  <si>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Siani, M., &amp; Yarden, A. (2024). Possible Connections Between Knowledge and Acceptance of Evolution Amongst Jewish Religious Preservice Science Teachers Who Learned About Human Evolution. </t>
    </r>
    <r>
      <rPr>
        <rFont val="Arial Narrow"/>
        <i/>
        <color rgb="FF222222"/>
        <sz val="10.0"/>
      </rPr>
      <t>Journal of Science Teacher Education</t>
    </r>
    <r>
      <rPr>
        <rFont val="Arial Narrow"/>
        <color rgb="FF222222"/>
        <sz val="10.0"/>
      </rPr>
      <t>, </t>
    </r>
    <r>
      <rPr>
        <rFont val="Arial Narrow"/>
        <i/>
        <color rgb="FF222222"/>
        <sz val="10.0"/>
      </rPr>
      <t>35</t>
    </r>
    <r>
      <rPr>
        <rFont val="Arial Narrow"/>
        <color rgb="FF222222"/>
        <sz val="10.0"/>
      </rPr>
      <t>(6), 545-571.</t>
    </r>
  </si>
  <si>
    <t>https://www.tandfonline.com/doi/pdf/10.1080/1046560X.2024.2316432?casa_token=F1jfkc02ExsAAAAA:EIn6JD8cne-MdO40lwVwlL5wBzzhB8f2A7GWLU64nqABOOGIrmK-DN34Uw2eXyxX2KoMeWkYcvDZ9A</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</si>
  <si>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</si>
  <si>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Panayides, A., Sá-Pinto, X., Mavrikaki, E., Aanen, D. K., Aboim, S., Cavadas, B., ... &amp; Korfiatis, K. (2024). Evolution content in school textbooks: data from eight European countries. </t>
    </r>
    <r>
      <rPr>
        <rFont val="Arial Narrow"/>
        <i/>
        <color rgb="FF222222"/>
        <sz val="10.0"/>
      </rPr>
      <t>Evolution: Education and Outreach</t>
    </r>
    <r>
      <rPr>
        <rFont val="Arial Narrow"/>
        <color rgb="FF222222"/>
        <sz val="10.0"/>
      </rPr>
      <t>, </t>
    </r>
    <r>
      <rPr>
        <rFont val="Arial Narrow"/>
        <i/>
        <color rgb="FF222222"/>
        <sz val="10.0"/>
      </rPr>
      <t>17</t>
    </r>
    <r>
      <rPr>
        <rFont val="Arial Narrow"/>
        <color rgb="FF222222"/>
        <sz val="10.0"/>
      </rPr>
      <t>(1), 11.</t>
    </r>
  </si>
  <si>
    <t>https://link.springer.com/content/pdf/10.1186/s12052-024-00203-2.pdf</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</si>
  <si>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</si>
  <si>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Graf, D. (2024). Kreationismus: Wenn Evolution geleugnet wird. In </t>
    </r>
    <r>
      <rPr>
        <rFont val="Arial Narrow"/>
        <i/>
        <color rgb="FF222222"/>
        <sz val="10.0"/>
      </rPr>
      <t>Didaktik der Evolutionsbiologie: Zwischen Fachkonzepten und Alltagsvorstellungen vermitteln</t>
    </r>
    <r>
      <rPr>
        <rFont val="Arial Narrow"/>
        <color rgb="FF222222"/>
        <sz val="10.0"/>
      </rPr>
      <t> (pp. 311-329). Berlin, Heidelberg: Springer Berlin Heidelberg.</t>
    </r>
  </si>
  <si>
    <t>https://link.springer.com/chapter/10.1007/978-3-662-69030-7_19</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</si>
  <si>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</si>
  <si>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FORTIN, C. (2024). What if the Chimpanzee Belonged to the Genus Homo? Circulation of Knowledge and Curricular Re-Problematization. </t>
    </r>
    <r>
      <rPr>
        <rFont val="Arial Narrow"/>
        <i/>
        <color rgb="FF222222"/>
        <sz val="10.0"/>
      </rPr>
      <t>The Evolution of Life: Teaching, Learning and Training-New Approaches on Current Research in the Didactics of Evolution</t>
    </r>
    <r>
      <rPr>
        <rFont val="Arial Narrow"/>
        <color rgb="FF222222"/>
        <sz val="10.0"/>
      </rPr>
      <t>, 89.</t>
    </r>
  </si>
  <si>
    <t>https://books.google.ro/books?hl=ro&amp;lr=&amp;id=zewNEQAAQBAJ&amp;oi=fnd&amp;pg=PA89&amp;ots=WTbW2x3wWr&amp;sig=BIKKsHWd0Nipkt-LC4BGirU43K0&amp;redir_esc=y#v=onepage&amp;q&amp;f=false</t>
  </si>
  <si>
    <t>Tausan, I. (ULBS), Dauber, J.(Von Thunen Institut, Germany), Trica, M. R., &amp; Marko,B (UBB, Cluj-Napoca)</t>
  </si>
  <si>
    <t>Succession in ant communities (Hymenoptera: Formicidae) in deciduous forest clear-cuts - an Eastern European case study</t>
  </si>
  <si>
    <r>
      <rPr>
        <rFont val="Arial Narrow"/>
        <color theme="1"/>
        <sz val="10.0"/>
      </rPr>
      <t>Lőrincz, Á., Hábenczyus, A. A., Kelemen, A., Ratkai, B., Tölgyesi, C., Lőrinczi, G., ... &amp; Maák, I. E. (2024). Wood-pastures promote environmental and ecological heterogeneity on a small spatial scale. </t>
    </r>
    <r>
      <rPr>
        <rFont val="Arial Narrow"/>
        <i/>
        <color rgb="FF222222"/>
        <sz val="10.0"/>
      </rPr>
      <t>Science of The Total Environment</t>
    </r>
    <r>
      <rPr>
        <rFont val="Arial Narrow"/>
        <color rgb="FF222222"/>
        <sz val="10.0"/>
      </rPr>
      <t>, </t>
    </r>
    <r>
      <rPr>
        <rFont val="Arial Narrow"/>
        <i/>
        <color rgb="FF222222"/>
        <sz val="10.0"/>
      </rPr>
      <t>906</t>
    </r>
    <r>
      <rPr>
        <rFont val="Arial Narrow"/>
        <color rgb="FF222222"/>
        <sz val="10.0"/>
      </rPr>
      <t>, 167510.</t>
    </r>
  </si>
  <si>
    <t>https://link.springer.com/article/10.1007/s10531-022-02532-4</t>
  </si>
  <si>
    <r>
      <rPr>
        <rFont val="Arial Narrow"/>
        <color theme="1"/>
        <sz val="10.0"/>
      </rPr>
      <t>Lőrincz, Á., Ratkai, B., Tölgyesi, C., Lőrinczi, G., Bán, K. A., Jégh, T., ... &amp; Maák, I. E. (2024). Ants in space and time: Spatiotemporal niche changes facilitate species coexistence in semi-natural ecosystem complexes. </t>
    </r>
    <r>
      <rPr>
        <rFont val="Arial Narrow"/>
        <i/>
        <color rgb="FF222222"/>
        <sz val="10.0"/>
      </rPr>
      <t>Global Ecology and Conservation</t>
    </r>
    <r>
      <rPr>
        <rFont val="Arial Narrow"/>
        <color rgb="FF222222"/>
        <sz val="10.0"/>
      </rPr>
      <t>, </t>
    </r>
    <r>
      <rPr>
        <rFont val="Arial Narrow"/>
        <i/>
        <color rgb="FF222222"/>
        <sz val="10.0"/>
      </rPr>
      <t>54</t>
    </r>
    <r>
      <rPr>
        <rFont val="Arial Narrow"/>
        <color rgb="FF222222"/>
        <sz val="10.0"/>
      </rPr>
      <t>, e03170.</t>
    </r>
  </si>
  <si>
    <t>https://www.sciencedirect.com/science/article/pii/S2351989424003743</t>
  </si>
  <si>
    <r>
      <rPr>
        <rFont val="Arial Narrow"/>
        <color theme="1"/>
        <sz val="10.0"/>
      </rPr>
      <t>Le Souchu, E., Cours, J., Cochenille, T., Bouget, C., Bankhead‐Dronnet, S., Braet, Y., ... &amp; Sallé, A. (2024). Responses of the hyper‐diverse community of canopy‐dwelling Hymenoptera to oak decline. </t>
    </r>
    <r>
      <rPr>
        <rFont val="Arial Narrow"/>
        <i/>
        <color rgb="FF222222"/>
        <sz val="10.0"/>
      </rPr>
      <t>Insect conservation and diversity</t>
    </r>
    <r>
      <rPr>
        <rFont val="Arial Narrow"/>
        <color rgb="FF222222"/>
        <sz val="10.0"/>
      </rPr>
      <t>, </t>
    </r>
    <r>
      <rPr>
        <rFont val="Arial Narrow"/>
        <i/>
        <color rgb="FF222222"/>
        <sz val="10.0"/>
      </rPr>
      <t>17</t>
    </r>
    <r>
      <rPr>
        <rFont val="Arial Narrow"/>
        <color rgb="FF222222"/>
        <sz val="10.0"/>
      </rPr>
      <t>(3), 430-448.</t>
    </r>
  </si>
  <si>
    <t>https://resjournals.onlinelibrary.wiley.com/doi/pdf/10.1111/icad.12708</t>
  </si>
  <si>
    <t>Gema Trigos Peral (Polonia) , Bálint Markó (UBB), Hanna Babik (Polonia), Ioan Tăuşan (ULBS) , István Maák (UBB) , Zsófia Pálfi (UBB) , Piotr Ślipiński (Polonia) , Zsolt Czekes (UBB) , Wojciech Czechowski (Polonia)</t>
  </si>
  <si>
    <t>Differential impact of two dominant Formica ant species (Hymenoptera, Formicidae) on subordinates in temperate Europe</t>
  </si>
  <si>
    <r>
      <rPr>
        <rFont val="Arial Narrow"/>
        <color theme="1"/>
        <sz val="10.0"/>
      </rPr>
      <t>Zolá-Rodríguez, M. I., Cuautle, M., Rodríguez-Flores, M. D., &amp; Castillo-Guevara, C. (2024). Impacts of disturbance on ant (Hymenoptera: Formicidae) food preferences and dominance in a Mexican temperate forest. </t>
    </r>
    <r>
      <rPr>
        <rFont val="Arial Narrow"/>
        <i/>
        <color rgb="FF222222"/>
        <sz val="10.0"/>
      </rPr>
      <t>Revista Mexicana de Biodiversidad</t>
    </r>
    <r>
      <rPr>
        <rFont val="Arial Narrow"/>
        <color rgb="FF222222"/>
        <sz val="10.0"/>
      </rPr>
      <t>, </t>
    </r>
    <r>
      <rPr>
        <rFont val="Arial Narrow"/>
        <i/>
        <color rgb="FF222222"/>
        <sz val="10.0"/>
      </rPr>
      <t>95</t>
    </r>
    <r>
      <rPr>
        <rFont val="Arial Narrow"/>
        <color rgb="FF222222"/>
        <sz val="10.0"/>
      </rPr>
      <t>, e955523-e955523.</t>
    </r>
  </si>
  <si>
    <t>https://www.researchgate.net/profile/Citlalli-Castillo-Guevara/publication/388215327_Impacts_of_disturbance_on_ant_Hymenoptera_Formicidae_food_preferences_and_dominance_in_a_Mexican_temperate_forest/links/67a26fae8311ce680c517de4/Impacts-of-disturbance-on-ant-Hymenoptera-Formicidae-food-preferences-and-dominance-in-a-Mexican-temperate-forest.pdf</t>
  </si>
  <si>
    <r>
      <rPr>
        <rFont val="Arial Narrow"/>
        <color theme="1"/>
        <sz val="10.0"/>
      </rPr>
      <t>Schifani, E., Grasso, D. A., Gobbi, M., Spotti, F. A., Pedrotti, L., Vettorazzo, E., ... &amp; Castracani, C. (2024). Ant diversity along elevational gradients in the European Alps: insights for conservation under a changing climate. </t>
    </r>
    <r>
      <rPr>
        <rFont val="Arial Narrow"/>
        <i/>
        <color rgb="FF222222"/>
        <sz val="10.0"/>
      </rPr>
      <t>Journal of Insect Conservation</t>
    </r>
    <r>
      <rPr>
        <rFont val="Arial Narrow"/>
        <color rgb="FF222222"/>
        <sz val="10.0"/>
      </rPr>
      <t>, </t>
    </r>
    <r>
      <rPr>
        <rFont val="Arial Narrow"/>
        <i/>
        <color rgb="FF222222"/>
        <sz val="10.0"/>
      </rPr>
      <t>28</t>
    </r>
    <r>
      <rPr>
        <rFont val="Arial Narrow"/>
        <color rgb="FF222222"/>
        <sz val="10.0"/>
      </rPr>
      <t>(3), 401-413.</t>
    </r>
  </si>
  <si>
    <t>https://link.springer.com/content/pdf/10.1007/s10841-023-00546-z.pdf</t>
  </si>
  <si>
    <r>
      <rPr>
        <rFont val="Arial Narrow"/>
        <color theme="1"/>
        <sz val="10.0"/>
      </rPr>
      <t>Lőrincz, Á., Hábenczyus, A. A., Kelemen, A., Ratkai, B., Tölgyesi, C., Lőrinczi, G., ... &amp; Maák, I. E. (2024). Wood-pastures promote environmental and ecological heterogeneity on a small spatial scale. </t>
    </r>
    <r>
      <rPr>
        <rFont val="Arial Narrow"/>
        <i/>
        <color rgb="FF222222"/>
        <sz val="10.0"/>
      </rPr>
      <t>Science of The Total Environment</t>
    </r>
    <r>
      <rPr>
        <rFont val="Arial Narrow"/>
        <color rgb="FF222222"/>
        <sz val="10.0"/>
      </rPr>
      <t>, </t>
    </r>
    <r>
      <rPr>
        <rFont val="Arial Narrow"/>
        <i/>
        <color rgb="FF222222"/>
        <sz val="10.0"/>
      </rPr>
      <t>906</t>
    </r>
    <r>
      <rPr>
        <rFont val="Arial Narrow"/>
        <color rgb="FF222222"/>
        <sz val="10.0"/>
      </rPr>
      <t>, 167510.</t>
    </r>
  </si>
  <si>
    <t>https://www.sciencedirect.com/science/article/pii/S0048969723061375</t>
  </si>
  <si>
    <t>Popa, M. (ULBS), Tăușan, I., (ULBS) Drăghici, O (ULBS)., Soare, A., (Institut RmValcea) &amp; Oancea, S. (ULBS) (2022).</t>
  </si>
  <si>
    <t>Influence of Convective and Vacuum-Type Drying on Quality, Microstructural, Antioxidant and Thermal Properties of Pretreated Boletus edulis Mushrooms</t>
  </si>
  <si>
    <r>
      <rPr>
        <rFont val="Arial Narrow"/>
        <color theme="1"/>
        <sz val="10.0"/>
      </rPr>
      <t>Moutia, I., Lakatos, E., &amp; Kovács, A. J. (2024). Impact of Dehydration Techniques on the Nutritional and Microbial Profiles of Dried Mushrooms. </t>
    </r>
    <r>
      <rPr>
        <rFont val="Arial Narrow"/>
        <i/>
        <color rgb="FF222222"/>
        <sz val="10.0"/>
      </rPr>
      <t>Foods</t>
    </r>
    <r>
      <rPr>
        <rFont val="Arial Narrow"/>
        <color rgb="FF222222"/>
        <sz val="10.0"/>
      </rPr>
      <t>, </t>
    </r>
    <r>
      <rPr>
        <rFont val="Arial Narrow"/>
        <i/>
        <color rgb="FF222222"/>
        <sz val="10.0"/>
      </rPr>
      <t>13</t>
    </r>
    <r>
      <rPr>
        <rFont val="Arial Narrow"/>
        <color rgb="FF222222"/>
        <sz val="10.0"/>
      </rPr>
      <t>(20), 3245.</t>
    </r>
  </si>
  <si>
    <t>https://www.mdpi.com/2304-8158/13/20/3245</t>
  </si>
  <si>
    <t>Liu, Y., Brennan, C., Jiang, K., Li, L., Qin, Y., &amp; Chen, H. (2023). Quality and microbial community changes in three kinds of Boletus wild mushroom during cold storage. Postharvest Biology and Technology, 206, 112585.</t>
  </si>
  <si>
    <t>https://www.sciencedirect.com/science/article/pii/S0925521423003460?casa_token=d19gAtKKZrkAAAAA:ufv3GMsVaMHiP73K9HYtYhOk_T8IGJRB5U7TOpRZvEbjaFqh1Vd1nPNvt8G4H-o-d4ylpmgzqQ</t>
  </si>
  <si>
    <r>
      <rPr>
        <rFont val="Arial Narrow"/>
        <color theme="1"/>
        <sz val="10.0"/>
      </rPr>
      <t>Liu, Q., Sun, L., Ding, Y., &amp; Zhuang, Y. (2024). Chemical composition, health benefits, food processing effects and applications of Boletus: a review. </t>
    </r>
    <r>
      <rPr>
        <rFont val="Arial Narrow"/>
        <i/>
        <color rgb="FF222222"/>
        <sz val="10.0"/>
      </rPr>
      <t>Critical Reviews in Food Science and Nutrition</t>
    </r>
    <r>
      <rPr>
        <rFont val="Arial Narrow"/>
        <color rgb="FF222222"/>
        <sz val="10.0"/>
      </rPr>
      <t>, </t>
    </r>
    <r>
      <rPr>
        <rFont val="Arial Narrow"/>
        <i/>
        <color rgb="FF222222"/>
        <sz val="10.0"/>
      </rPr>
      <t>64</t>
    </r>
    <r>
      <rPr>
        <rFont val="Arial Narrow"/>
        <color rgb="FF222222"/>
        <sz val="10.0"/>
      </rPr>
      <t>(29), 10812-10834.</t>
    </r>
  </si>
  <si>
    <t>https://www.tandfonline.com/doi/pdf/10.1080/10408398.2023.2229426?casa_token=FDvUUrUumnsAAAAA:1MzKRkPP26f3_ahkDfd6ThY2gj8PsqysgtnVf4MNDuJDcStiQ-c0Shl0v5_Ms_kooNDAYoHBGf5gjQ</t>
  </si>
  <si>
    <r>
      <rPr>
        <rFont val="Arial Narrow"/>
        <color theme="1"/>
        <sz val="10.0"/>
      </rPr>
      <t>Fogarasi, M., Nemeș, S. A., Fărcaș, A., Socaciu, C., Semeniuc, C. A., Socaciu, M. I., &amp; Socaci, S. (2024). Bioactive secondary metabolites in mushrooms: A focus on polyphenols, their health benefits and applications. </t>
    </r>
    <r>
      <rPr>
        <rFont val="Arial Narrow"/>
        <i/>
        <color rgb="FF222222"/>
        <sz val="10.0"/>
      </rPr>
      <t>Food Bioscience</t>
    </r>
    <r>
      <rPr>
        <rFont val="Arial Narrow"/>
        <color rgb="FF222222"/>
        <sz val="10.0"/>
      </rPr>
      <t>, </t>
    </r>
    <r>
      <rPr>
        <rFont val="Arial Narrow"/>
        <i/>
        <color rgb="FF222222"/>
        <sz val="10.0"/>
      </rPr>
      <t>62</t>
    </r>
    <r>
      <rPr>
        <rFont val="Arial Narrow"/>
        <color rgb="FF222222"/>
        <sz val="10.0"/>
      </rPr>
      <t>, 105166.</t>
    </r>
  </si>
  <si>
    <t>https://www.sciencedirect.com/science/article/pii/S2212429224015967</t>
  </si>
  <si>
    <r>
      <rPr>
        <rFont val="Arial Narrow"/>
        <color theme="1"/>
        <sz val="10.0"/>
      </rPr>
      <t>Li, W., Zi, L., Xu, N., Yang, H., Dong, S., Qin, F., &amp; Guo, L. (2024). Identification of characteristic flavor compounds of boletus edulis from different regions based on by E-nose, HS-GC-IMS and HS-SPME-GC–MS. </t>
    </r>
    <r>
      <rPr>
        <rFont val="Arial Narrow"/>
        <i/>
        <color rgb="FF222222"/>
        <sz val="10.0"/>
      </rPr>
      <t>Food Chemistry: X</t>
    </r>
    <r>
      <rPr>
        <rFont val="Arial Narrow"/>
        <color rgb="FF222222"/>
        <sz val="10.0"/>
      </rPr>
      <t>, </t>
    </r>
    <r>
      <rPr>
        <rFont val="Arial Narrow"/>
        <i/>
        <color rgb="FF222222"/>
        <sz val="10.0"/>
      </rPr>
      <t>23</t>
    </r>
    <r>
      <rPr>
        <rFont val="Arial Narrow"/>
        <color rgb="FF222222"/>
        <sz val="10.0"/>
      </rPr>
      <t>, 101601.</t>
    </r>
  </si>
  <si>
    <t>https://www.sciencedirect.com/science/article/pii/S2590157524004899</t>
  </si>
  <si>
    <r>
      <rPr>
        <rFont val="Arial Narrow"/>
        <color theme="1"/>
        <sz val="10.0"/>
      </rPr>
      <t>Zheng, C., Li, J., Liu, H., &amp; Wang, Y. (2024). Effect of drying temperature on composition of edible mushrooms: Characterization and assessment via HS-GC-MS and IR spectral based volatile profiling and chemometrics. </t>
    </r>
    <r>
      <rPr>
        <rFont val="Arial Narrow"/>
        <i/>
        <color rgb="FF222222"/>
        <sz val="10.0"/>
      </rPr>
      <t>Current Research in Food Science</t>
    </r>
    <r>
      <rPr>
        <rFont val="Arial Narrow"/>
        <color rgb="FF222222"/>
        <sz val="10.0"/>
      </rPr>
      <t>, </t>
    </r>
    <r>
      <rPr>
        <rFont val="Arial Narrow"/>
        <i/>
        <color rgb="FF222222"/>
        <sz val="10.0"/>
      </rPr>
      <t>9</t>
    </r>
    <r>
      <rPr>
        <rFont val="Arial Narrow"/>
        <color rgb="FF222222"/>
        <sz val="10.0"/>
      </rPr>
      <t>, 100819.</t>
    </r>
  </si>
  <si>
    <t>https://www.sciencedirect.com/science/article/pii/S266592712400145X</t>
  </si>
  <si>
    <r>
      <rPr>
        <rFont val="Arial Narrow"/>
        <color theme="1"/>
        <sz val="10.0"/>
      </rPr>
      <t>Chaquilla-Quilca, G., Pérez-Falcón, L. F., Lozano, F., Fernandez-Ayma, A., Espinoza-Ticona, Y., Silva-Paz, R. J., &amp; Huamaní-Meléndez, V. J. (2024). Dehydration of Suillus luteus mushroom at different drying temperature, drying method, and pretreatment. </t>
    </r>
    <r>
      <rPr>
        <rFont val="Arial Narrow"/>
        <i/>
        <color rgb="FF222222"/>
        <sz val="10.0"/>
      </rPr>
      <t>Ciência e Agrotecnologia</t>
    </r>
    <r>
      <rPr>
        <rFont val="Arial Narrow"/>
        <color rgb="FF222222"/>
        <sz val="10.0"/>
      </rPr>
      <t>, </t>
    </r>
    <r>
      <rPr>
        <rFont val="Arial Narrow"/>
        <i/>
        <color rgb="FF222222"/>
        <sz val="10.0"/>
      </rPr>
      <t>48</t>
    </r>
    <r>
      <rPr>
        <rFont val="Arial Narrow"/>
        <color rgb="FF222222"/>
        <sz val="10.0"/>
      </rPr>
      <t>, e016624.</t>
    </r>
  </si>
  <si>
    <t>https://www.scielo.br/j/cagro/a/bVMQpxY8bgJqNQRn5YzJHLw/?format=html&amp;lang=en</t>
  </si>
  <si>
    <r>
      <rPr>
        <rFont val="Arial Narrow"/>
        <color theme="1"/>
        <sz val="10.0"/>
      </rPr>
      <t>Siddique, S. S., Gupta, S., Gupta, S., &amp; Kumar, D. Impact of Cooking and Processing on Mushroom Nutrient Retention. In </t>
    </r>
    <r>
      <rPr>
        <rFont val="Arial Narrow"/>
        <i/>
        <color rgb="FF222222"/>
        <sz val="10.0"/>
      </rPr>
      <t>Mushroom Magic</t>
    </r>
    <r>
      <rPr>
        <rFont val="Arial Narrow"/>
        <color rgb="FF222222"/>
        <sz val="10.0"/>
      </rPr>
      <t> (pp. 174-190). CRC Press.</t>
    </r>
  </si>
  <si>
    <t>https://www.taylorfrancis.com/chapters/edit/10.1201/9781003570257-11/impact-cooking-processing-mushroom-nutrient-retention-shahid-sami-siddique-shalabh-gupta-sheetanshu-gupta-dhirendra-kumar</t>
  </si>
  <si>
    <t>Iorgu, IŞ, (Muzeul Grigore Antipa) Iorgu, EI, (Muzeul Grigore Antipa) Stalling, T, Puskás, G, Chobanov, D, Szövényi, G, Moscaliuc (PN Ceahlau), LA, Motoc (Muzeul Grigore Antipa), R, Tăuşan, I (ULBS), Fusu, L (UAIC) 2021.</t>
  </si>
  <si>
    <t xml:space="preserve"> Ant crickets and their secrets: Myrmecophilus acervorum is not always parthenogenetic (Insecta: Orthoptera: Myrmecophilidae). Zoological Journal of the Linnean Society:</t>
  </si>
  <si>
    <r>
      <rPr>
        <rFont val="Arial Narrow"/>
        <color theme="1"/>
        <sz val="10.0"/>
      </rPr>
      <t>Kaczmarczyk-Ziemba, Agnieszka, et al. "Intraspecific diversity of Myrmecophilus acervorum (Orthoptera: Myrmecophilidae) indicating an ongoing cryptic speciation." </t>
    </r>
    <r>
      <rPr>
        <rFont val="Arial Narrow"/>
        <i/>
        <color rgb="FF222222"/>
        <sz val="10.0"/>
      </rPr>
      <t>Scientific Reports</t>
    </r>
    <r>
      <rPr>
        <rFont val="Arial Narrow"/>
        <color rgb="FF222222"/>
        <sz val="10.0"/>
      </rPr>
      <t> 14.1 (2024): 23984.</t>
    </r>
  </si>
  <si>
    <t>https://www.nature.com/articles/s41598-024-75335-y.pdf</t>
  </si>
  <si>
    <t>Costea &amp; Tausan 2017</t>
  </si>
  <si>
    <t>Land degradation a matter of attitude? A case study from southern Transylvania (Romania)</t>
  </si>
  <si>
    <r>
      <rPr>
        <rFont val="Arial Narrow"/>
        <color theme="1"/>
        <sz val="10.0"/>
      </rPr>
      <t>Petrescu-Mag, R. M., Ivan, A., Pantelimon, C., &amp; Petrescu, D. C. (2024). Mapping environmental perceptions in Romania: A mixed-methods research. </t>
    </r>
    <r>
      <rPr>
        <rFont val="Arial Narrow"/>
        <i/>
        <color rgb="FF222222"/>
        <sz val="10.0"/>
      </rPr>
      <t>Heliyon</t>
    </r>
    <r>
      <rPr>
        <rFont val="Arial Narrow"/>
        <color rgb="FF222222"/>
        <sz val="10.0"/>
      </rPr>
      <t>, </t>
    </r>
    <r>
      <rPr>
        <rFont val="Arial Narrow"/>
        <i/>
        <color rgb="FF222222"/>
        <sz val="10.0"/>
      </rPr>
      <t>10</t>
    </r>
    <r>
      <rPr>
        <rFont val="Arial Narrow"/>
        <color rgb="FF222222"/>
        <sz val="10.0"/>
      </rPr>
      <t>(23).</t>
    </r>
  </si>
  <si>
    <t>https://www.cell.com/heliyon/pdf/S2405-8440(24)16876-4.pdf</t>
  </si>
  <si>
    <t>Tausan,I. (ULBS), Murariu I. (ULBS), Ollerer K (Institut, Bucuresti)</t>
  </si>
  <si>
    <t>Monitoring ant assemblages of oak wood-pastures. A case study from Eastern Europe</t>
  </si>
  <si>
    <r>
      <rPr>
        <rFont val="Arial Narrow"/>
        <color rgb="FF222222"/>
        <sz val="10.0"/>
      </rPr>
      <t>Lőrincz, Á., Hábenczyus, A. A., Kelemen, A., Ratkai, B., Tölgyesi, C., Lőrinczi, G., ... &amp; Maák, I. E. (2024). Wood-pastures promote environmental and ecological heterogeneity on a small spatial scale. </t>
    </r>
    <r>
      <rPr>
        <rFont val="Arial Narrow"/>
        <i/>
        <color rgb="FF222222"/>
        <sz val="10.0"/>
      </rPr>
      <t>Science of The Total Environment</t>
    </r>
    <r>
      <rPr>
        <rFont val="Arial Narrow"/>
        <color rgb="FF222222"/>
        <sz val="10.0"/>
      </rPr>
      <t>, </t>
    </r>
    <r>
      <rPr>
        <rFont val="Arial Narrow"/>
        <i/>
        <color rgb="FF222222"/>
        <sz val="10.0"/>
      </rPr>
      <t>906</t>
    </r>
    <r>
      <rPr>
        <rFont val="Arial Narrow"/>
        <color rgb="FF222222"/>
        <sz val="10.0"/>
      </rPr>
      <t>, 167510.</t>
    </r>
  </si>
  <si>
    <r>
      <rPr>
        <rFont val="Arial Narrow"/>
        <color rgb="FF222222"/>
        <sz val="10.0"/>
      </rPr>
      <t>Casaril, C. E., de Oliveira Filho, L. C. I., Floriani, M. M. P., Baretta, D., &amp; Klauberg‐Filho, O. (2024). Soil fauna changing in after‐pine harvesting's areas along a temporal gradient of Atlantic Forest regeneration. </t>
    </r>
    <r>
      <rPr>
        <rFont val="Arial Narrow"/>
        <i/>
        <color rgb="FF222222"/>
        <sz val="10.0"/>
      </rPr>
      <t>Annals of Applied Biology</t>
    </r>
    <r>
      <rPr>
        <rFont val="Arial Narrow"/>
        <color rgb="FF222222"/>
        <sz val="10.0"/>
      </rPr>
      <t>, </t>
    </r>
    <r>
      <rPr>
        <rFont val="Arial Narrow"/>
        <i/>
        <color rgb="FF222222"/>
        <sz val="10.0"/>
      </rPr>
      <t>185</t>
    </r>
    <r>
      <rPr>
        <rFont val="Arial Narrow"/>
        <color rgb="FF222222"/>
        <sz val="10.0"/>
      </rPr>
      <t>(3), 383-395.</t>
    </r>
  </si>
  <si>
    <t>https://www.webofscience.com/wos/woscc/full-record/WOS:001269043500001</t>
  </si>
  <si>
    <r>
      <rPr>
        <rFont val="Arial Narrow"/>
        <color theme="1"/>
        <sz val="10.0"/>
      </rPr>
      <t>CASTRO-DELGADO, S. R., &amp; COLLA, A. DIVERSITY, ABUNDANCE AND COMPOSITION OF ANT SPECIES (HYMENOPTERA, FORMICIDAE) IN SELECTED URBAN GREEN AREAS OF TRIESTE (FRIULI VENEZIA GIULIA, ITALY) IN THE YEAR 2018. </t>
    </r>
    <r>
      <rPr>
        <rFont val="Arial Narrow"/>
        <i/>
        <color rgb="FF222222"/>
        <sz val="10.0"/>
      </rPr>
      <t>DIRETTORE RESPONSABILE DEL PERIODICO</t>
    </r>
    <r>
      <rPr>
        <rFont val="Arial Narrow"/>
        <color rgb="FF222222"/>
        <sz val="10.0"/>
      </rPr>
      <t>, 125.</t>
    </r>
  </si>
  <si>
    <t>https://museostorianaturaletrieste.it/wp-content/uploads/Atti-65.pdf#page=126</t>
  </si>
  <si>
    <t xml:space="preserve">WoS </t>
  </si>
  <si>
    <t xml:space="preserve">Costea, M. ∙ Tăuşan, I.
</t>
  </si>
  <si>
    <t>Land degradation due to erosion in public perception. Case study: secaşul Mare river basin settlements (Transylvanian Depression, Romania)</t>
  </si>
  <si>
    <t>Petrescu-Mag, R. M., Hartel, T., Reti, K. O., Mocanu, C., Petrescu-Mag, I. V., Macicasan, V., &amp; Petrescu, D. C. (2024). Land degradation: Addressing the vulnerability of local people through the lens of transformative change. Heliyon, 10(2024). https://doi.org/10.1016/j.heliyon.2024.e37891</t>
  </si>
  <si>
    <t>https://www.cell.com/heliyon/fulltext/S2405-8440(24)13922-9</t>
  </si>
  <si>
    <t>Lewek, G., Regner, J., Skiba, A., &amp; Kadej, M. Materiały do rozmieszczenia Myrmecophilus acervorum (Panzer, 1799)(Orthoptera: Myrmecophilidae) na Dolnym Śląsku i Opolszczyźnie.</t>
  </si>
  <si>
    <t>https://www.researchgate.net/profile/Grzegorz-Lewek/publication/389271008_Materialy_do_rozmieszczenia_Myrmecophilus_acervorum_Panzer_1799_Orthoptera_Myrmecophilidae_na_Dolnym_Slasku_i_Opolszczyznie_Materials_for_the_distribution_of_Myrmecophilus_acervorum_Panzer_1799_Orthop/links/67bc3c52207c0c20fa93f683/Materialy-do-rozmieszczenia-Myrmecophilus-acervorum-Panzer-1799-Orthoptera-Myrmecophilidae-na-Dolnym-Slasku-i-Opolszczyznie-Materials-for-the-distribution-of-Myrmecophilus-acervorum-Panzer-1799-Orth.pdf</t>
  </si>
  <si>
    <t>Oana Danci (ULBS), Constantin Drăgulescu  (ULBS)</t>
  </si>
  <si>
    <t xml:space="preserve">RIPARIAN INVASIVE ALIEN PLANT SPECIES IN SOUTHERN TRANSYLVANIA (ROMANIA): HISTORY OF INTRODUCTION, CHOROLOGY AND ECOLOGY </t>
  </si>
  <si>
    <t>Adriana, PETRUȘ-VANCEA; Timea, KLESZKEN; Felicia-Nicoleta, SUCEA, PRELIMINARY DATA ON THE FLORA OF THREE VALLEYS OF THE JIU GORGE NATIONAL PARK, ROMANIA, Oltenia, Studii si Comunicari Seria Stiintele Naturii, 2024, Vol 40, Issue 1, p52</t>
  </si>
  <si>
    <t>https://openurl.ebsco.com/EPDB%3Agcd%3A7%3A23960007/detailv2?sid=ebsco%3Aocu%3Arecord&amp;id=ebsco%3Agcd%3A181752689&amp;bquery=IS%201454-6914%20AND%20VI%2040%20AND%20IP%201%20AND%20DT%202024&amp;page=1&amp;link_origin=scholar.google.com&amp;searchDescription=Oltenia%2C%20Studii%20si%20Comunicari%20Seria%20Stiintele%20Naturii%2C%202024%2C%20Vol%2040%2C%20Issue%201</t>
  </si>
  <si>
    <t>Gheoca, V.(ULBS), Benedek, A. M., (ULBS) Schneider, E. (Karlsruhe Institute for Technology)</t>
  </si>
  <si>
    <t>Exploring land snails’ response to habitat characteristics and their potential as bioindicators of riparian forest quality.</t>
  </si>
  <si>
    <r>
      <rPr>
        <rFont val="Arial Narrow"/>
        <color theme="1"/>
        <sz val="10.0"/>
      </rPr>
      <t xml:space="preserve">Kagawa, O., Ishii, Y., Fujimoto, K., Kimura, K., Chiba, S., &amp; Ito, S. (2024). Community composition and diversity of land snails along an elevation gradient in the World Natural Heritage Site, Yakushima Island. </t>
    </r>
    <r>
      <rPr>
        <rFont val="Arial Narrow"/>
        <i/>
        <color theme="1"/>
        <sz val="10.0"/>
      </rPr>
      <t>Global Ecology and Conservation</t>
    </r>
    <r>
      <rPr>
        <rFont val="Arial Narrow"/>
        <color theme="1"/>
        <sz val="10.0"/>
      </rPr>
      <t xml:space="preserve">, </t>
    </r>
    <r>
      <rPr>
        <rFont val="Arial Narrow"/>
        <i/>
        <color theme="1"/>
        <sz val="10.0"/>
      </rPr>
      <t>50</t>
    </r>
    <r>
      <rPr>
        <rFont val="Arial Narrow"/>
        <color theme="1"/>
        <sz val="10.0"/>
      </rPr>
      <t>, e02746.</t>
    </r>
  </si>
  <si>
    <t>https://www.sciencedirect.com/science/article/pii/S2351989423003815#bibliog0005</t>
  </si>
  <si>
    <r>
      <rPr>
        <rFont val="Arial Narrow"/>
        <color theme="1"/>
        <sz val="10.0"/>
      </rPr>
      <t xml:space="preserve">Guennoun, F. Z., Mostakim, L., Moutaouakil, S., &amp; Ghamizi, M. (2024). Assessment of terrestrial snails’ diversity and composition in six forests of west central-Morocco along an altitudinal gradient. </t>
    </r>
    <r>
      <rPr>
        <rFont val="Arial Narrow"/>
        <i/>
        <color theme="1"/>
        <sz val="10.0"/>
      </rPr>
      <t>Ecologica Montenegrina</t>
    </r>
    <r>
      <rPr>
        <rFont val="Arial Narrow"/>
        <color theme="1"/>
        <sz val="10.0"/>
      </rPr>
      <t xml:space="preserve">, </t>
    </r>
    <r>
      <rPr>
        <rFont val="Arial Narrow"/>
        <i/>
        <color theme="1"/>
        <sz val="10.0"/>
      </rPr>
      <t>71</t>
    </r>
    <r>
      <rPr>
        <rFont val="Arial Narrow"/>
        <color theme="1"/>
        <sz val="10.0"/>
      </rPr>
      <t>, 86-100.</t>
    </r>
  </si>
  <si>
    <t>https://15109ksxl-y-https-www-scopus-com.z.e-nformation.ro/record/display.uri?eid=2-s2.0-85185272482&amp;origin=resultslist&amp;sort=plf-f&amp;src=s&amp;sid=d3dc698fe1e7baa1cfe26f987a53a342&amp;sot=b&amp;sdt=b&amp;s=TITLE-ABS-KEY%28Assessment+of+terrestrial+snails%E2%80%99+diversity+and+composition+in+six+forests+of+west+central-Morocco+along+an+altitudinal+gradient.%29&amp;sl=17&amp;sessionSearchId=d3dc698fe1e7baa1cfe26f987a53a342&amp;relpos=0</t>
  </si>
  <si>
    <r>
      <rPr>
        <rFont val="Arial Narrow"/>
        <color theme="1"/>
        <sz val="10.0"/>
      </rPr>
      <t xml:space="preserve">Mohammadi, S., &amp; Ahmadzadeh, F. (2024). Revealing hidden diversity and community dynamics of land snails through DNA barcoding: implications for conservation and ecological studies. </t>
    </r>
    <r>
      <rPr>
        <rFont val="Arial Narrow"/>
        <i/>
        <color theme="1"/>
        <sz val="10.0"/>
      </rPr>
      <t>Frontiers in Ecology and Evolution</t>
    </r>
    <r>
      <rPr>
        <rFont val="Arial Narrow"/>
        <color theme="1"/>
        <sz val="10.0"/>
      </rPr>
      <t xml:space="preserve">, </t>
    </r>
    <r>
      <rPr>
        <rFont val="Arial Narrow"/>
        <i/>
        <color theme="1"/>
        <sz val="10.0"/>
      </rPr>
      <t>12</t>
    </r>
    <r>
      <rPr>
        <rFont val="Arial Narrow"/>
        <color theme="1"/>
        <sz val="10.0"/>
      </rPr>
      <t>, 1329581.</t>
    </r>
  </si>
  <si>
    <t>https://www.webofscience.com/wos/alldb/full-record/WOS:001211257200001</t>
  </si>
  <si>
    <r>
      <rPr>
        <rFont val="Arial Narrow"/>
        <color theme="1"/>
        <sz val="10.0"/>
      </rPr>
      <t xml:space="preserve">Barahona‐Segovia, R. M., Gallardo‐Pillancari, E., Orrego, G., &amp; Osorio, F. (2024). Mycophagy and feeding on other native land snails by the black snail Macrocyclis peruvianus (Gastropoda, Macrocyclidae). </t>
    </r>
    <r>
      <rPr>
        <rFont val="Arial Narrow"/>
        <i/>
        <color theme="1"/>
        <sz val="10.0"/>
      </rPr>
      <t>Austral Ecology</t>
    </r>
    <r>
      <rPr>
        <rFont val="Arial Narrow"/>
        <color theme="1"/>
        <sz val="10.0"/>
      </rPr>
      <t xml:space="preserve">, </t>
    </r>
    <r>
      <rPr>
        <rFont val="Arial Narrow"/>
        <i/>
        <color theme="1"/>
        <sz val="10.0"/>
      </rPr>
      <t>49</t>
    </r>
    <r>
      <rPr>
        <rFont val="Arial Narrow"/>
        <color theme="1"/>
        <sz val="10.0"/>
      </rPr>
      <t>(2), e13491.</t>
    </r>
  </si>
  <si>
    <t>https://www.webofscience.com/wos/alldb/full-record/WOS:001174807000001</t>
  </si>
  <si>
    <t>Remm, L., Vaikre, M., Linnamägi, M., &amp; Lõhmus, A. (2024). Conservation ecology of land snails: a synthesis for Estonia. Journal of Molluscan Studies, 90(5), eyae048.</t>
  </si>
  <si>
    <t>https://www.webofscience.com/wos/alldb/full-record/WOS:001363165300001</t>
  </si>
  <si>
    <r>
      <rPr>
        <rFont val="Arial Narrow"/>
        <color theme="1"/>
        <sz val="10.0"/>
      </rPr>
      <t xml:space="preserve">Svitková, I., Svitok, M., Čejka, T., Širka, P., Galvánek, D., Gömöry, D., ... &amp; Hrivnák, R. (2024). Contrasting diversity patterns of native and alien species across multiple taxa in Central European river corridors. </t>
    </r>
    <r>
      <rPr>
        <rFont val="Arial Narrow"/>
        <i/>
        <color theme="1"/>
        <sz val="10.0"/>
      </rPr>
      <t>Ecological Indicators</t>
    </r>
    <r>
      <rPr>
        <rFont val="Arial Narrow"/>
        <color theme="1"/>
        <sz val="10.0"/>
      </rPr>
      <t xml:space="preserve">, </t>
    </r>
    <r>
      <rPr>
        <rFont val="Arial Narrow"/>
        <i/>
        <color theme="1"/>
        <sz val="10.0"/>
      </rPr>
      <t>169</t>
    </r>
    <r>
      <rPr>
        <rFont val="Arial Narrow"/>
        <color theme="1"/>
        <sz val="10.0"/>
      </rPr>
      <t>, 112859.</t>
    </r>
  </si>
  <si>
    <t>https://www.webofscience.com/wos/alldb/full-record/WOS:001361972900001</t>
  </si>
  <si>
    <r>
      <rPr>
        <rFont val="Arial Narrow"/>
        <color theme="1"/>
        <sz val="10.0"/>
      </rPr>
      <t xml:space="preserve">HARLIOĞLU, M., Batool, Z., ODABAŞI, D., &amp; Ahmadova, K. (2024). Possible Threats of the Presence of Non-Native Invasive Land Snail Species in Tiirkiye. </t>
    </r>
    <r>
      <rPr>
        <rFont val="Arial Narrow"/>
        <i/>
        <color theme="1"/>
        <sz val="10.0"/>
      </rPr>
      <t>Kafkas Universitesi Veteriner Fakultesi Dergisi</t>
    </r>
    <r>
      <rPr>
        <rFont val="Arial Narrow"/>
        <color theme="1"/>
        <sz val="10.0"/>
      </rPr>
      <t>.</t>
    </r>
  </si>
  <si>
    <t>https://www.webofscience.com/wos/alldb/full-record/WOS:001208416100001</t>
  </si>
  <si>
    <r>
      <rPr>
        <rFont val="Arial Narrow"/>
        <color theme="1"/>
        <sz val="10.0"/>
      </rPr>
      <t xml:space="preserve"> Taxonomic and functional diversity of land snails reflects habitat complexity in riparian forests. </t>
    </r>
    <r>
      <rPr>
        <rFont val="Arial Narrow"/>
        <i/>
        <color theme="1"/>
        <sz val="10.0"/>
      </rPr>
      <t>Scientific Reports</t>
    </r>
    <r>
      <rPr>
        <rFont val="Arial Narrow"/>
        <color theme="1"/>
        <sz val="10.0"/>
      </rPr>
      <t xml:space="preserve">, </t>
    </r>
    <r>
      <rPr>
        <rFont val="Arial Narrow"/>
        <i/>
        <color theme="1"/>
        <sz val="10.0"/>
      </rPr>
      <t>13</t>
    </r>
    <r>
      <rPr>
        <rFont val="Arial Narrow"/>
        <color theme="1"/>
        <sz val="10.0"/>
      </rPr>
      <t>(1), 9808.</t>
    </r>
  </si>
  <si>
    <r>
      <rPr>
        <rFont val="Arial Narrow"/>
        <color theme="1"/>
        <sz val="10.0"/>
      </rPr>
      <t xml:space="preserve">Hyman, I. T., Van Sluys, M., Foon, J. K., Macgregor, N. A., Anderson, A. H., Patel, T., ... &amp; Köhler, F. (2024). The challenge of preventing extinctions: Lessons from managing threatened land snails on Norfolk Island. </t>
    </r>
    <r>
      <rPr>
        <rFont val="Arial Narrow"/>
        <i/>
        <color theme="1"/>
        <sz val="10.0"/>
      </rPr>
      <t>PloS one</t>
    </r>
    <r>
      <rPr>
        <rFont val="Arial Narrow"/>
        <color theme="1"/>
        <sz val="10.0"/>
      </rPr>
      <t xml:space="preserve">, </t>
    </r>
    <r>
      <rPr>
        <rFont val="Arial Narrow"/>
        <i/>
        <color theme="1"/>
        <sz val="10.0"/>
      </rPr>
      <t>19</t>
    </r>
    <r>
      <rPr>
        <rFont val="Arial Narrow"/>
        <color theme="1"/>
        <sz val="10.0"/>
      </rPr>
      <t>(12), e0314300.</t>
    </r>
  </si>
  <si>
    <t>https://www.webofscience.com/wos/alldb/full-record/WOS:001379178300017</t>
  </si>
  <si>
    <r>
      <rPr>
        <rFont val="Arial Narrow"/>
        <color theme="1"/>
        <sz val="10.0"/>
      </rPr>
      <t xml:space="preserve"> Taxonomic and functional diversity of land snails reflects habitat complexity in riparian forests. </t>
    </r>
    <r>
      <rPr>
        <rFont val="Arial Narrow"/>
        <i/>
        <color theme="1"/>
        <sz val="10.0"/>
      </rPr>
      <t>Scientific Reports</t>
    </r>
    <r>
      <rPr>
        <rFont val="Arial Narrow"/>
        <color theme="1"/>
        <sz val="10.0"/>
      </rPr>
      <t xml:space="preserve">, </t>
    </r>
    <r>
      <rPr>
        <rFont val="Arial Narrow"/>
        <i/>
        <color theme="1"/>
        <sz val="10.0"/>
      </rPr>
      <t>13</t>
    </r>
    <r>
      <rPr>
        <rFont val="Arial Narrow"/>
        <color theme="1"/>
        <sz val="10.0"/>
      </rPr>
      <t>(1), 9808.</t>
    </r>
  </si>
  <si>
    <r>
      <rPr>
        <rFont val="Arial Narrow"/>
        <color theme="1"/>
        <sz val="10.0"/>
      </rPr>
      <t xml:space="preserve">Bronne, L., &amp; Delcourt, J. (2024). The find of six species new to Belgium highlights the role of the stone trade as a pathway for non-native land snails (Gastropoda: Stylommatophora). </t>
    </r>
    <r>
      <rPr>
        <rFont val="Arial Narrow"/>
        <i/>
        <color theme="1"/>
        <sz val="10.0"/>
      </rPr>
      <t>Belgian Journal of Zoology</t>
    </r>
    <r>
      <rPr>
        <rFont val="Arial Narrow"/>
        <color theme="1"/>
        <sz val="10.0"/>
      </rPr>
      <t xml:space="preserve">, </t>
    </r>
    <r>
      <rPr>
        <rFont val="Arial Narrow"/>
        <i/>
        <color theme="1"/>
        <sz val="10.0"/>
      </rPr>
      <t>154</t>
    </r>
    <r>
      <rPr>
        <rFont val="Arial Narrow"/>
        <color theme="1"/>
        <sz val="10.0"/>
      </rPr>
      <t>.</t>
    </r>
  </si>
  <si>
    <t>https://15109ksxl-y-https-www-scopus-com.z.e-nformation.ro/record/display.uri?eid=2-s2.0-85184181687&amp;origin=resultslist&amp;sort=plf-f&amp;src=s&amp;sid=d3dc698fe1e7baa1cfe26f987a53a342&amp;sot=b&amp;sdt=b&amp;s=TITLE-ABS-KEY%28The+find+of+six+species+new+to+Belgium+highlights+the+role+of+the+stone+trade+as+a+pathway+for+non-native+land+snails%29&amp;sl=17&amp;sessionSearchId=d3dc698fe1e7baa1cfe26f987a53a342&amp;relpos=0</t>
  </si>
  <si>
    <r>
      <rPr>
        <rFont val="Arial Narrow"/>
        <color theme="1"/>
        <sz val="10.0"/>
      </rPr>
      <t xml:space="preserve"> Taxonomic and functional diversity of land snails reflects habitat complexity in riparian forests. </t>
    </r>
    <r>
      <rPr>
        <rFont val="Arial Narrow"/>
        <i/>
        <color theme="1"/>
        <sz val="10.0"/>
      </rPr>
      <t>Scientific Reports</t>
    </r>
    <r>
      <rPr>
        <rFont val="Arial Narrow"/>
        <color theme="1"/>
        <sz val="10.0"/>
      </rPr>
      <t xml:space="preserve">, </t>
    </r>
    <r>
      <rPr>
        <rFont val="Arial Narrow"/>
        <i/>
        <color theme="1"/>
        <sz val="10.0"/>
      </rPr>
      <t>13</t>
    </r>
    <r>
      <rPr>
        <rFont val="Arial Narrow"/>
        <color theme="1"/>
        <sz val="10.0"/>
      </rPr>
      <t>(1), 9808.</t>
    </r>
  </si>
  <si>
    <r>
      <rPr>
        <rFont val="Arial Narrow"/>
        <color theme="1"/>
        <sz val="10.0"/>
      </rPr>
      <t xml:space="preserve">TAÑAN, V. B., &amp; SUMAYA, N. H. N. (2024). Bio-inventory of terrestrial gastropod species in Northern Mindanao, Philippines. </t>
    </r>
    <r>
      <rPr>
        <rFont val="Arial Narrow"/>
        <i/>
        <color theme="1"/>
        <sz val="10.0"/>
      </rPr>
      <t>Biodiversitas Journal of Biological Diversity</t>
    </r>
    <r>
      <rPr>
        <rFont val="Arial Narrow"/>
        <color theme="1"/>
        <sz val="10.0"/>
      </rPr>
      <t xml:space="preserve">, </t>
    </r>
    <r>
      <rPr>
        <rFont val="Arial Narrow"/>
        <i/>
        <color theme="1"/>
        <sz val="10.0"/>
      </rPr>
      <t>25</t>
    </r>
    <r>
      <rPr>
        <rFont val="Arial Narrow"/>
        <color theme="1"/>
        <sz val="10.0"/>
      </rPr>
      <t>(10).</t>
    </r>
  </si>
  <si>
    <t>https://www.webofscience.com/wos/alldb/full-record/ZOOREC:ZOOR16103021023</t>
  </si>
  <si>
    <r>
      <rPr>
        <rFont val="Arial Narrow"/>
        <color theme="1"/>
        <sz val="10.0"/>
      </rPr>
      <t xml:space="preserve"> Taxonomic and functional diversity of land snails reflects habitat complexity in riparian forests. </t>
    </r>
    <r>
      <rPr>
        <rFont val="Arial Narrow"/>
        <i/>
        <color theme="1"/>
        <sz val="10.0"/>
      </rPr>
      <t>Scientific Reports</t>
    </r>
    <r>
      <rPr>
        <rFont val="Arial Narrow"/>
        <color theme="1"/>
        <sz val="10.0"/>
      </rPr>
      <t xml:space="preserve">, </t>
    </r>
    <r>
      <rPr>
        <rFont val="Arial Narrow"/>
        <i/>
        <color theme="1"/>
        <sz val="10.0"/>
      </rPr>
      <t>13</t>
    </r>
    <r>
      <rPr>
        <rFont val="Arial Narrow"/>
        <color theme="1"/>
        <sz val="10.0"/>
      </rPr>
      <t>(1), 9808.</t>
    </r>
  </si>
  <si>
    <r>
      <rPr>
        <rFont val="Arial Narrow"/>
        <color theme="1"/>
        <sz val="10.0"/>
      </rPr>
      <t xml:space="preserve">Svitková, I., Svitok, M., Čejka, T., Širka, P., Galvánek, D., Gömöry, D., ... &amp; Hrivnák, R. (2024). Contrasting diversity patterns of native and alien species across multiple taxa in Central European river corridors. </t>
    </r>
    <r>
      <rPr>
        <rFont val="Arial Narrow"/>
        <i/>
        <color theme="1"/>
        <sz val="10.0"/>
      </rPr>
      <t>Ecological Indicators</t>
    </r>
    <r>
      <rPr>
        <rFont val="Arial Narrow"/>
        <color theme="1"/>
        <sz val="10.0"/>
      </rPr>
      <t xml:space="preserve">, </t>
    </r>
    <r>
      <rPr>
        <rFont val="Arial Narrow"/>
        <i/>
        <color theme="1"/>
        <sz val="10.0"/>
      </rPr>
      <t>169</t>
    </r>
    <r>
      <rPr>
        <rFont val="Arial Narrow"/>
        <color theme="1"/>
        <sz val="10.0"/>
      </rPr>
      <t>, 112859.</t>
    </r>
  </si>
  <si>
    <t>Gheoca, V.(ULBS), Benedek, A. M., (ULBS) Cameron, R., (Sheffield University UK)</t>
  </si>
  <si>
    <r>
      <rPr>
        <rFont val="Arial Narrow"/>
        <color theme="1"/>
        <sz val="10.0"/>
      </rPr>
      <t xml:space="preserve">Geographical and environmental patterns of Carpathian land snail faunas in a region of high endemicity. </t>
    </r>
    <r>
      <rPr>
        <rFont val="Arial Narrow"/>
        <i/>
        <color theme="1"/>
        <sz val="10.0"/>
      </rPr>
      <t>Scientific Reports</t>
    </r>
    <r>
      <rPr>
        <rFont val="Arial Narrow"/>
        <color theme="1"/>
        <sz val="10.0"/>
      </rPr>
      <t xml:space="preserve">, </t>
    </r>
    <r>
      <rPr>
        <rFont val="Arial Narrow"/>
        <i/>
        <color theme="1"/>
        <sz val="10.0"/>
      </rPr>
      <t>14</t>
    </r>
    <r>
      <rPr>
        <rFont val="Arial Narrow"/>
        <color theme="1"/>
        <sz val="10.0"/>
      </rPr>
      <t>(1), 1392.</t>
    </r>
  </si>
  <si>
    <r>
      <rPr>
        <rFont val="Arial Narrow"/>
        <color theme="1"/>
        <sz val="10.0"/>
      </rPr>
      <t xml:space="preserve">Adamcová, T., Juřičková, L., Proćków, M., Neubert, E., Petrusek, A., &amp; Korábek, O. (2024). Taxonomic revision and dissolution of the genus Monachoides (Gastropoda, Stylommatophora). </t>
    </r>
    <r>
      <rPr>
        <rFont val="Arial Narrow"/>
        <i/>
        <color theme="1"/>
        <sz val="10.0"/>
      </rPr>
      <t>Zoologica Scripta</t>
    </r>
    <r>
      <rPr>
        <rFont val="Arial Narrow"/>
        <color theme="1"/>
        <sz val="10.0"/>
      </rPr>
      <t>.</t>
    </r>
  </si>
  <si>
    <t>https://www.webofscience.com/wos/alldb/full-record/WOS:001196167700001</t>
  </si>
  <si>
    <t>Gheoca V. (ULBS)</t>
  </si>
  <si>
    <r>
      <rPr>
        <rFont val="Arial Narrow"/>
        <color theme="1"/>
        <sz val="10.0"/>
      </rPr>
      <t xml:space="preserve">Land snail communities of Cheile Vârghișului Nature Reserve (the Perșani Mountains, Romania). </t>
    </r>
    <r>
      <rPr>
        <rFont val="Arial Narrow"/>
        <i/>
        <color theme="1"/>
        <sz val="10.0"/>
      </rPr>
      <t>Studia Universitatis Babeș-Bolyai Biologia</t>
    </r>
    <r>
      <rPr>
        <rFont val="Arial Narrow"/>
        <color theme="1"/>
        <sz val="10.0"/>
      </rPr>
      <t>, 167-176. 2016</t>
    </r>
  </si>
  <si>
    <r>
      <rPr>
        <rFont val="Arial Narrow"/>
        <color theme="1"/>
        <sz val="10.0"/>
      </rPr>
      <t xml:space="preserve">Kurina, O., Dénes, A., Dvořák, L., Dvořáková, K., Oboňa, J., Roháček, J., &amp; Manko, P.2024 Some winter active flies from snow and caves of Vârghiș, Romania. </t>
    </r>
    <r>
      <rPr>
        <rFont val="Arial Narrow"/>
        <i/>
        <color theme="1"/>
        <sz val="10.0"/>
      </rPr>
      <t>Historia naturalis bulgarica</t>
    </r>
    <r>
      <rPr>
        <rFont val="Arial Narrow"/>
        <color theme="1"/>
        <sz val="10.0"/>
      </rPr>
      <t xml:space="preserve">, </t>
    </r>
    <r>
      <rPr>
        <rFont val="Arial Narrow"/>
        <i/>
        <color theme="1"/>
        <sz val="10.0"/>
      </rPr>
      <t>46</t>
    </r>
    <r>
      <rPr>
        <rFont val="Arial Narrow"/>
        <color theme="1"/>
        <sz val="10.0"/>
      </rPr>
      <t>(1), 1-10.</t>
    </r>
  </si>
  <si>
    <t>https://www.webofscience.com/wos/alldb/full-record/ZOOREC:ZOOR16005031856</t>
  </si>
  <si>
    <r>
      <rPr>
        <rFont val="Arial Narrow"/>
        <color theme="1"/>
        <sz val="10.0"/>
      </rPr>
      <t xml:space="preserve">Can heliciculture act as a tool for edible land snails’natural populations’management in Romania?. </t>
    </r>
    <r>
      <rPr>
        <rFont val="Arial Narrow"/>
        <i/>
        <color theme="1"/>
        <sz val="10.0"/>
      </rPr>
      <t>Management of Sustainable Development</t>
    </r>
    <r>
      <rPr>
        <rFont val="Arial Narrow"/>
        <color theme="1"/>
        <sz val="10.0"/>
      </rPr>
      <t xml:space="preserve">, </t>
    </r>
    <r>
      <rPr>
        <rFont val="Arial Narrow"/>
        <i/>
        <color theme="1"/>
        <sz val="10.0"/>
      </rPr>
      <t>5</t>
    </r>
    <r>
      <rPr>
        <rFont val="Arial Narrow"/>
        <color theme="1"/>
        <sz val="10.0"/>
      </rPr>
      <t>(2), 21-25.</t>
    </r>
  </si>
  <si>
    <r>
      <rPr>
        <rFont val="Arial Narrow"/>
        <color theme="1"/>
        <sz val="10.0"/>
      </rPr>
      <t xml:space="preserve">Harlioğlu, M. M., Odabaşi, D. A., Ahmadova, K., &amp; Batool, Z. (2024). Harvest, Export, Economic, and Legal Status of Land and Sea Snails in Türkiye. </t>
    </r>
    <r>
      <rPr>
        <rFont val="Arial Narrow"/>
        <i/>
        <color theme="1"/>
        <sz val="10.0"/>
      </rPr>
      <t>Journal of Shellfish Research</t>
    </r>
    <r>
      <rPr>
        <rFont val="Arial Narrow"/>
        <color theme="1"/>
        <sz val="10.0"/>
      </rPr>
      <t xml:space="preserve">, </t>
    </r>
    <r>
      <rPr>
        <rFont val="Arial Narrow"/>
        <i/>
        <color theme="1"/>
        <sz val="10.0"/>
      </rPr>
      <t>43</t>
    </r>
    <r>
      <rPr>
        <rFont val="Arial Narrow"/>
        <color theme="1"/>
        <sz val="10.0"/>
      </rPr>
      <t>(2), 217-227.</t>
    </r>
  </si>
  <si>
    <t>https://www.webofscience.com/wos/alldb/full-record/WOS:001293579500009</t>
  </si>
  <si>
    <t>DOMOKOS, T(HU)., DELI, T(HU)., VARGA, A(HU)., FLAVIU-CRIŞAN (UBB Cluj), H., BALASHOV, I.(Ucraina), GHEOCA, V.(ULBS),  &amp; PÁLL-GERGELY, B. (HU)</t>
  </si>
  <si>
    <r>
      <rPr>
        <rFont val="Arial Narrow"/>
        <color theme="1"/>
        <sz val="10.0"/>
      </rPr>
      <t xml:space="preserve">DOMOKOS, T., DELI, T., VARGA, A., FLAVIU-CRIŞAN, H., BALASHOV, I., GHEOCA, V., ... &amp; PÁLL-GERGELY, B. (2018). DISTRIBUTION OF DROBACIA BANATICA (ROSSMÄSSLER, 1838) OVER TIME AND SPACE (GASTROPODA: STYLOMMATOPHORA: HELICIDAE). </t>
    </r>
    <r>
      <rPr>
        <rFont val="Arial Narrow"/>
        <i/>
        <color theme="1"/>
        <sz val="10.0"/>
      </rPr>
      <t>Acta Musei Brukenthal</t>
    </r>
    <r>
      <rPr>
        <rFont val="Arial Narrow"/>
        <color theme="1"/>
        <sz val="10.0"/>
      </rPr>
      <t xml:space="preserve">, </t>
    </r>
    <r>
      <rPr>
        <rFont val="Arial Narrow"/>
        <i/>
        <color theme="1"/>
        <sz val="10.0"/>
      </rPr>
      <t>13</t>
    </r>
    <r>
      <rPr>
        <rFont val="Arial Narrow"/>
        <color theme="1"/>
        <sz val="10.0"/>
      </rPr>
      <t>(3).</t>
    </r>
  </si>
  <si>
    <r>
      <rPr>
        <rFont val="Arial Narrow"/>
        <color theme="1"/>
        <sz val="10.0"/>
      </rPr>
      <t xml:space="preserve">Gojsina, V., Dedov, I., Vujic, M., &amp; Karan-Znidarsic, T. (2024). The first record of the relict Drobacia banatica (Rossmässler, 1838)(Gastropoda: Stylommatophora, Helicidae) from Serbia. </t>
    </r>
    <r>
      <rPr>
        <rFont val="Arial Narrow"/>
        <i/>
        <color theme="1"/>
        <sz val="10.0"/>
      </rPr>
      <t>Folia Malacologica</t>
    </r>
    <r>
      <rPr>
        <rFont val="Arial Narrow"/>
        <color theme="1"/>
        <sz val="10.0"/>
      </rPr>
      <t xml:space="preserve">, </t>
    </r>
    <r>
      <rPr>
        <rFont val="Arial Narrow"/>
        <i/>
        <color theme="1"/>
        <sz val="10.0"/>
      </rPr>
      <t>32</t>
    </r>
    <r>
      <rPr>
        <rFont val="Arial Narrow"/>
        <color theme="1"/>
        <sz val="10.0"/>
      </rPr>
      <t>(3).</t>
    </r>
  </si>
  <si>
    <t>https://www.webofscience.com/wos/alldb/full-record/BCI:BCI202400915148</t>
  </si>
  <si>
    <t xml:space="preserve">Bănăduc, D (ULBS) ; Curtean-Bănăduc, A (Ecotur Sibiu Association), Barinova, S (Univ. of Haifa), Lozano, VL (Univ. of Salta), Afanasyev, S (Sci. Acad. of Ukraina) , Leite, T (Uiv. of Lisbon, Branco, P (Univ. of Lisbon), Isaza, DFG (Murdoch Univ.), Geist, J (Tech. Univ. of Munich), Tegos, A (Tech. Univ. of Athens), Simic, S. (Kragujevac Univ.), Olosutean, H (ULBS), Cianfanglione, K (Univ. of Lille) </t>
  </si>
  <si>
    <t xml:space="preserve">(Mujica, MA (Mujica, Micaela A.) [1] ; De Gerónimo, E (De Geronimo, Eduardo) [2] ; Gelis, MMN (Gelis, Maria Mercedes Nicolosi) [1] ; Pecile, MA (Pecile, Maria Agostina) [1] ; del Puerto, JMP (del Puerto, Juan Martin Paredes) [1] ; Mosca, A (Mosca, Agustin) [2] ; Fanelli, SL (Fanelli, Silvia L.) [1] ; Jensen, R (Jensen, Roberto) [1] ; Cordero, T (Cordero, Tomas) [3] ; Paracampo, AH (Paracampo, Ariel H.) [1] ; Cochero, J (Cochero, Joaquin)) Transition to Agroecological Practices: Positive Effects on Streams and Biofilms, 
INTERNATIONAL REVIEW OF HYDROBIOLOGY </t>
  </si>
  <si>
    <t>https://1510q1je5-y-https-www-webofscience-com.z.e-nformation.ro/wos/woscc/full-record/WOS:001427860100001</t>
  </si>
  <si>
    <t>Askeyev, Arthur; Askeyev, Igor; Monakhov, Sergey; Yanybaev, Nur; Askeyev, Oleg, LONG-TERM MONITORING OF FISH ABUNDANCE DYNAMICS IN THE MIDDLE STRETCH OF THE MESHA RIVER (TATARSTAN), Transylvanian Review of Systematical and Ecological Research, 26, 2, 2024</t>
  </si>
  <si>
    <t>https://www.proquest.com/docview/3163907742?fromopenview=true&amp;pq-origsite=gscholar&amp;sourcetype=Scholarly%20Journals</t>
  </si>
  <si>
    <t>Nezbrytska, I (Nezbrytska, Inna) [1] ; Bilous, O (Bilous, Olena) [1] , [2] ; Sereda, T (Sereda, Tetyana) [1] ; Ivanova, N (Ivanova, Natalia) [1] ; Pohorielova, M (Pohorielova, Maryna) [1] ; Shevchenko, T (Shevchenko, Tetyana) [1] ; Dubniak, S (Dubniak, Serhii) [1] ; Lietytska, O (Lietytska, Olena) [1] ; Zhezherya, V (Zhezherya, Vladyslav) [1] ; Polishchuk, O (Polishchuk, Oleksandr) [3] ; Kazantsev, T (Kazantsev, Taras) [4] , [5] ; Prychepa, M (Prychepa, Mykola) [1] ; Kovalenko, Y (Kovalenko, Yulia) [1] ; Afanasyev, S (Afanasyev, Sergyi) [1] Effects of War-Related Human Activities on Microalgae and Macrophytes in Freshwater Ecosystems: A Case Study of the Irpin River Basin, Ukraine, WATER</t>
  </si>
  <si>
    <t>https://1510q1je5-y-https-www-webofscience-com.z.e-nformation.ro/wos/woscc/full-record/WOS:001387988600001</t>
  </si>
  <si>
    <t>Dordevic, NB (Dordevic, Nevena B.) [1] ; Vukajlovic, JT (Vukajlovic, Jovana Tubic) [1] ; Milosevic-Dordevic, O (Milosevic-Dordevic, Olivera) [1] , [2] ; Mihailovic, VB (Mihailovic, Vladimir B.) [3] ; Sreckovic, NZ (Sreckovic, Nikola Z.) [3] ; Rakonjac, AB (Rakonjac, Aleksandra B.) [1] , [4] ; Simic, SB (Simic, Snezana B.) [1] Evaluation of Genotoxic and Hemolytic Effects of Aphanizomenon flos-aquae and Microcystis aeruginosa Biomass Extracts on Human Blood Cells In Vitro, MICROORGANISMS</t>
  </si>
  <si>
    <t>https://1510q1je5-y-https-www-webofscience-com.z.e-nformation.ro/wos/woscc/full-record/WOS:001365270700001</t>
  </si>
  <si>
    <t>Naznine, F (Naznine, Fahmi) [1] ; Ansari, MI (Ansari, Mohd Ikram) [1] ; Aafreen, U (Aafreen, Ushba) [1] ; Singh, K (Singh, Katyayani) [1] ; Verma, R (Verma, Ronit) [1] ; Dey, M (Dey, Mansi) [1] ; Malik, YS (Malik, Yashpal Singh) [2] ; Khubaib, M (Khubaib, Mohd) [1] Prevalence of antibiotic resistance genes in bacteria from Gomti and Ganga rivers: implications for water quality and public health ENVIRONMENTAL MONITORING ASSESSMENT</t>
  </si>
  <si>
    <t>https://1510q1je5-y-https-www-webofscience-com.z.e-nformation.ro/wos/woscc/full-record/WOS:001325794600004</t>
  </si>
  <si>
    <t>Vilaca, M (Vilaca, Margarida) [1] , [2] ; Lopes, C (Lopes, Celia) [1] , [2] ; Seabra, R (Seabra, Rosaria) [1] , [2] ; Rocha, E (Rocha, Eduardo) [1] , [2] 17α-Ethynylestradiol and Levonorgestrel Exposure of Rainbow Trout RTL-W1 Cells at 18 °C and 21 °C Mainly Reveals Thermal Tolerance, Absence of Estrogenic Effects, and Progestin-Induced Upregulation of Detoxification Genes, GENES</t>
  </si>
  <si>
    <t>https://1510q1je5-y-https-www-webofscience-com.z.e-nformation.ro/wos/woscc/full-record/WOS:001322855700001</t>
  </si>
  <si>
    <t>Barinova, S (Barinova, Sophia) [1] ; Gabyshev, V (Gabyshev, Viktor) [2] ; Genkal, S (Genkal, Sergey) [3] ; Gabysheva, O (Gabysheva, Olga) [2]
Diatoms' Diversity in the Assessment of the Impact of Diamond and Oil and Gas Mining on Aquatic Ecosystems of the Central Yakut Plain (Eastern Siberia, Yakutia) Using Bioindication and Statistical Mapping Methods, DIVERSITY-BASEL</t>
  </si>
  <si>
    <t>https://1510q1je5-y-https-www-webofscience-com.z.e-nformation.ro/wos/woscc/full-record/WOS:001305766900001</t>
  </si>
  <si>
    <t>Wang, HQ (Wang, Hongqiang) [1] , [2] , [3] ; Gao, X (Gao, Xing) [1] ; Zuo, YQ (Zuo, Yanqiu) [1] Research and Application of Water Treatment Technologies for Emerging Contaminants (ECs): A Pathway to Solving Water Environment Challenges, WATER</t>
  </si>
  <si>
    <t>https://1510q1je5-y-https-www-webofscience-com.z.e-nformation.ro/wos/woscc/full-record/WOS:001269262500001</t>
  </si>
  <si>
    <t>Banaduc, D (Banaduc, Doru) [1] ; Joy, M (Joy, Michael) [2] ; Olosutean, H (Olosutean, Horea) [3] ; Afanasyev, S (Afanasyev, Sergey) [4] ; Curtean-Banaduc, A (Curtean-Banaduc, Angela) [3]</t>
  </si>
  <si>
    <t>Natural and anthropogenic driving forces as key elements in the Lower Danube Basin-South-Eastern Carpathians-North-Western Black Sea coast area lakes: a broken stepping stones for fish in a climatic change scenario?</t>
  </si>
  <si>
    <t>Jakovljevic, M; Duretanovic, S; Simic, V, Assessing spirlin Alburnoides bipunctatus (Bloch, 1782) as an early indicator of climate change and anthropogenic stressors using ecological modeling and machine learning, SCIENCE OF THE TOTAL ENVIRONMENT</t>
  </si>
  <si>
    <t>https://1510q1jr2-y-https-www-webofscience-com.z.e-nformation.ro/wos/woscc/full-record/WOS:001312594300001</t>
  </si>
  <si>
    <t>Curtean-Banaduc, A (Curtean-Banaduc, Angela) [1] ; Olosutean, H (Olosutean, Horea) [1] ; Banaduc, D (Banaduc, Doru) [1]</t>
  </si>
  <si>
    <t>Influence of Environmental Variables on the Structure and Diversity of Ephemeropteran Communities: A Case Study of the Timis River, Romania</t>
  </si>
  <si>
    <t>Szarek-Gwiazda, E (Szarek-Gwiazda, Ewa) [1], Trends of Major Ions in a Carpathian River in Poland: The Influence of Flow and Damming, WATER</t>
  </si>
  <si>
    <t>https://1510q1k64-y-https-www-webofscience-com.z.e-nformation.ro/wos/woscc/full-record/WOS:001210868600001</t>
  </si>
  <si>
    <t xml:space="preserve">Doru Bănăduc, Michael Joy, Horea Olosutean, Sergey Afanasyev &amp; Angela Curtean-Bănăduc </t>
  </si>
  <si>
    <t>Natural and anthropogenic driving forces as key elements in the Lower Danube Basin–South-Eastern Carpathians–North-Western Black Sea coast area lakes: a broken stepping stones for fish in a climatic change scenario?</t>
  </si>
  <si>
    <t>Gabriela Elena DumitranORCID,Liana Ioana Vuta *ORCID andBogdan Popa, Overview of the Eutrophication in Romanian Lakes and Reservoirs, LIMNOLOGICAL REVIEW</t>
  </si>
  <si>
    <t>https://www.mdpi.com/2300-7575/24/1/5</t>
  </si>
  <si>
    <t>Ilie DM, Olosutean H</t>
  </si>
  <si>
    <t>AQUATIC AND SEMIAQUATIC HETEROPTERA FROM ARIES RIVER BASIN (TRANSYLVANIA, ROMANIA)-METHODS IN ESTIMATING BIODIVERSITY</t>
  </si>
  <si>
    <t xml:space="preserve">Berchi, G.M., Rădac, I.A., Boda, P. &amp; Kment, P. (2024) Water boatmen (Heteroptera: Nepomorpha: Corixidae) of Romania. Zootaxa, 5555 (2), 227–252. </t>
  </si>
  <si>
    <t xml:space="preserve">https://doi.org/10.11646/zootaxa.5555.2.4 </t>
  </si>
  <si>
    <t>Simona Oancea, Maria Radu, Horea Olosutean</t>
  </si>
  <si>
    <t>Development of ultrasonic extracts with strong antioxidant properties from red onion wastes</t>
  </si>
  <si>
    <t xml:space="preserve">Okon Efiong Okon, Joseph Atubokiki Ajienka, Sunday Sunday Ikiensikimama, Onyewuchi Emmanuel Akaranta, Virtue Urunwo Wachikwu-Elechi,
Experimental investigation and comparative environmental impact analysis of conventional and naturally occurring kinetic hydrate inhibitors in offshore environments using toxicity and bioconcentration tools,
Results in Engineering,
Volume 21,
2024,
101705
</t>
  </si>
  <si>
    <t>https://doi.org/10.1016/j.rineng.2023.101705.</t>
  </si>
  <si>
    <t xml:space="preserve">Hammad, K. S. M., Hefzalrahman, T., Morsi, M. K. S., Morsy, N. F. S., &amp; Abd El-Salam, E. A. (2023). Optimization of ultrasound- and enzymatic-assisted extractions of polyphenols from dried red onion peels and evaluation of their antioxidant activities. Preparative Biochemistry &amp; Biotechnology, 54(2), 247–259. </t>
  </si>
  <si>
    <t>https://doi.org/10.1080/10826068.2023.2225086</t>
  </si>
  <si>
    <t xml:space="preserve">Meenakshi et al. (2024). Onion Solid Waste as a Potential Source of Functional Food Ingredients. In: Ray, R.C. (eds) Roots, Tubers, and Bulb Crop Wastes: Management by Biorefinery Approaches . Springer, Singapore. </t>
  </si>
  <si>
    <t>https://doi.org/10.1007/978-981-99-8266-0_13</t>
  </si>
  <si>
    <t>Springer</t>
  </si>
  <si>
    <t>Olosutean H, Ilie DM</t>
  </si>
  <si>
    <t>AQUATIC AND SEMI-AQUATIC HETEROPTERA (NEPOMORPHA) FROM THE SULINA-SFÂNTU GHEORGHE CANAL (DANUBE DELTA, ROMANIA)</t>
  </si>
  <si>
    <t>Simona Oancea, Mirabela Perju, Diana Coman, Horea Olosutean</t>
  </si>
  <si>
    <t>Optimization of conventional and ultrasound-assisted extraction of Paeonia officinalis anthocyanins, as natural alternative for a green technology of cotton dyeing</t>
  </si>
  <si>
    <t xml:space="preserve">Benli, H. Bio-mordants: a review. Environ Sci Pollut Res 31, 20714–20771 (2024). </t>
  </si>
  <si>
    <t>https://doi.org/10.1007/s11356-024-32174-8</t>
  </si>
  <si>
    <t xml:space="preserve">Batinić P, Jovanović A, Stojković D, Zengin G, Cvijetić I, Gašić U, Čutović N, Pešić MB, Milinčić DD, Carević T, et al. Phytochemical Analysis, Biological Activities, and Molecular Docking Studies of Root Extracts from Paeonia Species in Serbia. Pharmaceuticals. 2024; 17(4):518. </t>
  </si>
  <si>
    <t>https://doi.org/10.3390/ph17040518</t>
  </si>
  <si>
    <t>Petar Batinić, Aleksandra Jovanović, Dejan Stojković, Natalija Čutović, Ilija Cvijetić, Uroš Gašić, Tamara Carević, Gökhan Zengin, Aleksandar Marinković, Tatjana Marković,
A novel source of biologically active compounds – The leaves of Serbian herbaceous peonies,
Saudi Pharmaceutical Journal,
Volume 32, Issue 6,
2024,
102090,
ISSN 1319-0164</t>
  </si>
  <si>
    <t>https://doi.org/10.1016/j.jsps.2024.102090.</t>
  </si>
  <si>
    <t>Aquatic and semi aquatic Heteroptera communities from south-east Transylvanian small rivers</t>
  </si>
  <si>
    <t>ASPECTS REGARDING THE DIVERSITY OF AQUATIC AND SEMIAQUATIC HETEROPTERA FROM THE MARAMURES MOUNTAINS NATURE PARK (MARAMURES, ROMANIA)</t>
  </si>
  <si>
    <t>Simona Oancea, Mirabela Perju, Horea Olosutean</t>
  </si>
  <si>
    <t>Influence of enzyme-aided extraction and ultrasonication on the phenolics content and antioxidant activity of Paeonia officinalis L. petals</t>
  </si>
  <si>
    <t xml:space="preserve"> Valencia-Cordova, Mariel Guadalupe, Jaguey-Hernández, Yari, Castañeda-Ovando, Araceli, González-Olivares, Luis Guillermo, Castañeda-Ovando, E. Pedro, Añorve-Morga, Javier, de la O-Arciniega, Minarda, Lesser-Explored Edible Flowers as a Choice of Phytochemical Sources for Food Applications, International Journal of Food Science, 2024, 9265929, 14 pages, 2024.</t>
  </si>
  <si>
    <t xml:space="preserve">https://doi.org/10.1155/2024/9265929 </t>
  </si>
  <si>
    <t xml:space="preserve"> Xuexue Xue, Liyang Guo, Liwen Ai, Lulu Li, Weixue Liu, Peng Li, Zunlai Sheng Enrichment and purification of flavonoids from Euphorbia hirta L. and antioxidant activity evaluation, Pak. J. Pharm. Sci., Vol.37, No.4, July 2024, pp.881-890 
</t>
  </si>
  <si>
    <t>https://www.pjps.pk/uploads/2024/08/1723445761.pdf</t>
  </si>
  <si>
    <t xml:space="preserve">https://doi.org/10.3390/ph17040518 </t>
  </si>
  <si>
    <t xml:space="preserve">Olosutean H , Cerciu M </t>
  </si>
  <si>
    <t>Water sustainability in the context of global warming: A bibliometric analysis</t>
  </si>
  <si>
    <t xml:space="preserve">Cianfaglione K, Bănăduc D. Landscape, Water, Ground, and Society Sustainability under the Global Change Scenarios. Sustainability. 2024; 16(5):1897. </t>
  </si>
  <si>
    <t xml:space="preserve">https://doi.org/10.3390/su16051897 </t>
  </si>
  <si>
    <t xml:space="preserve">Simion IM, Pennellini S, Awere E, Rosatti A, Bonoli A. Enhancing Sustainability in Italian Water Supply Pipes through Life Cycle Analysis. Sustainability. 2024; 16(7):2685 </t>
  </si>
  <si>
    <t>https://doi.org/10.3390/su16072685</t>
  </si>
  <si>
    <t>H Olosutean, DM Ilie, S Axinte, A Drăgoiu</t>
  </si>
  <si>
    <t>Biodiversity analisys on aquatic and semiaquatic Heteroptera (Heteroptera: Nepomorpha–Gerromorpha) from two Transylvanian lake complexes</t>
  </si>
  <si>
    <t>Mihaela Răcuciu, Horea Olosutean</t>
  </si>
  <si>
    <t>EXTREMELY LOW FREQUENCY (50Hz) MAGNETIC FIELD INFLUENCES PHYSICO-CHEMICAL PROPERTIES OF WATER.</t>
  </si>
  <si>
    <t xml:space="preserve">Ruan, J., Wang, H., Zhao, J. et al. Effect of Magnetic Field on Frozen Food Quality Characteristics. Food Eng Rev 16, 396–421 (2024). </t>
  </si>
  <si>
    <t>https://doi.org/10.1007/s12393-024-09366-6</t>
  </si>
  <si>
    <t>Aquatic and semiaquatic Heteroptera (Heteroptera: Nepomorpha–Gerromorpha) of Șopa Lake (Sibiu County)</t>
  </si>
  <si>
    <t>Horea Olosutean, Sonia Bungiac, Mirabela Perju</t>
  </si>
  <si>
    <t>Are aquatic and semiaquatic true bugs (Hemiptera: Nepomorpha; Gerromorpha) distinct aquatic communities? A case study in homogeneous habitats</t>
  </si>
  <si>
    <t xml:space="preserve"> Aquatic and semiaquatic Heteroptera (Heteroptera: Nepomorpha – Gerromorpha) of Șopa Lake (Sibiu County). Acta Oecologica – Studii şi Comunicări de Ecologie şi Protecția Mediului, 14 (1–2), 41–48.</t>
  </si>
  <si>
    <t xml:space="preserve"> Aquatic and semiaquatic Heteroptera (Nepomorpha) from the Strei River basin. Transylvanian Review of Systematical and Ecological Research, 20 (2), 51–62.</t>
  </si>
  <si>
    <t>PREWINTERING AQUATIC AND SEMIAQUATIC TRUE BUGS IN THE TIMIS RIVER VALLEY: ADAPTATIONS, DIVERSITY, COMMUNITY STRUCTURE AND THE ROLE OF ANTROPIC IMPACT</t>
  </si>
  <si>
    <t>Olosutean H</t>
  </si>
  <si>
    <t>An albino water strider (Hemiptera: Gerridae) from the Danube Delta</t>
  </si>
  <si>
    <t xml:space="preserve">Mionel, V., Mionel, O., &amp; Țigu, G. (2023). Betting on Dark Literary Tourism: Exploratory Research on Sulina Town (Romania). Journal of Balkan and Near Eastern Studies, 26(1), 81–102. </t>
  </si>
  <si>
    <t>https://doi.org/10.1080/19448953.2023.2233275</t>
  </si>
  <si>
    <r>
      <rPr>
        <rFont val="Arial Narrow"/>
        <b/>
        <color rgb="FF000000"/>
        <sz val="10.0"/>
      </rPr>
      <t>Delia Bădescu (ULBS)</t>
    </r>
    <r>
      <rPr>
        <rFont val="Arial Narrow"/>
        <color rgb="FF000000"/>
        <sz val="10.0"/>
      </rPr>
      <t>, Nicoleta Zaharie (ULBS),</t>
    </r>
    <r>
      <rPr>
        <rFont val="Arial Narrow"/>
        <color rgb="FF000000"/>
        <sz val="10.0"/>
      </rPr>
      <t xml:space="preserve"> Iulian Stoian (ULBS)</t>
    </r>
    <r>
      <rPr>
        <rFont val="Arial Narrow"/>
        <color rgb="FF000000"/>
        <sz val="10.0"/>
      </rPr>
      <t>, Mircea Bădescu (ULBS), Cristian Stanciu (ULBS)</t>
    </r>
  </si>
  <si>
    <t>A Narrative Review of the Link between Sport and Technology; Ref.3</t>
  </si>
  <si>
    <t>Makar Piotr, Silva Ana Filipa, Silva Rui Miquel, Janusiak Marcin, Smoter Malgorzata, Clemente Filipe Manuel; The Agreement Between Bushnell and Stalker Radar Guns for Measuring Ball Speed in Throwing and Kicking; 
APPLIED SCIENCES-BASEL</t>
  </si>
  <si>
    <t>https://www.webofscience.com/wos/woscc/full-record/WOS:001367689700001</t>
  </si>
  <si>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</si>
  <si>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t>Romiarek Mateusz; Applying Environmental Sustainability Practices in Martial Arts Sports Clubs: A Case Study of Poznan; SUSTAINABILITY</t>
  </si>
  <si>
    <t>https://www.webofscience.com/wos/woscc/full-record/WOS:001366047700001</t>
  </si>
  <si>
    <r>
      <rPr>
        <rFont val="Arial Narrow"/>
        <b/>
        <color rgb="FF000000"/>
        <sz val="10.0"/>
      </rPr>
      <t>Delia Bădescu (ULBS),</t>
    </r>
    <r>
      <rPr>
        <rFont val="Arial Narrow"/>
        <color rgb="FF000000"/>
        <sz val="10.0"/>
      </rPr>
      <t xml:space="preserve"> Nicoleta Zaharie (ULBS),</t>
    </r>
    <r>
      <rPr>
        <rFont val="Arial Narrow"/>
        <color rgb="FF000000"/>
        <sz val="10.0"/>
      </rPr>
      <t xml:space="preserve"> Iulian Stoian (ULBS),</t>
    </r>
    <r>
      <rPr>
        <rFont val="Arial Narrow"/>
        <color rgb="FF000000"/>
        <sz val="10.0"/>
      </rPr>
      <t xml:space="preserve"> Mircea Bădescu (ULBS), Cristian Stanciu (ULBS)</t>
    </r>
  </si>
  <si>
    <t>Cojocariu Venera Mihaela, Boghian Ioana; A Literature Review on Digital Creativity in Higher Education-Toward a Conceptual Model; EDUCATION SCIENCES</t>
  </si>
  <si>
    <t>https://www.webofscience.com/wos/woscc/full-record/WOS:001364725400001</t>
  </si>
  <si>
    <r>
      <rPr>
        <rFont val="Arial Narrow"/>
        <b/>
        <color rgb="FF000000"/>
        <sz val="10.0"/>
      </rPr>
      <t>Delia Bădescu (ULBS)</t>
    </r>
    <r>
      <rPr>
        <rFont val="Arial Narrow"/>
        <color rgb="FF000000"/>
        <sz val="10.0"/>
      </rPr>
      <t>, Nicoleta Zaharie (ULBS),</t>
    </r>
    <r>
      <rPr>
        <rFont val="Arial Narrow"/>
        <color rgb="FF000000"/>
        <sz val="10.0"/>
      </rPr>
      <t xml:space="preserve"> Iulian Stoian (ULBS),</t>
    </r>
    <r>
      <rPr>
        <rFont val="Arial Narrow"/>
        <color rgb="FF000000"/>
        <sz val="10.0"/>
      </rPr>
      <t xml:space="preserve"> Mircea Bădescu (ULBS), Cristian Stanciu (ULBS)</t>
    </r>
  </si>
  <si>
    <t>Șteff Norbert, Bădău Dana, Bădău Adela; Improving Agility and Reactive Agility in Basketball Players U14 and U16 by Implementing Fitlight Technology in the Sports Training Process; APPLIED SCIENCES-BASEL</t>
  </si>
  <si>
    <t>https://www.webofscience.com/wos/woscc/full-record/WOS:001220671600001</t>
  </si>
  <si>
    <r>
      <rPr>
        <rFont val="Arial Narrow"/>
        <b/>
        <color rgb="FF000000"/>
        <sz val="10.0"/>
      </rPr>
      <t>Delia Bădescu (ULBS),</t>
    </r>
    <r>
      <rPr>
        <rFont val="Arial Narrow"/>
        <color rgb="FF000000"/>
        <sz val="10.0"/>
      </rPr>
      <t xml:space="preserve"> Nicoleta Zaharie (ULBS),</t>
    </r>
    <r>
      <rPr>
        <rFont val="Arial Narrow"/>
        <color rgb="FF000000"/>
        <sz val="10.0"/>
      </rPr>
      <t xml:space="preserve"> Iulian Stoian (ULBS),</t>
    </r>
    <r>
      <rPr>
        <rFont val="Arial Narrow"/>
        <color rgb="FF000000"/>
        <sz val="10.0"/>
      </rPr>
      <t xml:space="preserve"> Mircea Bădescu (ULBS), Cristian Stanciu (ULBS)</t>
    </r>
  </si>
  <si>
    <t>Tursynova Azhar, Kaldarova Bolganay; Real-Time precision prehospital stroke diagnosis in weightlifting athletes using cutting-edge noninvasive sensors; RETOS</t>
  </si>
  <si>
    <t>https://www.scopus.com/record/display.uri?eid=2-s2.0-85209230970&amp;origin=resultslist&amp;sort=plf-f&amp;src=s&amp;sot=cite&amp;sdt=a&amp;s=ref%282-s2.0-85143760574%29&amp;sessionSearchId=03763e72edbb512686c2bea0f0ae264a&amp;relpos=1</t>
  </si>
  <si>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</si>
  <si>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t xml:space="preserve">Nagorna Viktoriia, Mytko Artur, Borysova Olha, Potop Vladimir, Petrenko Hennadii, Zhyhailova Liubov, Folvarochnyi Igor, Lorenzetti Silvio; Innovative technologies in sports games: A comprehensive investigation of theory and practice; Journal of Physical Education and Sport
</t>
  </si>
  <si>
    <t>https://www.scopus.com/record/display.uri?eid=2-s2.0-85189909336&amp;origin=resultslist&amp;sort=plf-f&amp;src=s&amp;sot=cite&amp;sdt=a&amp;s=ref%282-s2.0-85143760574%29&amp;sessionSearchId=03763e72edbb512686c2bea0f0ae264a&amp;relpos=8</t>
  </si>
  <si>
    <r>
      <rPr>
        <rFont val="Arial Narrow"/>
        <b/>
        <color rgb="FF000000"/>
        <sz val="10.0"/>
      </rPr>
      <t>Delia Bădescu (ULBS</t>
    </r>
    <r>
      <rPr>
        <rFont val="Arial Narrow"/>
        <color rgb="FF000000"/>
        <sz val="10.0"/>
      </rPr>
      <t>), Nicoleta Zaharie (ULBS),</t>
    </r>
    <r>
      <rPr>
        <rFont val="Arial Narrow"/>
        <color rgb="FF000000"/>
        <sz val="10.0"/>
      </rPr>
      <t xml:space="preserve"> Iulian Stoian (ULBS),</t>
    </r>
    <r>
      <rPr>
        <rFont val="Arial Narrow"/>
        <color rgb="FF000000"/>
        <sz val="10.0"/>
      </rPr>
      <t xml:space="preserve"> Mircea Bădescu (ULBS), Cristian Stanciu (ULBS)</t>
    </r>
  </si>
  <si>
    <t>Gui Yulong; Current opportunities and challenges for scientists in the field of sports biomechanics; Teoriya i Praktika Fizicheskoy Kultury</t>
  </si>
  <si>
    <t>https://www.scopus.com/record/display.uri?eid=2-s2.0-85181221387&amp;origin=resultslist&amp;sort=plf-f&amp;src=s&amp;sot=cite&amp;sdt=a&amp;s=ref%282-s2.0-85143760574%29&amp;sessionSearchId=03763e72edbb512686c2bea0f0ae264a&amp;relpos=9</t>
  </si>
  <si>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</si>
  <si>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t>Faustino Riley Gem, Cuenco Jomarie, Galang Marvin Ross, Centeno Criselle, Sison Ariel Antwaun Rolando, De Joya Benito Roger; Adaptive Lineup Recommendation System for Basketball Coaching Using Multi Linear Regression and Decision Support Techniques; 2024 International Conference on Intelligent Cybernetics Technology and Applications, ICICyTA 2024</t>
  </si>
  <si>
    <t>https://www.scopus.com/record/display.uri?eid=2-s2.0-105001663522&amp;origin=resultslist&amp;sort=plf-f&amp;src=s&amp;sot=cite&amp;sdt=a&amp;s=ref%282-s2.0-85143760574%29&amp;sessionSearchId=03763e72edbb512686c2bea0f0ae264a&amp;relpos=10</t>
  </si>
  <si>
    <r>
      <rPr>
        <rFont val="Arial Narrow"/>
        <b/>
        <color rgb="FF000000"/>
        <sz val="10.0"/>
      </rPr>
      <t>Delia Bădescu (ULBS)</t>
    </r>
    <r>
      <rPr>
        <rFont val="Arial Narrow"/>
        <color rgb="FF000000"/>
        <sz val="10.0"/>
      </rPr>
      <t>, Nicoleta Zaharie (ULBS),</t>
    </r>
    <r>
      <rPr>
        <rFont val="Arial Narrow"/>
        <color rgb="FF000000"/>
        <sz val="10.0"/>
      </rPr>
      <t xml:space="preserve"> Iulian Stoian (ULBS)</t>
    </r>
    <r>
      <rPr>
        <rFont val="Arial Narrow"/>
        <color rgb="FF000000"/>
        <sz val="10.0"/>
      </rPr>
      <t>, Mircea Bădescu (ULBS), Cristian Stanciu (ULBS)</t>
    </r>
  </si>
  <si>
    <t>Qi Yufei, Sajadi S. Mohammad, Bagahei S., Rezaei R., Li Wei; Digital technologies in sports: Opportunities, challenges, and strategies for safeguarding athlete wellbeing and competitive integrity in the digital era; TECHNOLOGY IN SOCIETY</t>
  </si>
  <si>
    <t>https://www.webofscience.com/wos/woscc/full-record/WOS:001219725100001</t>
  </si>
  <si>
    <r>
      <rPr>
        <rFont val="Arial Narrow"/>
        <b/>
        <color rgb="FF000000"/>
        <sz val="10.0"/>
      </rPr>
      <t>Delia Bădescu (ULBS)</t>
    </r>
    <r>
      <rPr>
        <rFont val="Arial Narrow"/>
        <color rgb="FF000000"/>
        <sz val="10.0"/>
      </rPr>
      <t>, Nicoleta Zaharie (ULBS),</t>
    </r>
    <r>
      <rPr>
        <rFont val="Arial Narrow"/>
        <color rgb="FF000000"/>
        <sz val="10.0"/>
      </rPr>
      <t xml:space="preserve"> Iulian Stoian (ULBS)</t>
    </r>
    <r>
      <rPr>
        <rFont val="Arial Narrow"/>
        <color rgb="FF000000"/>
        <sz val="10.0"/>
      </rPr>
      <t>, Mircea Bădescu (ULBS), Cristian Stanciu (ULBS)</t>
    </r>
  </si>
  <si>
    <t>Mulyono Aris, Siregar Nofi Marlina, Sulaiman Iman; The influence of mental health and a-riseba shooting practice on the performance of basketball shooting results in 16-18 years age group; RETOS-NUEVAS TENDENCIAS EN EDUCACION FISICA DEPORTE Y RECREACION</t>
  </si>
  <si>
    <t>https://www.webofscience.com/wos/woscc/full-record/WOS:001299145200001</t>
  </si>
  <si>
    <r>
      <rPr>
        <rFont val="Arial Narrow"/>
        <b/>
        <color rgb="FF000000"/>
        <sz val="10.0"/>
      </rPr>
      <t>Delia Bădescu (ULBS),</t>
    </r>
    <r>
      <rPr>
        <rFont val="Arial Narrow"/>
        <color rgb="FF000000"/>
        <sz val="10.0"/>
      </rPr>
      <t xml:space="preserve"> Nicoleta Zaharie (ULBS), </t>
    </r>
    <r>
      <rPr>
        <rFont val="Arial Narrow"/>
        <color rgb="FF000000"/>
        <sz val="10.0"/>
      </rPr>
      <t xml:space="preserve">Iulian Stoian (ULBS), </t>
    </r>
    <r>
      <rPr>
        <rFont val="Arial Narrow"/>
        <color rgb="FF000000"/>
        <sz val="10.0"/>
      </rPr>
      <t>Mircea Bădescu (ULBS), Cristian Stanciu (ULBS)</t>
    </r>
  </si>
  <si>
    <r>
      <rPr>
        <rFont val="Arial Narrow"/>
        <color theme="1"/>
        <sz val="10.0"/>
      </rPr>
      <t xml:space="preserve">Stanciu Mirela, Popescu Agatha, Corman Sorina; </t>
    </r>
    <r>
      <rPr>
        <rFont val="Arial Narrow"/>
        <color theme="1"/>
        <sz val="10.0"/>
      </rPr>
      <t>A model of good practices in sustainable rural tourism from the mountain area- a case study "Gura Râului", Sibiu county, Romania; SCIENTIFIC PAPERS-SERIES MANAGEMENT ECONOMIC ENGINEERING IN AGRICULTURE AND RURAL DEVELOPMENT</t>
    </r>
  </si>
  <si>
    <t>https://www.webofscience.com/wos/woscc/full-record/WOS:001229070600067</t>
  </si>
  <si>
    <r>
      <rPr>
        <rFont val="Arial Narrow"/>
        <color theme="1"/>
        <sz val="10.0"/>
      </rPr>
      <t>Bădescu Mircea (ULBS), Purcar Carmen (pensie),</t>
    </r>
    <r>
      <rPr>
        <rFont val="Arial Narrow"/>
        <b/>
        <color theme="1"/>
        <sz val="10.0"/>
      </rPr>
      <t xml:space="preserve"> Bădescu Delia (ulbs)</t>
    </r>
  </si>
  <si>
    <t>Ankle foot with wire insertion.https://www.researchgate.net/publication/271990193_Ankle_Foot_Orthoses_with_Wire_Insertion</t>
  </si>
  <si>
    <t>FING 3</t>
  </si>
  <si>
    <t>Putra, Alfian Pramudita; Syahananta, Lolita Hapsari Dwi; Rahmatillah, Akif; Pujiyanto; Rahma, Osmalina Nur; Pawana, I. Putu Alit; Qulub, Fitriyatul; Andarini, Esti. Finite Element Analysis of Ventral Ankle-Foot Orthosis Under Cuff and Ground Reaction Force Loading. Mathematical Modelling of Engineering Problems, 2024, Vol 11, Issue 3, p673, ISSN
2369-0739, Academic Journal
DOI 10.18280/mmep.110311</t>
  </si>
  <si>
    <t>https://scholar.unair.ac.id/en/publications/finite-element-analysis-of-ventral-ankle-foot-orthosis-under-cuff</t>
  </si>
  <si>
    <t>Pure, Scopus &amp; Elsevier Fingerprint Engine</t>
  </si>
  <si>
    <r>
      <rPr>
        <rFont val="Arial Narrow"/>
        <b/>
        <color theme="1"/>
        <sz val="10.0"/>
      </rPr>
      <t>Badescu, D (Badescu, Delia) ;</t>
    </r>
    <r>
      <rPr>
        <rFont val="Arial Narrow"/>
        <color theme="1"/>
        <sz val="10.0"/>
      </rPr>
      <t xml:space="preserve"> Grigore, V (Grigore, Vasilica) ; Denes, C (Denes, Calin) ; Badescu, M (Badescu, Mircea) </t>
    </r>
  </si>
  <si>
    <t>The Taguchi Method and Conditions for its Implementation in High Performance Athletic Trening</t>
  </si>
  <si>
    <t>Antony, J; Lauterbach, L; (...); Snee, RD
Feb 5 2024
TQM JOURNAL 36 (2) , pp.478-498, Applying design of experiments to optimize the performance level of a curling sport team</t>
  </si>
  <si>
    <t>https://www.webofscience.com/wos/woscc/summary/fefd3c97-b4f4-4789-9583-ed7c1df756ea-ec2a4064/date-descending/1</t>
  </si>
  <si>
    <r>
      <rPr>
        <rFont val="Arial Narrow"/>
        <color theme="1"/>
        <sz val="10.0"/>
      </rPr>
      <t xml:space="preserve">Causevic Denis (University of Sarajevo); Rani Babina (Post Graduate Institute of Medical Education &amp; Research Chandigarh); Gasibat Qais (Universiti Putra Malaysia); Covic Denim (University of Sarajevo); Alexe Cristina Ioana (Universitatea ”Vasile Alecsandri” din Bacău); Pavel Silviu Ioan (Universitatea ”Vasile Alecsandri” din Bacău); </t>
    </r>
    <r>
      <rPr>
        <rFont val="Arial Narrow"/>
        <b/>
        <i/>
        <color theme="1"/>
        <sz val="10.0"/>
      </rPr>
      <t>Burchel Lucian Ovidiu (Universitatea ”Lucian Blaga” din Sibiu)</t>
    </r>
    <r>
      <rPr>
        <rFont val="Arial Narrow"/>
        <b/>
        <color theme="1"/>
        <sz val="10.0"/>
      </rPr>
      <t xml:space="preserve">; </t>
    </r>
    <r>
      <rPr>
        <rFont val="Arial Narrow"/>
        <color theme="1"/>
        <sz val="10.0"/>
      </rPr>
      <t xml:space="preserve">Alexe Dan Iulian (Universitatea ”Vasile Alecsandri” din Bacău). </t>
    </r>
  </si>
  <si>
    <t>Maturity-Related Variations in Morphology, Body Composition, and Somatotype Features among Young Male Football Players</t>
  </si>
  <si>
    <t>Akgul Mustafa Sakir, Tohanean Dragos Ioan, Akcay Neslihan, Paun Laurian Ioan, Cetin Tugba, Uysal Huseyin Sahin, Alexe Cristina Ioana ; Effects of Different Intensities of Post-Activation Performance Enhancement Protocols on Repeated Sprint Ability in Male Soccer Players: A Randomized Crossover Trial; APPLIED SCIENCES-BASEL</t>
  </si>
  <si>
    <t>https://www.webofscience.com/wos/woscc/full-record/WOS:001376311200001</t>
  </si>
  <si>
    <r>
      <rPr>
        <rFont val="Arial Narrow"/>
        <color theme="1"/>
        <sz val="10.0"/>
      </rPr>
      <t xml:space="preserve">Causevic Denis (University of Sarajevo); Rani Babina (Post Graduate Institute of Medical Education &amp; Research Chandigarh); Gasibat Qais (Universiti Putra Malaysia); Covic Denim (University of Sarajevo); Alexe Cristina Ioana (Universitatea ”Vasile Alecsandri” din Bacău); Pavel Silviu Ioan (Universitatea ”Vasile Alecsandri” din Bacău); </t>
    </r>
    <r>
      <rPr>
        <rFont val="Arial Narrow"/>
        <b/>
        <i/>
        <color theme="1"/>
        <sz val="10.0"/>
      </rPr>
      <t>Burchel Lucian Ovidiu (Universitatea ”Lucian Blaga” din Sibiu)</t>
    </r>
    <r>
      <rPr>
        <rFont val="Arial Narrow"/>
        <b/>
        <color theme="1"/>
        <sz val="10.0"/>
      </rPr>
      <t xml:space="preserve">; </t>
    </r>
    <r>
      <rPr>
        <rFont val="Arial Narrow"/>
        <color theme="1"/>
        <sz val="10.0"/>
      </rPr>
      <t xml:space="preserve">Alexe Dan Iulian (Universitatea ”Vasile Alecsandri” din Bacău). </t>
    </r>
  </si>
  <si>
    <t>Gheorghe Carmen, Michalsik Lars Bojsen, Bădău Dana, Bădău Adela, Mereuță Claudiu; Effects of post warm-up short-term inactivity on physical and physiological parameters in female elite team handball players; BALNEO AND PRM RESEARCH JOURNAL</t>
  </si>
  <si>
    <t>https://www.webofscience.com/wos/woscc/full-record/WOS:001243689500035</t>
  </si>
  <si>
    <r>
      <rPr>
        <rFont val="Arial Narrow"/>
        <color theme="1"/>
        <sz val="10.0"/>
      </rPr>
      <t xml:space="preserve">Causevic Denis (University of Sarajevo); Rani Babina (Post Graduate Institute of Medical Education &amp; Research Chandigarh); Gasibat Qais (Universiti Putra Malaysia); Covic Denim (University of Sarajevo); Alexe Cristina Ioana (Universitatea ”Vasile Alecsandri” din Bacău); Pavel Silviu Ioan (Universitatea ”Vasile Alecsandri” din Bacău); </t>
    </r>
    <r>
      <rPr>
        <rFont val="Arial Narrow"/>
        <b/>
        <i/>
        <color theme="1"/>
        <sz val="10.0"/>
      </rPr>
      <t>Burchel Lucian Ovidiu (Universitatea ”Lucian Blaga” din Sibiu)</t>
    </r>
    <r>
      <rPr>
        <rFont val="Arial Narrow"/>
        <b/>
        <color theme="1"/>
        <sz val="10.0"/>
      </rPr>
      <t xml:space="preserve">; </t>
    </r>
    <r>
      <rPr>
        <rFont val="Arial Narrow"/>
        <color theme="1"/>
        <sz val="10.0"/>
      </rPr>
      <t xml:space="preserve">Alexe Dan Iulian (Universitatea ”Vasile Alecsandri” din Bacău). </t>
    </r>
  </si>
  <si>
    <t>Moraru Liviu, Bădău Adela, Mereuță Claudiu,Gheorghe Carmen, Bădău Dana; Identification of asymmetries between longitudinal parameters and anthropometric proportionality ratios in children aged between 7 - 10 years; BALNEO AND PRM RESEARCH JOURNAL</t>
  </si>
  <si>
    <t>https://www.webofscience.com/wos/woscc/full-record/WOS:001243689500005</t>
  </si>
  <si>
    <r>
      <rPr>
        <rFont val="Arial Narrow"/>
        <color theme="1"/>
        <sz val="10.0"/>
      </rPr>
      <t xml:space="preserve">Causevic Denis (University of Sarajevo); Rani Babina (Post Graduate Institute of Medical Education &amp; Research Chandigarh); Gasibat Qais (Universiti Putra Malaysia); Covic Denim (University of Sarajevo); Alexe Cristina Ioana (Universitatea ”Vasile Alecsandri” din Bacău); Pavel Silviu Ioan (Universitatea ”Vasile Alecsandri” din Bacău); </t>
    </r>
    <r>
      <rPr>
        <rFont val="Arial Narrow"/>
        <b/>
        <i/>
        <color theme="1"/>
        <sz val="10.0"/>
      </rPr>
      <t>Burchel Lucian Ovidiu (Universitatea ”Lucian Blaga” din Sibiu)</t>
    </r>
    <r>
      <rPr>
        <rFont val="Arial Narrow"/>
        <b/>
        <color theme="1"/>
        <sz val="10.0"/>
      </rPr>
      <t xml:space="preserve">; </t>
    </r>
    <r>
      <rPr>
        <rFont val="Arial Narrow"/>
        <color theme="1"/>
        <sz val="10.0"/>
      </rPr>
      <t xml:space="preserve">Alexe Dan Iulian (Universitatea ”Vasile Alecsandri” din Bacău). </t>
    </r>
  </si>
  <si>
    <t>Li Yuanyuan; Experimental Study on the Effect of Sports Games on Physical Fitness in Children Aged 4-5 Years; REVISTA DE PSICOLOGIA DEL DEPORTE</t>
  </si>
  <si>
    <t>https://www.webofscience.com/wos/woscc/full-record/WOS:001343285400022</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</si>
  <si>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</si>
  <si>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Baccouch Rym, Laatar Rabeb, Borji Rihab, Waer Fatma Ben, Kachouri Hiba, Rebai Haithem, Sahli Sonia; The immediate effect of listening to music on postural balance and mobility in individuals with intellectual disability; JOURNAL OF INTELLECTUAL &amp; DEVELOPMENTAL DISABILITY</t>
  </si>
  <si>
    <t>https://www.webofscience.com/wos/woscc/full-record/WOS:001344477200001</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</si>
  <si>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</si>
  <si>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Ben Waer Fatma, Alexe Dan Iulian Alexe Cristina Ioana, Eken Ozgur, Paun Laurian Ioan, Sahli Sonia; Impact of Classical Music Listening on Cognitive and Functional Performances in Middle-Aged Women; APPLIED SCIENCES-BASEL</t>
  </si>
  <si>
    <t>https://www.webofscience.com/wos/woscc/full-record/WOS:001287855400001</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</si>
  <si>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</si>
  <si>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Dallas George, Dallas Costas, Stavropoulou Eleni, Toli Dimitra; The effect of classical music on balance, emotional state, and perceived effort in precompetitive artistic gymnasts and trampoline athletes; HUMAN MOVEMENT</t>
  </si>
  <si>
    <t>https://www.webofscience.com/wos/woscc/full-record/WOS:001364072900002</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</si>
  <si>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</si>
  <si>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Alsaeed Mohammed Issa, Ben Waer Fatma; Music and Caffeine Intake Effects on Gait, and Its Relationship with Psychological Parameters, in Middle-Aged Women; JOURNAL OF MULTIDISCIPLINARY HEALTHCARE</t>
  </si>
  <si>
    <t>https://www.webofscience.com/wos/woscc/full-record/WOS:001293084900001</t>
  </si>
  <si>
    <r>
      <rPr>
        <rFont val="Arial Narrow"/>
        <color theme="1"/>
        <sz val="10.0"/>
      </rPr>
      <t xml:space="preserve">Ben Waer Fatma (ISSEPS), Sahli Sonia (ISSEPS), Alexe Cristina Ioana (Universitatea ”Vasile Alecsandri” Bacău), Man Maria Cristina (Universitatea ”1Decembrie”Alba Iulia), Alexe Dan Iulian (Universitatea ”Vasile Alecsandri” Bacău), </t>
    </r>
    <r>
      <rPr>
        <rFont val="Arial Narrow"/>
        <b/>
        <i/>
        <color theme="1"/>
        <sz val="10.0"/>
      </rPr>
      <t>Burchel Lucian Ovidiu (Universitatea ”Lucian Blaga” din Sibiu)</t>
    </r>
  </si>
  <si>
    <t>Feltham Frank, Connelly Thomas, Cheng Chi-Tsun, Pang Toh Yen; A Wearable Sonification System to Improve Movement Awareness: A Feasibility Study; APPLIED SCIENCES-BASEL</t>
  </si>
  <si>
    <t>https://www.webofscience.com/wos/woscc/full-record/WOS:001149490000001</t>
  </si>
  <si>
    <t>Turcu Ioan (UniTBv); Oancea Bogdan (UniTBv); Chicomban Mihaela (UniTBv); Simion Gabriel (UniTBv); Șimon Sorin (UAB); Tiucă Negriu Ioana (UAB); Ordean Mircea (UAB); Petrovici Alexandru (UAB); Șeușan Nicolescu Adina (UAB); Haisan Petronela (UAB); Hășmășan Ioan (ULBS); Hulpuș Alexandru (ULBS); Stoian Iulian (ULBS); Ciocan Cătălin (UB); Curițianu Maria (UniTBv)</t>
  </si>
  <si>
    <t>Effect of 8-Week beta-Alanine Supplementation on CRP, IL-6, Body Composition, and Bio-Motor Abilities in Elite Male Basketball Players; Ref.66</t>
  </si>
  <si>
    <t>Georgiou George, Antoniou Kyriaki, Antoniou Stephanie, Michelekaki Eleni Anna, Zare Reza, Redha Ali Ali, Prokopidis Konstantinos, Christodoulides Efstathios, Clifford Tom; Effect of Beta-Alanine Supplementation on Maximal Intensity Exercise in Trained Young Male Individuals: A Systematic Review and Meta-Analysis; INTERNATIONAL JOURNAL OF SPORT NUTRITION AND EXERCISE METABOLISM</t>
  </si>
  <si>
    <t>https://www.webofscience.com/wos/woscc/full-record/WOS:001273727100001</t>
  </si>
  <si>
    <t>Zaharia Gabriel (UNEFS), Bădău Dana (UniTBv), Tudor Virgil (UNEFS), Costache Raluca (UNEFS), Geambașu Adina (UNEFS), Damian Mirela (UOvCt), Giurgiu Laura (UOvCt), Damian Cosmin (UOvCt), Ursu Vasile Emil (UAB), Rusu Răzvan Gheorghe (UAB), Hășmășan Ioan Teodor (ULBS), Stoian Iulian (ULBS), Țifrea Corina (UNEFS)</t>
  </si>
  <si>
    <t>The Effects of 8 Aerobic Endurance Training Weeks of 4vs.4+GK Small-Sided Games versus Traditional Training on Physical Fitness and Skills among U18 Football Players</t>
  </si>
  <si>
    <t>Arslanoglu Cansel, Celgin Gurkan Selim, Arslanoglu Erkal, Demirci Nevzat, Karakas Fatih, Dogan Erol, Cakaloglu Erdem, Sahin Fatma Nese, Kucuk Hamza; An Effective Method of Aerobic Capacity Development: Combined Training with Maximal Aerobic Speed and Small-Sided Games for Amateur Football Players; APPLIED SCIENCES-BASEL</t>
  </si>
  <si>
    <t>https://www.webofscience.com/wos/woscc/full-record/WOS:001333749900001</t>
  </si>
  <si>
    <t>Jumareng Hasanuddin, Setiawan Edi, Tannoubi Amayra, Lardika Rola Angga, Adil Ahmad, Gazali Novri, Gani Ruslan Abdul, Ahmedov Farruh, Kurtoglu Ahmet, Alexe Dan Iulian; Small Sided Games 3vs3 Goalkeeper-Encouragement: Improve the Physical and Technical Performance of Youth Soccer Players; EUROPEAN JOURNAL OF HUMAN MOVEMENT</t>
  </si>
  <si>
    <t>https://www.webofscience.com/wos/woscc/full-record/WOS:001331138100003</t>
  </si>
  <si>
    <t>FSTI4</t>
  </si>
  <si>
    <t>Bădău Adela, Cengiz Sebnem Sarvan, Karesi Huseyin, Er Batuhan; The Effect of Hamstring Eccentric Strength and Asymmetry on Acceleration and Vertical Jump Performance in Professional Female Soccer Players; RETOS-NUEVAS TENDENCIAS EN EDUCACION FISICA DEPORTE Y RECREACION</t>
  </si>
  <si>
    <t>https://www.webofscience.com/wos/woscc/full-record/WOS:001244998300001</t>
  </si>
  <si>
    <t>Fashi Mohamad, Seraji Afshin; The Effect of Regular Exercise on Lung Function and Amino Acid Arginine-Alanine in Traffic Police of the Provinces Affected by Dust Particles in Iran; Journal of Military Medicine</t>
  </si>
  <si>
    <t>https://www.scopus.com/record/display.uri?eid=2-s2.0-85192179989&amp;origin=resultslist&amp;sort=plf-f&amp;src=s&amp;sot=cite&amp;sdt=a&amp;s=ref%282-s2.0-85140745432%29&amp;relpos=2</t>
  </si>
  <si>
    <t xml:space="preserve">Pratama Reza Resah, Fikri Aprizal, Lubis Johansyah, Samsudin, Widiastuti, Arisman, Muslimin; The Effectiveness of Small Side Games in Increasing the Vo2Max Ability of Football Athletes; International Journal of Human Movement and Sports Sciences
</t>
  </si>
  <si>
    <t>https://www.scopus.com/record/display.uri?eid=2-s2.0-85181522274&amp;origin=resultslist&amp;sort=plf-f&amp;src=s&amp;sot=cite&amp;sdt=a&amp;s=ref%282-s2.0-85165184763%29&amp;relpos=5</t>
  </si>
  <si>
    <r>
      <rPr>
        <rFont val="Arial Narrow"/>
        <color theme="1"/>
        <sz val="10.0"/>
      </rPr>
      <t>Turcu Ioan (UniTBv); Oancea Bogdan (UniTBv); Chicomban Mihaela (UniTBv); Simion Gabriel (UniTBv); Șimon Sorin (UAB); Tiucă Negriu Ioana (UAB); Ordean Mircea (UAB); Petrovici Alexandru (UAB); Șeușan Nicolescu Adina (UAB); Haisan Petronela (UAB); Hășmășan Ioan (ULBS);</t>
    </r>
    <r>
      <rPr>
        <rFont val="Arial Narrow"/>
        <b/>
        <color theme="1"/>
        <sz val="10.0"/>
      </rPr>
      <t xml:space="preserve"> Hulpuș Alexandru (ULBS)</t>
    </r>
    <r>
      <rPr>
        <rFont val="Arial Narrow"/>
        <color theme="1"/>
        <sz val="10.0"/>
      </rPr>
      <t>; Stoian Iulian (ULBS); Ciocan Cătălin (UB); Curițianu Maria (UniTBv)</t>
    </r>
  </si>
  <si>
    <r>
      <rPr>
        <rFont val="Arial Narrow"/>
        <color rgb="FF222222"/>
        <sz val="10.0"/>
      </rPr>
      <t>Douligeris, A.; Methenitis, S.; Lazou, A.; Panayiotou, G.; Feidantsis, K.; Voulgaridou, G.; Manios, Y.; Jamurtas, A.Z.; Giaginis, C.; Papadopoulou, S.K. The Effect of Acute Pre-Workout Supplement Ingestion on Basketball-Specific Performance of Well-Trained Athletes. </t>
    </r>
    <r>
      <rPr>
        <rFont val="Arial Narrow"/>
        <i/>
        <color rgb="FF222222"/>
        <sz val="10.0"/>
      </rPr>
      <t>Nutrients</t>
    </r>
    <r>
      <rPr>
        <rFont val="Arial Narrow"/>
        <color rgb="FF222222"/>
        <sz val="10.0"/>
      </rPr>
      <t> </t>
    </r>
    <r>
      <rPr>
        <rFont val="Arial Narrow"/>
        <b/>
        <color rgb="FF222222"/>
        <sz val="10.0"/>
      </rPr>
      <t>2023</t>
    </r>
    <r>
      <rPr>
        <rFont val="Arial Narrow"/>
        <color rgb="FF222222"/>
        <sz val="10.0"/>
      </rPr>
      <t>, </t>
    </r>
    <r>
      <rPr>
        <rFont val="Arial Narrow"/>
        <i/>
        <color rgb="FF222222"/>
        <sz val="10.0"/>
      </rPr>
      <t>15</t>
    </r>
    <r>
      <rPr>
        <rFont val="Arial Narrow"/>
        <color rgb="FF222222"/>
        <sz val="10.0"/>
      </rPr>
      <t>, 2304. https://doi.org/10.3390/nu15102304</t>
    </r>
  </si>
  <si>
    <t>https://www.mdpi.com/2072-6643/15/10/2304</t>
  </si>
  <si>
    <r>
      <rPr>
        <rFont val="Arial Narrow"/>
        <color rgb="FF000000"/>
        <sz val="10.0"/>
      </rPr>
      <t xml:space="preserve">Turcu Ioan (UniTBv); Oancea Bogdan (UniTBv); Chicomban Mihaela (UniTBv); Simion Gabriel (UniTBv); Șimon Sorin (UAB); Tiucă Negriu Ioana (UAB); Ordean Mircea (UAB); Petrovici Alexandru (UAB); Șeușan Nicolescu Adina (UAB); Haisan Petronela (UAB); Hășmășan Ioan (ULBS); </t>
    </r>
    <r>
      <rPr>
        <rFont val="Arial Narrow"/>
        <b/>
        <color rgb="FF000000"/>
        <sz val="10.0"/>
      </rPr>
      <t>Hulpuș Alexandru (ULBS)</t>
    </r>
    <r>
      <rPr>
        <rFont val="Arial Narrow"/>
        <color rgb="FF000000"/>
        <sz val="10.0"/>
      </rPr>
      <t xml:space="preserve">; </t>
    </r>
    <r>
      <rPr>
        <rFont val="Arial Narrow"/>
        <color rgb="FF000000"/>
        <sz val="10.0"/>
      </rPr>
      <t>Stoian Iulian (ULBS)</t>
    </r>
    <r>
      <rPr>
        <rFont val="Arial Narrow"/>
        <b/>
        <color rgb="FF000000"/>
        <sz val="10.0"/>
      </rPr>
      <t xml:space="preserve">; </t>
    </r>
    <r>
      <rPr>
        <rFont val="Arial Narrow"/>
        <color rgb="FF000000"/>
        <sz val="10.0"/>
      </rPr>
      <t>Ciocan Cătălin (UB); Curițianu Maria (UniTBv)</t>
    </r>
  </si>
  <si>
    <t>Szabo, D. A. (UMFTGM)                Neagu, N. (UMFTGM)              Teodorescu Silvia (UNEFS)             Sopa Ioan Sabin (ULBS)          Panait L (UNEFS)</t>
  </si>
  <si>
    <t>Szabo DA, Neagu N, Teodorescu S, Predescu C, Sopa IS, Panait L (2022) TECAR therapy associated with high-intensity laser therapy (hilt) and manual therapy in the treatment of muscle disorders: a literature review on the theorised effects supporting their use. J Clin Med 11(20):6149</t>
  </si>
  <si>
    <t>Trybulski, R., Żebrowska, A., Bichowska-Pawęska, M., Kużdżał, A., Ryszkiel, I., Silva, R. M. ... Kawczyński, A. (2024). The Effects of Combined Contrast Heat Cold Pressure Therapy on Post-Exercise Muscle Recovery in MMA Fighters: A Randomized Controlled Trial. Journal of Human Kinetics, 94, 127-146. https://doi.org/10.5114/jhk/190220</t>
  </si>
  <si>
    <t>https://www.webofscience.com/wos/woscc/full-record/WOS:001339846300010</t>
  </si>
  <si>
    <t xml:space="preserve">Kużdżał, A., Muracki, J., Makar, P., Roczniok, R., Studnicki, R., Pożarowszczyk-Kuczko, B., Kawczyński, A., &amp; Trybulski, R. (2024). Assessment of the Impact of Heat-Compression Therapy Time on Muscle Biomechanical Properties and Forearm Tissue Perfusion in MMA Fighters—A Pilot Study. Applied Sciences, 14(19), 8659. https://doi.org/10.3390/app14198659 </t>
  </si>
  <si>
    <t>https://www.webofscience.com/wos/woscc/full-record/WOS:001333816300001</t>
  </si>
  <si>
    <t xml:space="preserve">García-Rueda, L., Cabanas-Valdés, R., Salgueiro, C., Pérez-Bellmunt, A., Rodríguez-Sanz, J., &amp; López-de-Celis, C. (2024). Immediate effects of TECAR therapy on lower limb to decrease hypertonia in chronic stroke survivors: a randomized controlled trial. Disability and Rehabilitation, 47(5), 1214–1223. https://doi.org/10.1080/09638288.2024.2365992
García-Rueda, L., Cabanas-Valdés, R., Salgueiro, C., Pérez-Bellmunt, A., Rodríguez-Sanz, J., &amp; López-de-Celis, C. (2024). Immediate effects of TECAR therapy on lower limb to decrease hypertonia in chronic stroke survivors: a randomized controlled trial. Disability and Rehabilitation, 47(5), 1214–1223. https://doi.org/10.1080/09638288.2024.2365992
</t>
  </si>
  <si>
    <t>https://www.webofscience.com/wos/woscc/full-record/WOS:001262590300001</t>
  </si>
  <si>
    <t xml:space="preserve">Scaturro Dalila, Migliorino Domenico, Lauricella Lorenza, Quartararo Francesco, Calabrese Noemi, Tomasello Sofia, Vecchio Michele, Letizia Mauro Giulia (2024). Extracorporeal ShockWave Treatment vs. mesotherapy in the treatment of myofascial syndromes: a clinical trial. Frontiers in Medicine. Volume 11. DOI=10.3389/fmed.2024.1388922
</t>
  </si>
  <si>
    <t>https://www.webofscience.com/wos/woscc/full-record/WOS:001238901300001</t>
  </si>
  <si>
    <t>Bagga I B, Ramteke S U, Keoliya A (March 13, 2024) Progressive Physiotherapy Rehabilitation Program for a Patient With Biceps Tenodesis Recovery: A Case Report. Cureus 16(3): e56085. doi:10.7759/cureus.56085</t>
  </si>
  <si>
    <t>https://www.webofscience.com/wos/woscc/full-record/WOS:001205518800025</t>
  </si>
  <si>
    <t>Zhang S, Zeng N, Wu S, Wu HH, Kong MW. Research progress in spasmodic torticollis rehabilitation treatment. World J Clin Cases 2024; 12(7): 1205-1214</t>
  </si>
  <si>
    <t>https://www.webofscience.com/wos/woscc/full-record/WOS:001189688900022</t>
  </si>
  <si>
    <t>Felipe Fernandes Maciel K, Cordeiro AH, Fernandes Batista de Amorim R, Bertti Coelho L, de Freitas Cordeiro M, Pinto TDA. Accelerating Healing and Relieving Pain: High-Intensity Laser Therapy for Paraneoplastic Cutaneous Vasculitis Associated with Multiple Myeloma. Am J Case Rep. 2024 Feb 7;25:e942322. doi: 10.12659/AJCR.942322. PMID: 38321712; PMCID: PMC10862082.</t>
  </si>
  <si>
    <t>https://www.webofscience.com/wos/woscc/full-record/WOS:001186446900001</t>
  </si>
  <si>
    <t>Amoli MJ, Khademi-Kalantari K, Niajalili M, Daryabor A, Naimi SS. Comparison of the effect of separate and simultaneous application of Tecar therapy and low-level laser therapy on
the neurological symptoms of type 2 diabetic patients with peripheral neuropathy of lower limbs. Turk J Phys Med Rehab 2024;70(3):344-357. doi: 10.5606/tftrd.2024.13419</t>
  </si>
  <si>
    <t>https://www.webofscience.com/wos/woscc/full-record/WOS:001301802300007</t>
  </si>
  <si>
    <t>Javan Amoli M, Khademi Kalantari K, Ahmadpour Emshi Z, Daryabor A, Naimi S S, Comparison of Tecar Therapy and Low-Level Laser Therapy Separately and Simultaneously on Clinical Symptoms and Health-Related Quality of Life in Individuals with Type 2 Diabetes: A 3-Month Follow-up Study.Int J Endocrinol Metab.2024;22(1):e143135.https://doi.org/10.5812/ijem-143135.</t>
  </si>
  <si>
    <t>https://www.webofscience.com/wos/woscc/full-record/WOS:001259957500002</t>
  </si>
  <si>
    <t>Scaturro D, de Sire A, Vitagliani F, et al. Effectiveness of cryo plus ultrasound therapy versus diathermy in combination with high-intensity laser therapy for pain relief in footballers with muscle injuries: A prospective study. Journal of Back and Musculoskeletal Rehabilitation. 2024;37(3):771-780. doi:10.3233/BMR-230265</t>
  </si>
  <si>
    <t>https://www.webofscience.com/wos/woscc/full-record/WOS:001228356400022</t>
  </si>
  <si>
    <t>Szabo DA, Neagu N, Teodorescu S, Predescu C, Sopa IS, Panait L (2021). Study on the Influence of Proprioceptive Control versus Visual Control on Reaction Speed, Hand Coordination, and Lower Limb Balance in Young Students 14-15 Years Old. INTERNATIONAL JOURNAL OF ENVIRONMENTAL RESEARCH AND PUBLIC HEALTH
Volume18Issue19
DOI10.3390/ijerph181910356</t>
  </si>
  <si>
    <t>Hsin-jen Hsu, Yu-Ting Tseng (2024). Impaired motor skills and proprioceptive function in Mandarin-speaking children with developmental language disorder. Brain and Language
Volume 251, April 2024, 105390. https://doi.org/10.1016/j.bandl.2024.105390</t>
  </si>
  <si>
    <t>https://www.webofscience.com/wos/woscc/full-record/WOS:001197832000001</t>
  </si>
  <si>
    <t xml:space="preserve">Jouira, G., Alexe, D. I., Tohănean, D. I., Alexe, C. I., Tomozei, R. A., &amp; Sahli, S. (2024). The Relationship between Dynamic Balance, Jumping Ability, and Agility with 100 m Sprinting Performance in Athletes with Intellectual Disabilities. Sports, 12(2), 58. https://doi.org/10.3390/sports12020058 </t>
  </si>
  <si>
    <t>https://www.webofscience.com/wos/woscc/full-record/WOS:001176469300001</t>
  </si>
  <si>
    <t>Türkmen, C., &amp; Kayabınar, E. (2024). Reference data for the hand grip and palmar pinch force sense errors and the relationship between school-entry-age in young adults. WORK, 79(4), 1685-1695. https://doi.org/10.3233/WOR-230046 (Original work published 2024)</t>
  </si>
  <si>
    <t>https://www.webofscience.com/wos/woscc/full-record/WOS:001392923100009</t>
  </si>
  <si>
    <t>Camenidis, C.-M., de Hillerin , P. J. ., Mihăilescu , L. ., Geantă , V. A. ., &amp; Roşu, D. . (2024). The Effects of Integrated Proprioception Development Strategies in Increasing the Psycho-Neuro-Motor Level of Children. Revista Romaneasca Pentru Educatie Multidimensionala, 16(3), 277-308. https://doi.org/10.18662/rrem/16.3/894</t>
  </si>
  <si>
    <t>https://www.webofscience.com/wos/woscc/full-record/WOS:001318544200016</t>
  </si>
  <si>
    <t xml:space="preserve">Popescu, A., Stanciu, M., Stanciu, C., 2023,
</t>
  </si>
  <si>
    <t>Romania”s vegetal production in the post access period
to the European Union, Scientific Papers Series
Management, Economic Engineering in Agriculture
and Rural Development Vol. 23(1), 627-638.</t>
  </si>
  <si>
    <t>Radu Lucian PÂNZARU, Dragoș Mihai MEDELETE, Diana Marina SORA, FRUIT CONSUMPTION IN ROMANIA (2017-2019), Scientific Papers Series Management, Economic Engineering in Agriculture and Rural Development Vol. 24, Issue 1, 2024, p. 725-732</t>
  </si>
  <si>
    <t>https://www.webofscience.com/wos/woscc/full-record/WOS:001229070600075</t>
  </si>
  <si>
    <t>Cristiana Silvia BUZATU, Iulian Virgil GHIULEANU, Valentina Constanța TUDOR,Nicoleta OLTENACU, George VLAD, SUSTAINABILITY IN AGRICULTURAL WORK - OUR SHARED
RESPONSIBILITY, Scientific Papers Series Management, Economic Engineering in Agriculture and Rural Development Vol. 24, Issue 1, 2024, p. 147-155</t>
  </si>
  <si>
    <t>https://www.webofscience.com/wos/woscc/full-record/WOS:001229070600010</t>
  </si>
  <si>
    <t>Romania's vegetal production in the post access period
to the European Union, Scientific Papers Series
Management, Economic Engineering in Agriculture and
Rural Development Vol. 23(1): 627-638.</t>
  </si>
  <si>
    <t>Andi CIOBANU, Dragoș Mihai MEDELETE, Radu Lucian PÂNZARU, Mihai CICHI, FRUIT GROWING IN THE SOUTH-WEST OLTENIA REGION
IN THE NATIONAL CONTEXT (2016-2022), Scientific Papers Series Management, Economic Engineering in Agriculture and Rural Development
Vol. 24, Issue 3, 2024, p. 203-212</t>
  </si>
  <si>
    <t>https://www.webofscience.com/wos/woscc/full-record/WOS:001390217300016</t>
  </si>
  <si>
    <t>Romania's vegetal production in the post access period
to the European Union, Scientific Papers Series
Management, Economic Engineering in Agriculture and
Rural Development, Vol. 23(1), 627-638.</t>
  </si>
  <si>
    <t>Radu Lucian PÂNZARU, Dragoș Mihai MEDELET, THE PLACE AND ROLE OF THE SOUTH-WEST OLTENIA
DEVELOPMENT REGION WITHIN THE NATIONAL CEREAL
PRODUCTION (2017-2023), Scientific Papers Series Management, Economic Engineering in Agriculture and Rural Development
Vol. 24, Issue 3, 2024, p. 613-620</t>
  </si>
  <si>
    <t>https://www.webofscience.com/wos/woscc/full-record/WOS:001390219300027</t>
  </si>
  <si>
    <t>Rodino, S, POTENTIAL OF AGRICULTURAL BIOMASS VALORIZATION FOR CIRCULAR BIOECONOMY, 
SCIENTIFIC PAPERS-SERIES MANAGEMENT ECONOMIC ENGINEERING IN AGRICULTURE AND RURAL DEVELOPMENT
Volume24Issue3Page749-758</t>
  </si>
  <si>
    <t>https://www.webofscience.com/wos/woscc/full-record/WOS:001390219300039</t>
  </si>
  <si>
    <t xml:space="preserve">Stanciu, M., Popescu, A., Stanciu, C., 2023, </t>
  </si>
  <si>
    <t>Rural
Tourism, Agrotourism and Ecotourism in Romania:
Current Research Status and Future Trends, Scientific
Papers Series Management, Economic Engineering in
Agriculture and Rural Development, 23 (1), 745-758,</t>
  </si>
  <si>
    <t>Velea, L., Irimescu, A., Bojariu, R., &amp; Chitu, Z. (2024). Climate Change and Its Impact on Romanian Rural Tourism—A Review of Actionable Knowledge. Agriculture, 14(11), 1917.</t>
  </si>
  <si>
    <t>https://www.webofscience.com/wos/woscc/full-record/WOS:001363562200001</t>
  </si>
  <si>
    <t>Dobre, C., Linca, A. C., Toma, E., &amp; Iorga, A. (2024). Sustainable Development of Rural Mountain Tourism: Insights from Consumer Behavior and Profiles. Sustainability, 16(21), 9449.</t>
  </si>
  <si>
    <t>https://www.webofscience.com/wos/woscc/full-record/WOS:001351985000001</t>
  </si>
  <si>
    <t>Mănescu, Camelia, et al. "Identification of Opportunities for Capitalizing on Tourist Potential in Hunedoara County through Rural Tourism Activities and Supporting the Development of the Local Community." Sustainability 16.19 (2024): 8296.</t>
  </si>
  <si>
    <t>https://www.webofscience.com/wos/woscc/full-record/WOS:001332948100001</t>
  </si>
  <si>
    <t>Mariana CHIVU1,2, Silvius STANCIU, AGRITOURISM MARKET IN ROMANIA: POTENTIAL,
CONCENTRATION, AND DEVELOPMENT PERSPECTIVES, Scientific Papers Series Management, Economic Engineering in Agriculture and Rural Development Vol. 24, Issue 1, 2024, p. 195-201</t>
  </si>
  <si>
    <t>https://www.webofscience.com/wos/woscc/full-record/WOS:001229070600017</t>
  </si>
  <si>
    <t>Romeo Cătălin CREȚU*, Ioan Iulian ALECU**, Dragoș RĂDUCAN*, Petrică ȘTEFAN*, RESEARCH ONTO THE IMPLEMENTATION OF THE ECOLOGICAL
LABEL IN AGROTOURISM, Scientific Papers Series Management, Economic Engineering in Agriculture and Rural Development Vol. 24, Issue 1, 2024, p. 275-280</t>
  </si>
  <si>
    <t>https://www.webofscience.com/wos/woscc/full-record/WOS:001229070600024</t>
  </si>
  <si>
    <t>Ana Irina NICOLAU, , Sorin IONITESCU,  Simona MOAGĂR-POLADIAN, Doina Maria TILEA,  Ana-Maria DINU, CHALLENGES IN IMPLEMENTING CIRCULAR ECONOMY
STRATEGIES IN ROMANIA, Scientific Papers Series Management, Economic Engineering in Agriculture and Rural Development Vol. 24, Issue 1, 2024, p. 669-684</t>
  </si>
  <si>
    <t>https://www.webofscience.com/wos/woscc/full-record/WOS:001229070600053</t>
  </si>
  <si>
    <t xml:space="preserve">Jenica CĂLINA, Aurel CĂLINA, STUDY REGARDING THE ANALYSIS OF TOURIST RESOURCES AND ACTIVITIES FROM A BOARDING HOUSE IN THE MUNICIPALITY OF CICANEȘTI - ARGEȘ, ROMANIA, IN THE PERIOD 2018-2022, Scientific Papers Series Management, Economic Engineering in Agriculture and Rural Development Vol. 24, Issue 2, 2024, p. </t>
  </si>
  <si>
    <t>https://www.webofscience.com/wos/woscc/full-record/WOS:001264962000024</t>
  </si>
  <si>
    <t>Calina, J (Calina, Jenica) [1] ; Calina, A (Calina, Aurel) [1], STUDY ON THE DEVELOPMENT AND EVOLUTION OF THE SUSTAINABLE AGRITOURISM ACTIVITY AT A BOARDING HOUSE IN CRASNA MUNICIPALITY - GORJ, ROMANIA, 
SCIENTIFIC PAPERS-SERIES MANAGEMENT ECONOMIC ENGINEERING IN AGRICULTURE AND RURAL DEVELOPMENT
Volume24Issue2Page249-258, 2024</t>
  </si>
  <si>
    <t>https://www.webofscience.com/wos/woscc/full-record/WOS:001264962000025</t>
  </si>
  <si>
    <t xml:space="preserve">Romeo Cătălin CREȚU1*, Ioan Iulian ALECU1**, Ionuţ Silviu BEIA1**,
Viorel Costin BANȚA2, Petrică ȘTEFAN1, RESEARCH ON THE IMPACT OF THE HOSTILITIES IN UKRAINE ON TOURISM IN THE DANUBE DELTA, Scientific Papers Series Management, Economic Engineering in Agriculture and Rural Development Vol. 24, Issue 2, 2024, p. </t>
  </si>
  <si>
    <t>https://www.webofscience.com/wos/woscc/full-record/WOS:001264962000042</t>
  </si>
  <si>
    <t>Cornelia Marilena DAMIAN, Dragoș Ion SMEDESCU, Răzvan PANAIT,
Cristiana Silvia BUZATU, Andrei VASILE, Valentina Constanța TUDOR, THE IMPACT OF THE COVID 19 PANDEMIC ON RURAL TOURISM IN EUROPE, Scientific Papers Series Management, Economic Engineering in Agriculture and Rural Development Vol. 24, Issue 2, 2024, p.</t>
  </si>
  <si>
    <t>https://www.webofscience.com/wos/woscc/full-record/WOS:001264962000044</t>
  </si>
  <si>
    <t>Tenreiro, RN (Tenreiro, Raquel Nunes) [1] ; Martinho, VJPD (Martinho, Vitor Joao Pereira Domingues), Tourism in rural areas as a broader concept: Some insights from the Portuguese reality, 
OPEN AGRICULTURE
Volume9Issue1
DOI10.1515/opag-2022-0345</t>
  </si>
  <si>
    <t>https://www.webofscience.com/wos/woscc/full-record/WOS:001302209100001</t>
  </si>
  <si>
    <t>Bálint-Bálint, L (Balint-Balint, Lorant) [1] ; Magyari-Sáska, Z (Magyari-Saska, Zsolt) [1] ; Irimus, IA (Irimus, Ioan Aurel) [2] ; Attila, P (Attila, Peteley) [1] ; Nita, A, The Valuation of the Urban Ecotourism Potential of the Volcanic Geomorphohydrosite Băile Tuşnad in Harghita County, Romania, 
MODERN GEOGRAFIA
Volume19Issue3Page49-68</t>
  </si>
  <si>
    <t>https://www.webofscience.com/wos/woscc/full-record/WOS:001469736200005</t>
  </si>
  <si>
    <t>Calina, J (Calina, Jenica) [1] ; Calina, A, STUDY ON THE INVENTORY AND CHARACTERIZATION OF TOURIST POTENTIAL AND ACTIVITY IN THE CORABIA - OLT AREA, ROMANIA, 
SCIENTIFIC PAPERS-SERIES MANAGEMENT ECONOMIC ENGINEERING IN AGRICULTURE AND RURAL DEVELOPMENT
Volume24Issue3Page131-142</t>
  </si>
  <si>
    <t>https://www.webofscience.com/wos/woscc/full-record/WOS:001390217300010</t>
  </si>
  <si>
    <t xml:space="preserve">Stanciu, M., Popescu, A., Stanciu, C, Popa, S.,
2022, </t>
  </si>
  <si>
    <t>Local Gastronomic Points as Part of Sustainable
Agritourism and Young People's Perception of it. Case
Study, Sibiu County, Romania, Scientific Papers Series
Management, Economic Engineering in Agriculture &amp;
Rural Development, 22(4), 697-706</t>
  </si>
  <si>
    <t>Campos-Quezada, AR (Campos-Quezada, Ariadna Raquel) [1] ; Castillo-Ortiz, I (Castillo-Ortiz, Ismael) , Sustainability in food tourism studies: a systematic literature review, 
PASOS-REVISTA DE TURISMO Y PATRIMONIO CULTURAL
Volume22Issue3Page595-614
DOI10.25145/j.pasos.2024.22.039, 2024</t>
  </si>
  <si>
    <t>https://www.webofscience.com/wos/woscc/full-record/WOS:001277143900012</t>
  </si>
  <si>
    <t>Mariana CHIVU1,2, Silvius STANCIU, PROMOTING ROMANIA'S CULINARY HERITAGE. CASE STUDY:
LOCAL GASTRONOMIC POINTS, Scientific Papers Series Management, Economic Engineering in Agriculture and Rural Development Vol. 24, Issue 1, 2024, p. 203-211</t>
  </si>
  <si>
    <t>https://www.webofscience.com/wos/woscc/full-record/WOS:001229070600018</t>
  </si>
  <si>
    <t>Beciu, Silviu, Georgiana Armenița Arghiroiu, and Maria Bobeică. "From Origins to Trends: A Bibliometric Examination of Ethical Food Consumption." Foods 13.13 (2024): 2048.</t>
  </si>
  <si>
    <t>https://www.webofscience.com/wos/woscc/full-record/WOS:001269157300001</t>
  </si>
  <si>
    <t xml:space="preserve">
Badescu, D (Badescu, Delia) [1] ; Zaharie, N (Zaharie, Nicoleta) [1] ; Stoian, I (Stoian, Iulian) [1] ; Badescu, M (Badescu, Mircea) [2] ; Stanciu, C (Stanciu, Cristian) [3] , [4]</t>
  </si>
  <si>
    <t>A Narrative Review of the Link between Sport and Technology</t>
  </si>
  <si>
    <t xml:space="preserve">
Steff, N (Steff, Norbert) [1] , [2] ; Badau, D (Badau, Dana) [1] ; Badau, A (Badau, Adela) [1], Improving Agility and Reactive Agility in Basketball Players U14 and U16 by Implementing Fitlight Technology in the Sports Training Proces, 
APPLIED SCIENCES-BASEL
Volume14Issue9
DOI10.3390/app14093597</t>
  </si>
  <si>
    <t xml:space="preserve">
Qi, YF (Qi, Yufei) [1] ; Sajadi, SM (Sajadi, S. Mohammad) [2] ; Baghaei, S (Baghaei, S.) [3] ; Rezaei, R (Rezaei, R.) [3] ; Li, W (Li, Wei) [4], Digital technologies in sports: Opportunities, challenges, and strategies for safeguarding athlete wellbeing and competitive integrity in the digital era, TECHNOLOGY IN SOCIETY
Volume77
DOI10.1016/j.techsoc.2024.102496</t>
  </si>
  <si>
    <t>Mulyono, A (Mulyono, Aris) [1] ; Siregar, NM (Siregar, Nofi Marlina) [2] ; Sulaiman, I (Sulaiman, Iman) [2], The influence of mental health and a-riseba shooting practice on the performance of basketball shooting results in 16-18 years age group, 
RETOS-NUEVAS TENDENCIAS EN EDUCACION FISICA DEPORTE Y RECREACION
Issue58Page1117-1124, 2024</t>
  </si>
  <si>
    <t>Makar, P (Makar, Piotr) [1] ; Silva, AF (Silva, Ana Filipa) [2] , [3] ; Silva, RM (Silva, Rui Miguel) [2] , [3] ; Janusiak, M (Janusiak, Marcin) [4] ; Smoter, M (Smoter, Malgorzata) [5] ; Clemente, FM, The Agreement Between Bushnell and Stalker Radar Guns for Measuring Ball Speed in Throwing and Kicking, 
APPLIED SCIENCES-BASEL
Volume14Issue22</t>
  </si>
  <si>
    <t>Rozmiarek, M, Applying Environmental Sustainability Practices in Martial Arts Sports Clubs: A Case Study of Poznan, 
SUSTAINABILITY, Volume16Issue22</t>
  </si>
  <si>
    <t>Cojocariu, VM (Cojocariu, Venera-Mihaela) [1] ; Boghian, I, A Literature Review on Digital Creativity in Higher Education-Toward a Conceptual Model, 
EDUCATION SCIENCES
Volume14Issue11</t>
  </si>
  <si>
    <t>Stanciu, M (Stanciu, Mirela) [1] ; Popescu, A (Popescu, Agatha) [3] ; Corman, S, A MODEL OF GOOD PRACTICES IN SUSTAINABLE RURAL TOURISM FROM THE MOUNTAIN AREA- A CASE STUDY "GURA RAULUI", SIBIU COUNTY, ROMANIA, 
SCIENTIFIC PAPERS-SERIES MANAGEMENT ECONOMIC ENGINEERING IN AGRICULTURE AND RURAL DEVELOPMENT
Volume24Issue1Page957-968</t>
  </si>
  <si>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</si>
  <si>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</si>
  <si>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</si>
  <si>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</si>
  <si>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</si>
  <si>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</si>
  <si>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</si>
  <si>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theme="1"/>
        <sz val="10.0"/>
      </rPr>
      <t xml:space="preserve">Stanciu Mirela, Popescu Agatha, Corman Sorina; </t>
    </r>
    <r>
      <rPr>
        <rFont val="Arial Narrow"/>
        <color theme="1"/>
        <sz val="10.0"/>
      </rPr>
      <t>A model of good practices in sustainable rural tourism from the mountain area- a case study "Gura Râului", Sibiu county, Romania; SCIENTIFIC PAPERS-SERIES MANAGEMENT ECONOMIC ENGINEERING IN AGRICULTURE AND RURAL DEVELOPMENT</t>
    </r>
  </si>
  <si>
    <r>
      <rPr>
        <rFont val="Arial Narrow"/>
        <color rgb="FF000000"/>
        <sz val="10.0"/>
      </rPr>
      <t xml:space="preserve">Turcu Ioan (UniTBv); Oancea Bogdan (UniTBv); Chicomban Mihaela (UniTBv); Simion Gabriel (UniTBv); Șimon Sorin (UAB); Tiucă Negriu Ioana (UAB); Ordean Mircea (UAB); Petrovici Alexandru (UAB); Șeușan Nicolescu Adina (UAB); Haisan Petronela (UAB); Hășmășan Ioan (ULBS); Hulpuș Alexandru (ULBS); </t>
    </r>
    <r>
      <rPr>
        <rFont val="Arial Narrow"/>
        <b/>
        <color rgb="FF000000"/>
        <sz val="10.0"/>
      </rPr>
      <t xml:space="preserve">Stoian Iulian (ULBS); </t>
    </r>
    <r>
      <rPr>
        <rFont val="Arial Narrow"/>
        <color rgb="FF000000"/>
        <sz val="10.0"/>
      </rPr>
      <t>Ciocan Cătălin (UB); Curițianu Maria (UniTBv)</t>
    </r>
  </si>
  <si>
    <r>
      <rPr>
        <rFont val="Arial Narrow"/>
        <color rgb="FF000000"/>
        <sz val="10.0"/>
      </rPr>
      <t xml:space="preserve">Zaharia Gabriel (UNEFS), Bădău Dana (UniTBv), Tudor Virgil (UNEFS), Costache Raluca (UNEFS), Geambașu Adina (UNEFS), Damian Mirela (UOvCt), Giurgiu Laura (UOvCt), Damian Cosmin (UOvCt), Ursu Vasile Emil (UAB), Rusu Răzvan Gheorghe (UAB), Hășmășan Ioan Teodor (ULBS), </t>
    </r>
    <r>
      <rPr>
        <rFont val="Arial Narrow"/>
        <b/>
        <color rgb="FF000000"/>
        <sz val="10.0"/>
      </rPr>
      <t>Stoian Iulian (ULBS)</t>
    </r>
    <r>
      <rPr>
        <rFont val="Arial Narrow"/>
        <color rgb="FF000000"/>
        <sz val="10.0"/>
      </rPr>
      <t>, Țifrea Corina (UNEFS)</t>
    </r>
  </si>
  <si>
    <r>
      <rPr>
        <rFont val="Arial Narrow"/>
        <color rgb="FF000000"/>
        <sz val="10.0"/>
      </rPr>
      <t xml:space="preserve">Zaharia Gabriel (UNEFS), Bădău Dana (UniTBv), Tudor Virgil (UNEFS), Costache Raluca (UNEFS), Geambașu Adina (UNEFS), Damian Mirela (UOvCt), Giurgiu Laura (UOvCt), Damian Cosmin (UOvCt), Ursu Vasile Emil (UAB), Rusu Răzvan Gheorghe (UAB), Hășmășan Ioan Teodor (ULBS), </t>
    </r>
    <r>
      <rPr>
        <rFont val="Arial Narrow"/>
        <b/>
        <color rgb="FF000000"/>
        <sz val="10.0"/>
      </rPr>
      <t>Stoian Iulian (ULBS)</t>
    </r>
    <r>
      <rPr>
        <rFont val="Arial Narrow"/>
        <color rgb="FF000000"/>
        <sz val="10.0"/>
      </rPr>
      <t>, Țifrea Corina (UNEFS)</t>
    </r>
  </si>
  <si>
    <r>
      <rPr>
        <rFont val="Arial Narrow"/>
        <color rgb="FF000000"/>
        <sz val="10.0"/>
      </rPr>
      <t xml:space="preserve">Zaharia Gabriel (UNEFS), Bădău Dana (UniTBv), Tudor Virgil (UNEFS), Costache Raluca (UNEFS), Geambașu Adina (UNEFS), Damian Mirela (UOvCt), Giurgiu Laura (UOvCt), Damian Cosmin (UOvCt), Ursu Vasile Emil (UAB), Rusu Răzvan Gheorghe (UAB), Hășmășan Ioan Teodor (ULBS), </t>
    </r>
    <r>
      <rPr>
        <rFont val="Arial Narrow"/>
        <b/>
        <color rgb="FF000000"/>
        <sz val="10.0"/>
      </rPr>
      <t>Stoian Iulian (ULBS)</t>
    </r>
    <r>
      <rPr>
        <rFont val="Arial Narrow"/>
        <color rgb="FF000000"/>
        <sz val="10.0"/>
      </rPr>
      <t>, Țifrea Corina (UNEFS)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</si>
  <si>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</si>
  <si>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</si>
  <si>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</si>
  <si>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Delia Bădescu (ULBS), Nicoleta Zaharie (ULBS), </t>
    </r>
    <r>
      <rPr>
        <rFont val="Arial Narrow"/>
        <b/>
        <color rgb="FF000000"/>
        <sz val="10.0"/>
      </rPr>
      <t>Iulian Stoian (ULBS)</t>
    </r>
    <r>
      <rPr>
        <rFont val="Arial Narrow"/>
        <color rgb="FF000000"/>
        <sz val="10.0"/>
      </rPr>
      <t>, Mircea Bădescu (ULBS), Cristian Stanciu (ULBS)</t>
    </r>
  </si>
  <si>
    <r>
      <rPr>
        <rFont val="Arial Narrow"/>
        <color rgb="FF000000"/>
        <sz val="10.0"/>
      </rPr>
      <t xml:space="preserve">Turcu Ioan (UniTBv); Oancea Bogdan (UniTBv); Chicomban Mihaela (UniTBv); Simion Gabriel (UniTBv); Șimon Sorin (UAB); Tiucă Negriu Ioana (UAB); Ordean Mircea (UAB); Petrovici Alexandru (UAB); Șeușan Nicolescu Adina (UAB); Haisan Petronela (UAB); Hășmășan Ioan (ULBS); Hulpuș Alexandru (ULBS); </t>
    </r>
    <r>
      <rPr>
        <rFont val="Arial Narrow"/>
        <b/>
        <color rgb="FF000000"/>
        <sz val="10.0"/>
      </rPr>
      <t xml:space="preserve">Stoian Iulian (ULBS); </t>
    </r>
    <r>
      <rPr>
        <rFont val="Arial Narrow"/>
        <color rgb="FF000000"/>
        <sz val="10.0"/>
      </rPr>
      <t>Ciocan Cătălin (UB); Curițianu Maria (UniTBv)</t>
    </r>
  </si>
  <si>
    <r>
      <rPr>
        <rFont val="Arial Narrow"/>
        <color rgb="FF000000"/>
        <sz val="10.0"/>
      </rPr>
      <t xml:space="preserve">Zaharia Gabriel (UNEFS), Bădău Dana (UniTBv), Tudor Virgil (UNEFS), Costache Raluca (UNEFS), Geambașu Adina (UNEFS), Damian Mirela (UOvCt), Giurgiu Laura (UOvCt), Damian Cosmin (UOvCt), Ursu Vasile Emil (UAB), Rusu Răzvan Gheorghe (UAB), Hășmășan Ioan Teodor (ULBS), </t>
    </r>
    <r>
      <rPr>
        <rFont val="Arial Narrow"/>
        <b/>
        <color rgb="FF000000"/>
        <sz val="10.0"/>
      </rPr>
      <t>Stoian Iulian (ULBS)</t>
    </r>
    <r>
      <rPr>
        <rFont val="Arial Narrow"/>
        <color rgb="FF000000"/>
        <sz val="10.0"/>
      </rPr>
      <t>, Țifrea Corina (UNEFS)</t>
    </r>
  </si>
  <si>
    <r>
      <rPr>
        <rFont val="Arial Narrow"/>
        <color rgb="FF000000"/>
        <sz val="10.0"/>
      </rPr>
      <t>Delia Bădescu (ULBS),</t>
    </r>
    <r>
      <rPr>
        <rFont val="Arial Narrow"/>
        <b/>
        <color rgb="FF000000"/>
        <sz val="10.0"/>
      </rPr>
      <t xml:space="preserve"> Nicoleta Zaharie (ULBS),</t>
    </r>
    <r>
      <rPr>
        <rFont val="Arial Narrow"/>
        <color rgb="FF000000"/>
        <sz val="10.0"/>
      </rPr>
      <t xml:space="preserve"> Iulian Stoian (ULBS), Mircea Bădescu (ULBS), Cristian Stanciu (ULBS)</t>
    </r>
  </si>
  <si>
    <r>
      <rPr>
        <rFont val="Arial Narrow"/>
        <color rgb="FF000000"/>
        <sz val="10.0"/>
      </rPr>
      <t xml:space="preserve">Rozmiarek, Mateusz; </t>
    </r>
    <r>
      <rPr>
        <rFont val="Arial Narrow"/>
        <i/>
        <color rgb="FF000000"/>
        <sz val="10.0"/>
      </rPr>
      <t>Applying Environmental Sustainability Practices in Martial Arts Sports Clubs: A Case Study of Poznan</t>
    </r>
    <r>
      <rPr>
        <rFont val="Arial Narrow"/>
        <color rgb="FF000000"/>
        <sz val="10.0"/>
      </rPr>
      <t xml:space="preserve">;SUSTAINABILITY </t>
    </r>
  </si>
  <si>
    <t>https://www.mdpi.com/2071-1050/16/22/9908</t>
  </si>
  <si>
    <r>
      <rPr>
        <rFont val="Arial Narrow"/>
        <color theme="1"/>
        <sz val="10.0"/>
      </rPr>
      <t>Delia Bădescu (ULBS),</t>
    </r>
    <r>
      <rPr>
        <rFont val="Arial Narrow"/>
        <b/>
        <color theme="1"/>
        <sz val="10.0"/>
      </rPr>
      <t xml:space="preserve"> Nicoleta Zaharie (ULBS</t>
    </r>
    <r>
      <rPr>
        <rFont val="Arial Narrow"/>
        <color theme="1"/>
        <sz val="10.0"/>
      </rPr>
      <t>), Iulian Stoian (ULBS), Mircea Bădescu (ULBS), Cristian Stanciu (ULBS)</t>
    </r>
  </si>
  <si>
    <r>
      <rPr>
        <rFont val="Arial Narrow"/>
        <color theme="1"/>
        <sz val="10.0"/>
      </rPr>
      <t xml:space="preserve">Makar, Piotr; Silva, Ana Filipa; Silva, Rui Miguel; Janusiak, Marcin; Smoter, Malgorzata; Clemente, Filipe Manuel; </t>
    </r>
    <r>
      <rPr>
        <rFont val="Arial Narrow"/>
        <i/>
        <color theme="1"/>
        <sz val="10.0"/>
      </rPr>
      <t xml:space="preserve">The Agreement Between Bushnell and Stalker Radar Guns for Measuring Ball Speed in Throwing and Kicking; APPLIED SCIENCES-BASEL </t>
    </r>
  </si>
  <si>
    <t>https://www.mdpi.com/2076-3417/14/22/10476</t>
  </si>
  <si>
    <r>
      <rPr>
        <rFont val="Arial Narrow"/>
        <color theme="1"/>
        <sz val="10.0"/>
      </rPr>
      <t>Delia Bădescu (ULBS),</t>
    </r>
    <r>
      <rPr>
        <rFont val="Arial Narrow"/>
        <b/>
        <color theme="1"/>
        <sz val="10.0"/>
      </rPr>
      <t xml:space="preserve"> Nicoleta Zaharie (ULBS</t>
    </r>
    <r>
      <rPr>
        <rFont val="Arial Narrow"/>
        <color theme="1"/>
        <sz val="10.0"/>
      </rPr>
      <t>), Iulian Stoian (ULBS), Mircea Bădescu (ULBS), Cristian Stanciu (ULBS)</t>
    </r>
  </si>
  <si>
    <r>
      <rPr>
        <rFont val="Arial Narrow"/>
        <color theme="1"/>
        <sz val="10.0"/>
      </rPr>
      <t xml:space="preserve">Cojocariu, Venera-Mihaela; Boghian, Ioana; </t>
    </r>
    <r>
      <rPr>
        <rFont val="Arial Narrow"/>
        <i/>
        <color theme="1"/>
        <sz val="10.0"/>
      </rPr>
      <t xml:space="preserve"> A Literature Review on Digital Creativity in Higher Education-Toward a Conceptual Model; EDUCATION SCIENCES</t>
    </r>
  </si>
  <si>
    <t>https://www.mdpi.com/2227-7102/14/11/1189</t>
  </si>
  <si>
    <r>
      <rPr>
        <rFont val="Arial Narrow"/>
        <color theme="1"/>
        <sz val="10.0"/>
      </rPr>
      <t xml:space="preserve">Delia Bădescu (ULBS), </t>
    </r>
    <r>
      <rPr>
        <rFont val="Arial Narrow"/>
        <b/>
        <color theme="1"/>
        <sz val="10.0"/>
      </rPr>
      <t>Nicoleta Zaharie (ULBS)</t>
    </r>
    <r>
      <rPr>
        <rFont val="Arial Narrow"/>
        <color theme="1"/>
        <sz val="10.0"/>
      </rPr>
      <t>, Iulian Stoian (ULBS), Mircea Bădescu (ULBS), Cristian Stanciu (ULBS)</t>
    </r>
  </si>
  <si>
    <r>
      <rPr>
        <rFont val="Arial Narrow"/>
        <color theme="1"/>
        <sz val="10.0"/>
      </rPr>
      <t xml:space="preserve">Steff, Norbert; Badau, Dana; Badau, Adela; </t>
    </r>
    <r>
      <rPr>
        <rFont val="Arial Narrow"/>
        <i/>
        <color theme="1"/>
        <sz val="10.0"/>
      </rPr>
      <t>Improving Agility and Reactive Agility in Basketball Players U14 and U16 by Implementing Fitlight Technology in the Sports Training Process; APPLIED SCIENCES-BASEL</t>
    </r>
  </si>
  <si>
    <t>https://www.mdpi.com/2076-3417/14/9/3597</t>
  </si>
  <si>
    <r>
      <rPr>
        <rFont val="Arial Narrow"/>
        <color theme="1"/>
        <sz val="10.0"/>
      </rPr>
      <t>Delia Bădescu (ULBS),</t>
    </r>
    <r>
      <rPr>
        <rFont val="Arial Narrow"/>
        <b/>
        <color theme="1"/>
        <sz val="10.0"/>
      </rPr>
      <t xml:space="preserve"> Nicoleta Zaharie (ULBS),</t>
    </r>
    <r>
      <rPr>
        <rFont val="Arial Narrow"/>
        <color theme="1"/>
        <sz val="10.0"/>
      </rPr>
      <t xml:space="preserve"> Iulian Stoian (ULBS), Mircea Bădescu (ULBS), Cristian Stanciu (ULBS)</t>
    </r>
  </si>
  <si>
    <r>
      <rPr>
        <rFont val="Arial Narrow"/>
        <color theme="1"/>
        <sz val="10.0"/>
      </rPr>
      <t xml:space="preserve">Qi, Yufei; Sajadi, S. Mohammad; Baghaei, S.; Rezaei, R.; Li, Wei; </t>
    </r>
    <r>
      <rPr>
        <rFont val="Arial Narrow"/>
        <i/>
        <color theme="1"/>
        <sz val="10.0"/>
      </rPr>
      <t>Digital technologies in sports: Opportunities, challenges, and strategies for safeguarding athlete wellbeing and competitive integrity in the digital era; TECHNOLOGY IN SOCIETY</t>
    </r>
  </si>
  <si>
    <t>https://www.sciencedirect.com/science/article/abs/pii/S0160791X24000447?via%3Dihub</t>
  </si>
  <si>
    <r>
      <rPr>
        <rFont val="Arial Narrow"/>
        <color theme="1"/>
        <sz val="10.0"/>
      </rPr>
      <t xml:space="preserve">Delia Bădescu (ULBS), </t>
    </r>
    <r>
      <rPr>
        <rFont val="Arial Narrow"/>
        <b/>
        <color theme="1"/>
        <sz val="10.0"/>
      </rPr>
      <t>Nicoleta Zaharie (ULBS)</t>
    </r>
    <r>
      <rPr>
        <rFont val="Arial Narrow"/>
        <color theme="1"/>
        <sz val="10.0"/>
      </rPr>
      <t>, Iulian Stoian (ULBS), Mircea Bădescu (ULBS), Cristian Stanciu (ULBS)</t>
    </r>
  </si>
  <si>
    <t>Stanciu, Mirela; Popescu, Agatha; Corman, Sorina; A MODEL OF GOOD PRACTICES IN SUSTAINABLE RURAL TOURISM FROM THE MOUNTAIN AREA- A CASE STUDY GURA RAULUI, SIBIU COUNTY, ROMANIA; SCIENTIFIC PAPERS-SERIES MANAGEMENT ECONOMIC ENGINEERING IN AGRICULTURE AND RURAL DEVELOPMENT</t>
  </si>
  <si>
    <t>https://www.webofscience.com/wos/alldb/full-record/WOS:001229070600067</t>
  </si>
  <si>
    <r>
      <rPr>
        <rFont val="Arial Narrow"/>
        <color theme="1"/>
        <sz val="10.0"/>
      </rPr>
      <t xml:space="preserve">Delia Bădescu (ULBS), </t>
    </r>
    <r>
      <rPr>
        <rFont val="Arial Narrow"/>
        <b/>
        <color theme="1"/>
        <sz val="10.0"/>
      </rPr>
      <t>Nicoleta Zaharie (ULBS</t>
    </r>
    <r>
      <rPr>
        <rFont val="Arial Narrow"/>
        <color theme="1"/>
        <sz val="10.0"/>
      </rPr>
      <t>), Iulian Stoian (ULBS), Mircea Bădescu (ULBS), Cristian Stanciu (ULBS)</t>
    </r>
  </si>
  <si>
    <r>
      <rPr>
        <rFont val="Arial Narrow"/>
        <color theme="1"/>
        <sz val="10.0"/>
      </rPr>
      <t xml:space="preserve">Mulyono, Aris; Siregar, Nofi Marlina; Sulaiman, Iman; </t>
    </r>
    <r>
      <rPr>
        <rFont val="Arial Narrow"/>
        <i/>
        <color theme="1"/>
        <sz val="10.0"/>
      </rPr>
      <t>The influence of mental health and a-riseba shooting practice on the performance of basketball shooting results in 16-18 years age group; RETOS-NUEVAS TENDENCIAS EN EDUCACION FISICA DEPORTE Y RECREACION</t>
    </r>
  </si>
  <si>
    <t>https://recyt.fecyt.es/index.php/retos/article/view/109097</t>
  </si>
  <si>
    <r>
      <rPr>
        <rFont val="Arial Narrow"/>
        <color rgb="FF000000"/>
        <sz val="10.0"/>
      </rPr>
      <t>Delia Bădescu (ULBS),</t>
    </r>
    <r>
      <rPr>
        <rFont val="Arial Narrow"/>
        <b/>
        <color rgb="FF000000"/>
        <sz val="10.0"/>
      </rPr>
      <t xml:space="preserve"> Nicoleta Zaharie (ULBS),</t>
    </r>
    <r>
      <rPr>
        <rFont val="Arial Narrow"/>
        <color rgb="FF000000"/>
        <sz val="10.0"/>
      </rPr>
      <t xml:space="preserve"> Iulian Stoian (ULBS),</t>
    </r>
    <r>
      <rPr>
        <rFont val="Arial Narrow"/>
        <color rgb="FF000000"/>
        <sz val="10.0"/>
      </rPr>
      <t xml:space="preserve"> Mircea Bădescu (ULBS), Cristian Stanciu (ULBS)</t>
    </r>
  </si>
  <si>
    <r>
      <rPr>
        <rFont val="Arial Narrow"/>
        <color theme="1"/>
        <sz val="10.0"/>
      </rPr>
      <t>Tursynova Azhar, Kaldarova Bolganay;</t>
    </r>
    <r>
      <rPr>
        <rFont val="Arial Narrow"/>
        <i/>
        <color theme="1"/>
        <sz val="10.0"/>
      </rPr>
      <t xml:space="preserve"> Real-Time precision prehospital stroke diagnosis in weightlifting athletes using cutting-edge noninvasive sensors</t>
    </r>
    <r>
      <rPr>
        <rFont val="Arial Narrow"/>
        <color theme="1"/>
        <sz val="10.0"/>
      </rPr>
      <t>; RETOS</t>
    </r>
  </si>
  <si>
    <r>
      <rPr>
        <rFont val="Arial Narrow"/>
        <color rgb="FF000000"/>
        <sz val="10.0"/>
      </rPr>
      <t>Delia Bădescu (ULBS),</t>
    </r>
    <r>
      <rPr>
        <rFont val="Arial Narrow"/>
        <b/>
        <color rgb="FF000000"/>
        <sz val="10.0"/>
      </rPr>
      <t xml:space="preserve"> Nicoleta Zaharie (ULBS),</t>
    </r>
    <r>
      <rPr>
        <rFont val="Arial Narrow"/>
        <color rgb="FF000000"/>
        <sz val="10.0"/>
      </rPr>
      <t xml:space="preserve"> Iulian Stoian (ULBS),</t>
    </r>
    <r>
      <rPr>
        <rFont val="Arial Narrow"/>
        <color rgb="FF000000"/>
        <sz val="10.0"/>
      </rPr>
      <t xml:space="preserve"> Mircea Bădescu (ULBS), Cristian Stanciu (ULBS)</t>
    </r>
  </si>
  <si>
    <r>
      <rPr>
        <rFont val="Arial Narrow"/>
        <color theme="1"/>
        <sz val="10.0"/>
      </rPr>
      <t>Nagorna Viktoriia, Mytko Artur, Borysova Olha, Potop Vladimir, Petrenko Hennadii, Zhyhailova Liubov, Folvarochnyi Igor, Lorenzetti Silvio;</t>
    </r>
    <r>
      <rPr>
        <rFont val="Arial Narrow"/>
        <i/>
        <color theme="1"/>
        <sz val="10.0"/>
      </rPr>
      <t xml:space="preserve"> Innovative technologies in sports games: A comprehensive investigation of theory and practice; </t>
    </r>
    <r>
      <rPr>
        <rFont val="Arial Narrow"/>
        <color theme="1"/>
        <sz val="10.0"/>
      </rPr>
      <t xml:space="preserve">Journal of Physical Education and Sport
</t>
    </r>
  </si>
  <si>
    <r>
      <rPr>
        <rFont val="Arial Narrow"/>
        <color rgb="FF000000"/>
        <sz val="10.0"/>
      </rPr>
      <t xml:space="preserve">Delia Bădescu (ULBS), </t>
    </r>
    <r>
      <rPr>
        <rFont val="Arial Narrow"/>
        <b/>
        <color rgb="FF000000"/>
        <sz val="10.0"/>
      </rPr>
      <t>Nicoleta Zaharie (ULBS)</t>
    </r>
    <r>
      <rPr>
        <rFont val="Arial Narrow"/>
        <color rgb="FF000000"/>
        <sz val="10.0"/>
      </rPr>
      <t>,</t>
    </r>
    <r>
      <rPr>
        <rFont val="Arial Narrow"/>
        <color rgb="FF000000"/>
        <sz val="10.0"/>
      </rPr>
      <t xml:space="preserve"> Iulian Stoian (ULBS)</t>
    </r>
    <r>
      <rPr>
        <rFont val="Arial Narrow"/>
        <color rgb="FF000000"/>
        <sz val="10.0"/>
      </rPr>
      <t>, Mircea Bădescu (ULBS), Cristian Stanciu (ULBS)</t>
    </r>
  </si>
  <si>
    <r>
      <rPr>
        <rFont val="Arial Narrow"/>
        <color theme="1"/>
        <sz val="10.0"/>
      </rPr>
      <t xml:space="preserve">Gui Yulong; </t>
    </r>
    <r>
      <rPr>
        <rFont val="Arial Narrow"/>
        <i/>
        <color theme="1"/>
        <sz val="10.0"/>
      </rPr>
      <t>Current opportunities and challenges for scientists in the field of sports biomechanics</t>
    </r>
    <r>
      <rPr>
        <rFont val="Arial Narrow"/>
        <color theme="1"/>
        <sz val="10.0"/>
      </rPr>
      <t>; Teoriya i Praktika Fizicheskoy Kultury</t>
    </r>
  </si>
  <si>
    <r>
      <rPr>
        <rFont val="Arial Narrow"/>
        <color rgb="FF000000"/>
        <sz val="10.0"/>
      </rPr>
      <t>Delia Bădescu (ULBS),</t>
    </r>
    <r>
      <rPr>
        <rFont val="Arial Narrow"/>
        <b/>
        <color rgb="FF000000"/>
        <sz val="10.0"/>
      </rPr>
      <t xml:space="preserve"> Nicoleta Zaharie (ULBS),</t>
    </r>
    <r>
      <rPr>
        <rFont val="Arial Narrow"/>
        <color rgb="FF000000"/>
        <sz val="10.0"/>
      </rPr>
      <t xml:space="preserve"> Iulian Stoian (ULBS)</t>
    </r>
    <r>
      <rPr>
        <rFont val="Arial Narrow"/>
        <color rgb="FF000000"/>
        <sz val="10.0"/>
      </rPr>
      <t>, Mircea Bădescu (ULBS), Cristian Stanciu (ULBS)</t>
    </r>
  </si>
  <si>
    <r>
      <rPr>
        <rFont val="Arial Narrow"/>
        <color theme="1"/>
        <sz val="10.0"/>
      </rPr>
      <t>Faustino Riley Gem, Cuenco Jomarie, Galang Marvin Ross, Centeno Criselle, Sison Ariel Antwaun Rolando, De Joya Benito Roger;</t>
    </r>
    <r>
      <rPr>
        <rFont val="Arial Narrow"/>
        <i/>
        <color theme="1"/>
        <sz val="10.0"/>
      </rPr>
      <t xml:space="preserve"> Adaptive Lineup Recommendation System for Basketball Coaching Using Multi Linear Regression and Decision Support Techniques; </t>
    </r>
    <r>
      <rPr>
        <rFont val="Arial Narrow"/>
        <color theme="1"/>
        <sz val="10.0"/>
      </rPr>
      <t>2024 International Conference on Intelligent Cybernetics Technology and Applications, ICICyTA 2024</t>
    </r>
  </si>
  <si>
    <t>The superexchange interaction influence on the magnetic ordering in manganites</t>
  </si>
  <si>
    <r>
      <rPr>
        <rFont val="Arial Narrow"/>
        <color theme="1"/>
        <sz val="10.0"/>
      </rPr>
      <t>Papiya</t>
    </r>
    <r>
      <rPr>
        <rFont val="Arial Narrow"/>
        <color theme="1"/>
        <sz val="10.0"/>
      </rPr>
      <t> Saha</t>
    </r>
    <r>
      <rPr>
        <rFont val="Arial Narrow"/>
        <color rgb="FF1F1F1F"/>
        <sz val="10.0"/>
      </rPr>
      <t>, </t>
    </r>
    <r>
      <rPr>
        <rFont val="Arial Narrow"/>
        <color theme="1"/>
        <sz val="10.0"/>
      </rPr>
      <t>R.</t>
    </r>
    <r>
      <rPr>
        <rFont val="Arial Narrow"/>
        <color theme="1"/>
        <sz val="10.0"/>
      </rPr>
      <t> Nithya</t>
    </r>
    <r>
      <rPr>
        <rFont val="Arial Narrow"/>
        <color rgb="FF1F1F1F"/>
        <sz val="10.0"/>
      </rPr>
      <t>, </t>
    </r>
    <r>
      <rPr>
        <rFont val="Arial Narrow"/>
        <color theme="1"/>
        <sz val="10.0"/>
      </rPr>
      <t>A.T.</t>
    </r>
    <r>
      <rPr>
        <rFont val="Arial Narrow"/>
        <color theme="1"/>
        <sz val="10.0"/>
      </rPr>
      <t> Sathyanarayana</t>
    </r>
    <r>
      <rPr>
        <rFont val="Arial Narrow"/>
        <color rgb="FF1F1F1F"/>
        <sz val="10.0"/>
      </rPr>
      <t>, </t>
    </r>
    <r>
      <rPr>
        <rFont val="Arial Narrow"/>
        <color theme="1"/>
        <sz val="10.0"/>
      </rPr>
      <t>Sujoy</t>
    </r>
    <r>
      <rPr>
        <rFont val="Arial Narrow"/>
        <color theme="1"/>
        <sz val="10.0"/>
      </rPr>
      <t> Sen</t>
    </r>
    <r>
      <rPr>
        <rFont val="Arial Narrow"/>
        <color theme="1"/>
        <sz val="10.0"/>
      </rPr>
      <t>, Investigation of optical and magnetic properties of 3d-4d transition metal ion based double Perovskite: Sr2MnRuO6, Journal of Magnetism and Magnetic Materials
Volume 603, 1 August 2024, 172258</t>
    </r>
  </si>
  <si>
    <t>https://www.sciencedirect.com/science/article/abs/pii/S030488532400859X</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</si>
  <si>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</si>
  <si>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Ag Nanoparticles for Biomedical Applications-Synthesis and Characterization-A Review</t>
  </si>
  <si>
    <t>Ashokkumar, M., Palanisamy, K., Ganesh Kumar, A., Muthusamy, C., &amp; Senthil Kumar, K. J. (2024). Green synthesis of silver and copper nanoparticles and their composites using Ocimum sanctum leaf extract displayed enhanced antibacterial, antioxidant and anticancer potentials. Artificial Cells, Nanomedicine, and Biotechnology, 52(1), 438-448.</t>
  </si>
  <si>
    <t xml:space="preserve">https://www.webofscience.com/wos/woscc/full-record/WOS:001308053000001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</si>
  <si>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</si>
  <si>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Guasamucare, R., Parente, E., Pereira, J. C., &amp; Arizaga, L. (2024). Silver nanoparticle synthesis assisted by micelles for the development of a colorimetric nanobiosensor capable of detecting contaminants in water. Journal of Surfactants and Detergents, 482.</t>
  </si>
  <si>
    <t xml:space="preserve">https://www.webofscience.com/wos/woscc/full-record/WOS:001373712200001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</si>
  <si>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</si>
  <si>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Tripathi, D., Goswami, N. K., &amp; Pandey-Rai, S. (2024). Interactive effect of biogenic nanoparticles and UV-B exposure on physio-biochemical behavior and secondary metabolism of Artemisia annua L. Plant Nano Biology, 10, 100097.</t>
  </si>
  <si>
    <t xml:space="preserve">https://www.webofscience.com/wos/woscc/full-record/WOS:001342146600001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</si>
  <si>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</si>
  <si>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Kadhim, D. A., Abid, M. A., &amp; Salih, W. M. (2024). Photocatalytic activity for degradation of methylene blue dye-mediated nanocomposite-copper oxide/graphene oxide preparation from blood solution via hydrothermal method with laser irradiation. Vacuum, 228, 113481.</t>
  </si>
  <si>
    <t xml:space="preserve">https://www.webofscience.com/wos/woscc/full-record/WOS:001284427600001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</si>
  <si>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</si>
  <si>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Hakimi, F., Balegh, H., Kazeminava, F., Moradi, S., Eskandari, M., &amp; Ahmadian, Z. (2024). Silver/tannic acid nanoparticles/poly-L-lysine decorated polyvinyl alcohol-hydrogel as a hybrid wound dressing. Heliyon, 10(15).</t>
  </si>
  <si>
    <t xml:space="preserve">https://www.webofscience.com/wos/woscc/full-record/WOS:001284517900001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</si>
  <si>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</si>
  <si>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Chandran, N., Ramesh, S., &amp; Shanmugam, R. (2024). Synthesis of silver nanoparticles using Azadirachta indica and Syzygium aromaticum extract and its antibacterial action against Enterococcus faecalis: An in vitro study. Cureus, 16(7).</t>
  </si>
  <si>
    <t xml:space="preserve">https://www.webofscience.com/wos/woscc/full-record/WOS:001276183900011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</si>
  <si>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</si>
  <si>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 xml:space="preserve">Irshad, M., Mukhtar, A., Tabish, A. N., Hanif, M. B., Sheraz, M., Berezenko, V., ... &amp; Motola, M. (2024). Harnessing bio-based chelating agents for sustainable synthesis of AgNPs: Evaluating their inherent attributes and antimicrobial potency in conjunction with honey. Heliyon, 10(10). </t>
  </si>
  <si>
    <t xml:space="preserve">https://www.webofscience.com/wos/woscc/full-record/WOS:001299527100001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</si>
  <si>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</si>
  <si>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Takallu, S., Kakian, F., Bazargani, A., Khorshidi, H., &amp; Mirzaei, E. (2024). Development of antibacterial collagen membranes with optimal silver nanoparticle content for periodontal regeneration. Scientific Reports, 14(1), 7262.</t>
  </si>
  <si>
    <t xml:space="preserve">https://www.webofscience.com/wos/woscc/full-record/WOS:001196356400003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</si>
  <si>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</si>
  <si>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Pan, W., Shuan-Cheng, G., &amp; Wei, S. (2024). Roadway rock burst prediction based on catastrophe theory. Scientific Reports, 14(1), 7321.</t>
  </si>
  <si>
    <t xml:space="preserve">https://www.webofscience.com/wos/woscc/full-record/WOS:001196356400026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</si>
  <si>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</si>
  <si>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Girardet, T., Kessler, M., Migot, S., Aranda, L., Diliberto, S., Suire, S., Ferte, T., Hupont, S., Cleymand, F., Fleutot, S. (2024). One step superparamagnetic iron oxide nanoparticles by a microwave process: optimization of microwave parameters with an experimental design. Particle &amp; Particle Systems Characterization, 41(7), 2300226.</t>
  </si>
  <si>
    <t xml:space="preserve">https://www.webofscience.com/wos/woscc/full-record/WOS:001186088900001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</si>
  <si>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</si>
  <si>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Chang, X., Niu, S., Guo, M., Shang, M., Guo, S., Mou, X., Wu, TS., Tang, M., Xue, Y. (2024). Silver nanoparticles induced synaptic degeneration via Ca2+/CaMKII signal and Drp1-dependent mitochondrial disorder in HT22 cells. Food and Chemical Toxicology, 186, 114577.</t>
  </si>
  <si>
    <t xml:space="preserve">https://www.webofscience.com/wos/woscc/full-record/WOS:001221900000001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</si>
  <si>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</si>
  <si>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Liu, Y., Zhang, L., Cheng, B., Yao, JL.,  Huang, Y., Yang, H. (2024). Facile preparation of a robust, transparent superhydrophobic ZnO coating with self-cleaning, UV-blocking and bacterial anti-adhesion properties. SURFACE &amp; COATINGS TECHNOLOGY, 477</t>
  </si>
  <si>
    <t xml:space="preserve">https://www.webofscience.com/wos/woscc/full-record/WOS:001152186600001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</si>
  <si>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</si>
  <si>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Bîrca, AC., Grumezescu, AM., Vasile, BS., Surdu, AV., Neacsu, IA., Iordache, F., Holban, AM. (2024) NANO-ENHANCED WOUND CARE: MANDARIN OIL-COATED AgNPs IN WOUND DRESSINGS. UNIVERSITY POLITEHNICA OF BUCHAREST SCIENTIFIC BULLETIN SERIES B-CHEMISTRY AND MATERIALS SCIENCE, 86(3), 185-202</t>
  </si>
  <si>
    <t xml:space="preserve">https://www.webofscience.com/wos/woscc/full-record/WOS:001301114000015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</si>
  <si>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</si>
  <si>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Kattan, G. A., &amp; Kareem, S. H. (2024). Antimicrobial Activity of Silver Nanoparticles on Pathogenic Bacteria. Baghdad Science Journal, 21(3), 0937-0937.</t>
  </si>
  <si>
    <t xml:space="preserve">https://www.webofscience.com/wos/woscc/full-record/WOS:001176800000008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</si>
  <si>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</si>
  <si>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r>
      <rPr>
        <rFont val="Arial Narrow"/>
        <color rgb="FF222222"/>
        <sz val="10.0"/>
      </rPr>
      <t>Chojnacka-Puchta, L., Sawicka, D., Zapor, L., &amp; Miranowicz-Dzierzawska, K. (2024). Assessing cytotoxicity and endoplasmic reticulum stress in human blood–brain barrier cells due to silver and copper oxide nanoparticles. </t>
    </r>
    <r>
      <rPr>
        <rFont val="Arial Narrow"/>
        <i/>
        <color rgb="FF222222"/>
        <sz val="10.0"/>
      </rPr>
      <t>Journal of Applied Genetics</t>
    </r>
    <r>
      <rPr>
        <rFont val="Arial Narrow"/>
        <color rgb="FF222222"/>
        <sz val="10.0"/>
      </rPr>
      <t>, </t>
    </r>
    <r>
      <rPr>
        <rFont val="Arial Narrow"/>
        <i/>
        <color rgb="FF222222"/>
        <sz val="10.0"/>
      </rPr>
      <t>66</t>
    </r>
    <r>
      <rPr>
        <rFont val="Arial Narrow"/>
        <color rgb="FF222222"/>
        <sz val="10.0"/>
      </rPr>
      <t>(1), 87-103.</t>
    </r>
  </si>
  <si>
    <t>https://link.springer.com/article/10.1007/s13353-024-00833-8</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</si>
  <si>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</si>
  <si>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r>
      <rPr>
        <rFont val="Arial Narrow"/>
        <color rgb="FF222222"/>
        <sz val="10.0"/>
      </rPr>
      <t>Mamidi, N., Delgadillo, R. M., Sustaita, A. O., Lozano, K., &amp; Yallapu, M. M. (2024). Current nanocomposite advances for biomedical and environmental application diversity. </t>
    </r>
    <r>
      <rPr>
        <rFont val="Arial Narrow"/>
        <i/>
        <color rgb="FF222222"/>
        <sz val="10.0"/>
      </rPr>
      <t>Medicinal Research Reviews</t>
    </r>
    <r>
      <rPr>
        <rFont val="Arial Narrow"/>
        <color rgb="FF222222"/>
        <sz val="10.0"/>
      </rPr>
      <t>, </t>
    </r>
    <r>
      <rPr>
        <rFont val="Arial Narrow"/>
        <i/>
        <color rgb="FF222222"/>
        <sz val="10.0"/>
      </rPr>
      <t>45</t>
    </r>
    <r>
      <rPr>
        <rFont val="Arial Narrow"/>
        <color rgb="FF222222"/>
        <sz val="10.0"/>
      </rPr>
      <t>(2), 576-628.</t>
    </r>
  </si>
  <si>
    <t>https://onlinelibrary.wiley.com/doi/abs/10.1002/med.22082</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</si>
  <si>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</si>
  <si>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Ajala, O., Onwudiwe, D., Ogunniyi, S., Kurniawan, S. B., Esan, O., &amp; Aremu, O. S. A Review of Different Synthesis Approaches to Nanoparticles: Bibliometric Profile. Journal of the Turkish Chemical Society Section A: Chemistry, 11(4), 1329-1368.</t>
  </si>
  <si>
    <t>https://www.scopus.com/record/display.uri?eid=2-s2.0-85211791011&amp;origin=resultslist&amp;sort=plf-f&amp;src=s&amp;sot=mulcite&amp;sdt=mulcite&amp;cluster=scopubyr%2C%222024%22%2Ct&amp;s=REFEID%282-s2.0-85130212953%29&amp;citeCnt=1</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</si>
  <si>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</si>
  <si>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Amin, S. A., Dawood, M. E., Alhejely, A., Mahmoud, M., El-Basyoni, D., &amp; Abd-Elghany, K. (2024). Metallic nanoparticles production by Actinomycetes and their Impact against some human pathogens. In BIO Web of Conferences (Vol. 139, p. 06033). EDP Sciences.</t>
  </si>
  <si>
    <t>https://www.scopus.com/record/display.uri?eid=2-s2.0-85210858097&amp;origin=resultslist&amp;sort=plf-f&amp;src=s&amp;sot=mulcite&amp;sdt=mulcite&amp;cluster=scopubyr%2C%222024%22%2Ct&amp;s=REFEID%282-s2.0-85130212953%29&amp;citeCnt=1&amp;relpos=2</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</si>
  <si>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</si>
  <si>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Amin, S. A., Dawood, M. E., Mahmoud, M., Bassiouny, D. M., Moustafa, M. M., &amp; Abd El Ghany, K. (2024). Innovative synthesis and molecular modeling of actinomycetes-derived silver nanoparticles for biomedical applications. Microbial Pathogenesis, 196, 106990.</t>
  </si>
  <si>
    <t>https://www.scopus.com/record/display.uri?eid=2-s2.0-85205467302&amp;origin=resultslist&amp;sort=plf-f&amp;src=s&amp;sot=mulcite&amp;sdt=mulcite&amp;cluster=scopubyr%2C%222024%22%2Ct&amp;s=REFEID%282-s2.0-85130212953%29&amp;citeCnt=1&amp;relpos=4</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</si>
  <si>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</si>
  <si>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Vaniushenkova, A. A., Poberezhniy, D. Y., Panyukova, N. S., Morozov, A. N., Kalenov, S. V., &amp; Belov, A. A. (2024). The Co-Use of Various Forms of Silver and Proteases in the Development of New Dressing Biomaterials for Wound Healing. Biointerface Res. Appl. Chem, 14, 119.</t>
  </si>
  <si>
    <t>https://www.scopus.com/record/display.uri?eid=2-s2.0-85209178802&amp;origin=resultslist&amp;sort=plf-f&amp;src=s&amp;sot=mulcite&amp;sdt=mulcite&amp;cluster=scopubyr%2C%222024%22%2Ct&amp;s=REFEID%282-s2.0-85130212953%29&amp;citeCnt=1&amp;relpos=5</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</si>
  <si>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</si>
  <si>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Nandhini, J., Karthikeyan, E., Rani, E. E., Karthikha, V. S., Sanjana, D. S., Jeevitha, H., ... &amp; Priyadharshan, A. (2024). Advancing engineered approaches for sustainable wound regeneration and repair: Harnessing the potential of green synthesized silver nanoparticles. Engineered Regeneration, 5(3), 306-325.</t>
  </si>
  <si>
    <t>https://www.scopus.com/record/display.uri?eid=2-s2.0-85198014673&amp;origin=resultslist&amp;sort=plf-f&amp;src=s&amp;sot=mulcite&amp;sdt=mulcite&amp;cluster=scopubyr%2C%222024%22%2Ct&amp;s=REFEID%282-s2.0-85130212953%29&amp;citeCnt=1&amp;relpos=7</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</si>
  <si>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</si>
  <si>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Chakroborty, S., Nath, N., Jain, A., Yadav, T., Yadav, A. S., Pandey, F. P., ... &amp; Agrawal, Y. (2024, August). Recent developments and trends in silver nanoparticles for biomedical applications. In AIP Conference Proceedings (Vol. 3178, No. 1). AIP Publishing.</t>
  </si>
  <si>
    <t>https://www.scopus.com/record/display.uri?eid=2-s2.0-85202814630&amp;origin=resultslist&amp;sort=plf-f&amp;src=s&amp;sot=mulcite&amp;sdt=mulcite&amp;cluster=scopubyr%2C%222024%22%2Ct&amp;s=REFEID%282-s2.0-85130212953%29&amp;citeCnt=1&amp;sessionSearchId=d50745cdcbc941b43a7c8208f34f35d8&amp;relpos=8</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</si>
  <si>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</si>
  <si>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Karami, R., Moradipour, P., Arkan, E., Zarghami, R., Rashidi, K., &amp; Darvishi, E. (2024). Biocompatible nano-bandage modified with silver nanoparticles based on herbal for burn treatment. Polymer Bulletin, 81(9), 8285-8314.</t>
  </si>
  <si>
    <t>https://www.scopus.com/record/display.uri?eid=2-s2.0-85180242224&amp;origin=resultslist&amp;sort=plf-f&amp;src=s&amp;sot=mulcite&amp;sdt=mulcite&amp;cluster=scopubyr%2C%222024%22%2Ct&amp;s=REFEID%282-s2.0-85130212953%29&amp;citeCnt=1&amp;sessionSearchId=d50745cdcbc941b43a7c8208f34f35d8&amp;relpos=11</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</si>
  <si>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</si>
  <si>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Suriyakala, G., Sathiyaraj, S., Paranthaman, U. G., Velmurugan, R., Jayashan, S. S., Babujanarthanam, R., ... &amp; Sukrong, S. (2024). Agro-waste mediated silver nanoparticles from Pithecellobium dulce (Roxb.) Benth fruit peel and their multifaceted biomedical applications. Nano-Structures &amp; Nano-Objects, 38, 101189.</t>
  </si>
  <si>
    <t>https://www.scopus.com/record/display.uri?eid=2-s2.0-85193491521&amp;origin=resultslist&amp;sort=plf-f&amp;src=s&amp;sot=mulcite&amp;sdt=mulcite&amp;cluster=scopubyr%2C%222024%22%2Ct&amp;s=REFEID%282-s2.0-85130212953%29&amp;citeCnt=1&amp;sessionSearchId=d50745cdcbc941b43a7c8208f34f35d8&amp;relpos=12</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</si>
  <si>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</si>
  <si>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Guasamucare, R., Miraballes, I., Faccio, R., Albores, S., Pereira, J., &amp; Arizaga, L. (2024). Study and formulation of microemulsions for the synthesis of Fe2O3–Ag nanoparticles: Characterization and evaluation of antimicrobial activity. MRS Advances, 9(2), 124-129.</t>
  </si>
  <si>
    <t>https://www.scopus.com/record/display.uri?eid=2-s2.0-85174418359&amp;origin=resultslist&amp;sort=plf-f&amp;src=s&amp;sot=mulcite&amp;sdt=mulcite&amp;cluster=scopubyr%2C%222024%22%2Ct&amp;s=REFEID%282-s2.0-85130212953%29&amp;citeCnt=1&amp;sessionSearchId=d50745cdcbc941b43a7c8208f34f35d8&amp;relpos=14</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</si>
  <si>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</si>
  <si>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Siami-Aliabad, M., Chamani, E., Mortazavi-Derazkola, S., Khanjari, Z., Kiani, Z., Aramjoo, H., ... &amp; Fattahi, M. (2024). Bimetallic S. pachycarpa@ Ag-doped ZnO alloy nanoparticles unveil therapeutic promise: revolutionizing multiple myeloma treatment. Journal of Alloys and Compounds, 975, 172986.</t>
  </si>
  <si>
    <t>https://www.scopus.com/record/display.uri?eid=2-s2.0-85178474882&amp;origin=resultslist&amp;sort=plf-f&amp;src=s&amp;sot=mulcite&amp;sdt=mulcite&amp;cluster=scopubyr%2C%222024%22%2Ct&amp;s=REFEID%282-s2.0-85130212953%29&amp;citeCnt=1&amp;sessionSearchId=d50745cdcbc941b43a7c8208f34f35d8&amp;relpos=16</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</si>
  <si>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</si>
  <si>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Mahmud, R. U., &amp; Rahman, M. Z. (2024). Synthesis and characterization of nanocomposites for tissue engineering.</t>
  </si>
  <si>
    <t>https://www.scopus.com/record/display.uri?eid=2-s2.0-85214453236&amp;origin=resultslist&amp;sort=plf-f&amp;src=s&amp;sot=mulcite&amp;sdt=mulcite&amp;cluster=scopubyr%2C%222024%22%2Ct&amp;s=REFEID%282-s2.0-85130212953%29&amp;citeCnt=1&amp;sessionSearchId=d50745cdcbc941b43a7c8208f34f35d8&amp;relpos=18</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</si>
  <si>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</si>
  <si>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Düzgün, M., &amp; Kara, A. (2024). Plant-Mediated Green Synthesis of Silver Nanoparticles and Evaluation of Their Biological Activities. Hacettepe University Journal of the Faculty of Pharmacy, 44(4), 351-372.</t>
  </si>
  <si>
    <t>https://www.scopus.com/record/display.uri?eid=2-s2.0-85211458338&amp;origin=resultslist&amp;sort=plf-f&amp;src=s&amp;sot=mulcite&amp;sdt=mulcite&amp;cluster=scopubyr%2C%222024%22%2Ct&amp;s=REFEID%282-s2.0-85130212953%29&amp;citeCnt=1&amp;sessionSearchId=d50745cdcbc941b43a7c8208f34f35d8&amp;relpos=20</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</si>
  <si>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</si>
  <si>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Fernandes, D. A. (2024). Nanoparticles for Cancer Gene Therapy and Imaging. Biomedical Materials &amp; Devices, 1-63.</t>
  </si>
  <si>
    <t>https://www.scopus.com/record/display.uri?eid=2-s2.0-85207033374&amp;origin=resultslist&amp;sort=plf-f&amp;src=s&amp;sot=mulcite&amp;sdt=mulcite&amp;cluster=scopubyr%2C%222024%22%2Ct&amp;s=REFEID%282-s2.0-85130212953%29&amp;citeCnt=1&amp;sessionSearchId=d50745cdcbc941b43a7c8208f34f35d8&amp;relpos=22</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</si>
  <si>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</si>
  <si>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Razak Darakli, M. A., &amp; Abou Hassan, M. A. (2024). Green Synthesis of Silver Nanoparticles Using Figs (Ficus carica L.) Leaves Extract Syrian. Nanosistemi, Nanomateriali, Nanotehnologii, 22(2).</t>
  </si>
  <si>
    <t>https://www.scopus.com/record/display.uri?eid=2-s2.0-85203511359&amp;origin=resultslist&amp;sort=plf-f&amp;src=s&amp;sot=mulcite&amp;sdt=mulcite&amp;cluster=scopubyr%2C%222024%22%2Ct&amp;s=REFEID%282-s2.0-85130212953%29&amp;citeCnt=1&amp;sessionSearchId=d50745cdcbc941b43a7c8208f34f35d8&amp;relpos=23</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</si>
  <si>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</si>
  <si>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Assesing Fe3O4 nanoparticle size by DLS, XRD and AFM</t>
  </si>
  <si>
    <t>Ameen, L., Ameen, A., Sadiq, F., Saeed, S., Sadiq, I., Bano, N.,Raheel,M., Riaz, S., Naseem, S. (2024). Modifications in the structural, optical, magnetic, electrical polarization and hyperthermia properties of SrSnFe8O15 V-type hexaferrites with Sm3+ ions substitution. Ceramics International, 50(21), 41407-41416.</t>
  </si>
  <si>
    <t xml:space="preserve">https://www.webofscience.com/wos/woscc/full-record/WOS:001328428000001 </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</si>
  <si>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</si>
  <si>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Ozer, Z. N., Ozkan, M., &amp; Pat, S. (2024). Optical and electric properties of Fe3O4 nanoparticle doped ZnO thin films. Ceramics International, 50(13), 22696-22703.</t>
  </si>
  <si>
    <t>https://www.webofscience.com/wos/woscc/full-record/WOS:001242304500001</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</si>
  <si>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</si>
  <si>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Liang, Y., Liu, F., Wang, E., Miao, Y., Han, W., Chen, Y., Zhang, WB., Li, LM., Huang, J. (2024). Preparation of highly elastic superhydrophobic CNF/Fe3O4 based materials modified in aqueous phase for oil-water separation. International Journal of Biological Macromolecules, 265, 130807.</t>
  </si>
  <si>
    <t xml:space="preserve">https://www.webofscience.com/wos/woscc/full-record/WOS:001207774700001 </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</si>
  <si>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</si>
  <si>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Neda, N. A., Alireza, H., &amp; Reza, K. D. (2024). Synthesize of FA@ PEG@ Fe3O4 Nanoparticles for Targeting Lung Cancer Cells via Down-regulated FLOR1 Gene Expression. BioNanoScience, 14(2), 1715-1725.</t>
  </si>
  <si>
    <t xml:space="preserve">https://www.webofscience.com/wos/woscc/full-record/WOS:001184804900001 </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</si>
  <si>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</si>
  <si>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Hodhod, M. S., Gaafar, A. R. Z., AlMunqedhi, B. M., Elzein, A., &amp; Abdelmalik, A. M. (2024). Exploitation of mangliculous marine fungi, Amarenographium solium, for the green synthesis of silver nanoparticles and their activity against multiple drug-resistant bacteria. Open Chemistry, 22(1), 20230184.</t>
  </si>
  <si>
    <t xml:space="preserve">https://www.webofscience.com/wos/woscc/full-record/WOS:001159803900001 </t>
  </si>
  <si>
    <t>Chicea Dan (Facultatea de Științe, ULBS)</t>
  </si>
  <si>
    <t>Nanoparticles and nanoparticle aggregates sizing by DLS and AFM</t>
  </si>
  <si>
    <t>Vaferi, B., Dehbashi, M., &amp; Alibak, A. H. (2024). Cutting-Edge Machine Learning Techniques for Accurate Prediction of Agglomeration Size in Water–Alumina Nanofluids. Symmetry, 16(7), 804.</t>
  </si>
  <si>
    <t xml:space="preserve">https://www.webofscience.com/wos/woscc/full-record/WOS:001277434500001 </t>
  </si>
  <si>
    <t>Svit, K. A., Zhuravlev, K. S., Kireev, S. E., &amp; Sabelfeld, K. K. (2024). 2D kinetic Monte-Carlo model of nanocrystal aggregation within a liquid matrix: Simulation and experimental study. Physica A: Statistical Mechanics and its Applications, 641, 129745.</t>
  </si>
  <si>
    <t>https://www.webofscience.com/wos/woscc/full-record/WOS:001229622400001</t>
  </si>
  <si>
    <t>Christopher, D., Anbalagan, A., Govindarajan, V. U., &amp; Muthuraman, M. S. (2024). Biofabrication of copper oxide nanoparticles incorporated chitosan/gelatin films for food packaging applications. Biomass Conversion and Biorefinery, 1-18.</t>
  </si>
  <si>
    <t xml:space="preserve">https://www.webofscience.com/wos/woscc/full-record/WOS:001169451400004 </t>
  </si>
  <si>
    <t>Mansour, M. S. A., Abd-Elkarim, A. T., Mahmoud, W. H., &amp; El-Sherif, A. A. (2024). Quinazoline-Glycine Manganese (II) Nano-Complex for Arsenic Sensing via QCM: Synthesis, Characterization, DFT Studies, Biological Evaluation and Environmental Application. Egyptian Journal of Chemistry, 68(2), 221-241.</t>
  </si>
  <si>
    <t xml:space="preserve">https://www.webofscience.com/wos/woscc/full-record/WOS:001451637800002 </t>
  </si>
  <si>
    <r>
      <rPr>
        <rFont val="Arial Narrow"/>
        <color rgb="FF222222"/>
        <sz val="10.0"/>
      </rPr>
      <t>Borode, A. O., Tshephe, T. S., Akinwamide, S. O., &amp; Olubambi, P. A. (2024). Nanotechnology characterization: Emerging techniques for accurate and reliable nanostructural analysis. </t>
    </r>
    <r>
      <rPr>
        <rFont val="Arial Narrow"/>
        <i/>
        <color rgb="FF222222"/>
        <sz val="10.0"/>
      </rPr>
      <t>Smart Nanomaterials for Environmental Applications</t>
    </r>
    <r>
      <rPr>
        <rFont val="Arial Narrow"/>
        <color rgb="FF222222"/>
        <sz val="10.0"/>
      </rPr>
      <t>, 57-91.</t>
    </r>
  </si>
  <si>
    <t>https://www.scopus.com/record/display.uri?eid=2-s2.0-85205167764&amp;origin=resultslist&amp;sort=plf-f&amp;src=s&amp;sot=mulcite&amp;sdt=mulcite&amp;cluster=scopubyr%2C%222024%22%2Ct&amp;s=REFEID%282-s2.0-78650036724%29&amp;citeCnt=1&amp;relpos=3</t>
  </si>
  <si>
    <t>Speckle size, intensity and contrast measurement application in micron-size particle concentration assessment</t>
  </si>
  <si>
    <t>Abookasis, D., Molcho, D., Shemesh, D., Berolsky, I., &amp; Pomeranz, M. M. (2024). Statistical assessment of the inner shape of a channel based on laser speckle contrast imaging. Journal of Modern Optics, 71(7-8), 266-274.</t>
  </si>
  <si>
    <t xml:space="preserve">https://www.webofscience.com/wos/woscc/full-record/WOS:001329485400001 </t>
  </si>
  <si>
    <t>Han, J. H., Yoon, I., &amp; Jeon, H. J. (2024). Microfluidic System-Based Quantitative Analysis of Platelet Function through Speckle Size Measurement. Biomolecules, 14(6), 612.</t>
  </si>
  <si>
    <t xml:space="preserve">https://www.webofscience.com/wos/woscc/full-record/WOS:001254671600001 </t>
  </si>
  <si>
    <t>El-Ghaffar, A., Omnia, A., Mohamed, N. O., El-Nagdy, M. S., &amp; Shafaa, M. W. (2024). Laser biospeckle contrast measurements stimulated from liposomal nanocarriers incubated in vitro model cancer cells: A proven promising tool in clinical therapy. Journal of Laser Applications, 36(1).</t>
  </si>
  <si>
    <t xml:space="preserve">https://www.webofscience.com/wos/woscc/full-record/WOS:001177435100001 </t>
  </si>
  <si>
    <t>Wang, PD., Jin, SL., Huang, F.,  Li, D., Chen, K., Liao, ML.,  Li, Q.,  Yao, Y. (2024). Toward optimal performance of systems for digital optical phase conjugation, PHYSICAL REVIEW APPLIED, 21 (1)</t>
  </si>
  <si>
    <t xml:space="preserve">https://www.webofscience.com/wos/woscc/full-record/WOS:001147584500002 </t>
  </si>
  <si>
    <t>Coherent light scattering on nanofluids: computer simulation results</t>
  </si>
  <si>
    <t>Lim, S. X., Teo, A. G. H., Ong, K. S., Chong, K. S. L., &amp; Duan, F. (2024). Wetting geometry and deposition patterns manipulation with bi-dispersed particle-laden droplets. Colloids and Surfaces A: Physicochemical and Engineering Aspects, 692, 133884.</t>
  </si>
  <si>
    <t xml:space="preserve">https://www.webofscience.com/wos/woscc/full-record/WOS:001230283200002 </t>
  </si>
  <si>
    <t>USING AFM TOPOGRAPHY MEASUREMENTS IN NANOPARTICLE SIZING</t>
  </si>
  <si>
    <t>Han, C., Kwon, K. R., Yim, J., Kim, J., Kim, S., Jeong, S., Park, EC., You, JW., Choi, R., Kwon, D. (2024). Effects of Deposition Power and Thermal Treatment on Ferroelectric Properties of Sputtered Hf0.5Zr0.5O2. IEEE Transactions on Electron Devices, 71(5), 3130-3134</t>
  </si>
  <si>
    <t xml:space="preserve">https://www.webofscience.com/wos/woscc/full-record/WOS:001197914900001 </t>
  </si>
  <si>
    <t>Using neural networks for dynamic light scattering time series processing</t>
  </si>
  <si>
    <t>Glaubitz, C., Bazzoni, A., Ackermann-Hirschi, L., Baraldi, L., Haeffner, M., Fortunatus, R., ... &amp; Petri-Fink, A. (2023). Leveraging machine learning for size and shape analysis of nanoparticles: A shortcut to electron microscopy. The Journal of Physical Chemistry C, 128(1), 421-427.</t>
  </si>
  <si>
    <t>https://www.scopus.com/record/display.uri?eid=2-s2.0-85181815586&amp;origin=resultslist&amp;sort=plf-f&amp;src=s&amp;sot=mulcite&amp;sdt=mulcite&amp;cluster=scopubyr%2C%222024%22%2Ct&amp;s=REFEID%282-s2.0-85017432939%29&amp;citeCnt=1</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</si>
  <si>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</si>
  <si>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Comparative Synthesis of Silver Nanoparticles: Evaluation of Chemical Reduction Procedures, AFM and DLS Size Analysis</t>
  </si>
  <si>
    <t>Albadawi, E. A., Musa, E. N. A., Ghaban, H. M., Ebrahim, N. A., Albadrani, M. S., &amp; El-Tokhy, A. I. (2024). Eco-friendly green synthesis of silver nanoparticles from guajava leaves extract for controlling organophosphorus pesticides hazards, characterization, and in-vivo toxicity assessment. BMC Pharmacology and Toxicology, 25(1), 1-27.</t>
  </si>
  <si>
    <t xml:space="preserve">https://www.webofscience.com/wos/woscc/full-record/WOS:001381004100001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</si>
  <si>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</si>
  <si>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Deb, P., Sahoo, D., Hasan, M. I., Basu, T., Bardhan, S., Ghosh, A., &amp; Sukul, P. K. (2024). Enhanced Antimicrobial and Degradable Properties of Silver Nanoparticles‐Reinforced Chitosan‐Indian Gooseberry Films for Sustainable Food Packaging. Macromolecular Chemistry and Physics, 2400298.</t>
  </si>
  <si>
    <t xml:space="preserve">https://www.webofscience.com/wos/woscc/full-record/WOS:001330729500001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</si>
  <si>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</si>
  <si>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Sivalingam, A. M., Pandian, A., &amp; Rengarajan, S. (2024). Green synthesis of silver nanoparticles using Vernonia amygdalina leaf extract: Characterization, antioxidant, and antibacterial properties. Journal of Inorganic and Organometallic Polymers and Materials, 34(7), 3212-3228.</t>
  </si>
  <si>
    <t xml:space="preserve">https://www.webofscience.com/wos/woscc/full-record/WOS:001317607000034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</si>
  <si>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</si>
  <si>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Ergashovich, Y. K., Abdupatto O'g'li, A. A., Shodievich, A. N., Ugli, M. M. M., Sharafovna, R. S., Jiang, G., Wan, Y., Yu, M. (2024). Formation, structure, and morphology of nanofiber mat on the base sodium‐carboxymethylcellulose/polyvinyl‐alcohol/silver nanoparticles composite. Polymers for Advanced Technologies, 35(7), e6496.</t>
  </si>
  <si>
    <t xml:space="preserve">https://www.webofscience.com/wos/woscc/full-record/WOS:001268406800001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</si>
  <si>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</si>
  <si>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Nejad, M. S., Najafabadi, N. S., Aghighi, S., Zargar, M., Bayat, M., &amp; Pakina, E. (2024). Green synthesis of silver nanoparticles by sweet cherry and its application against cherry spot disease. Heliyon, 10(10).</t>
  </si>
  <si>
    <t xml:space="preserve">https://www.webofscience.com/wos/woscc/full-record/WOS:001243525700001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</si>
  <si>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</si>
  <si>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Ninan, N., Pidhatika, B., Bright, R., Kartika, B. M., Rudianto, R. P., Swasono, Y. A., Ardhani, R. Vasilev, K. (2024). Advancing sustainable technologies: plasma-engineered bioplastics with silver nanoparticle integration. Journal of Materials Science, 59(20), 9003-9020.</t>
  </si>
  <si>
    <t xml:space="preserve">https://www.webofscience.com/wos/woscc/full-record/WOS:001226868000004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</si>
  <si>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</si>
  <si>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Ceron, S., Barba, D., &amp; Dominguez, M. A. (2024). Solution-Processable and Eco-Friendly Functionalization of Conductive Silver Nanoparticles Inks for Printable Electronics. Electronic Materials, 5(2), 45-55.</t>
  </si>
  <si>
    <t>https://www.scopus.com/record/display.uri?eid=2-s2.0-85196630032&amp;origin=resultslist&amp;sort=plf-f&amp;src=s&amp;sot=mulcite&amp;sdt=mulcite&amp;cluster=scopubyr%2C%222024%22%2Ct&amp;s=REFEID%282-s2.0-85167777714%29&amp;citeCnt=1&amp;sessionSearchId=b07861a53e43d088de32c7ca8a45f67e&amp;relpos=5</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</si>
  <si>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</si>
  <si>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Kaur, R., Singh, K., Agarwal, S., Masih, M., Chauhan, A., &amp; Gautam, P. K. (2024). Silver nanoparticles induces apoptosis of cancer stem cells in head and neck cancer. Toxicology Reports, 12, 10-17.</t>
  </si>
  <si>
    <t>https://www.scopus.com/record/display.uri?eid=2-s2.0-85179754652&amp;origin=resultslist&amp;sort=plf-f&amp;src=s&amp;sot=mulcite&amp;sdt=mulcite&amp;cluster=scopubyr%2C%222024%22%2Ct&amp;s=REFEID%282-s2.0-85167777714%29&amp;citeCnt=1&amp;sessionSearchId=b07861a53e43d088de32c7ca8a45f67e&amp;relpos=6</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</si>
  <si>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</si>
  <si>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Dubey, S., Virmani, T., Yadav, S. K., Sharma, A., Kumar, G., &amp; Alhalmi, A. (2024). Breaking Barriers in Eco‐Friendly Synthesis of Plant‐Mediated Metal/Metal Oxide/Bimetallic Nanoparticles: Antibacterial, Anticancer, Mechanism Elucidation, and Versatile Utilizations. Journal of Nanomaterials, 2024(1), 9914079.</t>
  </si>
  <si>
    <t>https://www.scopus.com/record/display.uri?eid=2-s2.0-85191390797&amp;origin=resultslist&amp;sort=plf-f&amp;src=s&amp;sot=mulcite&amp;sdt=mulcite&amp;cluster=scopubyr%2C%222024%22%2Ct&amp;s=REFEID%282-s2.0-85167777714%29&amp;citeCnt=1&amp;sessionSearchId=b07861a53e43d088de32c7ca8a45f67e&amp;relpos=13</t>
  </si>
  <si>
    <r>
      <rPr>
        <rFont val="Arial Narrow"/>
        <color rgb="FF000000"/>
        <sz val="10.0"/>
      </rPr>
      <t xml:space="preserve">Racuciu, M (ULBS, Sibiu, Romania) ; Creanga, DE (Alexandru Ioan Cuza Univ, Fac Phys, Iasi, Romania); Airinei, A (P Poni Inst Macromol Chem Iasi, Iasi, Romania) ; </t>
    </r>
    <r>
      <rPr>
        <rFont val="Arial Narrow"/>
        <b/>
        <color rgb="FF000000"/>
        <sz val="10.0"/>
      </rPr>
      <t>Chicea, Dan (Facultatea de Științe,ULBS)</t>
    </r>
    <r>
      <rPr>
        <rFont val="Arial Narrow"/>
        <color rgb="FF000000"/>
        <sz val="10.0"/>
      </rPr>
      <t xml:space="preserve"> ; Badescu, V (Natl Inst R&amp;D Tech Phys, Iasi, Romania)</t>
    </r>
  </si>
  <si>
    <t>Synthesis and properties of magnetic nanoparticles coated with biocompatible compounds</t>
  </si>
  <si>
    <t>Rajalakshmi, A., Ramesh, M., Sai Thanga Abirami, R., Kavitha, K., Suresh, G., Prabakaran, V., Puvanakrishnan, R.,  Ramesh, B. (2024). Discovery of antibacterial biogenic magnetosome nanoparticles from Providencia sp. MTBPRB-1: Screening, purification and characterization. Journal of Biosciences, 49(2), 54.</t>
  </si>
  <si>
    <t xml:space="preserve">https://www.webofscience.com/wos/woscc/full-record/WOS:001221537300002 </t>
  </si>
  <si>
    <r>
      <rPr>
        <rFont val="Arial Narrow"/>
        <color rgb="FF000000"/>
        <sz val="10.0"/>
      </rPr>
      <t xml:space="preserve">Racuciu, M (ULBS, Sibiu, Romania) ; Creanga, DE (Alexandru Ioan Cuza Univ, Fac Phys, Iasi, Romania); Airinei, A (P Poni Inst Macromol Chem Iasi, Iasi, Romania) ; </t>
    </r>
    <r>
      <rPr>
        <rFont val="Arial Narrow"/>
        <b/>
        <color rgb="FF000000"/>
        <sz val="10.0"/>
      </rPr>
      <t>Chicea, Dan (Facultatea de Științe,ULBS)</t>
    </r>
    <r>
      <rPr>
        <rFont val="Arial Narrow"/>
        <color rgb="FF000000"/>
        <sz val="10.0"/>
      </rPr>
      <t xml:space="preserve"> ; Badescu, V (Natl Inst R&amp;D Tech Phys, Iasi, Romania)</t>
    </r>
  </si>
  <si>
    <r>
      <rPr>
        <rFont val="Arial Narrow"/>
        <color rgb="FF222222"/>
        <sz val="10.0"/>
      </rPr>
      <t>Les, A., Ardeleanu, H., Grigoras, M., Motrescu, I., Creanga, D., &amp; Pricop, D. (2024). Quantum-Chemical and Experimental Study on the Interactions between the Magnetic Core and the Molecular Shell of Cobalt Ferrite Nanoparticles in Aqueous Suspensions. </t>
    </r>
    <r>
      <rPr>
        <rFont val="Arial Narrow"/>
        <i/>
        <color rgb="FF222222"/>
        <sz val="10.0"/>
      </rPr>
      <t>Analytical Letters</t>
    </r>
    <r>
      <rPr>
        <rFont val="Arial Narrow"/>
        <color rgb="FF222222"/>
        <sz val="10.0"/>
      </rPr>
      <t>, </t>
    </r>
    <r>
      <rPr>
        <rFont val="Arial Narrow"/>
        <i/>
        <color rgb="FF222222"/>
        <sz val="10.0"/>
      </rPr>
      <t>57</t>
    </r>
    <r>
      <rPr>
        <rFont val="Arial Narrow"/>
        <color rgb="FF222222"/>
        <sz val="10.0"/>
      </rPr>
      <t>(4), 503-516.</t>
    </r>
  </si>
  <si>
    <t>https://www.scopus.com/record/display.uri?eid=2-s2.0-85150906243&amp;origin=resultslist&amp;sort=plf-f&amp;src=s&amp;sot=mulcite&amp;sdt=mulcite&amp;cluster=scopubyr%2C%222024%22%2Ct&amp;s=REFEID%282-s2.0-79951923003%29&amp;citeCnt=1&amp;relpos=1</t>
  </si>
  <si>
    <t>An Artificial Neural Network Assisted Dynamic Light Scattering Procedure for Assessing Living Cells Size in Suspension</t>
  </si>
  <si>
    <t>Zhang, X., Hicks, D., Liu, H., Glover, N., Zhang, Z., Grant, A. J., ... &amp; Russo, P. S. (2024). Equipping a Wyatt multiangle, multidetector instrument for real-time particle and polymer sizing by simultaneous multiple-angle dynamic and static light scattering. Review of Scientific Instruments, 95(12).</t>
  </si>
  <si>
    <t xml:space="preserve">https://www.webofscience.com/wos/woscc/full-record/WOS:001382959200005 </t>
  </si>
  <si>
    <t>Krishnamoorthy, U., &amp; Balasubramani, S. (2024). Intelligent Nanomaterial Image Characterizations–A Comprehensive Review on AI Techniques that Power the Present and Drive the Future of Nanoscience. Advanced Theory and Simulations, 7(12), 2400479.</t>
  </si>
  <si>
    <t xml:space="preserve">https://www.webofscience.com/wos/woscc/full-record/WOS:001345011900001 </t>
  </si>
  <si>
    <t>Andoh, C. N., Attiogbe, F., Ackerson, N. O. B., Antwi, M., &amp; Adu-Boahen, K. (2024). Fourier Transform Infrared Spectroscopy: An analytical technique for microplastic identification and quantification. Infrared Physics &amp; Technology, 136, 105070.</t>
  </si>
  <si>
    <t>https://www.scopus.com/record/display.uri?eid=2-s2.0-85183587789&amp;origin=resultslist&amp;sort=plf-f&amp;src=s&amp;sot=mulcite&amp;sdt=mulcite&amp;s=REFEID%282-s2.0-85086603614%29&amp;citeCnt=1&amp;relpos=1</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</si>
  <si>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</si>
  <si>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Reversible Martensitic Phase Transition in Yttrium-Stabilized ZrO2 Nanopowders by Adsorption of Water</t>
  </si>
  <si>
    <t>Anjaneyulu, B., Tiwari, A., Chauhan, V., Bhathiwal, A. S., Ramakrishna, D. S., &amp; Praveen, P. L. (2024). Exploring versatility: Investigating nanomaterials applications in relation to polymorphism. Journal of Molecular Structure, 1318, 139205.</t>
  </si>
  <si>
    <t>https://www.webofscience.com/wos/woscc/full-record/WOS:001267020900001</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</si>
  <si>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</si>
  <si>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Chakraborty, A., González Hernández, R., Šmejkal, L., &amp; Sinova, J. (2024). Strain-induced phase transition from antiferromagnet to altermagnet. Physical Review B, 109(14), 144421.</t>
  </si>
  <si>
    <t>https://www.webofscience.com/wos/woscc/full-record/WOS:001250622300002</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</si>
  <si>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</si>
  <si>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Kornaga, V. I., Pekur, D. V., Kolomzarov, Y. V., Chernenko, V. V., Korkishko, R. М., Dvernikov, B. F., Snopok, BA.,  Sorokin, V. M. (2024). LED lighting systems for special applications with a wide range of supply voltages. Semiconductor Physics, Quantum Electronics &amp; Optoelectronics, 27(3), 348-355.</t>
  </si>
  <si>
    <t>https://www.webofscience.com/wos/woscc/full-record/WOS:001327153000015</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</si>
  <si>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</si>
  <si>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Aliyev, T., &amp; Aliyeva, S. (2024). MECHANISMS OF STATE-LEGAL MANAGEMENT OF HUMAN CAPITAL DEVELOPMENT AND SUSTAINABLE DEVELOPMENT. JOURNAL OF ENVIRONMENTAL LAW &amp; POLICY, 4, 03.</t>
  </si>
  <si>
    <t>https://www.scopus.com/record/display.uri?eid=2-s2.0-85214423989&amp;origin=resultslist&amp;sort=plf-f&amp;src=s&amp;sot=mulcite&amp;sdt=mulcite&amp;cluster=scopubyr%2C%222024%22%2Ct&amp;s=REFEID%282-s2.0-85123883537%29&amp;citeCnt=1&amp;relpos=1</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</si>
  <si>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</si>
  <si>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Kuspayev, U., Dalelkhan, A., Sheryazdanova, K., &amp; Volkov, A. (2024). Role of supranational bodies in regulating water cooperation: Central Asian experience. World Water Policy, 10(4), 1066-1081.</t>
  </si>
  <si>
    <t>https://www.scopus.com/record/display.uri?eid=2-s2.0-85191201717&amp;origin=resultslist&amp;sort=plf-f&amp;src=s&amp;sot=mulcite&amp;sdt=mulcite&amp;cluster=scopubyr%2C%222024%22%2Ct&amp;s=REFEID%282-s2.0-85123883537%29&amp;citeCnt=1&amp;relpos=2</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</si>
  <si>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</si>
  <si>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Madibekov, A., Ismukhanova, L., Zhadi, A., Sultanbekova, B., Zhumatayev, S., &amp; Madibekova, A. (2024). Assessment of the Level of Pollution of the Aquatic Ecosystem of Lake Markakol with Mobile Forms of Copper and Zinc.</t>
  </si>
  <si>
    <t>https://www.scopus.com/record/display.uri?eid=2-s2.0-85205694282&amp;origin=resultslist&amp;sort=plf-f&amp;src=s&amp;sot=mulcite&amp;sdt=mulcite&amp;cluster=scopubyr%2C%222024%22%2Ct&amp;s=REFEID%282-s2.0-85123883537%29&amp;citeCnt=1&amp;relpos=3</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</si>
  <si>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</si>
  <si>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Kerpaci, A., &amp; Lako, A. (2024). Integrated Water Supply and Sanitation Management: Environmental Impact Assessment and Wastewater and Stormwater Treatment.</t>
  </si>
  <si>
    <t>https://www.scopus.com/record/display.uri?eid=2-s2.0-85203135945&amp;origin=resultslist&amp;sort=plf-f&amp;src=s&amp;sot=mulcite&amp;sdt=mulcite&amp;cluster=scopubyr%2C%222024%22%2Ct&amp;s=REFEID%282-s2.0-85123883537%29&amp;citeCnt=1&amp;relpos=4</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</si>
  <si>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</si>
  <si>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Bekzathan Kultassov, Serik Bekzhanov, Nurali Nurgaliye, Ibadulla Tautenov, Laura Tokhetova. (2024) Effects of Nitrogen Fertilizer Doses and Application Methods on the Yield of Syr Suluy Rice in the Kyzylorda Region. International Journal of Design and Nature and Ecodynamics, 19,2, 619-627</t>
  </si>
  <si>
    <t>https://www.scopus.com/record/display.uri?eid=2-s2.0-85191286551&amp;origin=resultslist&amp;sort=plf-f&amp;src=s&amp;sot=mulcite&amp;sdt=mulcite&amp;cluster=scopubyr%2C%222024%22%2Ct&amp;s=REFEID%282-s2.0-85123883537%29&amp;citeCnt=1&amp;relpos=6</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</si>
  <si>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</si>
  <si>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r>
      <rPr>
        <rFont val="Arial Narrow"/>
        <color rgb="FF222222"/>
        <sz val="10.0"/>
      </rPr>
      <t>DERYAEV, A. (2024). MAIN CHARACTERISTICS OF BRINES AND ORIGIN OF BRINE OCCURRENCES IN THE AMU DARYA SYNECLISE. </t>
    </r>
    <r>
      <rPr>
        <rFont val="Arial Narrow"/>
        <i/>
        <color rgb="FF222222"/>
        <sz val="10.0"/>
      </rPr>
      <t>Journal of the Balkan Tribological Association</t>
    </r>
    <r>
      <rPr>
        <rFont val="Arial Narrow"/>
        <color rgb="FF222222"/>
        <sz val="10.0"/>
      </rPr>
      <t>, </t>
    </r>
    <r>
      <rPr>
        <rFont val="Arial Narrow"/>
        <i/>
        <color rgb="FF222222"/>
        <sz val="10.0"/>
      </rPr>
      <t>30</t>
    </r>
    <r>
      <rPr>
        <rFont val="Arial Narrow"/>
        <color rgb="FF222222"/>
        <sz val="10.0"/>
      </rPr>
      <t>(4).</t>
    </r>
  </si>
  <si>
    <t>https://www.scopus.com/record/display.uri?eid=2-s2.0-85205355164&amp;origin=resultslist&amp;sort=plf-f&amp;src=s&amp;sot=mulcite&amp;sdt=mulcite&amp;cluster=scopubyr%2C%222024%22%2Ct&amp;s=REFEID%282-s2.0-85123883537%29&amp;citeCnt=1&amp;relpos=8</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</si>
  <si>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</si>
  <si>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Jianshe Zhu, Huijin Song, Taalaigul Abykeeva-Sultanalieva, Lian Zhu, Yuhao Zhao. (2024) Philosophical comprehension of the nature-human harmony in the context of modern sustainable development of society. Scientific Herald of Uzhhorod University. Series "Physics", 55</t>
  </si>
  <si>
    <t>https://www.scopus.com/record/display.uri?eid=2-s2.0-85197797569&amp;origin=resultslist&amp;sort=plf-f&amp;src=s&amp;sot=mulcite&amp;sdt=mulcite&amp;cluster=scopubyr%2C%222024%22%2Ct&amp;s=REFEID%282-s2.0-85123883537%29&amp;citeCnt=1&amp;relpos=9</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</si>
  <si>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</si>
  <si>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Syrga Berdibekova, Muktarbek Aldashov, Damira Asanbekova, Gulzat Ismailova, Anarbek Attokurov. (2024). Development of methodological recommendations for teaching physics based on the development of spatial imagination. Scientific Herald of Uzhhorod University. Series "Physics", 55</t>
  </si>
  <si>
    <t>https://www.scopus.com/record/display.uri?eid=2-s2.0-85197740792&amp;origin=resultslist&amp;sort=plf-f&amp;src=s&amp;sot=mulcite&amp;sdt=mulcite&amp;cluster=scopubyr%2C%222024%22%2Ct&amp;s=REFEID%282-s2.0-85123883537%29&amp;citeCnt=1&amp;sessionSearchId=5cc8750a6734cd3f8851c4ddf0d8a9f8&amp;relpos=10</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</si>
  <si>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</si>
  <si>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Alma Abylkasymova, Maikul Kusherbaeva, Yeskermes Mussabekov, Farida Nametkulova, Akbota Sembiyeva. (2024) Methodology of interdisciplinary connections of physics and mathematics in primary school when solving physical problems. Scientific Herald of Uzhhorod University. Series "Physics", 55</t>
  </si>
  <si>
    <t>https://www.scopus.com/record/display.uri?eid=2-s2.0-85196946660&amp;origin=resultslist&amp;sort=plf-f&amp;src=s&amp;sot=mulcite&amp;sdt=mulcite&amp;cluster=scopubyr%2C%222024%22%2Ct&amp;s=REFEID%282-s2.0-85123883537%29&amp;citeCnt=1&amp;sessionSearchId=5cc8750a6734cd3f8851c4ddf0d8a9f8&amp;relpos=11</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</si>
  <si>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</si>
  <si>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 xml:space="preserve">Gulnur Baidauletovaa, Saira Yessimzhanovab, Madina Beisenovac, Ainur Yesbolovaa, Lesbek Taizhanov. (2024). MODERN PROBLEMS OF WATER RESOURCES AND WAYS TO SOLVE THEM: THECASE OF KAZAKHSTAN, Water Conservation and Management, 8, 2, 104-109 </t>
  </si>
  <si>
    <t>https://www.scopus.com/record/display.uri?eid=2-s2.0-85178368877&amp;origin=resultslist&amp;sort=plf-f&amp;src=s&amp;sot=mulcite&amp;sdt=mulcite&amp;cluster=scopubyr%2C%222024%22%2Ct&amp;s=REFEID%282-s2.0-85123883537%29&amp;citeCnt=1&amp;sessionSearchId=5cc8750a6734cd3f8851c4ddf0d8a9f8&amp;relpos=12</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</si>
  <si>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</si>
  <si>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Ustabayev Timur, Tazhgaliyev Yerkin,  Balgabayev Nurlan, Mirdadayev Mirobit, Telgarayeva Gylnaz. (2024) METHODS OF DISPOSAL OF BRINES AND REGENERATION SOLUTIONS IN THE DESALINATION OF MINERALISED WATERS. Water Conservation and Management, 8, 2, 87-93</t>
  </si>
  <si>
    <t>https://www.scopus.com/record/display.uri?eid=2-s2.0-85178311352&amp;origin=resultslist&amp;sort=plf-f&amp;src=s&amp;sot=mulcite&amp;sdt=mulcite&amp;cluster=scopubyr%2C%222024%22%2Ct&amp;s=REFEID%282-s2.0-85123883537%29&amp;citeCnt=1&amp;sessionSearchId=5cc8750a6734cd3f8851c4ddf0d8a9f8&amp;relpos=13</t>
  </si>
  <si>
    <r>
      <rPr>
        <rFont val="Arial Narrow"/>
        <color rgb="FF000000"/>
        <sz val="10.0"/>
      </rPr>
      <t xml:space="preserve">AV Maletsky (Donetsk Inst Phys &amp; Engn Donetsk, Ukraine), DR Belichko (Donetsk Inst Phys &amp; Engn Donetsk, Ukraine), TE Konstantinova (Donetsk Inst Phys &amp; Engn Donetsk, Ukraine), GK Volkova (Donetsk Inst Phys &amp; Engn Donetsk, Ukraine), AS Doroshkevich (Joint Inst Nucl Res, Dubna, Russia), AI Lyubchyk (Nanotechctr LLC, Kiev, Ukraine and Lusofona Univ, Lisbon, Portugal), VV Burkhovetskiy (Donetsk Inst Phys &amp; Engn Donetsk, Ukraine), VA Aleksandrov (Joint Inst Nucl Res, Dubna, Russi and Dubna Int Univ, Dubna, Russia), D Mardare (Alexandru Ioan Cuza Univ, Fac Phys, Iasi, Romania), C Mita (Alexandru Ioan Cuza Univ, Fac Phys, Iasi, Romania), </t>
    </r>
    <r>
      <rPr>
        <rFont val="Arial Narrow"/>
        <b/>
        <color rgb="FF000000"/>
        <sz val="10.0"/>
      </rPr>
      <t>Dan Chicea (Facultatea de Știinte, ULBS, Sibiu, Romania)</t>
    </r>
    <r>
      <rPr>
        <rFont val="Arial Narrow"/>
        <color rgb="FF000000"/>
        <sz val="10.0"/>
      </rPr>
      <t>, LH Khiem (Vietnam Acad Sci &amp; Technol, Inst Phys, Hanoi, Vietnam and Grad Univ Sci &amp; Technol, Vietnam Acad Sci &amp; Technol, Hanoi, Vietnam)</t>
    </r>
  </si>
  <si>
    <t>Structure formation and properties of corundum ceramics based on metastable aluminium oxide doped with stabilized zirconium dioxide</t>
  </si>
  <si>
    <t>Maletskii, A. V., Volkova, G. K., Belichko, D. R., Glazunova, V. A., Doroshkevich, A. S., Tatarinova, A. A., Lyubchyk, S. I., Lyubchyk, S. B. (2024). Influence of stabilized zirconium dioxide and high hydrostatic pressure on the kinetics of sintering nanopowders of metastable aluminum oxide. Ceramics International, 50(22), 46506-46515.</t>
  </si>
  <si>
    <t>https://www.webofscience.com/wos/woscc/full-record/WOS:001338878700001</t>
  </si>
  <si>
    <r>
      <rPr>
        <rFont val="Arial Narrow"/>
        <color rgb="FF000000"/>
        <sz val="10.0"/>
      </rPr>
      <t xml:space="preserve">AV Maletsky (Donetsk Inst Phys &amp; Engn Donetsk, Ukraine), DR Belichko (Donetsk Inst Phys &amp; Engn Donetsk, Ukraine), TE Konstantinova (Donetsk Inst Phys &amp; Engn Donetsk, Ukraine), GK Volkova (Donetsk Inst Phys &amp; Engn Donetsk, Ukraine), AS Doroshkevich (Joint Inst Nucl Res, Dubna, Russia), AI Lyubchyk (Nanotechctr LLC, Kiev, Ukraine and Lusofona Univ, Lisbon, Portugal), VV Burkhovetskiy (Donetsk Inst Phys &amp; Engn Donetsk, Ukraine), VA Aleksandrov (Joint Inst Nucl Res, Dubna, Russi and Dubna Int Univ, Dubna, Russia), D Mardare (Alexandru Ioan Cuza Univ, Fac Phys, Iasi, Romania), C Mita (Alexandru Ioan Cuza Univ, Fac Phys, Iasi, Romania), </t>
    </r>
    <r>
      <rPr>
        <rFont val="Arial Narrow"/>
        <b/>
        <color rgb="FF000000"/>
        <sz val="10.0"/>
      </rPr>
      <t>Dan Chicea (Facultatea de Știinte, ULBS, Sibiu, Romania)</t>
    </r>
    <r>
      <rPr>
        <rFont val="Arial Narrow"/>
        <color rgb="FF000000"/>
        <sz val="10.0"/>
      </rPr>
      <t>, LH Khiem (Vietnam Acad Sci &amp; Technol, Inst Phys, Hanoi, Vietnam and Grad Univ Sci &amp; Technol, Vietnam Acad Sci &amp; Technol, Hanoi, Vietnam)</t>
    </r>
  </si>
  <si>
    <t>Jalaluddin, M. L., Azlan, U. A. A., Abd Rashid, M. W., Tamin, N., &amp; Masri, M. N. (2024). A review of pore-forming agents on the structures, porosities, and mechanical properties of porous ceramics. AIMS Materials Science, 11(4), 634-665.</t>
  </si>
  <si>
    <t>https://www.webofscience.com/wos/woscc/full-record/WOS:001285867200001</t>
  </si>
  <si>
    <r>
      <rPr>
        <rFont val="Arial Narrow"/>
        <color rgb="FF000000"/>
        <sz val="10.0"/>
      </rPr>
      <t xml:space="preserve">AV Maletsky (Donetsk Inst Phys &amp; Engn Donetsk, Ukraine), DR Belichko (Donetsk Inst Phys &amp; Engn Donetsk, Ukraine), TE Konstantinova (Donetsk Inst Phys &amp; Engn Donetsk, Ukraine), GK Volkova (Donetsk Inst Phys &amp; Engn Donetsk, Ukraine), AS Doroshkevich (Joint Inst Nucl Res, Dubna, Russia), AI Lyubchyk (Nanotechctr LLC, Kiev, Ukraine and Lusofona Univ, Lisbon, Portugal), VV Burkhovetskiy (Donetsk Inst Phys &amp; Engn Donetsk, Ukraine), VA Aleksandrov (Joint Inst Nucl Res, Dubna, Russi and Dubna Int Univ, Dubna, Russia), D Mardare (Alexandru Ioan Cuza Univ, Fac Phys, Iasi, Romania), C Mita (Alexandru Ioan Cuza Univ, Fac Phys, Iasi, Romania), </t>
    </r>
    <r>
      <rPr>
        <rFont val="Arial Narrow"/>
        <b/>
        <color rgb="FF000000"/>
        <sz val="10.0"/>
      </rPr>
      <t>Dan Chicea (Facultatea de Știinte, ULBS, Sibiu, Romania)</t>
    </r>
    <r>
      <rPr>
        <rFont val="Arial Narrow"/>
        <color rgb="FF000000"/>
        <sz val="10.0"/>
      </rPr>
      <t>, LH Khiem (Vietnam Acad Sci &amp; Technol, Inst Phys, Hanoi, Vietnam and Grad Univ Sci &amp; Technol, Vietnam Acad Sci &amp; Technol, Hanoi, Vietnam)</t>
    </r>
  </si>
  <si>
    <t>Dotta, M. A., Pires, F. A., Morishita, G. M., Costa, C. A., Bettini, J., &amp; Souza, F. L. (2025). Solar water oxidation reaction promoted by a dopant combination on hematite photoanode. Sustainable Energy &amp; Fuels, 9(2), 439-457.</t>
  </si>
  <si>
    <t>https://www.scopus.com/record/display.uri?eid=2-s2.0-85209716264&amp;origin=resultslist&amp;sort=plf-f&amp;src=s&amp;sot=mulcite&amp;sdt=mulcite&amp;cluster=scopubyr%2C%222024%22%2Ct&amp;s=REFEID%282-s2.0-85103940978%29&amp;citeCnt=1&amp;relpos=1</t>
  </si>
  <si>
    <r>
      <rPr>
        <rFont val="Arial Narrow"/>
        <color rgb="FF000000"/>
        <sz val="10.0"/>
      </rPr>
      <t xml:space="preserve">AV Maletsky (Donetsk Inst Phys &amp; Engn Donetsk, Ukraine), DR Belichko (Donetsk Inst Phys &amp; Engn Donetsk, Ukraine), TE Konstantinova (Donetsk Inst Phys &amp; Engn Donetsk, Ukraine), GK Volkova (Donetsk Inst Phys &amp; Engn Donetsk, Ukraine), AS Doroshkevich (Joint Inst Nucl Res, Dubna, Russia), AI Lyubchyk (Nanotechctr LLC, Kiev, Ukraine and Lusofona Univ, Lisbon, Portugal), VV Burkhovetskiy (Donetsk Inst Phys &amp; Engn Donetsk, Ukraine), VA Aleksandrov (Joint Inst Nucl Res, Dubna, Russi and Dubna Int Univ, Dubna, Russia), D Mardare (Alexandru Ioan Cuza Univ, Fac Phys, Iasi, Romania), C Mita (Alexandru Ioan Cuza Univ, Fac Phys, Iasi, Romania), </t>
    </r>
    <r>
      <rPr>
        <rFont val="Arial Narrow"/>
        <b/>
        <color rgb="FF000000"/>
        <sz val="10.0"/>
      </rPr>
      <t>Dan Chicea (Facultatea de Știinte, ULBS, Sibiu, Romania)</t>
    </r>
    <r>
      <rPr>
        <rFont val="Arial Narrow"/>
        <color rgb="FF000000"/>
        <sz val="10.0"/>
      </rPr>
      <t>, LH Khiem (Vietnam Acad Sci &amp; Technol, Inst Phys, Hanoi, Vietnam and Grad Univ Sci &amp; Technol, Vietnam Acad Sci &amp; Technol, Hanoi, Vietnam)</t>
    </r>
  </si>
  <si>
    <t>Anggoro, D. D., David, M., Alrasyid, S. K., Chaerunnisa, C. K., &amp; Rachmawanti, D. (2024). An Efficient Extraction and Selective of Alumina from Lapindo Mud. In E3S Web of Conferences (Vol. 503, p. 06004). EDP Sciences.</t>
  </si>
  <si>
    <t>https://www.scopus.com/record/display.uri?eid=2-s2.0-85190575379&amp;origin=resultslist&amp;sort=plf-f&amp;src=s&amp;sot=mulcite&amp;sdt=mulcite&amp;cluster=scopubyr%2C%222024%22%2Ct&amp;s=REFEID%282-s2.0-85103940978%29&amp;citeCnt=1&amp;relpos=2</t>
  </si>
  <si>
    <t>Chicea Dan (Fac de Științe, ULBS)</t>
  </si>
  <si>
    <t>Biospeckle size and contrast measurement application in particle sizing and concentration assessment</t>
  </si>
  <si>
    <t>Al-Temeemy, A. A. (2024). The Methodology of Adaptive Levels of Interval for Laser Speckle Imaging. Journal of Imaging, 10(11), 289.</t>
  </si>
  <si>
    <t>https://www.webofscience.com/wos/woscc/full-record/WOS:001365411400001</t>
  </si>
  <si>
    <t>Al-Temeemy, A. A. (2024). ALI: The adaptive levels of interval method for processing laser speckle images with superior activity extraction and discrimination capabilities. Optics and Lasers in Engineering, 178, 108173.</t>
  </si>
  <si>
    <t>https://www.webofscience.com/wos/woscc/full-record/WOS:001224624200001</t>
  </si>
  <si>
    <t>Chicea Dan (Fac de Științe, ULBS), Nicolae-Maranciuc Alexandra (ISCI, ULBS), Chicea Liana-Maria (Fac de Medicină, ULBS)</t>
  </si>
  <si>
    <t>Silver Nanoparticles-Chitosan Nanocomposites: A Comparative Study Regarding Different Chemical Syntheses Procedures and Their Antibacterial Effect</t>
  </si>
  <si>
    <t>Karunakar, Karthik K., et al. "Advances in nephroprotection: the therapeutic role of selenium, silver, and gold nanoparticles in renal health." International Urology and Nephrology (2024): 1-32.</t>
  </si>
  <si>
    <t>https://link.springer.com/article/10.1007/s11255-024-04212-4</t>
  </si>
  <si>
    <t>Elashkar, E., Alfaraj, R., El-Borady, O. M., Amer, M. M., Algammal, A. M., &amp; El-Demerdash, A. S. (2024). Novel silver nanoparticle-based biomaterials for combating Klebsiella pneumoniae biofilms. Frontiers in Microbiology, 15, 1507274.</t>
  </si>
  <si>
    <t>https://www.scopus.com/record/display.uri?eid=2-s2.0-85215666983&amp;origin=resultslist&amp;sort=plf-f&amp;src=s&amp;sot=mulcite&amp;sdt=mulcite&amp;cluster=scopubyr%2C%222024%22%2Ct&amp;s=REFEID%282-s2.0-85187712717%29&amp;citeCnt=1&amp;sessionSearchId=3eb216c41775d12d0965218b009ddc2d&amp;relpos=3</t>
  </si>
  <si>
    <t>Kovoor, A.P., Arjun, K.G., Manigandan, P., Shanmugam, R., Thangavelu, L. (2024). Green Synthesis of Silver Nanoparticles from Aegle Marmelos and Cissus Quadrangularis Leaf Extract and Evaluation of Its Anti-Inflammatory and Antioxidant Effect. Nanotechnology Perceptions, 20(S7), 276-289</t>
  </si>
  <si>
    <t>https://www.scopus.com/record/display.uri?eid=2-s2.0-85203080526&amp;origin=resultslist&amp;sort=plf-f&amp;src=s&amp;sot=mulcite&amp;sdt=mulcite&amp;cluster=scopubyr%2C%222024%22%2Ct&amp;s=REFEID%282-s2.0-85187712717%29&amp;citeCnt=1&amp;sessionSearchId=3eb216c41775d12d0965218b009ddc2d&amp;relpos=6</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</si>
  <si>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</si>
  <si>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The Rectifying Contact of Hydrated Different Size YSZ Nanoparticles for Advanced Electronics</t>
  </si>
  <si>
    <t>HUSEYNOV, Z., ISMAYILOV, T., BABAYEVA, S., BARATZADE, S., &amp; BARATZADE, N. (2024). DEVELOPMENT OF AN ANALYTICAL MODEL AND OPTIMISATION OF COMPUTER NETWORKS WITH A QUEUE PRIORITY TO ONE SERVER. Journal of the Balkan Tribological Association, 30(5).</t>
  </si>
  <si>
    <t>https://www.scopus.com/record/display.uri?eid=2-s2.0-85210259786&amp;origin=resultslist&amp;sort=plf-f&amp;src=s&amp;sot=mulcite&amp;sdt=mulcite&amp;s=REFEID%282-s2.0-85144897111%29&amp;citeCnt=1</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</si>
  <si>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</si>
  <si>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BALAI, N., &amp; HORDOPOLOV, V. (2024). DIGITAL ANALYSIS IN THE COMPANY'S INFORMATION SECURITY SYSTEM. Journal of the Balkan Tribological Association, 30(5).</t>
  </si>
  <si>
    <t>https://www.scopus.com/record/display.uri?eid=2-s2.0-85209568370&amp;origin=resultslist&amp;sort=plf-f&amp;src=s&amp;sot=mulcite&amp;sdt=mulcite&amp;s=REFEID%282-s2.0-85144897111%29&amp;citeCnt=1&amp;relpos=1</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</si>
  <si>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</si>
  <si>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DERYAEV, A. (2024). INDUSTRIAL ASSESSMENT OF OIL DEPOSITS BY VOLUMETRIC METHOD IN THE FIELD CONDITIONS OF TURKMENISTAN. Journal of the Balkan Tribological Association, 30(5).</t>
  </si>
  <si>
    <t>https://www.scopus.com/record/display.uri?eid=2-s2.0-85209556653&amp;origin=resultslist&amp;sort=plf-f&amp;src=s&amp;sot=mulcite&amp;sdt=mulcite&amp;s=REFEID%282-s2.0-85144897111%29&amp;citeCnt=1&amp;relpos=2</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</si>
  <si>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</si>
  <si>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BLAHODELSKYI, O. (2024). BLOCKCHAIN: FROM CRYPTOCURRENCY TO USAGE IN DIFFERENT SPHERES. Journal of the Balkan Tribological Association, 30(5).</t>
  </si>
  <si>
    <t>https://www.scopus.com/record/display.uri?eid=2-s2.0-85209545747&amp;origin=resultslist&amp;sort=plf-f&amp;src=s&amp;sot=mulcite&amp;sdt=mulcite&amp;s=REFEID%282-s2.0-85144897111%29&amp;citeCnt=1&amp;relpos=3</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</si>
  <si>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</si>
  <si>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DERYAEV, A. (2024). MAIN CHARACTERISTICS OF BRINES AND ORIGIN OF BRINE OCCURRENCES IN THE AMU DARYA SYNECLISE. Journal of the Balkan Tribological Association, 30(4).</t>
  </si>
  <si>
    <t>https://www.scopus.com/record/display.uri?eid=2-s2.0-85205355164&amp;origin=resultslist&amp;sort=plf-f&amp;src=s&amp;sot=mulcite&amp;sdt=mulcite&amp;s=REFEID%282-s2.0-85144897111%29&amp;citeCnt=1&amp;relpos=4</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</si>
  <si>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</si>
  <si>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G Imashev, B Kuanbayeva, L Koishigulova, M Galymzhanova, A Tumysheva. (2024). Modernization of polytechnic physics education in the conditions of present-day production. Scientific Herald of Uzhhorod University. Series Physics, 55, 2823-2833</t>
  </si>
  <si>
    <t>https://www.scopus.com/record/display.uri?eid=2-s2.0-85196935127&amp;origin=resultslist&amp;sort=plf-f&amp;src=s&amp;sot=mulcite&amp;sdt=mulcite&amp;s=REFEID%282-s2.0-85144897111%29&amp;citeCnt=1&amp;relpos=5</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</si>
  <si>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</si>
  <si>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I Dzhakupova, A Bozhbanov, E Assembayeva, S Almagambetova, Z Sadykova. (2024). Pedagogical requirements for developing a culture of environmental safety among students in the educational space of higher education institutions. Scientific Herald of Uzhhorod University. Series Physics, 55, 1640-1949</t>
  </si>
  <si>
    <t>https://www.scopus.com/record/display.uri?eid=2-s2.0-85196862779&amp;origin=resultslist&amp;sort=plf-f&amp;src=s&amp;sot=mulcite&amp;sdt=mulcite&amp;s=REFEID%282-s2.0-85144897111%29&amp;citeCnt=1&amp;relpos=6</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</si>
  <si>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</si>
  <si>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G Shoiynbaeva, B Yerzhenbek, G Baidullayeva, V Abdrassilova, Z Umirbekova. (2024). Methodological foundations for teaching nanotechnology in the training of future physics teachers. Scientific Herald of Uzhhorod University. Series Physics, 55, 42-50</t>
  </si>
  <si>
    <t xml:space="preserve">https://www.scopus.com/record/display.uri?eid=2-s2.0-85196813356&amp;origin=resultslist&amp;sort=plf-f&amp;src=s&amp;sot=mulcite&amp;sdt=mulcite&amp;s=REFEID%282-s2.0-85144897111%29&amp;citeCnt=1&amp;relpos=7 </t>
  </si>
  <si>
    <r>
      <rPr>
        <rFont val="Arial Narrow"/>
        <b/>
        <color rgb="FF000000"/>
        <sz val="10.0"/>
      </rPr>
      <t xml:space="preserve">Chicea D (Facultatea de Științe,ULBS), </t>
    </r>
    <r>
      <rPr>
        <rFont val="Arial Narrow"/>
        <b val="0"/>
        <color rgb="FF000000"/>
        <sz val="10.0"/>
      </rPr>
      <t>Leca C (Continental Automotive), Olaru S (Continental Automotive), Chicea LM (Facultatea de Medicină, ULBS)</t>
    </r>
  </si>
  <si>
    <t>An Advanced Sensor for Particles in Gases Using Dynamic Light Scattering in Air as Solvent</t>
  </si>
  <si>
    <t>Sathvara, P. B., Jayaraman, A., Tripathi, S., &amp; Ramakrishnan, S. (2024). Air sensors and their capabilities. In Sensors for Environmental Monitoring, Identification, and Assessment (pp. 10-24). IGI Global.</t>
  </si>
  <si>
    <t xml:space="preserve">https://www.scopus.com/record/display.uri?eid=2-s2.0-85196349862&amp;origin=resultslist&amp;sort=plf-f&amp;src=s&amp;sot=mulcite&amp;sdt=mulcite&amp;cluster=scopubyr%2C%222024%22%2Ct&amp;s=REFEID%282-s2.0-85111253071%29&amp;citeCnt=1 </t>
  </si>
  <si>
    <r>
      <rPr>
        <rFont val="Arial Narrow"/>
        <b/>
        <color rgb="FF000000"/>
        <sz val="10.0"/>
      </rPr>
      <t xml:space="preserve">Chicea D (Facultatea de Științe,ULBS), </t>
    </r>
    <r>
      <rPr>
        <rFont val="Arial Narrow"/>
        <b val="0"/>
        <color rgb="FF000000"/>
        <sz val="10.0"/>
      </rPr>
      <t>Leca C (Continental Automotive), Olaru S (Continental Automotive), Chicea LM (Facultatea de Medicină, ULBS)</t>
    </r>
  </si>
  <si>
    <t>Mathew, J. T., Adetunji, C. O., Inobeme, A., Azeh, Y., Monday, M., Bini, E. M., ... &amp; Oyewole, O. A. (2024). Characterization of Nanoparticles Used as Nanobiofertilizers. Handbook of Agricultural Biotechnology, 175-199.</t>
  </si>
  <si>
    <t xml:space="preserve">https://www.scopus.com/record/display.uri?eid=2-s2.0-85208339504&amp;origin=resultslist&amp;sort=plf-f&amp;src=s&amp;sot=mulcite&amp;sdt=mulcite&amp;cluster=scopubyr%2C%222024%22%2Ct&amp;s=REFEID%282-s2.0-85111253071%29&amp;citeCnt=1&amp;relpos=2 </t>
  </si>
  <si>
    <r>
      <rPr>
        <rFont val="Arial Narrow"/>
        <b/>
        <color theme="1"/>
        <sz val="10.0"/>
      </rPr>
      <t>M.Răcuciu (ULBS)</t>
    </r>
    <r>
      <rPr>
        <rFont val="Arial Narrow"/>
        <color theme="1"/>
        <sz val="10.0"/>
      </rPr>
      <t xml:space="preserve">, D. E. Creanga (UAIC), A. Airinei (ICMPP) </t>
    </r>
  </si>
  <si>
    <t>Citric-acid-coated magnetite nanoparticles for biological applications, The European Physical Journal E - Soft Matter, 2006, 21(2), p.117-122.</t>
  </si>
  <si>
    <t>Muhammad, W; Hussain, S; (...); Humayun, M, Novel magnetite/ persulphate/ozone hybrid system for catalytic degradation/ ozonation of sunset yellow dye from wastewater, NANOCOMPOSITES, 2024, 10(1)</t>
  </si>
  <si>
    <t>https://www.webofscience.com/wos/woscc/full-record/WOS:001197128800001</t>
  </si>
  <si>
    <r>
      <rPr>
        <rFont val="Arial Narrow"/>
        <b/>
        <color theme="1"/>
        <sz val="10.0"/>
      </rPr>
      <t>M.Răcuciu (ULBS)</t>
    </r>
    <r>
      <rPr>
        <rFont val="Arial Narrow"/>
        <color theme="1"/>
        <sz val="10.0"/>
      </rPr>
      <t xml:space="preserve">, D. E. Creanga (UAIC), A. Airinei (ICMPP) </t>
    </r>
  </si>
  <si>
    <t>Calsolaro, F; Garello, F; (...); Martina, K, Amphoteric β-cyclodextrin coated iron oxide magnetic nanoparticles: new insights into synthesis and application in MRI, NANOSCALE ADVANCES 7 (1) , 2024, pp.155-168</t>
  </si>
  <si>
    <t>https://www.webofscience.com/wos/woscc/full-record/WOS:001349149700001</t>
  </si>
  <si>
    <r>
      <rPr>
        <rFont val="Arial Narrow"/>
        <b/>
        <color theme="1"/>
        <sz val="10.0"/>
      </rPr>
      <t>M.Răcuciu (ULBS)</t>
    </r>
    <r>
      <rPr>
        <rFont val="Arial Narrow"/>
        <color theme="1"/>
        <sz val="10.0"/>
      </rPr>
      <t xml:space="preserve">, D. E. Creanga (UAIC), A. Airinei (ICMPP) </t>
    </r>
  </si>
  <si>
    <t>Di Filippo, M.F., Dolci, L.S., Bonvicini, F. et al. Influence of the extraction method on functional properties of commercial snail secretion filtrates. Sci Rep 14, 22053 (2024).</t>
  </si>
  <si>
    <t>https://www.webofscience.com/wos/woscc/full-record/WOS:001354536300069</t>
  </si>
  <si>
    <r>
      <rPr>
        <rFont val="Arial Narrow"/>
        <b/>
        <color theme="1"/>
        <sz val="10.0"/>
      </rPr>
      <t>M.Răcuciu (ULBS)</t>
    </r>
    <r>
      <rPr>
        <rFont val="Arial Narrow"/>
        <color theme="1"/>
        <sz val="10.0"/>
      </rPr>
      <t xml:space="preserve">, D. E. Creanga (UAIC), A. Airinei (ICMPP) </t>
    </r>
  </si>
  <si>
    <t xml:space="preserve">Castelo-Grande, T.; Augusto, P.A.; Gomes, L.; Lopes, A.R.C.; Araújo, J.P.; Barbosa, D. Economic and Accessible Portable Homemade Magnetic Hyperthermia System: Influence of the Shape, Characteristics and Type of Nanoparticles in Its Effectiveness. Materials 2024, 17, 2279. </t>
  </si>
  <si>
    <t>https://www.webofscience.com/wos/woscc/full-record/WOS:001231548000001</t>
  </si>
  <si>
    <r>
      <rPr>
        <rFont val="Arial Narrow"/>
        <b/>
        <color theme="1"/>
        <sz val="10.0"/>
      </rPr>
      <t>M.Răcuciu (ULBS)</t>
    </r>
    <r>
      <rPr>
        <rFont val="Arial Narrow"/>
        <color theme="1"/>
        <sz val="10.0"/>
      </rPr>
      <t xml:space="preserve">, D. E. Creanga (UAIC), A. Airinei (ICMPP) </t>
    </r>
  </si>
  <si>
    <t>Abdelaal, AT; Kelland, MA; (...); Mady, MF, Nano-Engineered Polyaspartate-Coated Magnetite Scale Inhibitor: A Sustainable Solution for Efficient Gypsum Scale Control in Oilfield Operations, ACS Appl. Eng. Mater. 2024, 2, 4, 1131–1140</t>
  </si>
  <si>
    <t>https://www.webofscience.com/wos/woscc/full-record/WOS:001289359000001</t>
  </si>
  <si>
    <r>
      <rPr>
        <rFont val="Arial Narrow"/>
        <b/>
        <color theme="1"/>
        <sz val="10.0"/>
      </rPr>
      <t>M.Răcuciu (ULBS)</t>
    </r>
    <r>
      <rPr>
        <rFont val="Arial Narrow"/>
        <color theme="1"/>
        <sz val="10.0"/>
      </rPr>
      <t xml:space="preserve">, D. E. Creanga (UAIC), A. Airinei (ICMPP) </t>
    </r>
  </si>
  <si>
    <t>Fahim, Y.A., El-Khawaga, A.M., Sallam, R.M. et al. A Review on Lipases: Sources, Assays, Immobilization Techniques on Nanomaterials and Applications. BioNanoSci. 14, 1780–1797 (2024).</t>
  </si>
  <si>
    <t>https://www.webofscience.com/wos/woscc/full-record/WOS:001163267600001</t>
  </si>
  <si>
    <r>
      <rPr>
        <rFont val="Arial Narrow"/>
        <b/>
        <color theme="1"/>
        <sz val="10.0"/>
      </rPr>
      <t>M.Răcuciu (ULBS)</t>
    </r>
    <r>
      <rPr>
        <rFont val="Arial Narrow"/>
        <color theme="1"/>
        <sz val="10.0"/>
      </rPr>
      <t xml:space="preserve">, D. E. Creanga (UAIC), A. Airinei (ICMPP) </t>
    </r>
  </si>
  <si>
    <t>Sabzi Dizajyekan, B., Jafari, A., Vafaie-Sefti, M. et al. Preparation of stable colloidal dispersion of surface modified Fe3O4 nanoparticles for magnetic heating applications. Sci Rep 14, 1296 (2024).</t>
  </si>
  <si>
    <t>https://www.webofscience.com/wos/woscc/full-record/WOS:001143300500007</t>
  </si>
  <si>
    <r>
      <rPr>
        <rFont val="Arial Narrow"/>
        <b/>
        <color theme="1"/>
        <sz val="10.0"/>
      </rPr>
      <t>Mihaela Răcuciu (ULBS)</t>
    </r>
    <r>
      <rPr>
        <rFont val="Arial Narrow"/>
        <color theme="1"/>
        <sz val="10.0"/>
      </rPr>
      <t>, Dorina Creangă (UAIC)</t>
    </r>
  </si>
  <si>
    <t xml:space="preserve"> TMA-OH coated magnetic nanoparticles internalized in vegetal tissue, Romanian Journal of Physics, 2007, 52(3-4), p. 395-402.</t>
  </si>
  <si>
    <t>Babu, RS; Joseph, M; (...); Leninraja, D, Nano-fertilizers: The future of nutrient approaches for cereals, INDIAN JOURNAL OF AGRICULTURAL SCIENCES 94 (11) , 2024, pp.1155-1164</t>
  </si>
  <si>
    <t>https://www.webofscience.com/wos/woscc/full-record/WOS:001356705700001</t>
  </si>
  <si>
    <r>
      <rPr>
        <rFont val="Arial Narrow"/>
        <b/>
        <color theme="1"/>
        <sz val="10.0"/>
      </rPr>
      <t>Mihaela Răcuciu (ULBS)</t>
    </r>
    <r>
      <rPr>
        <rFont val="Arial Narrow"/>
        <color theme="1"/>
        <sz val="10.0"/>
      </rPr>
      <t>, Dorina Creangă (UAIC)</t>
    </r>
  </si>
  <si>
    <t>Reza Shahhoseini, Silver nanoparticles: Elicitor of anticancer metabolite biosynthesis and growth-metabolites parameters in Tanacetum parthenium L., Environmental Technology &amp; Innovation, Volume 35, 2024, 103725</t>
  </si>
  <si>
    <t>https://www.webofscience.com/wos/woscc/full-record/WOS:001286055900001</t>
  </si>
  <si>
    <r>
      <rPr>
        <rFont val="Arial Narrow"/>
        <b/>
        <color theme="1"/>
        <sz val="10.0"/>
      </rPr>
      <t>Mihaela Răcuciu (ULBS)</t>
    </r>
    <r>
      <rPr>
        <rFont val="Arial Narrow"/>
        <color theme="1"/>
        <sz val="10.0"/>
      </rPr>
      <t>, Dorina Creangă (UAIC)</t>
    </r>
  </si>
  <si>
    <t>Hussain, M.A., Nijabat, A., Rehman, M.M.u. et al. Management of Tomato Bacterial Canker Disease by the Green Fabricated Silver Nanoparticles. BMC Plant Biol 24, 597 (2024).</t>
  </si>
  <si>
    <t>https://www.webofscience.com/wos/woscc/full-record/WOS:001253247900003</t>
  </si>
  <si>
    <r>
      <rPr>
        <rFont val="Arial Narrow"/>
        <b/>
        <color theme="1"/>
        <sz val="10.0"/>
      </rPr>
      <t>Mihaela Răcuciu (ULBS)</t>
    </r>
    <r>
      <rPr>
        <rFont val="Arial Narrow"/>
        <color theme="1"/>
        <sz val="10.0"/>
      </rPr>
      <t>, Dorina Creangă (UAIC)</t>
    </r>
  </si>
  <si>
    <t>Guzin Tombuloglu, Yassine Slimani, Huseyin Tombuloglu, Moneerah Alsaeed, Emine Akyuz Turumtay, Huseyin Sozeri, Sultan Akhtar, Munirah A. Almessiere, Halbay Turumtay, Abdulhadi Baykal, Impact of sonication time in nanoparticle synthesis on the nutrition and growth of wheat (Triticum aestivum L.) plant, Plant Nano Biology, Volume 8, 2024, 100075</t>
  </si>
  <si>
    <t>https://www.webofscience.com/wos/woscc/full-record/WOS:001250713900001</t>
  </si>
  <si>
    <r>
      <rPr>
        <rFont val="Arial Narrow"/>
        <b/>
        <color theme="1"/>
        <sz val="10.0"/>
      </rPr>
      <t>Mihaela Răcuciu (ULBS)</t>
    </r>
    <r>
      <rPr>
        <rFont val="Arial Narrow"/>
        <color theme="1"/>
        <sz val="10.0"/>
      </rPr>
      <t>, Dorina Creangă (UAIC)</t>
    </r>
  </si>
  <si>
    <t>Elham Malekzadeh, Aliasghar Tatari, Mojtaba Barani Motlagh, Maryam Nohesara, Siamak Mohammadi, A novel approach for the green synthesis of iron nanoparticles using marigold extract, black liquor, and nanocellulose: Effect on marigold growth parameters, International Journal of Biological Macromolecules, Volume 267, Part 2, 2024,131552</t>
  </si>
  <si>
    <t>https://www.webofscience.com/wos/woscc/full-record/WOS:001232094200001</t>
  </si>
  <si>
    <r>
      <rPr>
        <rFont val="Arial Narrow"/>
        <b/>
        <color theme="1"/>
        <sz val="10.0"/>
      </rPr>
      <t>Mihaela Răcuciu (ULBS)</t>
    </r>
    <r>
      <rPr>
        <rFont val="Arial Narrow"/>
        <color theme="1"/>
        <sz val="10.0"/>
      </rPr>
      <t>, Dorina Creangă (UAIC)</t>
    </r>
  </si>
  <si>
    <t>Tombuloglu, G., Aldahnem, A., Tombuloglu, H. et al. Uptake and bioaccumulation of iron oxide nanoparticles (Fe3O4) in barley (Hordeum vulgare L.): effect of particle-size. Environ Sci Pollut Res 31, 22171–22186 (2024).</t>
  </si>
  <si>
    <t>https://www.webofscience.com/wos/woscc/full-record/WOS:001172607700006</t>
  </si>
  <si>
    <r>
      <rPr>
        <rFont val="Arial Narrow"/>
        <b/>
        <color theme="1"/>
        <sz val="10.0"/>
      </rPr>
      <t>Mihaela Răcuciu (ULBS)</t>
    </r>
    <r>
      <rPr>
        <rFont val="Arial Narrow"/>
        <color theme="1"/>
        <sz val="10.0"/>
      </rPr>
      <t>, Dorina Creangă (UAIC)</t>
    </r>
  </si>
  <si>
    <t>Trinh HT, Hoang DH, Tran TT. Influence of metal and metal oxide nanoparticles on growth and total phenolic content accumulation of Anoectochilus roxburghii cultured in vitro. Plant Sci. Today, 2024;11(3), 296-305.</t>
  </si>
  <si>
    <t>https://www.webofscience.com/wos/woscc/full-record/WOS:001273707200007</t>
  </si>
  <si>
    <t>Mihaela Răcuciu (ULBS)</t>
  </si>
  <si>
    <t>Synthesis protocol influence on aqueous magnetic fluid properties, Current Applied Physics, 2009, 9 (5), p.1062-1067</t>
  </si>
  <si>
    <t>Pankaj Kumar, Amit Singh, Niloy Sarkar, Mahima Kaushik, Designing of amiloride loaded citrate functionalized amorphous silica nanoparticles to investigate its genotoxic and cytotoxic potential, Materials Today Communications, Volume 41,2024, 110775</t>
  </si>
  <si>
    <t>https://www.webofscience.com/wos/woscc/full-record/WOS:001348979000001</t>
  </si>
  <si>
    <t>Synthesis protocol influence on aqueous magnetic fluid properties, Current Applied Physics, 2009, 9 (5), p.1062-1068</t>
  </si>
  <si>
    <t xml:space="preserve">Sabzi Dizajyekan, B., Jafari, A., Vafaie-Sefti, M. et al. Preparation of stable colloidal dispersion of surface modified Fe3O4 nanoparticles for magnetic heating applications. Sci Rep 14, 1296 (2024). </t>
  </si>
  <si>
    <t>Synthesis protocol influence on aqueous magnetic fluid properties, Current Applied Physics, 2009, 9 (5), p.1062-1069</t>
  </si>
  <si>
    <t>Samadi-Maybodi, A., Ghezel-Sofla, H. &amp; BiParva, P. Simultaneous removal of phenoxy herbicides, 2-methyl-4-chlorophenoxyacetic acid and 2,4-dichlorophenoxyacetic acid from aqueous media by magnetized MgAl-LDH@Fe3O4 composite: application of partial least squares and Doehlert experimental design. J Environ Health Sci Engineer 22, 97–121 (2024).</t>
  </si>
  <si>
    <t>https://www.webofscience.com/wos/woscc/full-record/WOS:001116747500001</t>
  </si>
  <si>
    <r>
      <rPr>
        <rFont val="Arial Narrow"/>
        <b/>
        <color theme="1"/>
        <sz val="10.0"/>
      </rPr>
      <t>M. Răcuciu (ULBS),</t>
    </r>
    <r>
      <rPr>
        <rFont val="Arial Narrow"/>
        <b val="0"/>
        <color theme="1"/>
        <sz val="10.0"/>
      </rPr>
      <t xml:space="preserve"> D. Creangă (UAIC), I. Horga (Col.Teh. S.I.SV)</t>
    </r>
  </si>
  <si>
    <t>Plant Growth under Static Magnetic Field Influence, Romanian Journal of Physics, 53(1-2), p. 331-336, 2008</t>
  </si>
  <si>
    <t>Aboryia, MS; AL-Saoud, AMA; (...); Abu-Ziada, LM, Seed germination, seedling growth performance, genetic stability and biochemical responses of papaya (Carica papaya L.) upon pre-sowing seed treatments, FOLIA HORTICULTURAE 36 (4) , Dec 1 2024, pp.533-558</t>
  </si>
  <si>
    <t>https://www.webofscience.com/wos/woscc/full-record/WOS:001454158900001</t>
  </si>
  <si>
    <r>
      <rPr>
        <rFont val="Arial Narrow"/>
        <b/>
        <color theme="1"/>
        <sz val="10.0"/>
      </rPr>
      <t xml:space="preserve">M. Răcuciu (ULBS), </t>
    </r>
    <r>
      <rPr>
        <rFont val="Arial Narrow"/>
        <b val="0"/>
        <color theme="1"/>
        <sz val="10.0"/>
      </rPr>
      <t>D. Creangă (UAIC), I. Horga (Col.Teh. S.I.SV)</t>
    </r>
  </si>
  <si>
    <t>Plant Growth under Static Magnetic Field Influence, Romanian Journal of Physics, 53(1-2), p. 331-336, 2009</t>
  </si>
  <si>
    <t>Ignatavičienė, I., Vyšniauskienė, R., Rančelienė, V. et al. The effects of electromagnetic field radiation of extremely low frequency on growth parameters and nucleotide substitutions in L. minor clones. Acta Physiol Plant 46, 47 (2024).</t>
  </si>
  <si>
    <t>https://www.webofscience.com/wos/woscc/full-record/WOS:001190594800001</t>
  </si>
  <si>
    <r>
      <rPr>
        <rFont val="Arial Narrow"/>
        <b/>
        <color theme="1"/>
        <sz val="10.0"/>
      </rPr>
      <t xml:space="preserve">M. Răcuciu (ULBS), </t>
    </r>
    <r>
      <rPr>
        <rFont val="Arial Narrow"/>
        <b val="0"/>
        <color theme="1"/>
        <sz val="10.0"/>
      </rPr>
      <t>D. Creangă (UAIC), I. Horga (Col.Teh. S.I.SV)</t>
    </r>
  </si>
  <si>
    <t>Plant Growth under Static Magnetic Field Influence, Romanian Journal of Physics, 53(1-2), p. 331-336, 2010</t>
  </si>
  <si>
    <t>M-Ali H. Al-Akhras, Nisreen A. Al-Quraan, Zinab A. Abu-Aloush, Marwan S. Mousa, Tariq AlZoubi, Ghaseb N. Makhadmeh, Orhan Donmez, Khaled Al jarrah, Impact of magnetized water on seed germination and seedling growth of wheat and barley, Results in Engineering,Volume 22, 2024, 101991</t>
  </si>
  <si>
    <t>https://www.webofscience.com/wos/woscc/full-record/WOS:001221475700001</t>
  </si>
  <si>
    <r>
      <rPr>
        <rFont val="Arial Narrow"/>
        <b/>
        <color theme="1"/>
        <sz val="10.0"/>
      </rPr>
      <t xml:space="preserve">M. Răcuciu (ULBS), </t>
    </r>
    <r>
      <rPr>
        <rFont val="Arial Narrow"/>
        <b val="0"/>
        <color theme="1"/>
        <sz val="10.0"/>
      </rPr>
      <t>D. Creangă (UAIC), I. Horga (Col.Teh. S.I.SV)</t>
    </r>
  </si>
  <si>
    <t>Plant Growth under Static Magnetic Field Influence, Romanian Journal of Physics, 53(1-2), p. 331-336, 2011</t>
  </si>
  <si>
    <t>Herman, G; Gantner, R; (...); Bukvic, G, EFFECT OF MAGNETIC FIELD ON GROWTH AND PROTEIN CONCENTRATION IN ABOVEGROUND HERBAGE OF FIELD PEA ( PISUM SATIVUM L.) CULTIVARS, ROMANIAN REPORTS IN PHYSICS, 2024,76(4)</t>
  </si>
  <si>
    <t>https://www.webofscience.com/wos/woscc/full-record/WOS:001353459900002</t>
  </si>
  <si>
    <r>
      <rPr>
        <rFont val="Arial Narrow"/>
        <b/>
        <color theme="1"/>
        <sz val="10.0"/>
      </rPr>
      <t xml:space="preserve">M. Răcuciu (ULBS), </t>
    </r>
    <r>
      <rPr>
        <rFont val="Arial Narrow"/>
        <b val="0"/>
        <color theme="1"/>
        <sz val="10.0"/>
      </rPr>
      <t>D. Creangă (UAIC), I. Horga (Col.Teh. S.I.SV)</t>
    </r>
  </si>
  <si>
    <t>Plant Growth under Static Magnetic Field Influence, Romanian Journal of Physics, 53(1-2), p. 331-336, 2012</t>
  </si>
  <si>
    <t>Waluyo, Lidyawati, L., Rohana, Hermawan, M.S., Comparisons of Rice Seed Growths Due to Alternating and Direct Current Electric and Magnetic Field Influences, EEA - Electrotehnica, Electronica, Automatica, 72(2), pp. 41–53
2024</t>
  </si>
  <si>
    <t>https://151091wh5-y-https-www-scopus-com.z.e-nformation.ro/record/display.uri?eid=2-s2.0-85208066459&amp;origin=resultslist&amp;sort=plf-f&amp;src=s&amp;sot=mulcite&amp;sdt=mulcite&amp;cluster=scopubyr%2C%222024%22%2Ct&amp;s=REFEID%282-s2.0-42249102466%29&amp;citeCnt=1&amp;sessionSearchId=f913bd391db43ca678003eb6fef0e6c5&amp;relpos=3</t>
  </si>
  <si>
    <r>
      <rPr>
        <rFont val="Arial Narrow"/>
        <b/>
        <color theme="1"/>
        <sz val="10.0"/>
      </rPr>
      <t>Mihaela Răcuciu (ULBS)</t>
    </r>
    <r>
      <rPr>
        <rFont val="Arial Narrow"/>
        <color theme="1"/>
        <sz val="10.0"/>
      </rPr>
      <t>, Dorina-Emilia Creangă (UAIC)</t>
    </r>
  </si>
  <si>
    <t>Influence of water based ferrofluid upon chlorophylls in cereals, Journal of Magnetism and Magnetic Materials, 2007, 311(1), p.291-294.</t>
  </si>
  <si>
    <t>Govea-Alcaide, E., DeSouza, A., Gómez-Padilla, E. et al. Impacts of Rhizobium inoculation and Fe3O4 nanoparticles on common beans plants: a magnetic study of absorption, translocation, and accumulation processes. J Nanopart Res 26, 226 (2024).</t>
  </si>
  <si>
    <t>https://www.webofscience.com/wos/woscc/full-record/WOS:001325721100001</t>
  </si>
  <si>
    <r>
      <rPr>
        <rFont val="Arial Narrow"/>
        <b/>
        <color theme="1"/>
        <sz val="10.0"/>
      </rPr>
      <t>Mihaela Răcuciu (ULBS</t>
    </r>
    <r>
      <rPr>
        <rFont val="Arial Narrow"/>
        <color theme="1"/>
        <sz val="10.0"/>
      </rPr>
      <t>), Dorina Creangă (UAIC), Carmen Amorăriţei(Col.Naț.SM SV)</t>
    </r>
  </si>
  <si>
    <t>Biochemical changes induced by low frequency magnetic field exposure of vegetal organisms, Romanian Journal of Physics, 52(5-6), 2007, 645-651.</t>
  </si>
  <si>
    <t>Panda, D.K., Das, D.P., Behera, S.K. et al. Review on the impact of cell phone radiation effects on green plants. Environ Monit Assess 196, 565 (2024).</t>
  </si>
  <si>
    <t>https://www.webofscience.com/wos/woscc/full-record/WOS:001228669800002</t>
  </si>
  <si>
    <r>
      <rPr>
        <rFont val="Arial Narrow"/>
        <b/>
        <color theme="1"/>
        <sz val="10.0"/>
      </rPr>
      <t>Racuciu, M (ULBS)</t>
    </r>
    <r>
      <rPr>
        <rFont val="Arial Narrow"/>
        <color theme="1"/>
        <sz val="10.0"/>
      </rPr>
      <t>; Barbu-Tudoran, L (UBB); Oancea, S (ULBS); Draghici, O (ULBS); Morosanu, C (UAIC); Grigoras, M (NIRDTP); Brinza, F (UAIC); Creanga, DE (UAIC)</t>
    </r>
  </si>
  <si>
    <t xml:space="preserve"> Aspartic Acid Stabilized Iron Oxide Nanoparticles for Biomedical Applications, Nanomaterials, 2022, 12 (7)</t>
  </si>
  <si>
    <t>Javad Garshad, Ahmad Shanei, Seyed Hossein Hejazi, Iraj Abedi, and Neda Attaran Kakhki, Investigating the Effectiveness of 6  Mev Electron and Ultrasound Beams with the Use of Iron Oxide Magnetic Nanoparticles Attached to Cisplatin on B16F10 Cells: In-Vitro Study
early acces 2024, https://doi.org/10.1142/S0219581X24500285</t>
  </si>
  <si>
    <t>https://www.webofscience.com/wos/woscc/full-record/WOS:001377606300001</t>
  </si>
  <si>
    <r>
      <rPr>
        <rFont val="Arial Narrow"/>
        <b/>
        <color theme="1"/>
        <sz val="10.0"/>
      </rPr>
      <t>Racuciu, M (ULBS)</t>
    </r>
    <r>
      <rPr>
        <rFont val="Arial Narrow"/>
        <color theme="1"/>
        <sz val="10.0"/>
      </rPr>
      <t>; Barbu-Tudoran, L (UBB); Oancea, S (ULBS); Draghici, O (ULBS); Morosanu, C (UAIC); Grigoras, M (NIRDTP); Brinza, F (UAIC); Creanga, DE (UAIC)</t>
    </r>
  </si>
  <si>
    <t>Vicente, T.T.; Arsalani, S.; Quiel, M.S.; Fernandes, G.S.P.; da Silva, K.R.; Fukada, S.Y.; Gualdi, A.J.; Guidelli, É.J.; Baffa, O.; Carneiro, A.A.O.; et al. Improving the Theranostic Potential of Magnetic Nanoparticles by Coating with Natural Rubber Latex for Ultrasound, Photoacoustic Imaging, and Magnetic Hyperthermia: An In Vitro Study. Pharmaceutics 2024, 16, 1474.</t>
  </si>
  <si>
    <t>https://www.webofscience.com/wos/woscc/full-record/WOS:001367591300001</t>
  </si>
  <si>
    <r>
      <rPr>
        <rFont val="Arial Narrow"/>
        <b/>
        <color theme="1"/>
        <sz val="10.0"/>
      </rPr>
      <t>Racuciu, M (ULBS)</t>
    </r>
    <r>
      <rPr>
        <rFont val="Arial Narrow"/>
        <color theme="1"/>
        <sz val="10.0"/>
      </rPr>
      <t>; Barbu-Tudoran, L (UBB); Oancea, S (ULBS); Draghici, O (ULBS); Morosanu, C (UAIC); Grigoras, M (NIRDTP); Brinza, F (UAIC); Creanga, DE (UAIC)</t>
    </r>
  </si>
  <si>
    <t>Guadalupe Stefanny Aguilar-Moreno et al, Structural, magnetic, and luminescent properties of NaGdF4:Nd3+@Fe3O4 nanocomposites,  2024, Nanotechnology, 35, 445602</t>
  </si>
  <si>
    <t>https://www.webofscience.com/wos/woscc/full-record/WOS:001294702700001</t>
  </si>
  <si>
    <r>
      <rPr>
        <rFont val="Arial Narrow"/>
        <b/>
        <color theme="1"/>
        <sz val="10.0"/>
      </rPr>
      <t>Racuciu, M (ULBS)</t>
    </r>
    <r>
      <rPr>
        <rFont val="Arial Narrow"/>
        <color theme="1"/>
        <sz val="10.0"/>
      </rPr>
      <t>; Barbu-Tudoran, L (UBB); Oancea, S (ULBS); Draghici, O (ULBS); Morosanu, C (UAIC); Grigoras, M (NIRDTP); Brinza, F (UAIC); Creanga, DE (UAIC)</t>
    </r>
  </si>
  <si>
    <t xml:space="preserve">Khan, N.M., Moeid, A., Kiran, S. et al. Prunus armeniaca Assisted Green Synthesis of Fe2O3/NiO Nanohybrids Using Unripened Fruit Extract for Remediation of Acid Orange 7 Dye: A Sustainable Environmental Cleaner Approach. Waste Biomass Valor 16, 581–599 (2024). </t>
  </si>
  <si>
    <t>https://www.webofscience.com/wos/woscc/full-record/WOS:001326675800001</t>
  </si>
  <si>
    <r>
      <rPr>
        <rFont val="Arial Narrow"/>
        <b/>
        <color theme="1"/>
        <sz val="10.0"/>
      </rPr>
      <t>Racuciu, M (ULBS)</t>
    </r>
    <r>
      <rPr>
        <rFont val="Arial Narrow"/>
        <color theme="1"/>
        <sz val="10.0"/>
      </rPr>
      <t>; Barbu-Tudoran, L (UBB); Oancea, S (ULBS); Draghici, O (ULBS); Morosanu, C (UAIC); Grigoras, M (NIRDTP); Brinza, F (UAIC); Creanga, DE (UAIC)</t>
    </r>
  </si>
  <si>
    <t>Nahideh Jafari, Mousa Mohammadpourfard, Hamed Hamishehkar,
A comprehensive study on doxorubicin-loaded aspartic acid-coated magnetic Fe3O4 nanoparticles: Synthesis, characterization and in vitro anticancer investigations, Journal of Drug Delivery Science and Technology,Volume 100, 2024, 106133</t>
  </si>
  <si>
    <t>https://www.webofscience.com/wos/woscc/full-record/WOS:001313651200001</t>
  </si>
  <si>
    <r>
      <rPr>
        <rFont val="Arial Narrow"/>
        <b/>
        <color theme="1"/>
        <sz val="10.0"/>
      </rPr>
      <t>Racuciu, M (ULBS)</t>
    </r>
    <r>
      <rPr>
        <rFont val="Arial Narrow"/>
        <color theme="1"/>
        <sz val="10.0"/>
      </rPr>
      <t>; Barbu-Tudoran, L (UBB); Oancea, S (ULBS); Draghici, O (ULBS); Morosanu, C (UAIC); Grigoras, M (NIRDTP); Brinza, F (UAIC); Creanga, DE (UAIC)</t>
    </r>
  </si>
  <si>
    <t>Aboobacker, PA; Ragunathan, L; (...); Sambandam, R, Breaking boundaries in microbiology: customizable nanoparticles transforming microbial detection, NANOSCALE 16 (29) , 2024, pp.13802-13819</t>
  </si>
  <si>
    <t>https://www.webofscience.com/wos/woscc/full-record/WOS:001266172100001</t>
  </si>
  <si>
    <r>
      <rPr>
        <rFont val="Arial Narrow"/>
        <b/>
        <color theme="1"/>
        <sz val="10.0"/>
      </rPr>
      <t>Racuciu, M (ULBS)</t>
    </r>
    <r>
      <rPr>
        <rFont val="Arial Narrow"/>
        <color theme="1"/>
        <sz val="10.0"/>
      </rPr>
      <t>; Barbu-Tudoran, L (UBB); Oancea, S (ULBS); Draghici, O (ULBS); Morosanu, C (UAIC); Grigoras, M (NIRDTP); Brinza, F (UAIC); Creanga, DE (UAIC)</t>
    </r>
  </si>
  <si>
    <t>Lata Sheo Bachan Upadhyay, Sonali Rana, Alok Kumar, M. Haritha, B. Manasa, Pratistha Bhagat, Iron oxide immobilized lipase bioconjugate platform for sensing of triglycerides in biological samples, Microchemical Journal, Volume 200, 2024, 110363</t>
  </si>
  <si>
    <t>https://www.webofscience.com/wos/woscc/full-record/WOS:001227342100001</t>
  </si>
  <si>
    <r>
      <rPr>
        <rFont val="Arial Narrow"/>
        <b/>
        <color theme="1"/>
        <sz val="10.0"/>
      </rPr>
      <t>Racuciu, M (ULBS)</t>
    </r>
    <r>
      <rPr>
        <rFont val="Arial Narrow"/>
        <color theme="1"/>
        <sz val="10.0"/>
      </rPr>
      <t>; Barbu-Tudoran, L (UBB); Oancea, S (ULBS); Draghici, O (ULBS); Morosanu, C (UAIC); Grigoras, M (NIRDTP); Brinza, F (UAIC); Creanga, DE (UAIC)</t>
    </r>
  </si>
  <si>
    <t>Ghada M. Nasr, Osama M. Thawabieh, Randa M. Talaat, Mahmoud Moawad, Manal O. El Hamshary. Assessment of the in Vitro Effects of Folate Core–Shell Conjugated Iron Oxide Nanoparticles as a Potential Agent for Acute Leukemia Treatment. Front. Biosci. (Landmark Ed) 2024, 29(4), 162.</t>
  </si>
  <si>
    <t>https://www.webofscience.com/wos/woscc/full-record/WOS:001222942200014</t>
  </si>
  <si>
    <r>
      <rPr>
        <rFont val="Arial Narrow"/>
        <b/>
        <color theme="1"/>
        <sz val="10.0"/>
      </rPr>
      <t>Racuciu, M (ULBS)</t>
    </r>
    <r>
      <rPr>
        <rFont val="Arial Narrow"/>
        <color theme="1"/>
        <sz val="10.0"/>
      </rPr>
      <t>; Barbu-Tudoran, L (UBB); Oancea, S (ULBS); Draghici, O (ULBS); Morosanu, C (UAIC); Grigoras, M (NIRDTP); Brinza, F (UAIC); Creanga, DE (UAIC)</t>
    </r>
  </si>
  <si>
    <t>Peerawat Khongkliang, Sasikarn Nuchdang, Dussadee Rattanaphra, Wilasinee Kingkam, Sithipong Mahathanabodee, Jarungwit Boonnorat, Abudukeremu Kadier, Putu Teta Prihartini Aryanti, Chantaraporn Phalakornkule, Efficiency enhancement of electrocoagulation, ion-exchange resin and reverse osmosis (RO) membrane filtration by prior organic precipitation for treatment of anaerobically-treated palm oil mill effluent, Chemosphere,
Volume 363, 2024, 142899</t>
  </si>
  <si>
    <t>https://1510921rs-y-https-www-scopus-com.z.e-nformation.ro/record/display.uri?eid=2-s2.0-85199350696&amp;origin=resultslist&amp;sort=cp-f&amp;src=s&amp;sot=mulcite&amp;sdt=mulcite&amp;cluster=scopubyr%2C%222024%22%2Ct&amp;s=REFEID%282-s2.0-85127366280%29&amp;citeCnt=1&amp;sessionSearchId=0b49cb764629c5feac2a96811695de5a&amp;relpos=5</t>
  </si>
  <si>
    <r>
      <rPr>
        <rFont val="Arial Narrow"/>
        <b/>
        <color theme="1"/>
        <sz val="10.0"/>
      </rPr>
      <t>M. Răcuciu (ULBS)</t>
    </r>
    <r>
      <rPr>
        <rFont val="Arial Narrow"/>
        <color theme="1"/>
        <sz val="10.0"/>
      </rPr>
      <t>, D.E. Creangă (UAIC)</t>
    </r>
  </si>
  <si>
    <t xml:space="preserve">Cytogenetical changes induced by  b-cyclodextrin coated nanoparticles in plant seeds, Romanian Journal of Physics, 2009, 54(1-2), p. 125-131. </t>
  </si>
  <si>
    <t xml:space="preserve">Tawfik, E., Ahmed, M.F., Yuvaraj, M., Subramanian, K.S. (2024). Effects of Metal Nanoparticles on Plants and Related Microbes in Agroecosystems. In: Abd-Elsalam, K.A., Alghuthaymi, M.A. (eds) Nanofertilizers for Sustainable Agroecosystems. Nanotechnology in the Life Sciences. Springer, Cham. </t>
  </si>
  <si>
    <t>https://1510921rs-y-https-www-scopus-com.z.e-nformation.ro/record/display.uri?eid=2-s2.0-85179302245&amp;origin=resultslist&amp;sort=cp-f&amp;src=s&amp;sot=mulcite&amp;sdt=mulcite&amp;cluster=scopubyr%2C%222024%22%2Ct&amp;s=REFEID%282-s2.0-67649537648%29&amp;citeCnt=1</t>
  </si>
  <si>
    <r>
      <rPr>
        <rFont val="Arial Narrow"/>
        <b/>
        <color theme="1"/>
        <sz val="10.0"/>
      </rPr>
      <t>Racuciu, M.(ULBS)</t>
    </r>
    <r>
      <rPr>
        <rFont val="Arial Narrow"/>
        <color theme="1"/>
        <sz val="10.0"/>
      </rPr>
      <t>, Iftode, C.(UVT); Miclaus, S.(AFT)</t>
    </r>
  </si>
  <si>
    <t xml:space="preserve"> INHIBITORY EFFECTS OF LOW THERMAL RADIOFREQUENCY RADIATION ON PHYSIOLOGICAL PARAMETERS OF ZEA MAYS SEEDLINGS GROWTH, ROMANIAN JOURNAL OF PHYSICS, 60(3-4), 603-612, 2015.</t>
  </si>
  <si>
    <r>
      <rPr>
        <rFont val="Arial Narrow"/>
        <b/>
        <color theme="1"/>
        <sz val="10.0"/>
      </rPr>
      <t>Racuciu, M.(ULBS)</t>
    </r>
    <r>
      <rPr>
        <rFont val="Arial Narrow"/>
        <color theme="1"/>
        <sz val="10.0"/>
      </rPr>
      <t>, Iftode, C.(UPT); Miclaus, S.(AFT)</t>
    </r>
  </si>
  <si>
    <t>Handa, A.P., Vian, A., Singh, H.P. et al. Effect of 2850 MHz electromagnetic field radiation on the early growth, antioxidant activity, and secondary metabolite profile of red and green cabbage (Brassica oleracea L.). Environ Sci Pollut Res 31, 7465–7480 (2024).</t>
  </si>
  <si>
    <t>https://www.webofscience.com/wos/woscc/full-record/WOS:001132553900011</t>
  </si>
  <si>
    <r>
      <rPr>
        <rFont val="Arial Narrow"/>
        <b/>
        <color theme="1"/>
        <sz val="10.0"/>
      </rPr>
      <t>Racuciu, M.(ULBS)</t>
    </r>
    <r>
      <rPr>
        <rFont val="Arial Narrow"/>
        <color theme="1"/>
        <sz val="10.0"/>
      </rPr>
      <t>; D. E. Creanga (UAIC), A. Airinei (ICMPP),  D. Chicea (ULBS), V. Bădescu (NIRDTP)</t>
    </r>
  </si>
  <si>
    <t>Synthesis and properties of magnetic nanoparticles coated with biocompatible compounds, Materials Science-Poland, Vol. 28, No. 3, 2010.</t>
  </si>
  <si>
    <t>Rajalakshmi, A., Ramesh, M., Sai Thanga Abirami, R. et al. Discovery of antibacterial biogenic magnetosome nanoparticles from Providencia sp. MTBPRB-1: Screening, purification and characterization. J Biosci 49, 54 (2024).</t>
  </si>
  <si>
    <t>https://www.webofscience.com/wos/woscc/full-record/WOS:001221537300002</t>
  </si>
  <si>
    <r>
      <rPr>
        <rFont val="Arial Narrow"/>
        <b/>
        <color theme="1"/>
        <sz val="10.0"/>
      </rPr>
      <t>Racuciu, M.(ULBS)</t>
    </r>
    <r>
      <rPr>
        <rFont val="Arial Narrow"/>
        <color theme="1"/>
        <sz val="10.0"/>
      </rPr>
      <t>; D. E. Creanga (UAIC), A. Airinei (ICMPP),  D. Chicea (ULBS), V. Bădescu (NIRDTP)</t>
    </r>
  </si>
  <si>
    <t>Anda Les, Helmina Ardeleanu, Marian Grigoras, Iuliana Motrescu, Dorina Creanga &amp; Daniela Pricop, Quantum-Chemical and Experimental Study on the Interactions between the Magnetic Core and the Molecular Shell of Cobalt Ferrite Nanoparticles in Aqueous Suspensions, Analytical Letters, 2024,57(4), pp.503-516</t>
  </si>
  <si>
    <t>https://www.webofscience.com/wos/woscc/full-record/WOS:000957879700001</t>
  </si>
  <si>
    <r>
      <rPr>
        <rFont val="Arial Narrow"/>
        <b/>
        <color theme="1"/>
        <sz val="10.0"/>
      </rPr>
      <t>Racuciu, M (ULBS)</t>
    </r>
    <r>
      <rPr>
        <rFont val="Arial Narrow"/>
        <color theme="1"/>
        <sz val="10.0"/>
      </rPr>
      <t xml:space="preserve">; Tecucianu, A (Dacia Plant); Oancea, S (ULBS) </t>
    </r>
  </si>
  <si>
    <t>Impact of Magnetite Nanoparticles Coated with Aspartic Acid on the Growth, Antioxidant Enzymes Activity and Chlorophyll Content of Maize, Antioxidants, Jun 2022,  11 (6)</t>
  </si>
  <si>
    <t>Mošenoka, A.; Kokina, I.; Plaksenkova, I.; Jermaļonoka, M.; Sledevskis, E.; Krasovska, M. Effects of Metal Oxide Nanoparticles on the Growth and Genotoxicity of Garden Cress (Lepidium sativum L.). Agronomy 2024, 14, 2324.</t>
  </si>
  <si>
    <t>https://www.webofscience.com/wos/woscc/full-record/WOS:001343447900001</t>
  </si>
  <si>
    <r>
      <rPr>
        <rFont val="Arial Narrow"/>
        <b/>
        <color theme="1"/>
        <sz val="10.0"/>
      </rPr>
      <t>Racuciu, M (ULBS)</t>
    </r>
    <r>
      <rPr>
        <rFont val="Arial Narrow"/>
        <color theme="1"/>
        <sz val="10.0"/>
      </rPr>
      <t xml:space="preserve">; Tecucianu, A (Dacia Plant); Oancea, S (ULBS) </t>
    </r>
  </si>
  <si>
    <t>Yang, YM; Naseer, M; (...); Xiong, YC, Iron Nanostructure Primes Arbuscular Mycorrhizal Fungi Symbiosis Tightly Connecting Maize Leaf Photosynthesis via a Nanofilm Effect, ACS Nano 2024, 18, 31, 20324–20339</t>
  </si>
  <si>
    <t>https://www.webofscience.com/wos/woscc/full-record/WOS:001280414900001</t>
  </si>
  <si>
    <r>
      <rPr>
        <rFont val="Arial Narrow"/>
        <b/>
        <color theme="1"/>
        <sz val="10.0"/>
      </rPr>
      <t>Racuciu, M (ULBS)</t>
    </r>
    <r>
      <rPr>
        <rFont val="Arial Narrow"/>
        <color theme="1"/>
        <sz val="10.0"/>
      </rPr>
      <t xml:space="preserve">; Tecucianu, A (Dacia Plant); Oancea, S (ULBS) </t>
    </r>
  </si>
  <si>
    <t>Kumari, A.; Gupta, A.K.; Sharma, S.; Jadon, V.S.; Sharma, V.; Chun, S.C.; Sivanesan, I. Nanoparticles as a Tool for Alleviating Plant Stress: Mechanisms, Implications, and Challenges. Plants 2024, 13, 1528.</t>
  </si>
  <si>
    <t>https://www.webofscience.com/wos/woscc/full-record/WOS:001252175700001</t>
  </si>
  <si>
    <r>
      <rPr>
        <rFont val="Arial Narrow"/>
        <b/>
        <color theme="1"/>
        <sz val="10.0"/>
      </rPr>
      <t>Racuciu, M (ULBS)</t>
    </r>
    <r>
      <rPr>
        <rFont val="Arial Narrow"/>
        <color theme="1"/>
        <sz val="10.0"/>
      </rPr>
      <t xml:space="preserve">; Tecucianu, A (Dacia Plant); Oancea, S (ULBS) </t>
    </r>
  </si>
  <si>
    <t>Gonçalo Gamito, Carlos JP Monteiro, Maria Celeste Dias, Helena Oliveira, Artur MS Silva, Maria A.F. Faustino, Sónia Silva, Impact of Fe3O4-porphyrin hybrid nanoparticles on wheat: Physiological and metabolic advance, Journal of Hazardous Materials, Volume 471, 2024, 134243</t>
  </si>
  <si>
    <t>https://www.webofscience.com/wos/woscc/full-record/WOS:001234654500001</t>
  </si>
  <si>
    <r>
      <rPr>
        <rFont val="Arial Narrow"/>
        <b/>
        <color theme="1"/>
        <sz val="10.0"/>
      </rPr>
      <t>Racuciu, M (ULBS)</t>
    </r>
    <r>
      <rPr>
        <rFont val="Arial Narrow"/>
        <color theme="1"/>
        <sz val="10.0"/>
      </rPr>
      <t xml:space="preserve">; Tecucianu, A (Dacia Plant); Oancea, S (ULBS) </t>
    </r>
  </si>
  <si>
    <t>Jorddy N. Cruz, Saima Muzammil, Asma Ashraf, Muhammad Umar Ijaz, Muhammad Hussnain Siddique, Rasti Abbas, Maimona Sadia,  Saba, Sumreen Hayat, Rafael Rodrigues Lima, A review on mycogenic metallic nanoparticles and their potential role as antioxidant, antibiofilm and quorum quenching agents, Heliyon, Volume 10, Issue 8, 2024, e29500</t>
  </si>
  <si>
    <t>https://www.webofscience.com/wos/woscc/full-record/WOS:001230945500001</t>
  </si>
  <si>
    <t>Influence of extremely low frequency magnetic field on assimilatory pigments and nucleic acids in Zea mays and Curcubita pepo seedlings, Romanian Biotechnological letters, Vol 17, No.5, 2012, p. 7662-7672.</t>
  </si>
  <si>
    <t xml:space="preserve">Aniszewska, M., Gendek, A., Tulska, E. et al. Effects of electromagnetic waves on the moisture content of cones and the quality of extracted seeds in the Norway spruce and European larch. New Forests 55, 305–322 (2024). </t>
  </si>
  <si>
    <t>https://www.webofscience.com/wos/woscc/full-record/WOS:000995314700001</t>
  </si>
  <si>
    <r>
      <rPr>
        <rFont val="Arial Narrow"/>
        <b/>
        <color theme="1"/>
        <sz val="10.0"/>
      </rPr>
      <t>M. Răcuciu (ULBS)</t>
    </r>
    <r>
      <rPr>
        <rFont val="Arial Narrow"/>
        <color theme="1"/>
        <sz val="10.0"/>
      </rPr>
      <t>, S. Miclăuș (AFT), D. Creangă (UAIC)</t>
    </r>
  </si>
  <si>
    <t>On the thermal effect induced in tissue samples exposed to extremely low-frequency electromagnetic field, Journal of Environmental Health Science and Engineering, 13(85), 2015.</t>
  </si>
  <si>
    <t>Miziev S, Pawlak WA and Howard N (2024) Comparative analysis of energy transfer mechanisms for neural implants. Front. Neurosci. 17:1320441.</t>
  </si>
  <si>
    <t>https://www.webofscience.com/wos/woscc/full-record/WOS:001151610800001</t>
  </si>
  <si>
    <r>
      <rPr>
        <rFont val="Arial Narrow"/>
        <b/>
        <color theme="1"/>
        <sz val="10.0"/>
      </rPr>
      <t>M. Răcuciu (ULBS)</t>
    </r>
    <r>
      <rPr>
        <rFont val="Arial Narrow"/>
        <color theme="1"/>
        <sz val="10.0"/>
      </rPr>
      <t>, S. Miclăuș (AFT), D. Creangă (UAIC)</t>
    </r>
  </si>
  <si>
    <t>Luthfan Zidane Mulyawan, Corina Missy Rachmawarifa and Ignatius Sudaryadi, Combined effects of GSM 1800MHz smartphone radiation and antioxidant-rich diets on Drosophila melanogaster survival and reproduction, BIO Web Conf., 127 (2024) 03003</t>
  </si>
  <si>
    <t>https://1510921rs-y-https-www-scopus-com.z.e-nformation.ro/record/display.uri?eid=2-s2.0-85205692695&amp;origin=resultslist&amp;sort=cp-f&amp;src=s&amp;sot=mulcite&amp;sdt=mulcite&amp;s=REFEID%282-s2.0-84951059031%29&amp;citeCnt=1&amp;sessionSearchId=4c226f1ca4f51e5204c6961187d53b71&amp;relpos=9</t>
  </si>
  <si>
    <r>
      <rPr>
        <rFont val="Arial Narrow"/>
        <b/>
        <color theme="1"/>
        <sz val="10.0"/>
      </rPr>
      <t>Racuciu, M (ULBS)</t>
    </r>
    <r>
      <rPr>
        <rFont val="Arial Narrow"/>
        <color theme="1"/>
        <sz val="10.0"/>
      </rPr>
      <t xml:space="preserve"> and Oancea, S (ULBS)</t>
    </r>
  </si>
  <si>
    <t>Characterization of the Oxidation of Magnetite Nanoparticles during Their Synthesis by Different Structural Analysis Techniques, ANALYTICAL LETTERS, 2021, 54 (1-2) , pp.173-183</t>
  </si>
  <si>
    <t>Samuel Augustus D. Toledo, Alvin Karlo G. Tapia, Gil Nonato C. Santos, Hybrid Maghemite (γ-Fe2O3) Nanoparticle/Graphene Nanosheet Nanocomposite for Terahertz-Shielding Applications, First published: 05 December 2024 https://doi.org/10.1155/jnt/5528951</t>
  </si>
  <si>
    <t>https://www.webofscience.com/wos/woscc/full-record/WOS:001377464300001</t>
  </si>
  <si>
    <r>
      <rPr>
        <rFont val="Arial Narrow"/>
        <b/>
        <color theme="1"/>
        <sz val="10.0"/>
      </rPr>
      <t>Racuciu, M (ULBS)</t>
    </r>
    <r>
      <rPr>
        <rFont val="Arial Narrow"/>
        <color theme="1"/>
        <sz val="10.0"/>
      </rPr>
      <t xml:space="preserve"> and Oancea, S (ULBS)</t>
    </r>
  </si>
  <si>
    <t>Characterization of the Oxidation of Magnetite Nanoparticles during Their Synthesis by Different Structural Analysis Techniques, ANALYTICAL LETTERS, 2021, 54 (1-2) , pp.173-184</t>
  </si>
  <si>
    <t>Luís Fernando Cusioli, Renata Mariane de Souza, Laiza Bergamasco Beltran, Rosangela Bergamasco, Use of low-cost adsorbent functionalized with iron oxide nanoparticles for ivermectin removal, South African Journal of Chemical Engineering, Volume 47, 2024, Pages 142-149</t>
  </si>
  <si>
    <t>https://www.webofscience.com/wos/woscc/full-record/WOS:001300890200001</t>
  </si>
  <si>
    <r>
      <rPr>
        <rFont val="Arial Narrow"/>
        <b/>
        <color theme="1"/>
        <sz val="10.0"/>
      </rPr>
      <t>Racuciu, M (ULBS)</t>
    </r>
    <r>
      <rPr>
        <rFont val="Arial Narrow"/>
        <color theme="1"/>
        <sz val="10.0"/>
      </rPr>
      <t xml:space="preserve"> and Oancea, S (ULBS)</t>
    </r>
  </si>
  <si>
    <t>ATR-FTIR VERSUS RAMAN SPECTROSCOPY USED FOR STRUCTURAL ANALYSES OF THE IRON OXIDE NANOPARTICLES, Romanian Reports in Physics, 2019, 71 (3)</t>
  </si>
  <si>
    <t>Anda Les, Helmina Ardeleanu, Marian Grigoras, Iuliana Motrescu, Dorina Creanga &amp; Daniela Pricop, Quantum-Chemical and Experimental Study on the Interactions between the Magnetic Core and the Molecular Shell of Cobalt Ferrite Nanoparticles in Aqueous Suspensions, Analytical Letters, 2024, 57 (4), pp.503-516</t>
  </si>
  <si>
    <r>
      <rPr>
        <rFont val="Arial Narrow"/>
        <b/>
        <color theme="1"/>
        <sz val="10.0"/>
      </rPr>
      <t>M. Răcuciu (ULBS)</t>
    </r>
    <r>
      <rPr>
        <rFont val="Arial Narrow"/>
        <color theme="1"/>
        <sz val="10.0"/>
      </rPr>
      <t>, D.Creangă (UAIC), C. Nădejde(UAIC)</t>
    </r>
  </si>
  <si>
    <t xml:space="preserve"> Comparison among the physical properties of various suspensions of magnetite nanoparticles stabilized in water using different organic shells, University Politehnica of Bucharest Scientific Bulletin - Series A - Applied Mathematics and Physics, vol. 75(3), 2013, p. 209-216.</t>
  </si>
  <si>
    <t>Anda Les, Helmina Ardeleanu, Marian Grigoras, Iuliana Motrescu, Dorina Creanga &amp; Daniela Pricop, Quantum-Chemical and Experimental Study on the Interactions between the Magnetic Core and the Molecular Shell of Cobalt Ferrite Nanoparticles in Aqueous Suspensions, Analytical Letters, 2024, 57 (4), pp.503-517</t>
  </si>
  <si>
    <r>
      <rPr>
        <rFont val="Arial Narrow"/>
        <b/>
        <color theme="1"/>
        <sz val="10.0"/>
      </rPr>
      <t>Răcuciu, M. (ULBS)</t>
    </r>
    <r>
      <rPr>
        <rFont val="Arial Narrow"/>
        <color theme="1"/>
        <sz val="10.0"/>
      </rPr>
      <t>; Oancea, S.(ULBS); Barbu-Tudoran, L.(UBB); Drăghici, O.(ULBS); Agavriloaei, A.(UAIC); Creangă, D.(UAIC)</t>
    </r>
  </si>
  <si>
    <t xml:space="preserve"> A Study of Hyaluronic Acid’s Theoretical Reactivity and of Magnetic Nanoparticles Capped with Hyaluronic Acid. Materials 2024, 17, 1229.</t>
  </si>
  <si>
    <t xml:space="preserve">Du L, Xiao Y, Wei Q, Guo Z, Li Y. Preparation, Evaluation, and Bioinformatics Study of Hyaluronic Acid-Modified Ginsenoside Rb1 Self-Assembled Nanoparticles for Treating Cardiovascular Diseases. Molecules. 2024; 29(18):4425. </t>
  </si>
  <si>
    <t>https://www.webofscience.com/wos/woscc/full-record/WOS:001323068600001</t>
  </si>
  <si>
    <r>
      <rPr>
        <rFont val="Arial Narrow"/>
        <b/>
        <color theme="1"/>
        <sz val="10.0"/>
      </rPr>
      <t>Răcuciu, M. (ULBS)</t>
    </r>
    <r>
      <rPr>
        <rFont val="Arial Narrow"/>
        <color theme="1"/>
        <sz val="10.0"/>
      </rPr>
      <t>; Oancea, S.(ULBS); Barbu-Tudoran, L.(UBB); Drăghici, O.(ULBS); Agavriloaei, A.(UAIC); Creangă, D.(UAIC)</t>
    </r>
  </si>
  <si>
    <t>Srujana Mahendravada, B.B. Lahiri, Sangeetha Jayakumar, A.T. Sathyanarayana, E. Vetrivendan, Fouzia Khan, R. Vidya, John Philip, Arup Dasgupta, Hyaluronic acid-coated iron oxide nanoparticles for magnetic fluid hyperthermia and methylene blue dye removal: Preparation, physicochemical characterization, and enhancing the heating efficiency, Journal of Molecular Liquids,
Volume 415, Part A, 2024, 126314</t>
  </si>
  <si>
    <t>https://www.sciencedirect.com/science/article/abs/pii/S0167732224023730</t>
  </si>
  <si>
    <t>Racuciu, M (ULBS)</t>
  </si>
  <si>
    <t>IRON OXIDE NANOPARTICLES COATED WITH ASPARTIC ACID AND THEIR GENOTOXIC IMPACT ON ROOT TIP CELLS OF ZEA MAYS EMBRYOS, ROMANIAN REPORTS IN PHYSICS, 2020, 72 (1)</t>
  </si>
  <si>
    <t>Sencan, A., Kilic, S. &amp; Kaya, H. Stimulating effect of biogenic nanoparticles on the germination of basil (Ocimum basilicum L.) seeds. Sci Rep 14, 1715 (2024).</t>
  </si>
  <si>
    <t>https://www.webofscience.com/wos/woscc/full-record/WOS:001146149200013</t>
  </si>
  <si>
    <t>Nahideh Jafari, Mousa Mohammadpourfard, Hamed Hamishehkar, A comprehensive study on doxorubicin-loaded aspartic acid-coated magnetic Fe3O4 nanoparticles: Synthesis, characterization and in vitro anticancer investigations, Journal of Drug Delivery Science and Technology, Volume 100, 2024, 106133</t>
  </si>
  <si>
    <t>https://www.sciencedirect.com/science/article/abs/pii/S1773224724008025</t>
  </si>
  <si>
    <r>
      <rPr>
        <rFont val="Arial Narrow"/>
        <b/>
        <color theme="1"/>
        <sz val="10.0"/>
      </rPr>
      <t xml:space="preserve">Racuciu, M (ULBS) </t>
    </r>
    <r>
      <rPr>
        <rFont val="Arial Narrow"/>
        <b val="0"/>
        <color theme="1"/>
        <sz val="10.0"/>
      </rPr>
      <t>and Olosutean, H (ULBS)</t>
    </r>
  </si>
  <si>
    <t>EXTREMELY LOW FREQUENCY (50Hz) MAGNETIC FIELD INFLUENCES PHYSICO-CHEMICAL PROPERTIES OF WATER, ENVIRONMENTAL ENGINEERING AND MANAGEMENT JOURNAL, 2019, 18 (9) , pp.1987-1994</t>
  </si>
  <si>
    <t>Ruan, J., Wang, H., Zhao, J. et al. Effect of Magnetic Field on Frozen Food Quality Characteristics. Food Eng Rev 16, 396–421 (2024).</t>
  </si>
  <si>
    <t>https://www.webofscience.com/wos/woscc/full-record/WOS:001174200100001</t>
  </si>
  <si>
    <r>
      <rPr>
        <rFont val="Arial Narrow"/>
        <b/>
        <color theme="1"/>
        <sz val="10.0"/>
      </rPr>
      <t xml:space="preserve">Racuciu M (ULBS), </t>
    </r>
    <r>
      <rPr>
        <rFont val="Arial Narrow"/>
        <b val="0"/>
        <color theme="1"/>
        <sz val="10.0"/>
      </rPr>
      <t>Miclaus S (AFT)</t>
    </r>
  </si>
  <si>
    <t>Low-level 900 MHz electromagnetic field influence on vegetal tissue
(2007) Romanian Journal of Biophysics, 17 (3), pp. 149-156</t>
  </si>
  <si>
    <t>https://www.scopus.com/record/display.uri?eid=2-s2.0-85193928674&amp;origin=resultslist&amp;sort=plf-f&amp;src=s&amp;sot=b&amp;sdt=b&amp;s=TITLE-ABS-KEY%28Review+on+the+impact+of+cell+phone+radiation+effects+on+green+plants%29&amp;relpos=1</t>
  </si>
  <si>
    <r>
      <rPr>
        <rFont val="Arial Narrow"/>
        <b/>
        <color theme="1"/>
        <sz val="10.0"/>
      </rPr>
      <t>Răcuciu, M (ULBS)</t>
    </r>
    <r>
      <rPr>
        <rFont val="Arial Narrow"/>
        <color theme="1"/>
        <sz val="10.0"/>
      </rPr>
      <t>, Oancea, S (ULBS)</t>
    </r>
  </si>
  <si>
    <t>Impact of 50 Hz magnetic field on the content of polyphenolic compounds from blackberries, Bulgarian Chemical Communications, 2018, 50 (3) , pp. 393-397.</t>
  </si>
  <si>
    <t xml:space="preserve">Gąstoł, M.; Błaszczyk, U. Effect of Magnetic Field and UV-C Radiation on Postharvest Fruit Properties. Agriculture 2024, 14, 1167. </t>
  </si>
  <si>
    <t>https://www.mdpi.com/2077-0472/14/7/1167</t>
  </si>
  <si>
    <r>
      <rPr>
        <rFont val="Arial Narrow"/>
        <color theme="1"/>
        <sz val="10.0"/>
      </rPr>
      <t xml:space="preserve">S. Miclaus (AFT), L. Barbu-Tudoran (UBB), C. Moisescu (IBB), L. Darabant (UT Cluj), P. Bechet (AFT), S. Oancea (ULBS), </t>
    </r>
    <r>
      <rPr>
        <rFont val="Arial Narrow"/>
        <b/>
        <color theme="1"/>
        <sz val="10.0"/>
      </rPr>
      <t>M.Racuciu (ULBS)</t>
    </r>
  </si>
  <si>
    <t>Pulsed magnetic fields may affect the ultrastructure of live bacteria cells containing endogenous magnetosome chains
European Journal of Advances in Engineering and Technology, 6 (8) (2019), pp. 1-10</t>
  </si>
  <si>
    <t>Bai Qu, Guoqiang Shao, Na Yang, Kang Pan, Zhenlei Xiao, Yangchao Luo, Revolutionizing food sustainability: Leveraging magnetic fields for food processing and preservation,
Trends in Food Science &amp; Technology, Volume 150, 2024,
104593</t>
  </si>
  <si>
    <t>https://www.sciencedirect.com/science/article/pii/S0924224424002693</t>
  </si>
  <si>
    <t>Angela Curtean-Bănăduc (ULBS), Ioana-Cristina Cismaş (ULBS), Doru Bănăduc (ULBS)</t>
  </si>
  <si>
    <t>Management Elements For Two Alburninae Species, Alburnus Alburnus (Linnaeus, 1758) And Alburnoides Bipunctatus (Bloch, 1782) Based On A Decision-Support System Study Case</t>
  </si>
  <si>
    <t xml:space="preserve">Pieckiel, P.; Kozłowski, K.; Kuczyński, T. Ecological Potential of Freshwater Dam Reservoirs Based on Fish Index, First Evaluation in Poland. </t>
  </si>
  <si>
    <t>https://www.mdpi.com/2073-4441/16/15/2169?utm_campaign=releaseissue_waterutm_medium=emailutm_source=releaseissueutm_term=doilink80</t>
  </si>
  <si>
    <t xml:space="preserve">Water 2024, 16, 2169. https://doi.org/10.3390/w16152169 </t>
  </si>
  <si>
    <t>Doru Bănăduc (ULBS), Ioana-Cristina Cismaş (ULBS), Angela Curtean-Bănăduc (ULBS),</t>
  </si>
  <si>
    <t>Romanogobio kesslerii (Dybowski, 1862) fish species populations management decisions support system, Sighişoara-Târnava Mare</t>
  </si>
  <si>
    <t xml:space="preserve">Bărbat, B.E. (2024). 21st Century Artificial Intelligence Tackling Climate Instability. Cybernetic Modelling of Living Systems, Decision Making and Decision Support in the Information Era. Studies in Systems, Decision and Control, vol 534. Springer, Cham. </t>
  </si>
  <si>
    <t>https://link.springer.com/chapter/10.1007/978-3-031-62158-1_1</t>
  </si>
  <si>
    <t>SPRINGER CHAM, https://doi.org/10.1007/978-3-031-62158-1_1</t>
  </si>
  <si>
    <t>Doru BĂNĂDUC (ULBS), Cristina-Ioana CISMAŞ (ULBS), Adrian PĂTRULESCU (Brașov), Răzvan VOICU (INMAH-București), Angela CURTEAN-BĂNĂDUC(ULBS)</t>
  </si>
  <si>
    <t>Cobitis taenia Linnaeus, 1758 species populations management support system, Natura 2000 Site Sighişoara-Târnava Mare (ROSCI0227)</t>
  </si>
  <si>
    <t>https://link.springer.com/chapter/10.1007/978-3-031-62158-1_2</t>
  </si>
  <si>
    <t>SPRINGER CHAM, https://doi.org/10.1007/978-3-031-62158-1_2</t>
  </si>
  <si>
    <t>Support elements for Cobitis taenia Linnaeus, 1758 management decisions system for ROSCI0132 (Transylvania).</t>
  </si>
  <si>
    <t>Mirel Cosulschi, Mihai Gabroveanu, Nicolae Constantinescu</t>
  </si>
  <si>
    <t>Usage of advanced data structure for improving efficiency for large (n,m) permutations inspired from the Josephus problem</t>
  </si>
  <si>
    <t>Yunier Bello-Cruz, Roy Quintero-Contreras, Analytical Study and Efficient Evaluation of the Josephus Function, Journal Of Integer Sequences</t>
  </si>
  <si>
    <t>https://www.webofscience.com/wos/alldb/full-record/WOS:001183914700002</t>
  </si>
  <si>
    <t>Hunyadi Daniel (ULBS)</t>
  </si>
  <si>
    <t>Performance comparison of Apriori and FP-Growth algorithms in generating association rules</t>
  </si>
  <si>
    <t>Shabab Intishar Rahman, Shadman Ahmed, Tasnim Akter Fariha, Ammar Mohammad, Muhammad Nayeem Mubasshirul Haque, Sriram Chellappan, Jannatun Noor, Unsupervised machine learning approach for tailoring educational content to individual student weaknesses, High-Confidence Computing, 2024</t>
  </si>
  <si>
    <t>https://www.sciencedirect.com/science/article/pii/S266729522400031X</t>
  </si>
  <si>
    <t>Devotha G. Nyambo, Uncovering service gaps and patterns in smallholder dairy production systems: A data mining approach, Scientific African</t>
  </si>
  <si>
    <t>https://www.sciencedirect.com/science/article/pii/S246822762400334X</t>
  </si>
  <si>
    <t>Aktas, C., Ciloglugil, B. (2024). Exploring the Navigation Patterns of Learners on an Educational Recommender System. In: Gervasi, O., Murgante, B., Garau, C., Taniar, D., C. Rocha, A.M.A., Faginas Lago, M.N. (eds) Computational Science and Its Applications – ICCSA 2024 Workshops. ICCSA 2024. Lecture Notes in Computer Science, vol 14816. Springer, Cham. https://doi.org/10.1007/978-3-031-65223-3_2</t>
  </si>
  <si>
    <t>https://link.springer.com/chapter/10.1007/978-3-031-65223-3_2</t>
  </si>
  <si>
    <t>Peeraphol Kamolnawin, Nuchjarin Intalar, Saowaluk Watanapa, Thapana Boonchoo, Plus-Size Clothing Recommendation System Based on Sales Transaction Data Using FP-Growth Algorithm, Science and Technology Asia</t>
  </si>
  <si>
    <t>https://ph02.tci-thaijo.org/index.php/SciTechAsia/article/view/254653</t>
  </si>
  <si>
    <t>Ionela MANIU, George MANIU, Daniel HUNYADI (ULBS)</t>
  </si>
  <si>
    <t>Computational intelligence in medical data sets, Third International Conference Modelling and Development of Intelligent Systems, October 10 - 12, 2013, Sibiu, Romania, pg. 69-74, ISSN 2067-3965</t>
  </si>
  <si>
    <t>Cosmin Ionuț Lixandru, RETROSPECTIVE STUDY OF BONE RESORPTION RATES OF DENTAL IMPLANTS IN RELATION TO THE TIME OF INSERTION: IMMEDIATE VERSUS DELAYED, Romanian Journal of Oral Rehabilitation</t>
  </si>
  <si>
    <t>https://rjor.ro/wp-content/uploads/2024/12/RETROSPECTIVE-STUDY-OF-BONE-RESORPTION-RATES-OF-DENTAL-IMPLANTS-IN-RELATION-TO-THE-TIME-OF-INSERTION-IMMEDIATE-VERSUS-DELAYED.pdf</t>
  </si>
  <si>
    <r>
      <rPr>
        <rFont val="Arial Narrow"/>
        <color theme="1"/>
        <sz val="10.0"/>
      </rPr>
      <t xml:space="preserve">Ionela MANIU, George MANIU, </t>
    </r>
    <r>
      <rPr>
        <rFont val="Arial Narrow"/>
        <color theme="1"/>
        <sz val="10.0"/>
      </rPr>
      <t>Daniel HUNYA</t>
    </r>
    <r>
      <rPr>
        <rFont val="Arial Narrow"/>
        <color theme="1"/>
        <sz val="10.0"/>
      </rPr>
      <t>DI (ULBS)</t>
    </r>
  </si>
  <si>
    <t>https://rjor.ro/wp-content/uploads/2024/12/RETROSPECTIVE-STUDY-ON-THE-INFLUENCE-OF-THE-TYPE-OF-PROSTHETIC-MATERIAL-ON-THE-LEVELS-OF-BONE-RESORPTION-AROUND-DENTAL-IMPLANTS.pdf</t>
  </si>
  <si>
    <r>
      <rPr>
        <rFont val="Arial Narrow"/>
        <color theme="1"/>
        <sz val="10.0"/>
      </rPr>
      <t xml:space="preserve">Ionela MANIU, George MANIU, </t>
    </r>
    <r>
      <rPr>
        <rFont val="Arial Narrow"/>
        <color theme="1"/>
        <sz val="10.0"/>
      </rPr>
      <t>Daniel HUNYA</t>
    </r>
    <r>
      <rPr>
        <rFont val="Arial Narrow"/>
        <color theme="1"/>
        <sz val="10.0"/>
      </rPr>
      <t>DI (ULBS)</t>
    </r>
  </si>
  <si>
    <t xml:space="preserve">Feature discovering in medical data sets using cluster algorithms, “OVIDIUS“ UNIVERSITY ANNALS - CONSTANTZA SERIES: CIVIL ENGINEERING, pp. 143-150, October 2014, ISSN 1584-5990 </t>
  </si>
  <si>
    <r>
      <rPr>
        <rFont val="Arial Narrow"/>
        <color theme="1"/>
        <sz val="10.0"/>
      </rPr>
      <t xml:space="preserve">Ionela MANIU, George MANIU, </t>
    </r>
    <r>
      <rPr>
        <rFont val="Arial Narrow"/>
        <color theme="1"/>
        <sz val="10.0"/>
      </rPr>
      <t>Daniel HUNYA</t>
    </r>
    <r>
      <rPr>
        <rFont val="Arial Narrow"/>
        <color theme="1"/>
        <sz val="10.0"/>
      </rPr>
      <t>DI (ULBS)</t>
    </r>
  </si>
  <si>
    <t>I Maniu (ULBS), R Costea (ULBS), G Maniu(ULBS), BM Neamtu(ULBS)</t>
  </si>
  <si>
    <t>Inflammatory biomarkers in febrile seizure: a comprehensive bibliometric, review and visualization analysis.</t>
  </si>
  <si>
    <t>Ngadimon, I. W., Shaikh, M. F., Mohan, D., Cheong, W. L., &amp; Khoo, C. S. (2024). Mapping epilepsy biomarkers: a bibliometric and content analysis. Drug Discovery Today, 104247.</t>
  </si>
  <si>
    <t>https://1510a3lpc-y-https-www-sciencedirect-com.z.e-nformation.ro/science/article/pii/S1359644624003726?via%3Dihub</t>
  </si>
  <si>
    <r>
      <rPr>
        <rFont val="Arial Narrow"/>
        <color rgb="FF222222"/>
        <sz val="10.0"/>
      </rPr>
      <t>Feng, X., Luo, Y., Zheng, M., Sun, X., &amp; Shen, X. (2024). Independent and Combined Associations between Metals Exposure and Inflammatory Markers among the General US Adults. </t>
    </r>
    <r>
      <rPr>
        <rFont val="Arial Narrow"/>
        <i/>
        <color rgb="FF222222"/>
        <sz val="10.0"/>
      </rPr>
      <t>Environment &amp; Health</t>
    </r>
    <r>
      <rPr>
        <rFont val="Arial Narrow"/>
        <color rgb="FF222222"/>
        <sz val="10.0"/>
      </rPr>
      <t>.</t>
    </r>
  </si>
  <si>
    <t>https://pubs.acs.org/doi/full/10.1021/envhealth.4c00097</t>
  </si>
  <si>
    <r>
      <rPr>
        <rFont val="Arial Narrow"/>
        <color rgb="FF222222"/>
        <sz val="10.0"/>
      </rPr>
      <t>Hassanpourezatti, M., &amp; Hosseini, M. (2024). Muscular Injection of Botox Exacerbates Seizures Through TNF-alpha and Oxidative Stress in Mice. </t>
    </r>
    <r>
      <rPr>
        <rFont val="Arial Narrow"/>
        <i/>
        <color rgb="FF222222"/>
        <sz val="10.0"/>
      </rPr>
      <t>International Journal of Medical Toxicology and Forensic Medicine</t>
    </r>
    <r>
      <rPr>
        <rFont val="Arial Narrow"/>
        <color rgb="FF222222"/>
        <sz val="10.0"/>
      </rPr>
      <t>, </t>
    </r>
    <r>
      <rPr>
        <rFont val="Arial Narrow"/>
        <i/>
        <color rgb="FF222222"/>
        <sz val="10.0"/>
      </rPr>
      <t>14</t>
    </r>
    <r>
      <rPr>
        <rFont val="Arial Narrow"/>
        <color rgb="FF222222"/>
        <sz val="10.0"/>
      </rPr>
      <t>(03).</t>
    </r>
  </si>
  <si>
    <t>https://journals.sbmu.ac.ir/ijmtfm/article/view/43944</t>
  </si>
  <si>
    <t>Ye, X. G., She, F. Z., Yu, D. N., Wu, L. Q., Tang, Y., Wu, B. Z., ... &amp; Liu, Z. G. (2024). Increased expression of NLRP3 associated with elevated levels of HMGB1 in children with febrile seizures: a case–control study. BMC pediatrics, 24(1), 44.</t>
  </si>
  <si>
    <t>https://link.springer.com/article/10.1186/s12887-024-04533-4</t>
  </si>
  <si>
    <t>Çetin, İ. D., &amp; Çetin, O. (2024). A preliminary study on the association between prognostic nutritional index and neutrophil-to-lymphocyte ratio with nutritional status and inflammation in febrile children's susceptibility to seizures. Revista da Associação Médica Brasileira, 70(7), e20240166.</t>
  </si>
  <si>
    <t>https://www.scielo.br/j/ramb/a/8x4QWLGT44By8qSx7f7XSbw/</t>
  </si>
  <si>
    <t>Maniu, I. (ULBS), Maniu, G. C. (ULBS), Antonescu, E.(ULBS), Duica, L. (ULBS), Grigore, N. (ULBS), Totan, M.(ULBS)</t>
  </si>
  <si>
    <t>SARS-CoV-2 Antibody Responses in Pediatric Patients: A Bibliometric Analysis</t>
  </si>
  <si>
    <t>Pattanakitsakul, P., Pongpatipat, C., Setthaudom, C., Kunakorn, M., Sahakijpicharn, T., Visudtibhan, A., ... &amp; Chaisavaneeyakorn, S. (2024). Seroprevalence of SARS-CoV-2 infection in pediatric patients in a tertiary care hospital setting. Plos one, 19(9), e0310860.</t>
  </si>
  <si>
    <t>https://journals.plos.org/plosone/article?id=10.1371/journal.pone.0310860</t>
  </si>
  <si>
    <r>
      <rPr>
        <rFont val="Arial Narrow"/>
        <color rgb="FF222222"/>
        <sz val="10.0"/>
      </rPr>
      <t>Rosca, E. C., Cornea, A., &amp; Simu, M. (2023). Emerging Trends in Complications Associated with SARS-CoV-2 Infection. </t>
    </r>
    <r>
      <rPr>
        <rFont val="Arial Narrow"/>
        <i/>
        <color rgb="FF222222"/>
        <sz val="10.0"/>
      </rPr>
      <t>Biomedicines</t>
    </r>
    <r>
      <rPr>
        <rFont val="Arial Narrow"/>
        <color rgb="FF222222"/>
        <sz val="10.0"/>
      </rPr>
      <t>, </t>
    </r>
    <r>
      <rPr>
        <rFont val="Arial Narrow"/>
        <i/>
        <color rgb="FF222222"/>
        <sz val="10.0"/>
      </rPr>
      <t>12</t>
    </r>
    <r>
      <rPr>
        <rFont val="Arial Narrow"/>
        <color rgb="FF222222"/>
        <sz val="10.0"/>
      </rPr>
      <t>(1), 4.</t>
    </r>
  </si>
  <si>
    <t>https://www.mdpi.com/2227-9059/12/1/4</t>
  </si>
  <si>
    <t>Maniu, I. (ULBS), Maniu, G. C. (ULBS)</t>
  </si>
  <si>
    <t>Carte: analiza datelor: arbori de decizie (Data analysis: decision trees)</t>
  </si>
  <si>
    <t>Lixandru, C. I. (2024). RETROSPECTIVE STUDY OF BONE RESORPTION RATES OF DENTAL IMPLANTS IN RELATION TO THE TIME OF INSERTION: IMMEDIATE VERSUS DELAYED. Romanian Journal of Oral Rehabilitation, 16(4).</t>
  </si>
  <si>
    <t>Maniu, I. (ULBS), Maniu, G. C. (ULBS), Hunyadi D. (ULBS)</t>
  </si>
  <si>
    <t>Feature discovering in medical data sets using cluster algorithms.</t>
  </si>
  <si>
    <t>Computational intelligence in medical data sets</t>
  </si>
  <si>
    <t>Mitariu ML(ULBS), Maniu, G. C. (ULBS)</t>
  </si>
  <si>
    <t>Body mass index and dental caries in children aged 8 to 11 years</t>
  </si>
  <si>
    <t>Dinu, A (ULBS)., Maniu, G (ULBS)</t>
  </si>
  <si>
    <t xml:space="preserve"> The Assessment of General Health Status in Patients with Odonto-Periodontal
Pathology and Diabetes Mellitus</t>
  </si>
  <si>
    <t>Dinu, A.(ULBS), Maniu, G (ULBS)</t>
  </si>
  <si>
    <t>Evaluation of clinical and radiological parameters in patients with periodontal
phatology</t>
  </si>
  <si>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</si>
  <si>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</si>
  <si>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</si>
  <si>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Feng, X., Luo, Y., Zheng, M., Sun, X., &amp; Shen, X. (2024). Independent and Combined Associations between Metals Exposure and Inflammatory Markers among the General US Adults. </t>
    </r>
    <r>
      <rPr>
        <rFont val="Arial Narrow"/>
        <i/>
        <color rgb="FF222222"/>
        <sz val="10.0"/>
      </rPr>
      <t>Environment &amp; Health</t>
    </r>
    <r>
      <rPr>
        <rFont val="Arial Narrow"/>
        <color rgb="FF222222"/>
        <sz val="10.0"/>
      </rPr>
      <t>.</t>
    </r>
  </si>
  <si>
    <r>
      <rPr>
        <rFont val="Arial Narrow"/>
        <color rgb="FF222222"/>
        <sz val="10.0"/>
      </rPr>
      <t>Hassanpourezatti, M., &amp; Hosseini, M. (2024). Muscular Injection of Botox Exacerbates Seizures Through TNF-alpha and Oxidative Stress in Mice. </t>
    </r>
    <r>
      <rPr>
        <rFont val="Arial Narrow"/>
        <i/>
        <color rgb="FF222222"/>
        <sz val="10.0"/>
      </rPr>
      <t>International Journal of Medical Toxicology and Forensic Medicine</t>
    </r>
    <r>
      <rPr>
        <rFont val="Arial Narrow"/>
        <color rgb="FF222222"/>
        <sz val="10.0"/>
      </rPr>
      <t>, </t>
    </r>
    <r>
      <rPr>
        <rFont val="Arial Narrow"/>
        <i/>
        <color rgb="FF222222"/>
        <sz val="10.0"/>
      </rPr>
      <t>14</t>
    </r>
    <r>
      <rPr>
        <rFont val="Arial Narrow"/>
        <color rgb="FF222222"/>
        <sz val="10.0"/>
      </rPr>
      <t>(03).</t>
    </r>
  </si>
  <si>
    <t>Neamțu, B.M.(ULBS); Visa, G. (SPITAL); Maniu, I.(ULBS); Ognean, M.L.(ULBS); Pérez-Elvira, R.(SPANIA); Dragomir, A. (SINGAPORE); Agudo, M.(SPANIA); Șofariu, C.R. (SPITAL); Gheonea, M.(CRAIOVA); Pitic, A.(ULBS); Brad, R.(ULBS); Matei, C.(ULBS);Teodoru, M.(ULBS);Bacila, C.(ULBS)</t>
  </si>
  <si>
    <t>A Decision-Tree Approach to Assist in Forecasting the Outcomes of the Neonatal Brain Injury</t>
  </si>
  <si>
    <t>Ali, A. M., Alkhamees, A. A., Hallit, S., Al-Dwaikat, T. N., Khatatbeh, H., &amp; Al-Dossary, S. A. (2024). The Depression Anxiety Stress Scale 8: Investigating its cutoff scores in relevance to loneliness and burnout among dementia family caregivers. Scientific Reports, 14(1), 13075.</t>
  </si>
  <si>
    <t>https://www.nature.com/articles/s41598-024-60127-1</t>
  </si>
  <si>
    <t>Nino-Sandoval, T. C., Doria-Martinez, A. M., Escobar, R. A. V., Sánchez, E. L., Rojas, I. B., Álvarez, L. C. V., ... &amp; Támara-Patiño, L. M. (2024). Efficacy of the methods of age determination using artificial intelligence in panoramic radiographs—a systematic review. International Journal of Legal Medicine, 138(4), 1459-1496.</t>
  </si>
  <si>
    <t>https://link.springer.com/article/10.1007/s00414-024-03162-x</t>
  </si>
  <si>
    <t>Costache C (ULBS), Dumitrascu D-D(ULBS), Maniu I.(ULBS)</t>
  </si>
  <si>
    <t>Facilitators of and barriers to sustainable development in small and medium-sized enterprises: a descriptive exploratory study in Romania</t>
  </si>
  <si>
    <t>Lai, P. Y., &amp; Chang, A. Y. (2024). Research on Improving The 9R Performance and Key Drivers of Circular Economy in The Bicycle Industry. International Journal of Industrial Engineering: Theory, Applications and Practice, 31(6).</t>
  </si>
  <si>
    <t>https://journals.sfu.ca/ijietap/index.php/ijie/login?source=%2Fijietap%2Findex.php%2Fijie%2Farticle%2Fdownload%2F10057%2F1663%2F60513&amp;loginMessage=payment.loginRequired.forArticle</t>
  </si>
  <si>
    <t>Olekanma, O., Rodrigo, L. S., Adu, D. A., &amp; Gahir, B. (2024). Small‐and medium‐sized enterprises' carbon footprint reduction initiatives as a catalyst for green jobs: A systematic review and comprehensive business strategy agenda. Business Strategy and the Environment, 33(7), 6911-6939.</t>
  </si>
  <si>
    <t>https://onlinelibrary.wiley.com/doi/full/10.1002/bse.3846</t>
  </si>
  <si>
    <t>Maniu I(ULBS), Costache C(ULBS), Dumitraşcu D-D.(ULBS)</t>
  </si>
  <si>
    <t>Adoption of Green Environmental Practices in Small and Medium-Sized Enterprises: Entrepreneur and Business Policies Patterns in Romania</t>
  </si>
  <si>
    <t>Vandersteene, A. (2024). Environmental Concern of Owner‐Managers and Environmental Practices of SMEs: A Typology Considering Size and Sector‐Specific Environmental Regulations. Business Ethics, the Environment &amp; Responsibility.</t>
  </si>
  <si>
    <t>https://onlinelibrary.wiley.com/doi/abs/10.1111/beer.12772</t>
  </si>
  <si>
    <t>Bogdan, V., Popa, D. N., &amp; Rus, L. (2024). Analysis of Moderation and Co-Moderation Effects on Waste Information Disclosure and Financial Performance Connection: A Way to Ensure Sustainable Business for SMEs. Eastern European Economics, 1-25.</t>
  </si>
  <si>
    <t>https://www.tandfonline.com/doi/full/10.1080/00128775.2024.2423929</t>
  </si>
  <si>
    <t>Ibáñez, M. J., Vásquez Lavín, F., &amp; Ponce, R. D. (2024). Policy disclosure as a predictor of environmental behaviour: Evidence from the Chilean retail sector.</t>
  </si>
  <si>
    <t>https://repositorio.udd.cl/entities/publication/b25b2a19-f97b-41ae-bc9b-a6eca7f723d0</t>
  </si>
  <si>
    <t>Raţiu, A.(ULBS), Maniu, I.(ULBS), Pop, E. L.(UBB CLUJ)</t>
  </si>
  <si>
    <t>EntreComp framework: A bibliometric review and research trends</t>
  </si>
  <si>
    <t>Zervas, I., Stiakakis, E., Athanasiadis, I., &amp; Tsekouropoulos, G. (2024). A Holistic Approach to Define Important Digital Skills for the Digital Society. Societies, 14(7), 127.</t>
  </si>
  <si>
    <t>https://www.mdpi.com/2075-4698/14/7/127</t>
  </si>
  <si>
    <t>Planck, S., Wilhelm, S., Kobilke, J., &amp; Sailer, K. (2024). Greater than the Sum of Its Parts: Combining Entrepreneurial and Sustainable Competencies in Entrepreneurship Education. Sustainability, 16(9), 3725.</t>
  </si>
  <si>
    <t>https://www.mdpi.com/2071-1050/16/9/3725</t>
  </si>
  <si>
    <t>Chen, S. Y., Song, X. J., Lu, J. T., Liang, J. X., Ouyang, H., Zheng, W. H., ... &amp; Zhou, Y. (2024). Application of alkaline phosphatase-to-hemoglobin and lactate dehydrogenase-to-hemoglobin ratios as novel noninvasive indices for predicting severe acute pancreatitis in patients. PloS one, 19(11), e0312181.</t>
  </si>
  <si>
    <t>https://journals.plos.org/plosone/article?id=10.1371/journal.pone.0312181</t>
  </si>
  <si>
    <t>Ivascu, R., Dutu, M., Corneci, D., &amp; Nitipir, C. (2024). Energy Expenditure, a New Tool for Monitoring Surgical Stress in Colorectal Oncological Patients: A Prospective, Monocentric Study. Cureus, 16(3).</t>
  </si>
  <si>
    <t>https://assets.cureus.com/uploads/original_article/pdf/240304/20240423-4624-19blqb9.pdf</t>
  </si>
  <si>
    <t>Totan, M.(ULBS); Gligor, F.G.(ULBS); Duică, L.(ULBS); Grigore, N.(ULBS); Silișteanu, S.(ULBS); Maniu, I.(ULBS); Antonescu, E. A (ULBS)</t>
  </si>
  <si>
    <t>A Single-Center (Sibiu, Romania), Retrospective Study (March–November 2020) of COVID-19 Clinical and Epidemiological Features in Children</t>
  </si>
  <si>
    <t>Wang, H., Chen, X., Shen, C., Wang, J., Chen, C., Huang, J., ... &amp; Gan, L. (2024). Value of cardiac enzyme spectrum for the risk assessment of mortality in critically ill children: a single-centre retrospective study. BMJ open, 14(10), e074672.</t>
  </si>
  <si>
    <t>https://bmjopen.bmj.com/content/14/10/e074672.abstract</t>
  </si>
  <si>
    <r>
      <rPr>
        <rFont val="Arial Narrow"/>
        <color rgb="FF222222"/>
        <sz val="10.0"/>
      </rPr>
      <t>Dong, J., Li, Z., Wang, C., Zhang, R., Li, Y., Liu, M., ... &amp; Lv, W. (2024). Dietary folate intake and all-cause mortality and cardiovascular mortality in American adults with non-alcoholic fatty liver disease: Data from NHANES 2003 to 2018. </t>
    </r>
    <r>
      <rPr>
        <rFont val="Arial Narrow"/>
        <i/>
        <color rgb="FF222222"/>
        <sz val="10.0"/>
      </rPr>
      <t>PloS one</t>
    </r>
    <r>
      <rPr>
        <rFont val="Arial Narrow"/>
        <color rgb="FF222222"/>
        <sz val="10.0"/>
      </rPr>
      <t>, </t>
    </r>
    <r>
      <rPr>
        <rFont val="Arial Narrow"/>
        <i/>
        <color rgb="FF222222"/>
        <sz val="10.0"/>
      </rPr>
      <t>19</t>
    </r>
    <r>
      <rPr>
        <rFont val="Arial Narrow"/>
        <color rgb="FF222222"/>
        <sz val="10.0"/>
      </rPr>
      <t>(11), e0314148.</t>
    </r>
  </si>
  <si>
    <t>https://journals.plos.org/plosone/article?id=10.1371/journal.pone.0314148</t>
  </si>
  <si>
    <r>
      <rPr>
        <rFont val="Arial Narrow"/>
        <color rgb="FF222222"/>
        <sz val="10.0"/>
      </rPr>
      <t>Aurelian, J., Zamfirescu, A., Nedelescu, M., Stoleru, S., GÎDEI, S. M., GÎŢĂ, C. D., ... &amp; AURELIAN, S. (2024). VITAMIN D IMPACT ON STRESS AND COGNITIVE DECLINE IN OLDER ROMANIAN ADULTS. </t>
    </r>
    <r>
      <rPr>
        <rFont val="Arial Narrow"/>
        <i/>
        <color rgb="FF222222"/>
        <sz val="10.0"/>
      </rPr>
      <t>Farmacia</t>
    </r>
    <r>
      <rPr>
        <rFont val="Arial Narrow"/>
        <color rgb="FF222222"/>
        <sz val="10.0"/>
      </rPr>
      <t>, </t>
    </r>
    <r>
      <rPr>
        <rFont val="Arial Narrow"/>
        <i/>
        <color rgb="FF222222"/>
        <sz val="10.0"/>
      </rPr>
      <t>72</t>
    </r>
    <r>
      <rPr>
        <rFont val="Arial Narrow"/>
        <color rgb="FF222222"/>
        <sz val="10.0"/>
      </rPr>
      <t>(6).</t>
    </r>
  </si>
  <si>
    <t>https://farmaciajournal.com/issue-articles/vitamin-d-impact-on-stress-and-cognitive-decline-in-older-romanian-adults/</t>
  </si>
  <si>
    <r>
      <rPr>
        <rFont val="Arial Narrow"/>
        <color rgb="FF222222"/>
        <sz val="10.0"/>
      </rPr>
      <t>Huang, S., Guo, Y., Xu, X., Jiang, L., &amp; Yan, J. (2024). Gestational diabetes complicated with preterm birth: a retrospective cohort study. </t>
    </r>
    <r>
      <rPr>
        <rFont val="Arial Narrow"/>
        <i/>
        <color rgb="FF222222"/>
        <sz val="10.0"/>
      </rPr>
      <t>BMC Pregnancy and Childbirth</t>
    </r>
    <r>
      <rPr>
        <rFont val="Arial Narrow"/>
        <color rgb="FF222222"/>
        <sz val="10.0"/>
      </rPr>
      <t>, </t>
    </r>
    <r>
      <rPr>
        <rFont val="Arial Narrow"/>
        <i/>
        <color rgb="FF222222"/>
        <sz val="10.0"/>
      </rPr>
      <t>24</t>
    </r>
    <r>
      <rPr>
        <rFont val="Arial Narrow"/>
        <color rgb="FF222222"/>
        <sz val="10.0"/>
      </rPr>
      <t>(1), 631.</t>
    </r>
  </si>
  <si>
    <t>https://link.springer.com/article/10.1186/s12884-024-06810-7</t>
  </si>
  <si>
    <r>
      <rPr>
        <rFont val="Arial Narrow"/>
        <color rgb="FF222222"/>
        <sz val="10.0"/>
      </rPr>
      <t>Rosca, E. C., Cornea, A., &amp; Simu, M. (2023). Emerging Trends in Complications Associated with SARS-CoV-2 Infection. </t>
    </r>
    <r>
      <rPr>
        <rFont val="Arial Narrow"/>
        <i/>
        <color rgb="FF222222"/>
        <sz val="10.0"/>
      </rPr>
      <t>Biomedicines</t>
    </r>
    <r>
      <rPr>
        <rFont val="Arial Narrow"/>
        <color rgb="FF222222"/>
        <sz val="10.0"/>
      </rPr>
      <t>, </t>
    </r>
    <r>
      <rPr>
        <rFont val="Arial Narrow"/>
        <i/>
        <color rgb="FF222222"/>
        <sz val="10.0"/>
      </rPr>
      <t>12</t>
    </r>
    <r>
      <rPr>
        <rFont val="Arial Narrow"/>
        <color rgb="FF222222"/>
        <sz val="10.0"/>
      </rPr>
      <t>(1), 4.</t>
    </r>
  </si>
  <si>
    <t>Florea, A.(ULBS), Popa, D. I.(ULBS), Morariu, D.(ULBS), Maniu, I.(ULBS), Berntzen (NORVEGIA), L., &amp; Fiore, U.(ITALIA)</t>
  </si>
  <si>
    <t>Digital farming based on a smart and user‐friendly IoT irrigation system: A conifer nursery case study</t>
  </si>
  <si>
    <t>Jeong, U., Han, S. H., Kim, D., Kim, S., &amp; Cheong, E. J. (2024). Exploring the Efficient Irrigation Period for Larix kaempferi Seedlings in Nursery Pots in Greenhouse Conditions Using Optical Measurements. Forests, 15(8), 1303.</t>
  </si>
  <si>
    <t>https://www.mdpi.com/1999-4907/15/8/1303</t>
  </si>
  <si>
    <t>Villagomez, R. B., Abele, D. V., &amp; Mauricio, D. (2024, September). Potato Crop Irrigation System in Peru Based on IoT and Machine Learning. In 2024 IEEE ANDESCON (pp. 1-6). IEEE.</t>
  </si>
  <si>
    <t>https://ieeexplore.ieee.org/abstract/document/10755749?casa_token=e6r350s2450AAAAA:8ysW6e2oZpSgkp663Fz6o2sJl2PkNg8XphxGeGSgNn3gaMrbZ2lYB3yAY3GE-RSeVP11xtrhSiPSOQ</t>
  </si>
  <si>
    <r>
      <rPr>
        <rFont val="Arial Narrow"/>
        <color rgb="FF222222"/>
        <sz val="10.0"/>
      </rPr>
      <t>Raj, R., Kumar, V., Singh, A., &amp; Verma, P. (2024). Mapping the healthcare logistics and supply chain management in times of crisis. </t>
    </r>
    <r>
      <rPr>
        <rFont val="Arial Narrow"/>
        <i/>
        <color rgb="FF222222"/>
        <sz val="10.0"/>
      </rPr>
      <t>Benchmarking: An International Journal</t>
    </r>
    <r>
      <rPr>
        <rFont val="Arial Narrow"/>
        <color rgb="FF222222"/>
        <sz val="10.0"/>
      </rPr>
      <t>.</t>
    </r>
  </si>
  <si>
    <t>https://www.emerald.com/insight/content/doi/10.1108/bij-06-2023-0392/full/html</t>
  </si>
  <si>
    <t>Vecerzan L.(ULBS), Olteanu A.(ULBS), Maniu I.(ULBS), Boicean A.(ULBS), Cipaian C.R.(ULBS), Dura H.(ULBS), Fleaca S.R.(ULBS), Mihaila R.G.(ULBS)</t>
  </si>
  <si>
    <t>Thrombin generation in chronic liver diseases—A pilot study</t>
  </si>
  <si>
    <r>
      <rPr>
        <rFont val="Arial Narrow"/>
        <color rgb="FF222222"/>
        <sz val="10.0"/>
      </rPr>
      <t>Taiwo, M., Huang, E., Pathak, V., Bellar, A., Welch, N., Dasarathy, J., ... &amp; Nagy, L. E. (2024). Proteomics identifies complement protein signatures in patients with alcohol-associated hepatitis. </t>
    </r>
    <r>
      <rPr>
        <rFont val="Arial Narrow"/>
        <i/>
        <color rgb="FF222222"/>
        <sz val="10.0"/>
      </rPr>
      <t>JCI insight</t>
    </r>
    <r>
      <rPr>
        <rFont val="Arial Narrow"/>
        <color rgb="FF222222"/>
        <sz val="10.0"/>
      </rPr>
      <t>, </t>
    </r>
    <r>
      <rPr>
        <rFont val="Arial Narrow"/>
        <i/>
        <color rgb="FF222222"/>
        <sz val="10.0"/>
      </rPr>
      <t>9</t>
    </r>
    <r>
      <rPr>
        <rFont val="Arial Narrow"/>
        <color rgb="FF222222"/>
        <sz val="10.0"/>
      </rPr>
      <t>(9), e174127.</t>
    </r>
  </si>
  <si>
    <t>https://pmc.ncbi.nlm.nih.gov/articles/PMC11141929/</t>
  </si>
  <si>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</si>
  <si>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</si>
  <si>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</si>
  <si>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t>Maniu, I. (ULBS)</t>
  </si>
  <si>
    <t>Analiza datelor: Statistica (Data analysis: Statistics)</t>
  </si>
  <si>
    <t>Mocan. I (Maniu, ULBS)</t>
  </si>
  <si>
    <t>SPSS Introducere in analiza datelor (SPSS Introduction in data analysis)</t>
  </si>
  <si>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</si>
  <si>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r>
      <rPr>
        <rFont val="Arial Narrow"/>
        <color rgb="FF222222"/>
        <sz val="10.0"/>
      </rPr>
      <t>Lixandru, C. I. (2024). RETROSPECTIVE STUDY ON THE INFLUENCE OF THE TYPE OF PROSTHETIC MATERIAL ON THE LEVELS OF BONE RESORPTION AROUND DENTAL IMPLANTS. </t>
    </r>
    <r>
      <rPr>
        <rFont val="Arial Narrow"/>
        <i/>
        <color rgb="FF222222"/>
        <sz val="10.0"/>
      </rPr>
      <t>Romanian Journal of Oral Rehabilitation</t>
    </r>
    <r>
      <rPr>
        <rFont val="Arial Narrow"/>
        <color rgb="FF222222"/>
        <sz val="10.0"/>
      </rPr>
      <t>, </t>
    </r>
    <r>
      <rPr>
        <rFont val="Arial Narrow"/>
        <i/>
        <color rgb="FF222222"/>
        <sz val="10.0"/>
      </rPr>
      <t>16</t>
    </r>
    <r>
      <rPr>
        <rFont val="Arial Narrow"/>
        <color rgb="FF222222"/>
        <sz val="10.0"/>
      </rPr>
      <t>(4).</t>
    </r>
  </si>
  <si>
    <t>Pitic Elena Alina (ULBS), Pitic Andrada alita Elena (Saxion University of Applied Sciences, Deventer, Netherlands)</t>
  </si>
  <si>
    <t>The Positive Effects of Video Games on the Human Mind" to International Journal of Advanced Statistics and IT&amp;C for Economics and Life Sciences</t>
  </si>
  <si>
    <t>Tarasiuk, N., Osipchuk, N., Prykhodko, I., Maslova, A., &amp; Goncharova, O. (2024). Mind games' potential to increase learning: worth investigating further. Amazonia Investiga, 13(78), 231-241.</t>
  </si>
  <si>
    <t>REVISTA COMPLETA - EDICION 78</t>
  </si>
  <si>
    <t xml:space="preserve">WOS https://mjl.clarivate.com://search-results?issn=2322-6307&amp;hide_exact_match_fl=true&amp;utm_source=mjl&amp;utm_medium=share-by-link&amp;utm_campaign=search-results-share-these-results  </t>
  </si>
  <si>
    <r>
      <rPr>
        <rFont val="Arial Narrow"/>
        <color theme="1"/>
        <sz val="10.0"/>
      </rPr>
      <t>Simian Dana (ULBS)</t>
    </r>
    <r>
      <rPr>
        <rFont val="Arial Narrow"/>
        <color rgb="FF000000"/>
        <sz val="10.0"/>
      </rPr>
      <t>; </t>
    </r>
    <r>
      <rPr>
        <rFont val="Arial Narrow"/>
        <color theme="1"/>
        <sz val="10.0"/>
      </rPr>
      <t>Stoica Florin (ULBS), Barbulescu Alina (Transilvania University of Brasov)</t>
    </r>
  </si>
  <si>
    <t>Automatic optimized support vector regression for financial data prediction</t>
  </si>
  <si>
    <t>Xiao, D, A Task Balance Control Method for Port Terminal Operations Ships Based on Particle Swarm Optimization Genetic Algorithm, IEEE 
2024 5TH INTERNATIONAL CONFERENCE ON COMPUTER ENGINEERING AND APPLICATION, ICCEA 2024
Page1546-1549
DOI10.1109/ICCEA62105.2024.10603621, 
WOS:001291294600296</t>
  </si>
  <si>
    <t>https://ieeexplore.ieee.org/document/10603621</t>
  </si>
  <si>
    <r>
      <rPr>
        <rFont val="Arial Narrow"/>
        <color theme="1"/>
        <sz val="10.0"/>
      </rPr>
      <t>Simian Dana (ULBS)</t>
    </r>
    <r>
      <rPr>
        <rFont val="Arial Narrow"/>
        <color rgb="FF000000"/>
        <sz val="10.0"/>
      </rPr>
      <t>; </t>
    </r>
    <r>
      <rPr>
        <rFont val="Arial Narrow"/>
        <color theme="1"/>
        <sz val="10.0"/>
      </rPr>
      <t>Stoica Florin (ULBS), Barbulescu Alina (Transilvania University of Brasov)</t>
    </r>
  </si>
  <si>
    <t>Hastari, Delvi; Mustakim, Mustakim; Novita, Rice;Afdal M. Palm Oil Production Prediction Using Support Vector Regression Algorithm and Long Short-Term Memory. 2024 International Conference on Circuit, Systems and Communication, ICCSC 2024, Code 201555, Open Access. ISBN Afdal M. Palm Oil Production Prediction Using Support Vector Regression Algorithm and Long Short-Term Memory. 2024 International Conference on Circuit, Systems and Communication, ICCSC 2024, Code 201555, Open Access. ISBN</t>
  </si>
  <si>
    <t xml:space="preserve">
https://ieeexplore.ieee.org/document/10834976</t>
  </si>
  <si>
    <r>
      <rPr>
        <rFont val="Arial Narrow"/>
        <color theme="1"/>
        <sz val="10.0"/>
      </rPr>
      <t>Simian Dana (ULBS)</t>
    </r>
    <r>
      <rPr>
        <rFont val="Arial Narrow"/>
        <color rgb="FF000000"/>
        <sz val="10.0"/>
      </rPr>
      <t>; </t>
    </r>
    <r>
      <rPr>
        <rFont val="Arial Narrow"/>
        <color theme="1"/>
        <sz val="10.0"/>
      </rPr>
      <t>Stoica Florin (ULBS), Barbulescu Alina (Transilvania University of Brasov)</t>
    </r>
  </si>
  <si>
    <t xml:space="preserve">Li, Shaoli; Tang, Xinyun. Application of Intelligent Algorithms in the Construction of Financial Data Privacy Protection and Risk Assessment Models. Proceedings - 2024 International Conference on Electronics and Devices, Computational Science, ICEDCS 2024, Pages 944 - 9482024, Marseille, 23 - 25 September 2024, Code 206125. ISBN 979-833152762-4, DOI: 10.1109/ICEDCS64328.2024.00175 </t>
  </si>
  <si>
    <t>https://ieeexplore.ieee.org/document/10834976</t>
  </si>
  <si>
    <t xml:space="preserve">E Tuba (Faculty of Informatics and Computing, Singidunum University, Belgrade, Serbia) , D Simian (ULBS), E Dolicanin(Department of Technical Sciences, State University of Novi Pazar, Novi Pazar, Serbia), R Jovanovic (Qatar Environment and Energy Research Institute, Hamad bin Khalifa University, Doha, Qatar), M Tuba (Faculty of Informatics and Computing, Singidunum University, Belgrade, Serbia) </t>
  </si>
  <si>
    <t>Energy Efficient Sink Placement in Wireless Sensor Networks by Brain Storm Optimization Algorithm</t>
  </si>
  <si>
    <t>Houssein, EH, et. al., Metaheuristic algorithms and their applications in wireless sensor networks: review, open issues, and challenges, 
CLUSTER COMPUTING-THE JOURNAL OF NETWORKS SOFTWARE TOOLS AND APPLICATIONS, Volume27Issue10Page13643-13673, 2024, DOI10.1007/s10586-024-04619-9, WOS:001260451700002</t>
  </si>
  <si>
    <t>https://link.springer.com/article/10.1007/s10586-024-04619-9</t>
  </si>
  <si>
    <t>Chen, G., et. al., Wireless Sensor Placement Optimization for Bridge Health Monitoring: A Critical Review, 
BUILDINGS, Volume14, Issue3, 2024, DOI10.3390/buildings14030856,  WOS:001191577900001</t>
  </si>
  <si>
    <t>Wireless Sensor Placement Optimization for Bridge Health Monitoring: A Critical Review</t>
  </si>
  <si>
    <t>Tuba, Eva (Univ.of  Belgrade, Serbia); Tuba, Milan (Univ. of Belgrade, Serbia); Simian, Dana (ULBS)</t>
  </si>
  <si>
    <t>Adjusted Bat Algorithm for Tuning of Support Vector Machine Parameters</t>
  </si>
  <si>
    <t>Jiao, LC. Et. al., Nature-Inspired Intelligent Computing: A Comprehensive Survey, RESEARCH, Volume7, 2024,
DOI10.34133/research.0442, WOS:001310445700001</t>
  </si>
  <si>
    <t>https://spj.science.org/doi/10.34133/research.0442</t>
  </si>
  <si>
    <t xml:space="preserve">Raka Jovanovic (Univ. of Belgrade), Milan Tuba (Univ. of Belgrade), and Dana Simian.  </t>
  </si>
  <si>
    <t>Ant colony optimization applied to minimum weight dominating set problem</t>
  </si>
  <si>
    <t>Zhuang, ZB, et. al., Identification of Airline Turbulence Using WOA-CatBoost Algorithm in Airborne Quick Access Record (QAR) Data, Applied Sciences Basel, vol. 14. issues 11, 2024, WOS:001246638200001</t>
  </si>
  <si>
    <t>https://www.mdpi.com/2076-3417/14/11/4419</t>
  </si>
  <si>
    <t>L Jiao, J Zhao, et.al., Nature-Inspired Intelligent Computing: A Comprehensive Survey, Research, 2024, Vol 7, Article ID: 0442, DOI: 10.34133/research.0442</t>
  </si>
  <si>
    <t>https://spj.science.org/doi/full/10.34133/research.0442</t>
  </si>
  <si>
    <r>
      <rPr>
        <rFont val="Arial Narrow"/>
        <color rgb="FF424242"/>
        <sz val="10.0"/>
      </rPr>
      <t>Senthilkumar, S., Brindha, K., Chatterjee, J.M. </t>
    </r>
    <r>
      <rPr>
        <rFont val="Arial Narrow"/>
        <i/>
        <color rgb="FF222222"/>
        <sz val="10.0"/>
      </rPr>
      <t>et al.</t>
    </r>
    <r>
      <rPr>
        <rFont val="Arial Narrow"/>
        <color rgb="FF222222"/>
        <sz val="10.0"/>
      </rPr>
      <t> </t>
    </r>
    <r>
      <rPr>
        <rFont val="Arial Narrow"/>
        <color rgb="FF222222"/>
        <sz val="10.0"/>
      </rPr>
      <t>An optimized handwritten polynomial equations solver using an enhanced inception V4 model. </t>
    </r>
    <r>
      <rPr>
        <rFont val="Arial Narrow"/>
        <i/>
        <color rgb="FF222222"/>
        <sz val="10.0"/>
      </rPr>
      <t>Multimed Tools Appl</t>
    </r>
    <r>
      <rPr>
        <rFont val="Arial Narrow"/>
        <color rgb="FF222222"/>
        <sz val="10.0"/>
      </rPr>
      <t> </t>
    </r>
    <r>
      <rPr>
        <rFont val="Arial Narrow"/>
        <b/>
        <color rgb="FF222222"/>
        <sz val="10.0"/>
      </rPr>
      <t>83</t>
    </r>
    <r>
      <rPr>
        <rFont val="Arial Narrow"/>
        <color rgb="FF222222"/>
        <sz val="10.0"/>
      </rPr>
      <t>, 50691–50710 (2024). https://doi.org/10.1007/s11042-023-17574-1</t>
    </r>
  </si>
  <si>
    <t>https://link.springer.com/article/10.1007/s11042-023-17574-1</t>
  </si>
  <si>
    <t>Z. Zhuang, et. al., Identification of Airline Turbulence Using WOA-CatBoost Algorithm in Airborne Quick Access Record (QAR) Data, Appl. Sci. 2024, 14(11), 4419; https://doi.org/10.3390/app14114419</t>
  </si>
  <si>
    <t>Crisan G.C., Nichita E.  (Univ. of Bacau) Simian D.</t>
  </si>
  <si>
    <t>On Randomness and Structure in Euclidean TSP Instances: A Study With Heuristic Methods</t>
  </si>
  <si>
    <t>Jiang, K; Cao, Y; Liu, Z,  Adaptive Dynamic Programming for Multi-Driver Order Dispatching at Large-Scale, 
IEEE TRANSACTIONS ON COGNITIVE COMMUNICATIONS AND NETWORKING, Volume10, Issue2, Page607-621, 2024, 
WOS:001200245000007</t>
  </si>
  <si>
    <t>https://ieeexplore.ieee.org/document/10296062</t>
  </si>
  <si>
    <r>
      <rPr>
        <rFont val="Arial Narrow"/>
        <color theme="1"/>
        <sz val="10.0"/>
      </rPr>
      <t>Jovanovic R. (Univ. of Belgrade, Serbia)</t>
    </r>
    <r>
      <rPr>
        <rFont val="Arial Narrow"/>
        <color rgb="FF333333"/>
        <sz val="10.0"/>
      </rPr>
      <t>, </t>
    </r>
    <r>
      <rPr>
        <rFont val="Arial Narrow"/>
        <color theme="1"/>
        <sz val="10.0"/>
      </rPr>
      <t>Tuba M. (Univ. of Belgrade, Serbia), Simian D.</t>
    </r>
  </si>
  <si>
    <r>
      <rPr>
        <rFont val="Arial Narrow"/>
        <color theme="1"/>
        <sz val="10.0"/>
      </rPr>
      <t>Moira</t>
    </r>
    <r>
      <rPr>
        <rFont val="Arial Narrow"/>
        <color theme="1"/>
        <sz val="10.0"/>
      </rPr>
      <t> MacNeil </t>
    </r>
    <r>
      <rPr>
        <rFont val="Arial Narrow"/>
        <color theme="1"/>
        <sz val="10.0"/>
      </rPr>
      <t>a</t>
    </r>
    <r>
      <rPr>
        <rFont val="Arial Narrow"/>
        <color rgb="FF1F1F1F"/>
        <sz val="10.0"/>
      </rPr>
      <t>, </t>
    </r>
    <r>
      <rPr>
        <rFont val="Arial Narrow"/>
        <color theme="1"/>
        <sz val="10.0"/>
      </rPr>
      <t>Merve</t>
    </r>
    <r>
      <rPr>
        <rFont val="Arial Narrow"/>
        <color theme="1"/>
        <sz val="10.0"/>
      </rPr>
      <t> Bodur</t>
    </r>
    <r>
      <rPr>
        <rFont val="Arial Narrow"/>
        <color theme="1"/>
        <sz val="10.0"/>
      </rPr>
      <t xml:space="preserve">, Leveraging decision diagrams to solve two-stage stochastic programs with binary recourse and logical linking constraints, European Journal of Operational Research, Volume 315, Issue 1, 16 May 2024, Pages 228-241, ELSEVIER, https://doi.org/10.1016/j.ejor.2023.12.021, </t>
    </r>
  </si>
  <si>
    <t>https://www.sciencedirect.com/science/article/abs/pii/S0377221723009542</t>
  </si>
  <si>
    <r>
      <rPr>
        <rFont val="Arial Narrow"/>
        <color theme="1"/>
        <sz val="10.0"/>
      </rPr>
      <t>Jovanovic R. (Univ. of Belgrade, Serbia)</t>
    </r>
    <r>
      <rPr>
        <rFont val="Arial Narrow"/>
        <color rgb="FF333333"/>
        <sz val="10.0"/>
      </rPr>
      <t>, </t>
    </r>
    <r>
      <rPr>
        <rFont val="Arial Narrow"/>
        <color theme="1"/>
        <sz val="10.0"/>
      </rPr>
      <t>Tuba M. (Univ. of Belgrade, Serbia), Simian D.</t>
    </r>
  </si>
  <si>
    <r>
      <rPr>
        <rFont val="Arial Narrow"/>
        <color theme="1"/>
        <sz val="10.0"/>
      </rPr>
      <t>A. -R. Hedar, F. E. -Z. Tarek, M. Mohamed and G. A. El-Sayed, "Adaptive Memory Differential Evolutionary Algorithm for Network Management Using Variants of Dominating Set Models," </t>
    </r>
    <r>
      <rPr>
        <rFont val="Arial Narrow"/>
        <i/>
        <color rgb="FF333333"/>
        <sz val="10.0"/>
      </rPr>
      <t>2024 Intelligent Methods, Systems, and Applications (IMSA)</t>
    </r>
    <r>
      <rPr>
        <rFont val="Arial Narrow"/>
        <color rgb="FF333333"/>
        <sz val="10.0"/>
      </rPr>
      <t>, Giza, Egypt, 2024, pp. 205-212, doi: 10.1109/IMSA61967.2024.10652728.</t>
    </r>
  </si>
  <si>
    <t>https://ieeexplore.ieee.org/abstract/document/10652728</t>
  </si>
  <si>
    <t>Tuba, Eva (Univ.of  Belgrade, Serbia); Tuba, Milan (Univ. of Belgrade, Serbia); Simian, Dana</t>
  </si>
  <si>
    <t>Handwritten digit recognition by support vector machine optimized by bat algorithm</t>
  </si>
  <si>
    <t>A. Rai, S. Singh and S. Kushwaha, "Optimized Handwritten Digit Recognition: A Convolutional Neural Network Approach," 2024 International Conference on Communication, Control, and Intelligent Systems (CCIS), Mathura, India, 2024, pp. 1-5, doi: 10.1109/CCIS63231.2024.10931867.</t>
  </si>
  <si>
    <t>https://ieeexplore.ieee.org/abstract/document/10931867</t>
  </si>
  <si>
    <t>E Tuba (Faculty of Informatics and Computing, Singidunum University, Belgrade, Serbia) ,  M Tuba (Faculty of Informatics and Computing, Singidunum University, Belgrade, Serbia), D Simian (ULBS), R Jovanovic (Qatar Environment and Energy Research Institute, Hamad bin Khalifa University, Doha, Qatar)</t>
  </si>
  <si>
    <t xml:space="preserve">JPEG Quantization Table Optimization by Guided Fireworks Algorithm. </t>
  </si>
  <si>
    <r>
      <rPr>
        <rFont val="Arial Narrow"/>
        <color rgb="FF222222"/>
        <sz val="10.0"/>
      </rPr>
      <t>Mousavirad, S.J., Alexandre, L.A. Metaheuristic-based energy-aware image compression for mobile app development. </t>
    </r>
    <r>
      <rPr>
        <rFont val="Arial Narrow"/>
        <i/>
        <color rgb="FF222222"/>
        <sz val="10.0"/>
      </rPr>
      <t>Multimed Tools Appl</t>
    </r>
    <r>
      <rPr>
        <rFont val="Arial Narrow"/>
        <color rgb="FF222222"/>
        <sz val="10.0"/>
      </rPr>
      <t> </t>
    </r>
    <r>
      <rPr>
        <rFont val="Arial Narrow"/>
        <b/>
        <color rgb="FF222222"/>
        <sz val="10.0"/>
      </rPr>
      <t>84</t>
    </r>
    <r>
      <rPr>
        <rFont val="Arial Narrow"/>
        <color rgb="FF222222"/>
        <sz val="10.0"/>
      </rPr>
      <t>, 8413–8454 (2025). https://doi.org/10.1007/s11042-024-19256-y</t>
    </r>
  </si>
  <si>
    <t>https://link.springer.com/article/10.1007/s11042-024-19256-y</t>
  </si>
  <si>
    <t>Milos Subotic (Univ. Megatrend, Serbia), Milan Tuba  (Univ. Megatrend, Serbia), Nebojsa Bacanin(Univ. Megatrend, Serbia), Dana Simian</t>
  </si>
  <si>
    <t>Parallelized cuckoo search algorithm for unconstrained optimization</t>
  </si>
  <si>
    <t>Mondal, A., Dey, N., Ashour, A.S. (2024). Cuckoo-Suche und ihre Varianten in der digitalen Bildverarbeitung: Eine umfassende Überprüfung. In: Dey, N. (eds) Anwendungen des Cuckoo-Suchalgorithmus und seiner Varianten. Springer Vieweg, Singapore. https://doi.org/10.1007/978-981-99-7493-1_1</t>
  </si>
  <si>
    <t>https://link.springer.com/chapter/10.1007/978-981-99-7493-1_1  https://link.springer.com/search?new-search=true&amp;query=Cuckoo-Suche+und+ihre+Varianten+in+der+digitalen+Bildverarbeitung%3A+Eine+umfassende+%C3%9Cberpr%C3%Bcfung</t>
  </si>
  <si>
    <t>Editura recunoscuta. Springer.com/de</t>
  </si>
  <si>
    <t>Tuba, E. (Univ. Megatrend, Serbia), Dolicanin-Djekic, D.(Univ. Megatrend, Serbia), Jovanovic, R.(Univ. Megatrend, Serbia), Simian, D., Tuba, M. (Univ. Megatrend, Serbia)</t>
  </si>
  <si>
    <t>Combined elephant herding optimization algorithm with K-means for data clustering</t>
  </si>
  <si>
    <t>Xin Zhao, et. al., A response coordination design technology for the main loaded structures of the internal combustion engines based on NSEHO, Energy Science and Engineering, Volume12, Issue3, 637-656, 2024</t>
  </si>
  <si>
    <t>https://scijournals.onlinelibrary.wiley.com/doi/full/10.1002/ese3.1641</t>
  </si>
  <si>
    <t>D. Simian, F. Husac (ULBS)</t>
  </si>
  <si>
    <t>Challenges and Opportunities in Deep Learning Driven Fashion Design and Textiles Patterns Development</t>
  </si>
  <si>
    <r>
      <rPr>
        <rFont val="Arial Narrow"/>
        <color theme="1"/>
        <sz val="10.0"/>
      </rPr>
      <t>K. Khlie, Z. Benmamoun, I. Jebbor and H. Hachimi, "Comparison of Generative AI Models in Supply Chain Management: Benefits, Applications and Challenges," </t>
    </r>
    <r>
      <rPr>
        <rFont val="Arial Narrow"/>
        <i/>
        <color rgb="FF333333"/>
        <sz val="10.0"/>
      </rPr>
      <t xml:space="preserve">2024 10th </t>
    </r>
    <r>
      <rPr>
        <rFont val="Arial Narrow"/>
        <i/>
        <color rgb="FF333333"/>
        <sz val="10.0"/>
      </rPr>
      <t>International Conference on Optimization and Applications (ICOA)</t>
    </r>
    <r>
      <rPr>
        <rFont val="Arial Narrow"/>
        <color rgb="FF333333"/>
        <sz val="10.0"/>
      </rPr>
      <t>, Almeria, Spain, 2024, pp. 1-7, doi: 10.1109/ICOA62581.2024.10753985.</t>
    </r>
  </si>
  <si>
    <t>https://ieeexplore.ieee.org/abstract/document/10753985</t>
  </si>
  <si>
    <r>
      <rPr>
        <rFont val="Arial Narrow"/>
        <color theme="1"/>
        <sz val="10.0"/>
      </rPr>
      <t>Riabchykov, M., Mytsa, V., Ryabchykova, K. (2024). Artificial Intelligence as a Tool for the Development of Professional Competencies of a Fashion Industry Specialist. In: Faure, E., </t>
    </r>
    <r>
      <rPr>
        <rFont val="Arial Narrow"/>
        <i/>
        <color rgb="FF222222"/>
        <sz val="10.0"/>
      </rPr>
      <t>et al.</t>
    </r>
    <r>
      <rPr>
        <rFont val="Arial Narrow"/>
        <color rgb="FF222222"/>
        <sz val="10.0"/>
      </rPr>
      <t> Information Technology for Education, Science, and Technics. ITEST 2024. Lecture Notes on Data Engineering and Communications Technologies, vol 222. Springer, Cham. https://doi.org/10.1007/978-3-031-71804-5_20</t>
    </r>
  </si>
  <si>
    <t>https://link.springer.com/chapter/10.1007/978-3-031-71804-5_20</t>
  </si>
  <si>
    <t>Nayak, A., Satpathy, I. (2024). Fashion Artistry Unleashed by Artificial Intelligence (AI) Ingenuity: The Alchemy of Design. In: Raj, P., Rocha, A., Dutta, P.K., Fiorini, M., Prakash, C. (eds) Illustrating Digital Innovations Towards Intelligent Fashion. Information Systems Engineering and Management, vol 18. Springer, Cham. https://doi.org/10.1007/978-3-031-71052-0_21</t>
  </si>
  <si>
    <t>https://link.springer.com/chapter/10.1007/978-3-031-71052-0_21</t>
  </si>
  <si>
    <t>Editura recunoscuta. Springer Cham</t>
  </si>
  <si>
    <t>M Riabchykov, et. al. 	
Artificial Intelligence as a Tool for the Development of Professional Competencies of a Fashion Industry Specialist, in Information Technology for Education, Science and Techniques (book), in series Lecture Notes in Data Engineering and Communications Technologies (222), 2024</t>
  </si>
  <si>
    <t>https://151093jjt-y-https-www-scopus-com.z.e-nformation.ro/record/display.uri?eid=2-s2.0-85207215080&amp;origin=resultslist&amp;sort=plf-f&amp;src=s&amp;sot=b&amp;sdt=b&amp;s=TITLE%28Competencies+of+a+Fashion+Industry+Specialist%29&amp;sessionSearchId=21675a24d3495d118ea09855d5b15994             https://books.google.ro/books?hl=en&amp;lr=&amp;id=D-YnEQAAQBAJ&amp;oi=fnd&amp;pg=PA297&amp;ots=L5Ftq-7kQm&amp;sig=bXYFKyNq7CZLYcO_RIDRuMU7jAY&amp;redir_esc=y#v=onepage&amp;q&amp;f=false</t>
  </si>
  <si>
    <t xml:space="preserve">  SCOPUS (for article)         Editura recunoscuta Springer Nature Switzerland (for book)</t>
  </si>
  <si>
    <t>A. Firos, Seema Khanum.  AI Generative Models for the Fashion Industry,  in The Pioneering Applications of Generative AI, 2024, DOI: 10.4018/979-8-3693-3278-8.ch005, IGI Global Scientific publishing</t>
  </si>
  <si>
    <t xml:space="preserve">https://www.igi-global.com/chapter/ai-generative-models-for-the-fashion-industry/350780                     </t>
  </si>
  <si>
    <t>Stoica, F.(ULBS); Stoica, L.F. (ULBS)</t>
  </si>
  <si>
    <t>Integrated Tool for Assisted Predictive Analytics. In Proceedings of the MDIS, Sibiu, Romania, 22–24 October 2020; Springer International Publishing: Cham, Switzerland, 2021; pp. 149–166</t>
  </si>
  <si>
    <t>Marian Pompiliu Cristescu, Dumitru Alexandru Mara, Lia Cornelia Culda. Big Data Analytics and Its Influence on Revenue Growth in the European Tourism Industry. Part of the book series: Springer Proceedings in Business and Economics (SPBE). Published 29 May 2024. Scopus, International Conference of the International Association of Cultural and Digital Tourism (IACuDiT 2023), ISBN
978-3-031-54338-8</t>
  </si>
  <si>
    <t>https://doi.org/10.1007/978-3-031-54338-8_2</t>
  </si>
  <si>
    <t>Daskin, H.B.; Bărbulescu, A.; Muntean, R.; Akcay, E.C. A Comparative Analysis of the Criteria for Choosing Sustainable Materials for Façades in Turkey and the European Union. Volume 16, Issue 4, 1539. Sustainability 2024. eISSN 2071-1050</t>
  </si>
  <si>
    <t>https://doi.org/10.3390/su16041539</t>
  </si>
  <si>
    <t>WOS:001172722900001</t>
  </si>
  <si>
    <t xml:space="preserve">Cristescu, Marian Pompiliu; Mara, Dumitru Alexandru; Nerisanu, Raluca Andreea; Culda, Lia Cornelia. Leveraging free tools in financial sentiment analysis. Book Chapter, Application of Novel Research Methods: The Study of Current Economic Phenomena, Pages 137 - 15428 June 2024. Scopus. ISBN
978-363191677-3, 978-363190052-9
</t>
  </si>
  <si>
    <t>https://www.peterlang.com/document/1481490</t>
  </si>
  <si>
    <t>Scopus. Editură de prestigiu din lista ULBS.</t>
  </si>
  <si>
    <t>Marian Pompiliu Cristescu, Dumitru Alexandru Mara, Raluca Andreea Nerișanu, Lia Cornelia Culda. The Importance of Social Media Analytics in Increasing E-Commerce Sales Capabilities, Conference paper
First Online: 08 August 2024, pp 297–311. Economic Growth, Prosperity and Sustainability in the Economies of the Balkans and Eastern European Countries
(EBEEC), Springer Link. ISBN978-3-031-58436-7</t>
  </si>
  <si>
    <t>https://doi.org/10.1007/978-3-031-58437-4_16</t>
  </si>
  <si>
    <t>Marian Pompiliu Cristescu, Dumitru Alexandru Mara, Raluca Andreea Nerișanu, Lia-Cornelia Culda &amp; Antonia Pătrașcu, How to Interpret the Triple Bottom Line in the Case of Tesla, Inc.? First Online: 01 September 2024. Reimagining Capitalism in a Post-Globalization World
(GSMAC)
Springer Proceedings in Business and Economics
pp. 159-177. Print ISBN
978-3-031-59857-9</t>
  </si>
  <si>
    <t xml:space="preserve"> https://doi.org/10.1007/978-3-031-59858-6_12</t>
  </si>
  <si>
    <t>Ovidiu Boitor, Florin Stoica (ULBS), Romeo Mihailă (ULBS), Laura Florentina Stoica (ULBS), Laura Stef (ULBS)</t>
  </si>
  <si>
    <t>Automated Machine Learning to Develop Predictive Models of Metabolic Syndrome in Patients with Periodontal Disease. Diagnostics, Special Issue: Artificial Intelligence in Dental Medicine, 13(24), 3631. Anul 2023. WOS: 001131487100001. ISSN: 2075-4418.</t>
  </si>
  <si>
    <t>Jiang, Hanyu; Zuo, Mengxuan; Li, Wang; Zhuo, Shuiqing; Wu, Peihong; An, Chao. Multimodal imaging-based prediction of recurrence for unresectable HCC after downstage and resection-cohort study. International Journal of Surgery 110(9): p 5672-5684, September 2024. ISSN: 1743-9159</t>
  </si>
  <si>
    <t>DOI: 10.1097/JS9.0000000000001752</t>
  </si>
  <si>
    <t>Wang, P. and Yuan, Y, Analyzing Key Factors Influencing Human Mobility Before and During COVID-19 With Explainable Machine Learning. Transactions in GIS, 29: e13271. ISSN: 1361-1682</t>
  </si>
  <si>
    <t>https://doi.org/10.1111/tgis.13271</t>
  </si>
  <si>
    <t>Stoica Laura Florentina (ULBS); Stoica Florin (ULBS).</t>
  </si>
  <si>
    <t>ATLDesigner: ATL Model Checking Using An Attribute Grammar. Int. J. Softw. Eng. Knowl. Eng. (IJSEKE) 2022, 32, 1125–1154</t>
  </si>
  <si>
    <t>Chaoyi Huang, A Study on the Application of Deep Learning-Based Grammar Error Correction in College English Teaching. Date of Conference: 10-12 November 2023. Pages 110 – 115. Date Added to IEEE Xplore: 16 May 2024. 7th Asian Conference on Artificial Intelligence Technology (ACAIT). ISBN:979-8-3503-5914-5</t>
  </si>
  <si>
    <t>DOI: 10.1109/ACAIT60137.2023.10528581, https://ieeexplore.ieee.org/document/10528581</t>
  </si>
  <si>
    <t>Cristescu Marian-Pompiliu (ULBS), Nerisanu Raluca-Andreea, Flori Maria (ULBS), Stoica Florin (ULBS), Stoica Florentina Laura (ULBS)</t>
  </si>
  <si>
    <t xml:space="preserve">Analysing the Stock Market as an Economic Lever, Using a Qualitative and a Quantitative Model, Journals Mathematics (MDPI), Volume 9, Issue 19, 2021, Article number: 2369, eISSN: 2227-7390 </t>
  </si>
  <si>
    <t>He Jun, Li Tingrou, Chen Lin, Gao, Yunwei. The impact of poverty alleviation policy on the industrial structure: Evidence from the Qinba Mountain contiguous poverty-stricken areas. Article Number
e30151. Journal HELIYON. Volume 10, Issue 9. 
15 mai 2024. eISSN 2071-1050.</t>
  </si>
  <si>
    <t xml:space="preserve">DOI: 10.1016/j.heliyon.2024.e30151 </t>
  </si>
  <si>
    <t>WOS:001233475500001</t>
  </si>
  <si>
    <t>Dana Simian (ULBS), Florin Stoica (ULBS), Alina Bărbulescu (Univ. Ovidius Constanța)</t>
  </si>
  <si>
    <t xml:space="preserve">Automatic optimized support vector regression for financial data prediction
Neural Computing and Applications volume 32, pages 2383–2396 </t>
  </si>
  <si>
    <t>Li, Shaoli; Tang, Xinyun. Application of Intelligent Algorithms in the Construction of Financial Data Privacy Protection and Risk Assessment Models. Proceedings - 2024 International Conference on Electronics and Devices, Computational Science, ICEDCS 2024, Pages 944 - 9482024, Marseille, 23 - 25 September 2024, Code 206125. ISBN
979-833152762-4</t>
  </si>
  <si>
    <t>DOI
10.1109/ICEDCS64328.2024.00175 
https://ieeexplore.ieee.org/document/10834976</t>
  </si>
  <si>
    <t>Hastari, Delvi; Mustakim, Mustakim; Novita, Rice;
Afdal M. Palm Oil Production Prediction Using Support Vector Regression Algorithm and Long Short-Term Memory. 2024 International Conference on Circuit, Systems and Communication, ICCSC 2024, Code 201555, Open Access. ISBN
979-835036530-6</t>
  </si>
  <si>
    <t>DOI
10.1109/ICCSC62074.2024.10616414</t>
  </si>
  <si>
    <t>Xiao, D. A Task Balance Control Method for Port Terminal Operations Ships Based on Particle Swarm Optimization Genetic Algorithm. 5TH INTERNATIONAL CONFERENCE ON COMPUTER ENGINEERING AND APPLICATION, ICCEA 2024. Page1546-1549. ISSN: 2159-1288</t>
  </si>
  <si>
    <t>DOI: 10.1109/ICCEA62105.2024.10603621</t>
  </si>
  <si>
    <t>Nerișanu, Raluca-Andreea (ULBS); Cristescu, Marian-Pompiliu (ULBS); Stoica, Florin (UBS); Stoica, Florentina Laura (ULBS); Mara, Dumitru Alexandru (ULBS)</t>
  </si>
  <si>
    <t>The Good Part of COVID-19 Pandemic: Increasing the Living Standards of Physically Challenged People by Accepting Telework as a New Normality, in Association with Assistive Technologies</t>
  </si>
  <si>
    <t>Nerişanu, R.A., Cioca, LI. (2024). A Better Life in Digital World: Using Eye-Gaze Technology to Enhance Life Quality of Physically Disabled People. In: Ivascu, L., Cioca, LI., Doina, B., Filip, F.G. (eds) Digital Transformation. Intelligent Systems Reference Library, vol 257. Springer, Cham. https://doi.org/10.1007/978-3-031-63337-9_5</t>
  </si>
  <si>
    <t>https://doi.org/10.1007/978-3-031-63337-9_5</t>
  </si>
  <si>
    <t>Ed. Prestigiu: Springer Nature</t>
  </si>
  <si>
    <t>Simian, D., Șerban, ME. &amp; Bărbulescu, A. Machine Learning-Based Multifaceted Analysis Framework for Comparing and Selecting Water Quality Indices. Water Resour Manage 39, 847–863 (2025). https://doi.org/10.1007/s11269-024-03993-8</t>
  </si>
  <si>
    <t>https://doi.org/10.1007/s11269-024-03993-8</t>
  </si>
  <si>
    <t>Simona-Vasilica Oprea (Bucharest Univ Econ Studies), Adela Bâra (Bucharest Univ Econ Studies), Cristian-Eugen Ciurea (Bucharest Univ Econ Studies), Laura Florentina Stoica (ULBS)</t>
  </si>
  <si>
    <t>Smart Cities and Awareness of Sustainable Communities Related to Demand Response Programs: Data Processing with First-Order and Hierarchical Confirmatory Factor Analyses, 
Journals Electronics (MDPI), Volume 11, Issue 7, Article number: 1157, eISSN:
2079-9292, 2022.</t>
  </si>
  <si>
    <t>Izabela Rojek,Dariusz Mikołajewski,Janusz Dorożyński,Ewa Dostatni and Aleksandra Mreła. An ML-Based Solution in the Transformation towards a Sustainable Smart City, Applied Sciences. 2024; 14(18):8288. ISSN: 2076-3417</t>
  </si>
  <si>
    <t>https://doi.org/10.3390/app14188288</t>
  </si>
  <si>
    <t>WOS:001323593100001</t>
  </si>
  <si>
    <t>He Jun, Li Tingrou, Chen Lin, Gao, Yunwei. The impact of poverty alleviation policy on the industrial structure: Evidence from the Qinba Mountain contiguous poverty-stricken areas. Article Number
e30151. Journal HELION. Volume 10, Issue 9. 
15 mai 2024. eISSN 2071-1050.</t>
  </si>
  <si>
    <t>Acu, AM (ULBS); Manav, N (Gazi Univ, Turkey); Sofonea, DF(ULBS)</t>
  </si>
  <si>
    <t xml:space="preserve">
Approximation properties of λ-Kantorovich operators</t>
  </si>
  <si>
    <t>Turhan, N; Özger, F and Mursaleen, M, Kantorovich-Stancu type (α,λ,s) - Bernstein operators and their approximation properties,MATHEMATICAL AND COMPUTER MODELLING OF DYNAMICAL SYSTEMS</t>
  </si>
  <si>
    <t>https://151033uyh-y-https-www-tandfonline-com.z.e-nformation.ro/doi/full/10.1080/13873954.2024.2335382</t>
  </si>
  <si>
    <t>Approximation properties of λ-Kantorovich operators</t>
  </si>
  <si>
    <t>Cai, QB and Zhou, GR, Approximation Properties of (λ, μ)-Bernstein-Durrmeyer Operators, MATHEMATICAL METHODS IN THE APPLIED SCIENCES</t>
  </si>
  <si>
    <t>https://1511h3uz3-y-https-onlinelibrary-wiley-com.z.e-nformation.ro/doi/10.1002/mma.10647</t>
  </si>
  <si>
    <t>Baytunç, E; Gezer, H and Aktuglu, H, Kantorovich Variant of the Blending Type Bernstein Operators, BULLETIN OF THE IRANIAN MATHEMATICAL SOCIETY</t>
  </si>
  <si>
    <t>https://1510g3uz6-y-https-link-springer-com.z.e-nformation.ro/article/10.1007/s41980-024-00917-5</t>
  </si>
  <si>
    <t>Rao, ND; Ayman-Mursaleen, M and Aslan, R, 
A note on a general sequence of λ -Szasz Kantorovich type operators, COMPUTATIONAL &amp; APPLIED MATHEMATICS</t>
  </si>
  <si>
    <t>https://1510g3uz6-y-https-link-springer-com.z.e-nformation.ro/article/10.1007/s40314-024-02946-6</t>
  </si>
  <si>
    <t>Çetin, N and Mutlu, NM, 
Complex Generalized Stancu-Schurer Operators, MATHEMATICA SLOVACA</t>
  </si>
  <si>
    <t>https://1510t3uzl-y-https-www-degruyterbrill-com.z.e-nformation.ro/document/doi/10.1515/ms-2024-0088/html</t>
  </si>
  <si>
    <t>Lin, ZP; Torun, G; (...); Cai, QB, On the Properties of the Modified λ-Bernstein-Stancu Operators, SYMMETRY-BASEL</t>
  </si>
  <si>
    <t>https://www.mdpi.com/2073-8994/16/10/1276</t>
  </si>
  <si>
    <t>Cai, QB; Aslan, R; (...); Srivastava, HM, Approximation by a new Stancu variant of generalized (λ, μ)-Bernstein operators, ALEXANDRIA ENGINEERING JOURNAL</t>
  </si>
  <si>
    <t>https://1510a3uyg-y-https-www-sciencedirect-com.z.e-nformation.ro/science/article/pii/S1110016824007385?via%3Dihub</t>
  </si>
  <si>
    <t>Cai, QB, Approximation by a new kind of(λ,μ)-Bernstein-Kantorovich operators, COMPUTATIONAL &amp; APPLIED MATHEMATICS</t>
  </si>
  <si>
    <t>https://1510g3uz6-y-https-link-springer-com.z.e-nformation.ro/article/10.1007/s40314-024-02801-8</t>
  </si>
  <si>
    <t>Aslan, R, 
Rate of approximation of blending type modified univariate and bivariate λ-Schurer-Kantorovich operators, KUWAIT JOURNAL OF SCIENCE</t>
  </si>
  <si>
    <t>https://1510a3uyg-y-https-www-sciencedirect-com.z.e-nformation.ro/science/article/pii/S2307410823002110?via%3Dihub</t>
  </si>
  <si>
    <t>Rao, N; Prajapati, UR; (...); Sinha, BK, Approximation properties of a general sequence of λ-Szasz-Kantorovich-Schurer operators, FILOMAT</t>
  </si>
  <si>
    <t>https://www.pmf.ni.ac.rs/filomat-content/2024/38-32/38-32-10-24472.pdf</t>
  </si>
  <si>
    <t>Senapati, A; Kumar, A and Som, T, Blending type approximation by λ-Bernstein-Beta type operators, FILOMAT</t>
  </si>
  <si>
    <t>https://www.pmf.ni.ac.rs/filomat-content/2024/38-27/38-27-25-22401.pdf</t>
  </si>
  <si>
    <t>Baytunc, E; Aktuglu, HUSEYIN and Mahmudov, NI, APPROXIMATION PROPERTIES OF RIEMANN-LIOUVILLE TYPE FRACTIONAL BERNSTEIN-KANTOROVICH OPERATORS OF ORDER, MATHEMATICAL FOUNDATIONS OF COMPUTING</t>
  </si>
  <si>
    <t>https://www.aimsciences.org//article/doi/10.3934/mfc.2023030</t>
  </si>
  <si>
    <t>Zhou, GR and Cai, QB, Bivariate A-Bernstein operators on triangular domain, AIMS MATHEMATICS</t>
  </si>
  <si>
    <t>https://www.aimspress.com/article/doi/10.3934/math.2024700</t>
  </si>
  <si>
    <t>Acu, AM(ULBS), Rasa, I (Technical University of Cluj-Napoca)</t>
  </si>
  <si>
    <t>New estimates for the differences of positive linear operators</t>
  </si>
  <si>
    <t>Gadjev, I; Parvanov, P and Uluchev, R, Higher order approximation of functions by modified Goodman-Sharma operators, CONSTRUCTIVE MATHEMATICAL ANALYSIS</t>
  </si>
  <si>
    <t>https://dergipark.org.tr/en/pub/cma/issue/88273/1563047</t>
  </si>
  <si>
    <t>Grewal, BK and Rani, M, Statistical convergence of q-analogue of Aldaz-Kounchev-Render operators, DOLOMITES RESEARCH NOTES ON APPROXIMATION</t>
  </si>
  <si>
    <t>https://drna.padovauniversitypress.it/2024/1/5</t>
  </si>
  <si>
    <t>Gupta, V (Netaji Subhas Inst Technol, India); Tachev, G (Univ Architecture Civil Engn &amp; Geodesy, Bulgaria), Acu, AM (ULBS)</t>
  </si>
  <si>
    <t xml:space="preserve">
Modified Kantorovich operators with better approximation properties</t>
  </si>
  <si>
    <t>Turhan, N; Özger, F and Mursaleen, M,  Kantorovich-Stancu type (α,λ,s) - Bernstein operators and their approximation properties, MATHEMATICAL AND COMPUTER MODELLING OF DYNAMICAL SYSTEMS</t>
  </si>
  <si>
    <t>https://151033v4u-y-https-www-tandfonline-com.z.e-nformation.ro/doi/full/10.1080/13873954.2024.2335382</t>
  </si>
  <si>
    <t>Modified Kantorovich operators with better approximation properties</t>
  </si>
  <si>
    <t>Liptaj, A, General Approach to Function Approximation, MATHEMATICS</t>
  </si>
  <si>
    <t>https://www.mdpi.com/2227-7390/12/23/3702</t>
  </si>
  <si>
    <t>Tomar, M and Deo, N, Theoretical Validation and Comparative Analysis of Higher Order Modified Bernstein Operators, IRANIAN JOURNAL OF SCIENCE</t>
  </si>
  <si>
    <t>https://1510g3v4z-y-https-link-springer-com.z.e-nformation.ro/article/10.1007/s40995-024-01667-z</t>
  </si>
  <si>
    <t>Berwal, S; Mohiuddine, SA; (...); Alotaibi, A, Approximation by Riemann-Liouville type fractional α -Bernstein-Kantorovich operators, MATHEMATICAL METHODS IN THE APPLIED SCIENCES</t>
  </si>
  <si>
    <t>https://1510g3v4z-y-https-link-springer-com.z.e-nformation.ro/article/10.1007/s00500-023-09575-x</t>
  </si>
  <si>
    <t xml:space="preserve">Gairola, AR; Singh, KK; (...); Mishra, VN, Approximation properties of a certain modification of Durrmeyer operators, SOFT COMPUTING
</t>
  </si>
  <si>
    <t>Gupta, V and Aral, A, Operators associated with adjoint Bernoulli polynomials, FILOMAT</t>
  </si>
  <si>
    <t>https://www.pmf.ni.ac.rs/filomat-content/2024/38-31/38-31-22-25391.pdf</t>
  </si>
  <si>
    <t>Sharma, V and Gupta, V, On composition of certain exponential operators, FILOMAT</t>
  </si>
  <si>
    <t>https://www.pmf.ni.ac.rs/filomat-content/2024/38-29/38-29-21-24024.pdf</t>
  </si>
  <si>
    <t>Mohiuddine, SA; Özger, ZÖ; (...); Alotaibi, A, CONSTRUCTION OF A NEW FAMILY OF MODIFIED BERNSTEIN-SCHURER OPERATORS OF DIFFERENT ORDER FOR BETTER APPROXIMATION, JOURNAL OF NONLINEAR AND CONVEX ANALYSIS</t>
  </si>
  <si>
    <t>https://www.webofscience.com/wos/woscc/full-record/WOS:001362478200001</t>
  </si>
  <si>
    <t>Gupta, V and Gupta, R, Convergence estimates for some composition operators, CONSTRUCTIVE MATHEMATICAL ANALYSIS</t>
  </si>
  <si>
    <t>https://dergipark.org.tr/en/pub/cma/issue/84559/1474535</t>
  </si>
  <si>
    <t xml:space="preserve">Kumar, A; Senapati, A and Som, T, 
Approximation by Szasz-Kantorovich type operators associated with d-symmetric d-orthogonal polynomials of Brenke type, JOURNAL OF ANALYSIS
</t>
  </si>
  <si>
    <t>https://1510g3ver-y-https-link-springer-com.z.e-nformation.ro/article/10.1007/s41478-023-00668-2</t>
  </si>
  <si>
    <t>Zhou, GR and Cai, QB, Bivariate A-Bernstein operators on triangular domain, AIMS MATHEMATICS, AIMS MATHEMATICS</t>
  </si>
  <si>
    <t>Rahman, S (Aligarh Muslim Univ, India); Mursaleen, M (Aligarh Muslim Univ, India) and Acu, AM (ULBS)</t>
  </si>
  <si>
    <t xml:space="preserve">
Approximation properties of λ-Bernstein-Kantorovich operators with shifted knots</t>
  </si>
  <si>
    <t>https://1510g3v4z-y-https-link-springer-com.z.e-nformation.ro/article/10.1007/s41980-024-00917-5</t>
  </si>
  <si>
    <t>Approximation properties of λ-Bernstein-Kantorovich operators with shifted knots</t>
  </si>
  <si>
    <t>Senapati, A; Kumar, A and Som, T, Rate of Convergence of λ-Bernstein-Beta type operators, PROCEEDINGS OF THE NATIONAL ACADEMY OF SCIENCES INDIA SECTION A-PHYSICAL SCIENCES</t>
  </si>
  <si>
    <t>https://1510g3v4z-y-https-link-springer-com.z.e-nformation.ro/article/10.1007/s40010-024-00903-w</t>
  </si>
  <si>
    <t>Alamer, A and Nasiruzzaman, M,  Approximation by Stancu variant of λ-Bernstein shifted knots operators associated by Bezier basis function, JOURNAL OF KING SAUD UNIVERSITY SCIENCE</t>
  </si>
  <si>
    <t>https://1510a3v3e-y-https-www-sciencedirect-com.z.e-nformation.ro/science/article/pii/S1018364724002453?via%3Dihub</t>
  </si>
  <si>
    <t>https://1510g3v4z-y-https-link-springer-com.z.e-nformation.ro/article/10.1007/s40314-024-02801-8</t>
  </si>
  <si>
    <t>https://1511h3v7a-y-https-onlinelibrary-wiley-com.z.e-nformation.ro/doi/10.1002/mma.10014</t>
  </si>
  <si>
    <t xml:space="preserve">Kumar, A; Senapati, A and Som, T, Convergence properties of newα-Bernstein-Kantorovich type operators, INDIAN JOURNAL OF PURE &amp; APPLIED MATHEMATICS
</t>
  </si>
  <si>
    <t>https://1510g3v4z-y-https-link-springer-com.z.e-nformation.ro/article/10.1007/s13226-024-00577-5</t>
  </si>
  <si>
    <t>Bashir, S and Ahmad, D, Geometric analysis of non-degenerate shifted-knots Bézier surfaces in Minkowski space, PLOS ONE</t>
  </si>
  <si>
    <t>https://journals.plos.org/plosone/article?id=10.1371/journal.pone.0296365</t>
  </si>
  <si>
    <t>Mohiuddine, SA; Özger, ZÖ; (...); Alotaibi, A, CONSTRUCTION OF A NEW FAMILY OF MODIFIED BERNSTEIN-SCHURER OPERATORS OF DIFFERENT ORDER FOR BETTER APPROXIMATION, JOURNAL OF NONLINEAR AND CONVEX ANALYSIS, CONSTRUCTION OF A NEW FAMILY OF MODIFIED BERNSTEIN-SCHURER OPERATORS OF DIFFERENT ORDER FOR BETTER APPROXIMATION, JOURNAL OF NONLINEAR AND CONVEX ANALYSIS</t>
  </si>
  <si>
    <t>Gupta, V (Netaji Subhas Inst Technol, India); Acu, AM (ULBS)  Sofonea, DF (ULBS)</t>
  </si>
  <si>
    <t>Approximation of Baskakov type Polya-Durrmeyer operators</t>
  </si>
  <si>
    <t>Han, LX and Bai, YM, Direct, Inverse Theorems of Approximation by Linear Combinations of Weighted Baskakov-Durrmeyer Operators in Orlicz Spaces, ANALYSIS IN THEORY AND APPLICATIONS</t>
  </si>
  <si>
    <t>https://global-sci.com/article/91310/direct-inverse-theorems-of-approximation-by-linear-combinations-of-weighted-baskakovdurrmeyer-operators-in-orlicz-spaces</t>
  </si>
  <si>
    <t>Gupta, V and Sharma, V,  Durrmeyer variant of certain approximation operators, JOURNAL OF APPLIED MATHEMATICS AND COMPUTING</t>
  </si>
  <si>
    <t>https://1510g3vb5-y-https-link-springer-com.z.e-nformation.ro/article/10.1007/s12190-024-02113-4</t>
  </si>
  <si>
    <t>Gupta, V and Agrawal, G, ON HYBRID BASKAKOV OPERATORS PRESERVING TWO EXPONENTIAL FUNCTIONS, MATHEMATICAL FOUNDATIONS OF COMPUTING</t>
  </si>
  <si>
    <t>https://www.aimsciences.org//article/doi/10.3934/mfc.2023001</t>
  </si>
  <si>
    <t>Gupta, V, New discrete operators from generalized Baskakov operators, FILOMAT</t>
  </si>
  <si>
    <t>https://doiserbia.nb.rs/Article.aspx?ID=0354-51802421493G</t>
  </si>
  <si>
    <t>Kajla, A (Indian Inst Technol Roorkee, India); Acu, AM (ULBS) and Agrawal, PN(Indian Inst Technol Roorkee, India)</t>
  </si>
  <si>
    <t>BASKAKOV-SZASZ-TYPE OPERATORS BASED ON INVERSE POLYA EGGENBERGER DISTRIBUTION</t>
  </si>
  <si>
    <t>Neha and Deo, N, Generalization of parametric Baskakov operators based on the I-P-E distribution, FILOMAT</t>
  </si>
  <si>
    <t>https://doiserbia.nb.rs/Article.aspx?ID=0354-51802414863N</t>
  </si>
  <si>
    <t>Kumar, A, APPROXIMATION BY MODIFIED SZÁSZ OPERATORS WITH A NEW MODIFICATION OF BRENKE TYPE POLYNOMIALS, KRAGUJEVAC JOURNAL OF MATHEMATICS</t>
  </si>
  <si>
    <t>https://imi.pmf.kg.ac.rs/kjm/en/index.php?page=10.46793/KgJMat2501.111K</t>
  </si>
  <si>
    <t>Kumar, A; Senapati, A and Som, T, Approximation by Szasz-Kantorovich type operators associated with d-symmetric d-orthogonal polynomials of Brenke type, JOURNAL OF ANALYSIS</t>
  </si>
  <si>
    <t>Agrawal, PN and Singh, S, GENERALIZED ISMAIL-DURRMEYER TYPE OPERATORS INVOLVING SHEFFER POLYNOMIALS, MATHEMATICAL FOUNDATIONS OF COMPUTING</t>
  </si>
  <si>
    <t>https://www.aimsciences.org//article/doi/10.3934/mfc.2022064</t>
  </si>
  <si>
    <t>Kajla, A; Berwal, S and Sehrawat, P, Approximation by Sza&lt;acute accent&gt;sz-integral type operators, FILOMAT</t>
  </si>
  <si>
    <t>https://doiserbia.nb.rs/Article.aspx?ID=0354-51802404317K</t>
  </si>
  <si>
    <t>Acar, T (Selcuk Univ, Turkey); Acu, AM and Manav, N (Gazi Univ, Turkey)</t>
  </si>
  <si>
    <t xml:space="preserve">
APPROXIMATION OF FUNCTIONS BY GENUINE BERNSTEIN-DURRMEYER TYPE OPERATORS</t>
  </si>
  <si>
    <t>Ibrahim, AH, Operator in Ters of2 ModuluofSmoothess Inverse approximation theorem using Bernstein's Durrmeyer operator in terms of 2nd modulus of smoothness, JOURNAL OF INTERDISCIPLINARY MATHEMATICS</t>
  </si>
  <si>
    <t>https://tarupublications.com/doi/10.47974/JIM-1875</t>
  </si>
  <si>
    <t>Rao, N (Jamia Millia Islamia, India); Wafi, A  (Jamia Millia Islamia, India) and Acu, AM (ULBS)</t>
  </si>
  <si>
    <t>q-Szasz-Durrmeyer Type Operators Based on Dunkl Analogue</t>
  </si>
  <si>
    <t>Nasiruzzaman, M; Dilshad, M; Ajmal, MR, Approximation in quantum calculus of the Phillips operators by using the sequences of q-Appell polynomials, JOURNAL OF INEQUALITIES AND APPLICATIONS</t>
  </si>
  <si>
    <t>https://journalofinequalitiesandapplications.springeropen.com/articles/10.1186/s13660-024-03215-0</t>
  </si>
  <si>
    <t>Nasiruzzaman, M; Dilshad, M; (...); Ajmal, MR, Approximation properties by shifted knots type of α-Bernstein-Kantorovich-Stancu operators, JOURNAL OF INEQUALITIES AND APPLICATIONS</t>
  </si>
  <si>
    <t>https://journalofinequalitiesandapplications.springeropen.com/articles/10.1186/s13660-024-03164-8</t>
  </si>
  <si>
    <t>Acu, AM (ULBS); Acar, T (Selcuk Univ, Turkey) and Radu, VA(Babes-Bolyai Cluj-Napoca)</t>
  </si>
  <si>
    <t>Approximation by modified Un ρ operators</t>
  </si>
  <si>
    <t>https://1511h3vef-y-https-onlinelibrary-wiley-com.z.e-nformation.ro/doi/10.1002/mma.10647</t>
  </si>
  <si>
    <t>Srivastava, A  ; Yadav, AK ; Sinha, BK; Heshamuddin, M; Rao, ND, Direct Approximations of Szasz-Beta-Schurer Operators using Hermite Polynomial, ANNALS OF THE UNIVERSITY OF CRAIOVA-MATHEMATICS AND COMPUTER SCIENCE SERIES</t>
  </si>
  <si>
    <t>http://inf.ucv.ro/~ami/index.php/ami/article/view/1837</t>
  </si>
  <si>
    <t>Ayman-Mursaleen, M  ; Heshamuddin, M  ; Rao, ND  ; Sinha, BK  ; Yadav, AK, Hermite polynomials linking Szász-Durrmeyer operators, COMPUTATIONAL &amp; APPLIED MATHEMATICS</t>
  </si>
  <si>
    <t>https://1510g3ver-y-https-link-springer-com.z.e-nformation.ro/article/10.1007/s40314-024-02752-0</t>
  </si>
  <si>
    <t>Rao, ND ; Yadav, AK; Mursaleen, M  ; Sinha, BK ; Jha, NK, Szasz-Beta operators via Hermite Polynomial, JOURNAL OF KING SAUD UNIVERSITY SCIENCE</t>
  </si>
  <si>
    <t>https://1510a3vb0-y-https-linkinghub-elsevier-com.z.e-nformation.ro/retrieve/pii/S1018364724000326</t>
  </si>
  <si>
    <t>Mishra, NS and Deo, N, 
APPROXIMATION BY A COMPOSITION OF APOSTOL-GENOCCHI AND PALTANEA-DURRMEYER OPERATORS, KRAGUJEVAC JOURNAL OF MATHEMATICS</t>
  </si>
  <si>
    <t>https://imi.pmf.kg.ac.rs/kjm/en/index.php?page=10.46793/KgJMat2404.629M</t>
  </si>
  <si>
    <t>Acu, AM</t>
  </si>
  <si>
    <t xml:space="preserve">
Stancu-Schurer-Kantorovich operators based on q-integers</t>
  </si>
  <si>
    <t>Bugatekin, A and Gokdere, G, THE APPLICATION OF BERNOULLI TRIALS TO THE THEORY OF APPROXIMATION, THERMAL SCIENCE</t>
  </si>
  <si>
    <t>https://doiserbia.nb.rs/Article.aspx?ID=0354-98362406991B</t>
  </si>
  <si>
    <t>Gupta, V (Netaji Subhas Univ Technol, India); Acu, AM and Srivastava, HM (Univ Victoria, Canada)</t>
  </si>
  <si>
    <t>Difference of Some Positive Linear Approximation Operators for Higher-Order Derivatives</t>
  </si>
  <si>
    <t>https://1510g3ver-y-https-link-springer-com.z.e-nformation.ro/article/10.1007/s40995-024-01667-z</t>
  </si>
  <si>
    <t>Mota, RD; Godinho, M; Ganga, GMD; da Silva, JMN ; Mendes, GHD, Assessing the drivers and capabilities for faster product launch: a scale for time-to-market reduction in start-ups, R &amp; D MANAGEMENT</t>
  </si>
  <si>
    <t>https://1511h3vef-y-https-onlinelibrary-wiley-com.z.e-nformation.ro/doi/10.1111/radm.12688</t>
  </si>
  <si>
    <t>Acu, AM; Acar, T (Selcuk Univ, Turkey); Muraru, CV (Vasile Alecsandri Univ Bacau); Radu, VA (Babes Bolyai Univ)</t>
  </si>
  <si>
    <t>Some approximation properties by a class of bivariate operators</t>
  </si>
  <si>
    <t>Sehrawat, P; Acar, T and Kajla, A, Approximation by α-Bernstein-Kantorovich Type Operators for Functions of One and Two Variables, NUMERICAL FUNCTIONAL ANALYSIS AND OPTIMIZATION</t>
  </si>
  <si>
    <t>https://151033vgj-y-https-www-tandfonline-com.z.e-nformation.ro/doi/full/10.1080/01630563.2024.2428993</t>
  </si>
  <si>
    <t>Barbosu, D (Universitatea Tehnica din Cluj-Napoca); Acu, AM and Muraru, CV (Vasile Alecsandri Univ Bacau)</t>
  </si>
  <si>
    <t xml:space="preserve">
On certain GBS-Durrmeyer operators based on q-integers</t>
  </si>
  <si>
    <t>Agrawal, PN and Baxhaku, B, Characterization of Deferred Statistical Convergence of Order α for Positive Linear Operators and Application to Generalized Bernstein Polynomials</t>
  </si>
  <si>
    <t>https://1510g3ver-y-https-link-springer-com.z.e-nformation.ro/article/10.1007/s40995-024-01590-3</t>
  </si>
  <si>
    <t>Acu, AM (ULBS); Gupta, V (Netaji Subhas Univ Technol, India)  ; Rasa, I (Universitatea Tehnica din Cluj-Napoca) ; Sofonea, F (ULBS)</t>
  </si>
  <si>
    <t xml:space="preserve">
Convergence of Special Sequences of Semi-Exponential Operators</t>
  </si>
  <si>
    <t>Gupta, V, Approximation of operators on real line, MATHEMATICAL METHODS IN THE APPLIED SCIENCES</t>
  </si>
  <si>
    <t>https://1511h3vig-y-https-onlinelibrary-wiley-com.z.e-nformation.ro/doi/10.1002/mma.10513</t>
  </si>
  <si>
    <t>Convergence of Special Sequences of Semi-Exponential Operators</t>
  </si>
  <si>
    <t>Gupta, V, Convergence of operators based on some special functions, REVISTA DE LA REAL ACADEMIA DE CIENCIAS EXACTAS FISICAS Y NATURALES SERIE A-MATEMATICAS</t>
  </si>
  <si>
    <t>https://1510g3ver-y-https-link-springer-com.z.e-nformation.ro/article/10.1007/s13398-024-01597-w</t>
  </si>
  <si>
    <t>Gupta, V and Sharma, V, Durrmeyer variant of certain approximation operators, JOURNAL OF APPLIED MATHEMATICS AND COMPUTING</t>
  </si>
  <si>
    <t>https://1510g3ver-y-https-link-springer-com.z.e-nformation.ro/article/10.1007/s12190-024-02113-4</t>
  </si>
  <si>
    <t>Gupta, V and Malik, D, On a new Kantorovich operator based on Hermite polynomials, JOURNAL OF APPLIED MATHEMATICS AND COMPUTING</t>
  </si>
  <si>
    <t>https://1510g3ver-y-https-link-springer-com.z.e-nformation.ro/article/10.1007/s12190-024-02068-6</t>
  </si>
  <si>
    <t xml:space="preserve">Adell, JA and Gupta, V, SEMI-EXPONENTIAL OPERATORS CONNECTED TO x3. A PROBABILISTIC PERSPECTIVE, MATHEMATICAL FOUNDATIONS OF COMPUTING
</t>
  </si>
  <si>
    <t>https://www.aimsciences.org//article/doi/10.3934/mfc.2024008</t>
  </si>
  <si>
    <t>https://www.pmf.ni.ac.rs/filomat-content/2024/38-29/38-29-21-24024.pdf#:~:text=In%20the%20present%20article%2C%20we%20deal%20with%20a,gate%20the%20order%20of%20approximation%20using%20Taylor%E2%80%99s%20formula.</t>
  </si>
  <si>
    <t>Gupta, V and Malik, D, 
On convergence of certain Hermite-type operators, FILOMAT</t>
  </si>
  <si>
    <t>https://doiserbia.nb.rs/Article.aspx?ID=0354-51802404367G</t>
  </si>
  <si>
    <t>Gupta, V, New operators based on Laguerre polynomials, REVISTA DE LA REAL ACADEMIA DE CIENCIAS EXACTAS FISICAS Y NATURALES SERIE A-MATEMATICAS</t>
  </si>
  <si>
    <t>https://1510g3ver-y-https-link-springer-com.z.e-nformation.ro/article/10.1007/s13398-023-01521-8</t>
  </si>
  <si>
    <t xml:space="preserve">Acu, AM and Gupta, V (Netaji Subhas Univ Technol, India) </t>
  </si>
  <si>
    <t xml:space="preserve">
Direct Results for Certain Summation-Integral Type Baskakov-Szasz Operators</t>
  </si>
  <si>
    <t>Sofyalioglu Aksoy, M and Karadas, V,  A Fubini polynomial-based generalization of Szasz-Baskakov operators, MATHEMATICAL AND COMPUTER MODELLING OF DYNAMICAL SYSTEMS</t>
  </si>
  <si>
    <t>https://151033vje-y-https-www-tandfonline-com.z.e-nformation.ro/doi/full/10.1080/13873954.2024.2364646</t>
  </si>
  <si>
    <t>Direct Results for Certain Summation-Integral Type Baskakov-Szasz Operators</t>
  </si>
  <si>
    <r>
      <rPr>
        <rFont val="Arial Narrow"/>
        <color theme="10"/>
        <sz val="10.0"/>
        <u/>
      </rPr>
      <t>Gadjev, I; Parvanov, PE and Uluchev, R, Strong Converse</t>
    </r>
    <r>
      <rPr>
        <rFont val="Arial Narrow"/>
        <color theme="10"/>
        <sz val="10.0"/>
        <u/>
      </rPr>
      <t xml:space="preserve"> I</t>
    </r>
    <r>
      <rPr>
        <rFont val="Arial Narrow"/>
        <color theme="10"/>
        <sz val="10.0"/>
        <u/>
      </rPr>
      <t>nequality for Weighted Approximation of Functions by the Szasz-Mirakjan-Kantorovich Operator, RESULTS IN MATHEMATICS</t>
    </r>
  </si>
  <si>
    <t>https://1510g3ver-y-https-link-springer-com.z.e-nformation.ro/article/10.1007/s00025-024-02179-3</t>
  </si>
  <si>
    <t>Acu, AM (ULBS); Buscu, IC (Universitatea Tehnica din Cluj-Napoca) and Rasa, I (Universitatea Tehnica din Cluj-Napoca)</t>
  </si>
  <si>
    <t xml:space="preserve">
GENERALIZED KANTOROVICH MODIFICATIONS OF POSITIVE LINEAR OPERATORS</t>
  </si>
  <si>
    <t>Çetin, N and Mutlu, NM, Complex Generalized Stancu-Schurer Operators, MATHEMATICA SLOVACA</t>
  </si>
  <si>
    <t>https://1510t3vjp-y-https-www-degruyterbrill-com.z.e-nformation.ro/document/doi/10.1515/ms-2024-0088/html</t>
  </si>
  <si>
    <t>GENERALIZED KANTOROVICH MODIFICATIONS OF POSITIVE LINEAR OPERATORS</t>
  </si>
  <si>
    <t>Feng, H; Hui, SYW and Shen, RH, Approximating Reproducing Kernel Hilbert Space Functions by Bernstein Operators, RESULTS IN MATHEMATICS</t>
  </si>
  <si>
    <t>https://1510g3ver-y-https-link-springer-com.z.e-nformation.ro/article/10.1007/s00025-024-02253-w</t>
  </si>
  <si>
    <t>Kariya, SS and Gandhi, RB, Approximation properties of Kantorovich-type modification of generalized Lupaş operators, BOLLETTINO DELLA UNIONE MATEMATICA ITALIANA</t>
  </si>
  <si>
    <t>https://1510g3ver-y-https-link-springer-com.z.e-nformation.ro/article/10.1007/s40574-024-00418-7</t>
  </si>
  <si>
    <t>Ansari, KJ; Sharma, V and Samei, ME, Charlier polynomial-based modified Kantorovich-Szász type operators and related approximation outcomes, JOURNAL OF ANALYSIS</t>
  </si>
  <si>
    <t>https://1510g3ver-y-https-link-springer-com.z.e-nformation.ro/article/10.1007/s41478-024-00802-8</t>
  </si>
  <si>
    <t>Buscu, IC; Motronea, G and Pasca, V, MODIFIED POSITIVE LINEAR OPERATORS, ITERATES AND SYSTEMS OF LINEAR EQUATIONS, MATHEMATICAL FOUNDATIONS OF COMPUTING</t>
  </si>
  <si>
    <t>https://www.aimsciences.org//article/doi/10.3934/mfc.2023031</t>
  </si>
  <si>
    <t>Garrancho, P; Martínez-Sánchez, FJ and Cárdenas-Morales, D, APPROXIMATION RATE AND SATURATION UNDER GENERALIZED CONVERGENCE, MATHEMATICAL FOUNDATIONS OF COMPUTING</t>
  </si>
  <si>
    <t>https://www.aimsciences.org//article/doi/10.3934/mfc.2023002</t>
  </si>
  <si>
    <t>Karsli, H, Asymptotic properties and quantitative results of the wavelet type Bernstein operators, DOLOMITES RESEARCH NOTES ON APPROXIMATION</t>
  </si>
  <si>
    <t>https://drna.padovauniversitypress.it/system/files/papers/Karsli2024.pdf</t>
  </si>
  <si>
    <t>Acu, AM (ULBS) and Muraru, CV (Vasile Alecsandri Univ Bacau)</t>
  </si>
  <si>
    <t>Approximation Properties of Bivariate Extension of q-Bernstein-Schurer-Kantorovich operators</t>
  </si>
  <si>
    <t>Raiz, M ; Rajawat, RS  ; Mishra, LN ; Mishra, VN, Approximation on bivariate of Durrmeyer operators based on beta function, JOURNAL OF ANALYSIS</t>
  </si>
  <si>
    <t>https://1510g3ver-y-https-link-springer-com.z.e-nformation.ro/article/10.1007/s41478-023-00639-7</t>
  </si>
  <si>
    <t>Acu, AM; Agrawal (Indian Inst Technol Roorkee), PN and Neer, T (Indian Inst Technol Roorkee)</t>
  </si>
  <si>
    <t>Approximation Properties of the Modified Stancu Operators</t>
  </si>
  <si>
    <t>Kumar, A; Verma, A, Rathour, L ; Mishra, LN ; Mishra, VN, Convergence analysis of modified Szasz operators associated with Hermite polynomials, RENDICONTI DEL CIRCOLO MATEMATICO DI PALERMO</t>
  </si>
  <si>
    <t>https://1510g3ver-y-https-link-springer-com.z.e-nformation.ro/article/10.1007/s12215-023-00931-2</t>
  </si>
  <si>
    <t>Karabiyik, U; Ayik, A and Karaisa, A,  Approximation Properties of Chlodovsky-Type Two-Dimensional Bernstein Operators Based on (p, q)-Integers, SYMMETRY-BASEL</t>
  </si>
  <si>
    <t>https://www.mdpi.com/2073-8994/16/11/1503</t>
  </si>
  <si>
    <t>Mursaleen, M (Aligarh Muslim Univ, India); Al-Abied, AH(Aligarh Muslim Univ, India) and Acu, AM (ULBS)</t>
  </si>
  <si>
    <t>Approximation by Chlodowsky type of Szasz operators based on Boas-Buck-type polynomials</t>
  </si>
  <si>
    <t>Kumar, A, Approximation by Generalised Szász-type Operators based on Appell Polynomials, IRANIAN JOURNAL OF SCIENCE</t>
  </si>
  <si>
    <t>https://1510g3ver-y-https-link-springer-com.z.e-nformation.ro/article/10.1007/s40995-024-01703-y</t>
  </si>
  <si>
    <t>Raza, N; Kumar, M and Mursaleen, M,  Approximation with Szász-Chlodowsky operators employing general-Appell polynomials, JOURNAL OF INEQUALITIES AND APPLICATIONS</t>
  </si>
  <si>
    <t>https://journalofinequalitiesandapplications.springeropen.com/articles/10.1186/s13660-024-03105-5</t>
  </si>
  <si>
    <t>Özarslan, MA and Çil, M, Chlodowsky variant of generalised Jain-Appell operators, FILOMAT</t>
  </si>
  <si>
    <t>https://doiserbia.nb.rs/Article.aspx?ID=0354-51802420269O</t>
  </si>
  <si>
    <t>Yilmaz, MM, On Voronovskaya Type Result for Generalized Jakimovski-Leviatan Operators, Yilmaz, MM
International Conference on Numerical Analysis and Applied Mathematics (ICNAAM)</t>
  </si>
  <si>
    <t>https://pubs.aip.org/aip/acp/article-abstract/3094/1/090015/3296998/On-voronovskaya-type-result-for-generalized?redirectedFrom=fulltext</t>
  </si>
  <si>
    <t>Acu, AM (ULBS) and Tachev, G (Univ Architecture Civil Engn &amp; Geodesy, Bulgaria)</t>
  </si>
  <si>
    <t>Yet Another New Variant of Szasz-Mirakyan Operator</t>
  </si>
  <si>
    <t>Mahmudov, NI and Kara, M, New Kantorovich-type Szász-Mirakjan Operators, BULLETIN OF THE IRANIAN MATHEMATICAL SOCIETY</t>
  </si>
  <si>
    <t>https://1510g3ver-y-https-link-springer-com.z.e-nformation.ro/article/10.1007/s41980-024-00913-9</t>
  </si>
  <si>
    <t>Gadjev, I; Parvanov, PE and Uluchev, R, Strong Converse Inequality for Weighted Approximation of Functions by the Szasz-Mirakjan-Kantorovich Operator, RESULTS IN MATHEMATICS</t>
  </si>
  <si>
    <t>Herdem, S, Ibragimov-Gadjiev operators preserving exponential functions, JOURNAL OF INEQUALITIES AND APPLICATIONS</t>
  </si>
  <si>
    <t>https://journalofinequalitiesandapplications.springeropen.com/articles/10.1186/s13660-024-03147-9</t>
  </si>
  <si>
    <t>Acu, AM; Gupta, V  (Netaji Subhas Univ Technol, India) and Tachev, G  (Univ Architecture Civil Engn &amp; Geodesy, Bulgaria)</t>
  </si>
  <si>
    <t>Better Numerical Approximation by Durrmeyer Type Operators</t>
  </si>
  <si>
    <t>Rajawat, RS; Singh, KK and Mishra, VN, APPROXIMATION BY MODIFIED BERNSTEIN POLYNOMIALS BASED ON REAL PARAMETERS, MATHEMATICAL FOUNDATIONS OF COMPUTING</t>
  </si>
  <si>
    <t>https://www.aimsciences.org//article/doi/10.3934/mfc.2023005</t>
  </si>
  <si>
    <t>Gairola, AR ; Singh, KK  ; Khosravian-Arab, H  ; Rathour, L ; Mishra, VN, Approximation properties of a certain modification of Durrmeyer operators, SOFT COMPUTING</t>
  </si>
  <si>
    <t>https://1510g3ver-y-https-link-springer-com.z.e-nformation.ro/article/10.1007/s00500-023-09575-x</t>
  </si>
  <si>
    <t>Acu, AM; Aral, A (Kirrikale University, Turkey) and Rasa, I (Uni, Tehnica din Cluj-Napoca)</t>
  </si>
  <si>
    <t>Generalized Bernstein Kantorovich operators: Voronovskaya type results, convergence in variation</t>
  </si>
  <si>
    <t>Angeloni, L and Costarelli, D, Approximation by exponential-type polynomials, JOURNAL OF MATHEMATICAL ANALYSIS AND APPLICATIONS</t>
  </si>
  <si>
    <t>https://1510a3vb0-y-https-www-sciencedirect-com.z.e-nformation.ro/science/article/pii/S0022247X23009307?via%3Dihub</t>
  </si>
  <si>
    <t>Gupta, V  (Netaji Subhas Univ Technol, India) and Acu, AM</t>
  </si>
  <si>
    <t>On Difference of Operators with Different Basis Functions</t>
  </si>
  <si>
    <t>Acu, AM; Bascanbaz-Tunca, G (Ankara Univ, Turkey) and Rasa, I (Tech Univ Cluj Napoca)</t>
  </si>
  <si>
    <t>Information potential for some probability density functions</t>
  </si>
  <si>
    <t>Sun, YZ and Sun, ZL, Generating probability distributions on intervals and spheres: Convex decomposition, COMPUTERS &amp; MATHEMATICS WITH APPLICATIONS</t>
  </si>
  <si>
    <t>https://1510a3vb0-y-https-www-sciencedirect-com.z.e-nformation.ro/science/article/pii/S0898122123004984?via%3Dihub</t>
  </si>
  <si>
    <t>Acu, AM (ULBS); Heilmann, M (University of Wuppertal) ; Rasa, I (Technical University of Cluj-Napoca) ; Seserman, A (Technical University of Cluj-Napoca)</t>
  </si>
  <si>
    <t>Poisson approximation to the binomial distribution: extensions to the convergence of positive operators</t>
  </si>
  <si>
    <t>Gupta, P (Indian Inst Technol Roorkee, India); Acu, AM and Agrawal, PN (Indian Inst Technol Roorkee, India)</t>
  </si>
  <si>
    <t>Jakimovski-Leviatan operators of Kantorovich type involving multiple Appell polynomials</t>
  </si>
  <si>
    <t xml:space="preserve">Kumar, A, 
Approximation by Generalised Szász-type Operators based on Appell Polynomials, IRANIAN JOURNAL OF SCIENCE
</t>
  </si>
  <si>
    <t>Çelik, FR and Içöz, G, Confluent Appell polynomials of class A(2) and generalization to Szasz operators, FILOMAT</t>
  </si>
  <si>
    <t>https://www.pmf.ni.ac.rs/filomat-content/2024/38-32/38-32-25-24246.pdf</t>
  </si>
  <si>
    <t>Kanat, K; Aksoy, MS and Karadas, V, A Generalization of Szasz-Baskakov Operators by using the Appell Polynomials of Class A(2), GAZI UNIVERSITY JOURNAL OF SCIENCE</t>
  </si>
  <si>
    <t>https://dergipark.org.tr/en/pub/gujs/issue/88163/1391889</t>
  </si>
  <si>
    <t>Acu, AM; Hodis, S Universitatea Tehnica din Cluj-Napoca) and Rasa, I (Universitatea Tehnica din Cluj-Napoca)</t>
  </si>
  <si>
    <t>Estimates for the Differences of Certain Positive Linear Operators</t>
  </si>
  <si>
    <t>Yadav, J; Braha, NL and Kajla, A, Higher order α-Bernstein-Kantorovich operators, JOURNAL OF APPLIED MATHEMATICS AND COMPUTING</t>
  </si>
  <si>
    <t>https://1510g3ver-y-https-link-springer-com.z.e-nformation.ro/article/10.1007/s12190-024-02047-x</t>
  </si>
  <si>
    <t>Acu, AM and Agrawal, PN (Indian Inst Technol Roorkee, India)</t>
  </si>
  <si>
    <t>Better approximation of functions by genuine Bernstein-Durrmeyer type operators</t>
  </si>
  <si>
    <t>Acu, AM; Cetin, N and Tachev, G, APPROXIMATION BY PERTURBED BASKAKOV-TYPE OPERATORS, JOURNAL OF MATHEMATICAL INEQUALITIES</t>
  </si>
  <si>
    <t>Acu, AM; Mutlu, G (Gazi Univ. Turkey); Çekim, B (Gazi Univ. Turkey); Yazici, S (Gazi Univ. Turkey)</t>
  </si>
  <si>
    <t>A new representation and shape-preserving properties of perturbed Bernstein operators</t>
  </si>
  <si>
    <t>Su, LT ; Kangal, E ; Kantar, UD  ; Cai, QB, Some Statistical and Direct Approximation Properties for a New Form of the Generalization of q-Bernstein Operators with the Parameter λ, AXIOMS</t>
  </si>
  <si>
    <t>https://www.mdpi.com/2075-1680/13/7/485</t>
  </si>
  <si>
    <t>https://1510g3ver-y-https-link-springer-com.z.e-nformation.ro/article/10.1007/s40314-024-02801-8</t>
  </si>
  <si>
    <t>Turan, NT and Ozger, ZO, AN ANALYSIS ON THE SHAPE-PRESERVING CHARACTERISTICS OF λ-SCHURER OPERATORS, COMMUNICATIONS FACULTY OF SCIENCES UNIVERSITY OF ANKARA-SERIES A1 MATHEMATICS AND STATISTICS</t>
  </si>
  <si>
    <t>https://dergipark.org.tr/en/pub/cfsuasmas/issue/88211/1537498</t>
  </si>
  <si>
    <t>Bratian, V  (ULBS); Acu, AM (ULBS); Mihaiu, DM  (ULBS); Serban, RA (ULBS)</t>
  </si>
  <si>
    <t>Geometric Brownian Motion (GBM) of Stock Indexes and Financial Market Uncertainty in the Context of Non-Crisis and Financial Crisis Scenarios</t>
  </si>
  <si>
    <t>Glova, AMG and Barrios, EB, Modelling Mixed-Frequency Time Series with Structural Change, COMPUTATIONAL ECONOMICS</t>
  </si>
  <si>
    <t>https://1510g3ver-y-https-link-springer-com.z.e-nformation.ro/article/10.1007/s10614-024-10672-8</t>
  </si>
  <si>
    <t>Mohamed, A; Rigo-Mariani, R  ; Debusschere, V ; Pin, L, Operational Planning Strategies to Mitigate Price Uncertainty in Day-Ahead Market for a Battery Energy System, IEEE ACCESS</t>
  </si>
  <si>
    <t>https://151133vnz-y-https-ieeexplore-ieee-org.z.e-nformation.ro/document/10559821</t>
  </si>
  <si>
    <t>Acu, AM; Bascanbaz-Tunca, G (Ankara Univ, Turkey) and Çetin, N (Ankara Haci Bayram Veli Univ, Turkey)</t>
  </si>
  <si>
    <t>Approximation by certain linking operators</t>
  </si>
  <si>
    <t>https://1510t3vod-y-https-www-degruyterbrill-com.z.e-nformation.ro/document/doi/10.1515/ms-2024-0088/html</t>
  </si>
  <si>
    <t>Garg, T  (Indian Inst Technol Roorkee, India); Acu, AM and Agrawal, PN (Indian Inst Technol Roorkee, India)</t>
  </si>
  <si>
    <t>Weighted approximation and GBS of Chlodowsky-Szasz-Kantorovich type operators</t>
  </si>
  <si>
    <t>Bratian, V (ULBS); Acu, AM (ULBS); Oprean-Stan, C  (ULBS); Dinga, E (Romanian Acad) ; Ionescu, GM (ULBS)</t>
  </si>
  <si>
    <t>Efficient or Fractal Market Hypothesis? A Stock Indexes Modelling Using Geometric Brownian Motion and Geometric Fractional Brownian Motion</t>
  </si>
  <si>
    <t>Munis, RA ; Camargo, DA ; Rocha, QS  ; Pandolfo, PT  ; da Silva, RBG ; Simoes, D, Economic analysis of the feller buncher in Brazilian Eucalyptus plantations: modeling with time series, NTERNATIONAL JOURNAL OF FOREST ENGINEERING</t>
  </si>
  <si>
    <t>https://151033voi-y-https-www-tandfonline-com.z.e-nformation.ro/doi/full/10.1080/14942119.2023.2290800</t>
  </si>
  <si>
    <t>Neer, T (Indian Inst Technol Roorkee, India; Acu, AM and Agrawal, PN (Indian Inst Technol Roorkee, India</t>
  </si>
  <si>
    <t xml:space="preserve">
Baskakov-Durrmeyer type operators involving generalized Appell Polynomials</t>
  </si>
  <si>
    <t>Acu, AM; Agrawal, PN (Indian Inst Technol Roorkee, India) and Kumar, D (Indian Inst Technol Roorkee, India)</t>
  </si>
  <si>
    <t>APPROXIMATION PROPERTIES OF MODIFIED q-BERNSTEIN-KANTOROVICH OPERATORS</t>
  </si>
  <si>
    <t>Acu, AM and Rusu, MD (Duisburg Essen University, Germany)</t>
  </si>
  <si>
    <t xml:space="preserve">
New results concerning Chebyshev-Gruss-type inequalities via discrete oscillations</t>
  </si>
  <si>
    <t>Liu, R; Wen, JJ and Zhao, LZ, Chebyshev-Jensen-Type Inequalities Involving χ-Products and Their Applications in Probability Theory, MATHEMATICS</t>
  </si>
  <si>
    <t>https://www.mdpi.com/2227-7390/12/10/1495</t>
  </si>
  <si>
    <t>Acu, AM; De Marchi, S (University of Padua, Italy)and Rasa, I (Universitatea Tehnica din Cluj-Napoca)</t>
  </si>
  <si>
    <t>Aldaz-Kounchev-Render Operators and Their Approximation Properties</t>
  </si>
  <si>
    <t>Guo, Z and Li, H, Hypersurfaces of the Space form for Which the Covariant Derivative of Their Ricci Tensors has Vanishing Minimal Norm Tensor, RESULTS IN MATHEMATICS</t>
  </si>
  <si>
    <t>https://1510g3ver-y-https-link-springer-com.z.e-nformation.ro/article/10.1007/s00025-023-02085-0</t>
  </si>
  <si>
    <t>Popa, D, New Multivariate and Univariate Aldaz-Kounchev-Render Type Operators, RESULTS IN MATHEMATICS</t>
  </si>
  <si>
    <t>https://1510g3ver-y-https-link-springer-com.z.e-nformation.ro/article/10.1007/s00025-023-02082-3</t>
  </si>
  <si>
    <t>Ana-Maria Acu (ULBS), Madalina Dancs (Univ The,. Cluj-Napoca), Margareta Heilmann (ULBS), Vlad Paşca (ULBS),  Ioan Rasa (Univ The,. Cluj-Napoca)</t>
  </si>
  <si>
    <t>Voronovskaya type results for special sequences of operators</t>
  </si>
  <si>
    <t>Motronea, G; Popa, D and Rasa, I, Steklov Type Operators and Functional Equations, ANNALES MATHEMATICAE SILESIANAE</t>
  </si>
  <si>
    <t>https://sciendo.com/article/10.2478/amsil-2024-0006</t>
  </si>
  <si>
    <t>Acu, AM; Buscu, IC and Rasa (Univ The,. Cluj-Napoca), I  (Univ The,. Cluj-Napoca)</t>
  </si>
  <si>
    <t xml:space="preserve">
A sequence of Appell polynomials and the associated Jakimovski-Leviatan operators</t>
  </si>
  <si>
    <t xml:space="preserve"> A. M. Acu and V. A. Radu (Babes-Bolyai University)</t>
  </si>
  <si>
    <t>Approximation by certain operators linking the α-Bernstein and
 the Genuine α-Bernstein-Durrmeyer operators</t>
  </si>
  <si>
    <t>NAVS MISHRA, N DEO, Approximation by a composition of apostol-genocchi and paltanea-durrmeyer operators, Kragujevac Journal of Mathematics</t>
  </si>
  <si>
    <t>https://imi.pmf.kg.ac.rs/kjm/pub/kjom484/KJM_48_4.pdf#page=143</t>
  </si>
  <si>
    <t>V Gupta  (Indian Inst Technol Roorkee, India), TM Rassias (National Technical University of Athens), PN Agrawal  (Indian Inst Technol Roorkee, India) , AM Acu</t>
  </si>
  <si>
    <t>Recent advances in constructive approximation theory</t>
  </si>
  <si>
    <t>Q Lin, Approximation by q‐Post‐Widder Operators Based on a New Parameter,  Abstract and Applied Analysis</t>
  </si>
  <si>
    <t>https://onlinelibrary.wiley.com/doi/full/10.1155/2024/4468538</t>
  </si>
  <si>
    <t>José Oscar González-Cervantes, Luis Gerardo Núñez-Olmedo, Juan Bory-Reyes, Irene Sabadini, An approach to slice regular functions via post-quantum calculus theory, MATHEMATICAL METHODS IN THE APPLIED SCIENCES</t>
  </si>
  <si>
    <t>https://onlinelibrary.wiley.com/doi/full/10.1002/mma.10267</t>
  </si>
  <si>
    <t>Agrawal, P.N., Bhardwaj, N. &amp; Chauhan, R. Generalized Bernstein polynomials. Indian J Pure Appl Math</t>
  </si>
  <si>
    <t>https://link.springer.com/article/10.1007/s13226-024-00706-0</t>
  </si>
  <si>
    <t>Purshottam Narain Agrawal, Behar Baxhaku, Jitendra Kumar Singh, A q-Erkuş–Srivastava polynomials operator, METHODS IN THE APPLIED SCIENCES</t>
  </si>
  <si>
    <t>https://onlinelibrary.wiley.com/doi/abs/10.1002/mma.9958</t>
  </si>
  <si>
    <t xml:space="preserve">Benahmadi, A., Ghanmi, A. Post-quantum complex Itô–Hermite polynomials. Bol. Soc. Mat. Mex. </t>
  </si>
  <si>
    <t>https://link.springer.com/article/10.1007/s40590-023-00586-0</t>
  </si>
  <si>
    <t xml:space="preserve">Gairola, A.R., Singh, K.K., Khosravian-Arab, H. et al. Approximation properties of a certain modification of Durrmeyer operators. Soft Comput </t>
  </si>
  <si>
    <t>https://link.springer.com/article/10.1007/s00500-023-09575-x</t>
  </si>
  <si>
    <t>AM Acu, H Gonska (Duisburg Essen University, Germany)</t>
  </si>
  <si>
    <t>Classical Kantorovich operators revisited</t>
  </si>
  <si>
    <t>Ugur Kadak, Fractional-type integral operators and their applications to trend estimation of COVID-19, Mathematical Methods in the Applied Sciences</t>
  </si>
  <si>
    <t>https://onlinelibrary.wiley.com/doi/abs/10.1002/mma.9304</t>
  </si>
  <si>
    <t>M. Acu (ULBS), S. Owa (Yamato University)</t>
  </si>
  <si>
    <t>Note on a class of starlike functions</t>
  </si>
  <si>
    <t xml:space="preserve">AIMS Mathematics
2024, Volume 9, Issue 3: 5850-5862. doi: 10.3934/math.2024284
Sandwich theorems involving fractional integrals applied to the q-analogue of the multiplier transformation,  Shatha S. Alhily , Alina Alb Lupaş
</t>
  </si>
  <si>
    <t>https://www.aimspress.com/article/doi/10.3934/math.2024284</t>
  </si>
  <si>
    <t>A. Alb Lupas (Universitatea din Oradea), M. Acu (ULBS),</t>
  </si>
  <si>
    <t>Properties of a subclass of analytic functions defined by Riemann-Liouville
fractional integral applied to convolution product of multiplier transformation and Ruscheweyh
derivative</t>
  </si>
  <si>
    <t xml:space="preserve">Acu, M. (ULBS); Oros, G. (Universitatea din Oradea); Rus, A.M. (Universitatea din Oradea) </t>
  </si>
  <si>
    <t>Fractional Integral of the Confluent Hypergeometric Function Related to Fuzzy Differential
Subordination Theory</t>
  </si>
  <si>
    <t xml:space="preserve">Introducing the Third-Order Fuzzy Superordination Concept and Related Results, Oros, GI (Oros, Georgia Irina) ; Dzitac, S (Dzitac, Simona) ; Bardac-Vlada, DA (Bardac-Vlada, Daniela Andrada), MATHEMATICS
Volume 12 Issue 19
DOI 10.3390/math12193095
Article Number 3095
</t>
  </si>
  <si>
    <t>https://www.mdpi.com/2227-7390/12/19/3095</t>
  </si>
  <si>
    <t>Soren, MM (Soren, Madan Mohan) ; Cotîrla, LI (Cotirla, Luminita-Ioana), Fuzzy differential subordination and superordination results for the Mittag-Leffler type Pascal distribution, 
WOS:001262943600001
AIMS MATHEMATICS Volume 9 Issue 8
Page
21053-21078
DOI
10.3934/math.20241023
Published
2024
Indexed
2024-07-14</t>
  </si>
  <si>
    <t>https://www.aimspress.com/article/doi/10.3934/math.20241023</t>
  </si>
  <si>
    <t xml:space="preserve">Certain geometric properties of the fractional integral of the Bessel function of the first kind
January 2024
AIMS Mathematics 9(3):7095-7110
DOI: 10.3934/math.2024346
License
CC BY 4.0
 Georgia Irina Oros,  Oros Gheorghe,  Daniela Andrada Bardac-Vlada
</t>
  </si>
  <si>
    <t>https://www.aimspress.com/article/doi/10.3934/math.2024346</t>
  </si>
  <si>
    <t>S. Sümer Eker (Dicle University), B. ¸Seker (Dicle University), B. Çekiç (Dicle University), and M. Acu (ULBS)</t>
  </si>
  <si>
    <t>Sharp Bounds for the Second Hankel Determinant of Logarithmic Coefficients for Strongly Starlike and Strongly Convex Functions</t>
  </si>
  <si>
    <t>Bilal Şeker, Bilal Çekiç, Sevtap Sümer &amp; Onur Akçiçek , The second Hankel determinant of logarithmic coefficients and logarithmic inverse coefficients for the class of bounded turning functions of order α, Lithuanian Mathematical Journal, Published: 29 November 2024
Volume 64, pages 530–545, (2024)</t>
  </si>
  <si>
    <t>https://link.springer.com/article/10.1007/s10986-024-09654-y</t>
  </si>
  <si>
    <t>Jia, ZY (Jia, Zeya) ; Lupas, AA (Lupas, Alina Alb) ; Bin Jebreen, H (Bin Jebreen, Haifa) ; Oros, GI (Oros, Georgia Irina) ; Bulboaca, T (Bulboaca, Teodor) ; Ahmad, QZ (Ahmad, Qazi Zahoor), Fractional Differential Operator Based on Quantum Calculus and Bi-Close-to-Convex Functions, MATHEMATICS, Volume 12 Issue 13 DOI 10.3390/math12132026
Article Number 2026 Published JUL 2024
Indexed 2024-07-22
WOS:001269100000001</t>
  </si>
  <si>
    <t>https://www.mdpi.com/2227-7390/12/13/2026</t>
  </si>
  <si>
    <t>Guney, Hatun Ozlem (Dicle University); Acu, Mugur (ULBS); Breaz, Daniel (Universitatea "1 Decembrie 1918"); Owa, Shigeyoshi (Yamato University)</t>
  </si>
  <si>
    <t>Applications of fractional derivatives for Alexander integral operator</t>
  </si>
  <si>
    <t xml:space="preserve">Properties and Applications of Complex Fractal-Fractional Operators in the Open Unit Disk, Attiya, AA (Attiya, Adel A.) ; Salahshour, S (Salahshour, Soheil) ; Ibrahim, RW (Ibrahim, Rabha W.) ; Yassen, MF (Yassen, Mansour F.), FRACTAL AND FRACTIONAL Volume 8 Issue 10
DOI
10.3390/fractalfract8100584
Article Number
584
Published
OCT 2024
Indexed
2024-11-04
WOS:001341812800001
</t>
  </si>
  <si>
    <t>https://gcris.okan.edu.tr/entities/publication/7a1b1bec-38d9-4b64-a874-ad1b6e05729a/full</t>
  </si>
  <si>
    <t>Stud. Univ. Babes-Bolyai Math. 69(2024), No. 3, 471{482
DOI: 10.24193/subbmath.2024.3.01
Some operators of fractional calculus and their
applications regarding various complex functions
analytic in certain domains
H_x007f_useyin Irmak</t>
  </si>
  <si>
    <t>https://www.cs.ubbcluj.ro/journal/studia-mathematica/journal/article/view/1556</t>
  </si>
  <si>
    <t>On some subclasses of univalent functions</t>
  </si>
  <si>
    <t xml:space="preserve">Fekete–Szegő and Zalcman Functional Estimates for Subclasses of Alpha-Convex Functions Related to Trigonometric Functions
by Krishnan Marimuthu,Uma Jayaraman andTeodor Bulboacă
Mathematics 2024, 12(2), 234; https://doi.org/10.3390/math12020234 - 11 Jan 2024
</t>
  </si>
  <si>
    <t>https://www.mdpi.com/2227-7390/12/2/234</t>
  </si>
  <si>
    <t>Abbas, M., Alhefthi, R.K., Ritelli, D., Arif, M. (2024). Sharp second-order Hankel determinant bounds for alpha-convex functions connected with modified sigmoid function. AXIOMS, 13(12), 844-862 [10.3390/axioms13120844]. https://dx.doi.org/10.3390/axioms13120844</t>
  </si>
  <si>
    <t>https://www.mdpi.com/2075-1680/13/12/844</t>
  </si>
  <si>
    <t>M. Acu (ULBS)</t>
  </si>
  <si>
    <t>Some subclasses of meromorphic functions</t>
  </si>
  <si>
    <t>Luminita-Ioana Cotîrla and Elisabeta-Alina Totoi, Similar Classes of Convex and Close-to-Convex Meromorphic
Functions Obtained Through Integral Operators, Symmetry 2024, 16, 1604.
https://doi.org/10.3390/
sym16121604</t>
  </si>
  <si>
    <t>https://www.mdpi.com/2073-8994/16/12/1604</t>
  </si>
  <si>
    <t>Adrian Nicolae Branga (ULBS), Ion Marian Olaru (ULBS)</t>
  </si>
  <si>
    <t>Generalized contractions and fixed point results in spaces with altering metrics</t>
  </si>
  <si>
    <t xml:space="preserve">R. Thangathamizh, A. Moussaoui, T. Došenović, S. Radenović, Fixed point results in controlled revised fuzzy metric spaces with an application to the transformation of solar energy to electric power, Military Technical Courier, ISSN 0042-8469, e-ISSN 2217-4753, vol. 72, no. 4, pp 1509-1536, 2024. </t>
  </si>
  <si>
    <t>http://www.vtg.mod.gov.rs/archive/2024/military-technical-courier-4-2024.pdf</t>
  </si>
  <si>
    <t>H. Huang, B. Samet, Two fixed point theorems in complete metric spaces, AIMS Mathematics, ISSN 2473-6988, vol. 9, no. 11, pp 30612-30637, 2024.</t>
  </si>
  <si>
    <t>https://www.aimspress.com/article/id/671f7bf1ba35de7eae907c8e</t>
  </si>
  <si>
    <t>Adrian Nicolae Branga (ULBS)</t>
  </si>
  <si>
    <t>Fixed point results for F-contractions in cone metric spaces over topological modules and applications to integral equations</t>
  </si>
  <si>
    <t>B. Gürbüz, A. Fernandez, Numerical and analytical methods for differential equations and systems, Fractal and Fractional, ISSN 2504-3110, vol. 8, no. 1, art. 59, pp 1-4, 2024.</t>
  </si>
  <si>
    <t>https://www.mdpi.com/2504-3110/8/1/59</t>
  </si>
  <si>
    <t>An application of the fixed point theory to the study of monotonic solutions for systems of differential equations</t>
  </si>
  <si>
    <t>M. A. M. Machado, I. Chapartegui-González, V. S. Castro,  E. E. D. Figueiredo, C. A. Jr. Conte, A. G. Torres, Biofilm-producing Escherichia coli O104:H4 overcomes bile salts toxicity by expressing virulence and resistance proteins, Letters in Applied Microbiology, ISSN 0266-8254, vol. 77, no. 4, pp , 2024.</t>
  </si>
  <si>
    <t>https://academic.oup.com/lambio/article-abstract/77/4/ovae032/7640851?redirectedFrom=fulltext&amp;login=false</t>
  </si>
  <si>
    <t>Cone metric spaces over topological modules and fixed point theorems for Lipschitz mappings</t>
  </si>
  <si>
    <t xml:space="preserve">H. Alzumi, J. Ahmad, Fixed-point results for multi-valued mappings in topological vector space-valued cone metric spaces with applications, Axioms, ISSN 2075-1680, vol. 13, no. 12, art. 841, 2024. </t>
  </si>
  <si>
    <t>https://www.mdpi.com/2075-1680/13/12/841</t>
  </si>
  <si>
    <t xml:space="preserve">A. A. Hijab, L. K. Shaakir, S. Aljohani, N. Mlaiki, Fredholm integral equation in composed-cone metric spaces, Boundary Value Problems, ISSN 1687-2770, vol. 2024, art. 64, pp 1-12, 2024. </t>
  </si>
  <si>
    <t>https://boundaryvalueproblems.springeropen.com/articles/10.1186/s13661-024-01876-w</t>
  </si>
  <si>
    <t xml:space="preserve">Z. Selko, E. Sila, Common fixed point results related to generalized F-contractions in extended cone b-metric spaces, WSEAS Transactions on Mathematics, ISSN 1109-2769, vol. 23, art. #33, pp 303-311, 2024. </t>
  </si>
  <si>
    <t>https://scienceon.kisti.re.kr/srch/selectPORSrchArticle.do?cn=NART130373889</t>
  </si>
  <si>
    <t xml:space="preserve">Tariq Kalim U(Department of Mathematics, Mirpur University of Science and Technology, Pakistan), Nadeem Muhammad(School of Mathematics and Statistics, Qujing Normal University, China), Zeeshan Muhammad(Department of Mathematics, Mirpur University of Science and Technology, Pakistan), Guran Liliana(Department of Pharmaceutical Sciences, Vasile Goldis Western University of Arad, Romania), Bucur Amelia(ULBS) </t>
  </si>
  <si>
    <t>On the dynamics of a dual space time fractional nonlinear Schrödinger model in optical fibers, Results in  Physics, vol.51, 2023, 106603</t>
  </si>
  <si>
    <t>Wang, Huiling and Peng, Xi and Deng, Hanying and He, Shangling and Deng, Dongmei and He, Yingji, Propagation of Three-Dimensional Optical Solitons in Fractional Complex Ginzburg-Landau Model. Available at SSRN: https://ssrn.com/abstract=4685247 or http://dx.doi.org/10.2139/ssrn.4685247</t>
  </si>
  <si>
    <t>https://papers.ssrn.com/sol3/papers.cfm?abstract_id=4685247</t>
  </si>
  <si>
    <t>WoS
https://www.webofscience.com/wos/woscc/full-record/WOS:001185657900001</t>
  </si>
  <si>
    <t>Jamshad Ahmad(Department of Mathematics, Faculty of Science, University of Gujrat, Gujrat, 50700, Pakistan), Sonia Akram(Department of Mathematics, Faculty of Science, University of Gujrat, Gujrat, 50700, Pakistan), Kanza Noor(Department of Mathematics, Faculty of Science, University of Gujrat, Gujrat, 50700, Pakistan), Muhammad Nadeem(School of Mathematics and Statistics, Qujing Normal University, Qujing, 655011, China), Bucur Amelia(ULBS), Yahya  Alsayaad(Department of Physics and Mathematics, Zabid-Hodeidah, Hodeidah University, Al-Hudaydah, 4113, Yemen)</t>
  </si>
  <si>
    <t>Soliton solutions of fractional extended nonlinear Schrödinger equation arising in plasma physics and   
nonlinear optical fiber, Scientific Reports, vol. 13, Article number 10877, 2023</t>
  </si>
  <si>
    <t>Batool, F.(School of Mathematics, Minhaj University, Lahore, Pakistan), Suleman, M.S.(School of Mathematics, Minhaj University, Lahore, Pakistan), Demirbilek, U.(Department of Mathematics, Mersin University, Mersin, Turkey) et al. Studying the impacts of M-fractional and beta derivatives on the nonlinear fractional model. Opt Quant Electron 56, 164 (2024). https://doi.org/10.1007/s11082-023-05634-7</t>
  </si>
  <si>
    <t>https://link.springer.com/article/10.1007/s11082-023-05634-7</t>
  </si>
  <si>
    <t>WoS
https://www.webofscience.com/wos/woscc/full-record/WOS:001123866100043</t>
  </si>
  <si>
    <t>Chou, D.(Department of Biomedical Engineering, National Cheng Kung University, Tainan, Taiwan), Boulaaras, S.M.(Department of Mathematics, College of Sciences and Arts in ArRass, Qassim University, Buraydah, Saudi Arabia), Rehman, H.U.(Department of Mathematics, University of Okara, Okara, Pakistan) et al. Probing wave dynamics in the modified fractional nonlinear Schrödinger equation: implications for ocean engineering. Opt Quant Electron 56, 228 (2024). https://doi.org/10.1007/s11082-023-05954-8</t>
  </si>
  <si>
    <t>https://link.springer.com/article/10.1007/s11082-023-05954-8</t>
  </si>
  <si>
    <t>WoS
https://www.webofscience.com/wos/woscc/full-record/WOS:001127228200002</t>
  </si>
  <si>
    <t>Aslan, E.C.(Department of Mathematics, Science Faculty, Firat University, Turkey), Deniz, D.(Department of Mathematics, Science Faculty, Firat University, Turkey), Inc, M.(Department of Mathematics, Science Faculty, Firat University, Turkey), Analysing of different wave structures to the dissipative NLS equation and modulation instability. Opt Quant Electron 56, 254 (2024).</t>
  </si>
  <si>
    <t>https://doi.org/10.1007/s11082-023-06035-6</t>
  </si>
  <si>
    <t>WoS
https://www.webofscience.com/wos/woscc/full-record/WOS:001131800900031</t>
  </si>
  <si>
    <t xml:space="preserve">Ghazala Akram(Department of Mathematics, University of the Punjab, Pakistan), Iqra Zainab(Department of Mathematics, University of the Punjab, Pakistan), Maasoomah Sadaf(Department of Mathematics, University of the Punjab, Pakistan), Bucur Amelia(ULBS)  </t>
  </si>
  <si>
    <t xml:space="preserve">Solitons, one line rogue wave            and breather wave solutions of a new extended KP-equation Results in Physics, Article number107147, 2023, 1-16         </t>
  </si>
  <si>
    <t>Nisa Çelik and Duygu Tetik (Department of Mathematics, Faculty of Arts and Sciences, Uludag University, Türkiye), New dynamical analysis of the exact traveling wave solutions to a (3+1)-dimensional Gardner-KP equation by three efficient architecture, Chaos, Solitons &amp; Fractals, vol. 179, Article number 114444, 2024, https://doi.org/10.1016/j.chaos.2023.114444</t>
  </si>
  <si>
    <t>https://www.sciencedirect.com/science/article/abs/pii/S0960077923013462#preview-section-references</t>
  </si>
  <si>
    <t>WoS
https://www.webofscience.com/wos/woscc/full-record/WOS:001153816000001</t>
  </si>
  <si>
    <t>Islam, M.T.(Department of Mathematics, Hajee Mohammad Danesh Science and Technology University, Dinajpur, Bangladesh), Sarkar, S.(Department of Mathematics, Hajee Mohammad Danesh Science and Technology University, Dinajpur, Bangladesh), Alsaud, H.,I.Mustafa(Department of Mathematics, Firat University, 23119, Elazig, Turkey
Department of Computer Engineering, Biruni University, 34010, Istanbul, Turkey
Department of Medical Research, China Medical University, 40402, Taichung, Taiwan) et al. Distinct wave profiles relating to a coupled of Schrödinger equations depicting the modes in optics. Opt Quant Electron 56, 492 (2024). https://doi.org/10.1007/s11082-023-06088-7</t>
  </si>
  <si>
    <t>https://link.springer.com/article/10.1007/s11082-023-06088-7#citeas</t>
  </si>
  <si>
    <t>WoS
https://www.webofscience.com/wos/woscc/full-record/WOS:001151558100010</t>
  </si>
  <si>
    <t>Shehab, M.F.(Department of Mathematics and Engineering Physics, Higher Institute of Engineering, El-Shorouk Academy, Cairo, Egypt), El-Sheikh(Department of Mathematics, Faculty of Science, Menoufia University, Egypt), M.M.A., Ahmed, H.M.(Department of Mathematics and Engineering Physics, Higher Institute of Engineering, El-Shorouk Academy, Cairo, Egypt),M. Mirzazadeh
(Department of Engineering Sciences, Faculty of Technology and Engineering University of Guilan, Iran), A. A. El-Gaber(Department of Mathematics, Faculty of Science, Menoufia University, Egypt),Mostafa Eslami(Department of Applied Mathematics, Faculty of Mathematical Sciences, University of Mazandaran, Babolsar, Iran).Analytic solutions for stochastic fourth-order (2+1)-dimensional NLSE with higher order odd and even terms using IMETFM. Opt Quant Electron 56, 475 (2024). https://doi.org/10.1007/s11082-023-05953-9</t>
  </si>
  <si>
    <t>https://link.springer.com/article/10.1007/s11082-023-05953-9</t>
  </si>
  <si>
    <t>WoS
https://www.webofscience.com/wos/woscc/full-record/WOS:001151558100044</t>
  </si>
  <si>
    <t>Pan, C.(School of Mathematics and Statistics, Hunan First Normal University, China), Cheemaa, N.(School of Mathematics and Physics, University of South China, China), Lin, W.(School of Mathematics and Physics, University of South China, China,Mustafa Inc
(Department of Mathematics, Firat University, Turkey).Nonlinear fiber optics with water wave flumes: dynamics of the optical solitons of the derivative nonlinear Schrödinger equation. Opt Quant Electron 56, 434 (2024). https://doi.org/10.1007/s11082-023-05985-1</t>
  </si>
  <si>
    <t>https://link.springer.com/article/10.1007/s11082-023-05985-1</t>
  </si>
  <si>
    <t>WoS
https://www.webofscience.com/wos/woscc/full-record/WOS:001151558100053</t>
  </si>
  <si>
    <t>Asaduzzaman(Department of Applied Mathematics, University of Rajshahi,Bangladesh), Akbar, M.A.(Department of Applied Mathematics, University of Rajshahi,Bangladesh) Optical soliton solutions: the evolution with changing fractional-order derivative in Biswas–Arshed and Schrödinger Kerr law equations. Opt Quant Electron 56, 465 (2024). https://doi.org/10.1007/s11082-023-05955-7</t>
  </si>
  <si>
    <t>https://link.springer.com/article/10.1007/s11082-023-05955-7</t>
  </si>
  <si>
    <t>WoS
https://www.webofscience.com/wos/woscc/full-record/WOS:001151558100030</t>
  </si>
  <si>
    <t>Mst. Munny Khatun, Md. Habibur Rahman, M. Ali Akbar.Wide-spectrum optical soliton solutions to the time-fractional cubic-quintic
resonant nonlinear Schrodinger equation with parabolic law. Results in Physics, vol.52, 2023, Article number 106862, 1-9</t>
  </si>
  <si>
    <t>https://www.sciencedirect.com/science/article/pii/S2211379723006551</t>
  </si>
  <si>
    <t>WoS
https://www.webofscience.com/wos/woscc/full-record/WOS:001108777700001</t>
  </si>
  <si>
    <t>Bucur Amelia(ULBS)</t>
  </si>
  <si>
    <t>How can we apply the models of the quality of life and the quality of life management in an economy based on knowledge? Economic Research Ekonomska Istrazivanja, 2017, 30(1), 629–646.</t>
  </si>
  <si>
    <t>Ben Mabrouk, A., Balalaa, M.S. A Backward-Forward Non-uniform Wavelet Forecasting Quality of Life Model in Digital Media Framework. Soc Indic Res (2024). https://doi.org/10.1007/s11205-024-03313-y</t>
  </si>
  <si>
    <t>https://link.springer.com/article/10.1007/s11205-024-03313-y</t>
  </si>
  <si>
    <t>WoS
https://www.webofscience.com/wos/woscc/full-record/WOS:001159436500002</t>
  </si>
  <si>
    <t>Modeling as a multiple-criteria decision-making problem and simulation, for the hierarchization of programs of study. Proceedings of the Advances in Automatic Control Modelling and Simulation, Braşov, 2013, 338–343.</t>
  </si>
  <si>
    <t>An indicator of an individual’s professional quality. In Proceedings of the 8th international conference on applied mathematics, simulation, modelling, Florence, 2014 (pp. 342-345).</t>
  </si>
  <si>
    <t>Bucur Amelia(ULBS), Oprean Constantin(ULBS)</t>
  </si>
  <si>
    <t>Operational research and applications in quality management. Saarbrücken: LAP Lambert Academic Publishing,2014</t>
  </si>
  <si>
    <t xml:space="preserve">Waheed A.(Department of Mathematics, COMSATS University Islamabad, Pakistan), Awais M.(
Department of Mathematics, COMSATS University Islamabad, Pakistan), Raja M.A.Z.(Future Technology Research Center, National Yunlin University of Science and Technology, Taiwan), Malik M.Y.(Department of Mathematics, College of Sciences, Saudi Arabia),Alqahtani A.S.(Department of Mathematics, College of Sciences, King Khalid University, Saudi Arabia),Peakon and solitary wave solutions of the LAX equation: Neuro computing procedure,International Communications in Heat and Mass Transfer (ICHMT), Vol.152, Article number 107321, 2024   </t>
  </si>
  <si>
    <t>https://www.sciencedirect.com/science/article/abs/pii/S0735193324000836</t>
  </si>
  <si>
    <t>WoS
https://www.webofscience.com/wos/woscc/full-record/WOS:001202190600001</t>
  </si>
  <si>
    <t>Rayhanul Islam, S.M., Bifurcation analysis and exact wave solutions of the nano-ionic
currents equation: Via two analytical techniques(Department of Mathematics, Pabna University of Science and Technology, Bangladesh), Results in Physics (2024), doi: https://doi.org/10.1016/j.rinp.
2024.107536</t>
  </si>
  <si>
    <t>https://www.sciencedirect.com/science/article/pii/S2211379724002195</t>
  </si>
  <si>
    <t>SCOPUS
https://15109sb37-y-https-www-scopus-com.z.e-nformation.ro/record/display.uri?eid=2-s2.0-85186640701&amp;origin=resultslist&amp;sort=plf-f&amp;src=s&amp;sid=a5206d89f5bcf55f1a4061098138b596&amp;sot=b&amp;sdt=b&amp;s=TITLE-ABS-KEY%28Bifurcation+analysis+and+exact+wave+solutions+of+the+nano-ionic+currents+equation%3A+Via+two+analytical+techniques%29&amp;sl=127&amp;sessionSearchId=a5206d89f5bcf55f1a4061098138b596&amp;relpos=0</t>
  </si>
  <si>
    <t>Qawaqneh, H.(Department of Mathematics, Faculty of Science and Information Technology, Al-Zaytoonah University of Jordan, Amman, Jordan), Zafar, A.(Department of Mathematics, COMSATS University Islamabad, Vehari, Pakistan), Raheel, M.(Department of Mathematics, COMSATS University Islamabad,Vehari, Pakistan) et al. New soliton solutions of M-fractional Westervelt model in ultrasound imaging via two analytical techniques. Opt Quant Electron 56, 737 (2024)</t>
  </si>
  <si>
    <t>https://link.springer.com/article/10.1007/s11082-024-06371-1</t>
  </si>
  <si>
    <t>WoS
https://www.webofscience.com/wos/woscc/full-record/WOS:001181569400011</t>
  </si>
  <si>
    <t>Luo, R.(International Business School, Guangdong University of Finance &amp; Economics, China), Faisal, K.(Department of Mathematics, Forman Christian College University, Lahore, Pakistan), Rezazadeh, H.(Faculty of Engineering Technology, Amol University of Special Modern Technologies, Amol, Iran), Hijaz Ahmad(Center for Applied Mathematics and Bioinformatics, Gulf University for Science and Technology, Mishref, Kuwait),Hijaz Ahmad(Department of Computer Science and Mathematics, Lebanese American University, Beirut, Lebanon), Soliton solutions of optical pulse envelope 
 with 
-time derivative. Opt Quant Electron 56, 719 (2024)</t>
  </si>
  <si>
    <t>https://link.springer.com/article/10.1007/s11082-023-06146-0</t>
  </si>
  <si>
    <t>WoS
https://www.webofscience.com/wos/woscc/full-record/WOS:001180576300008</t>
  </si>
  <si>
    <t>Farman Muhammad(Institute of Mathematics, Khwaja Fareed University of Enginnering and Information Technology, Raheem Yar Khan, Pakistan),Akgül Ali(Near East University, Mathematics Research Center, Department of Mathematics, Near East Boulevard, PC: 99138, Nicosia /Mersin 10 – Turkey),  Hashemi Mir Sajjad(Department of Mathematics, Basic Science Faculty, University of Bonab, P.O. Box 55513-95133, Bonab, Iran), Guran Liliana(Department of Hospitality Services, Babes-Bolyai University, Horia Street, No. 7, 400174, Cluj-Napoca, Romania)
7 Vasile Goldiș Western University of Arad, Department of Pharmaceutical Sciences, Revoluției
94, 310025, Arad, Romania),  Bucur Amelia(Lucian Blaga University of Sibiu; Faculty of Sciences; Department of Mathematics and Informatics;
I.Rațiu Street, no.5-7, 550012, Sibiu, Romania)</t>
  </si>
  <si>
    <t>Fractal fractional order operators in
computational techniques for mathematical models in epidemiology. Computer Modeling in Engineering &amp;
Sciences, 138(2), 1386–1403</t>
  </si>
  <si>
    <t>Shah, K.(Department of Mathematics and Science, Prince Sultan University,  Saudi Arabia), Sarwar, M.(Department of Mathematics, University of Malakand, Pakistan), Abdeljawad, T.(Department of Mathematics and Applied Mathematics, School of Science and Technology, Sefako Makgatho Health Sciences University, Ga-Rankuwa, South Africa) et al. Sufficient criteria for the existence of solution to nonlinear fractal-fractional order coupled system with coupled integral boundary conditions. J. Appl. Math. Comput. (2024)</t>
  </si>
  <si>
    <t>https://link.springer.com/article/10.1007/s12190-024-02033-3</t>
  </si>
  <si>
    <t>WoS
https://www.webofscience.com/wos/woscc/full-record/WOS:001183057700002</t>
  </si>
  <si>
    <t>Huiling Wang(School of Photoelectric Engineering, Guangdong Polytechnic Normal University, Guangzhou China),Xi Peng, Hanying Deng, Shangling He, Dongmei Deng, Yingji He(School of Photoelectric Engineering, Guangdong Polytechnic Normal University, China),  Propagation of three-dimensional optical solitons in fractional complex Ginzburg-Landau model, Physics Letters A, vol.498, 2024, 129357</t>
  </si>
  <si>
    <t>https://www.sciencedirect.com/science/article/abs/pii/S0375960124000525</t>
  </si>
  <si>
    <t>Farman Muhammad(Institute of Mathematics, Khwaja Fareed University of Enginnering and Information Technology, Raheem Yar Khan, Pakistan),Akgül Ali(Near East University, Mathematics Research Center, Department of Mathematics, Near East Boulevard, PC: 99138, Nicosia /Mersin 10 – Turkey),  Hashemi Mir Sajjad(Department of Mathematics, Basic Science Faculty, University of Bonab, P.O. Box 55513-95133, Bonab, Iran), Guran Liliana(Department of Hospitality Services, Babes-Bolyai University, Horia Street, No. 7, 400174, Cluj-Napoca, Romania
7 Vasile Goldiș Western University of Arad, Department of Pharmaceutical Sciences, Revoluției
94, 310025, Arad, Romania),  Bucur Amelia(Lucian Blaga University of Sibiu; Faculty of Sciences; Department of Mathematics and Informatics;
I.Rațiu Street, no.5-7, 550012, Sibiu, Romania)</t>
  </si>
  <si>
    <t>Riaz, M.(
Department of Mathematics, University of Malakand, Pakistan); Alqarni, F.A.(
Department of General Studies, University of Prince Mugrin, Saudi Arabia);
Aldwoah, K.(
Department of Mathematics, Faculty of Science, Islamic University of Madinah,  Saudi Arabia); Birkea, F.M.O.(
Department of Mathematics, Faculty of Science, Northern Border University,Saudi Arabia); Hleili, M.(
Department of Mathematics, Faculty of Science, University of Tabuk, Saudi Arabia)
Analyzing a Dynamical System with
Harmonic Mean Incidence Rate Using
Volterra–Lyapunov Matrices and
Fractal-Fractional Operators. Fractal
Fract. 2024, 8, 321. https://doi.org/
10.3390/fractalfract8060321</t>
  </si>
  <si>
    <t>https://www.mdpi.com/2504-3110/8/6/321</t>
  </si>
  <si>
    <t>WoS
https://www.webofscience.com/wos/woscc/full-record/WOS:001256024300001</t>
  </si>
  <si>
    <t>Camelia Oprean-Stan(ULBS), Cristina Tănăsescu(ULBS), Amelia Bucur(ULBS)</t>
  </si>
  <si>
    <t>A New Proposal for Efficiency Quantification of Capital Markets in the Context of Complex Nonlinear Dynamics and Chaos, Economic Research-Ekonomska Istraživanja, 30(1), 2017, 1669-1692</t>
  </si>
  <si>
    <t>Cenk C. Karahan(Boğaziçi University, Department of Management, Bebek, Istanbul, Turkiye), Attila Odabaşı(Boğaziçi University, Department of Management, Bebek, Istanbul, Turkiye),C. Sani Tiryaki(MFT Energy, Büyükdere Cd. No:185 Şişli, Istanbul, Turkiye), Wired together: Integration and efficiency in European electricity markets, Energy Economics,Article 107505, 2024</t>
  </si>
  <si>
    <t>https://www.sciencedirect.com/science/article/abs/pii/S0140988324002135</t>
  </si>
  <si>
    <t>WoS
https://www.webofscience.com/wos/woscc/full-record/WOS:001217513200001</t>
  </si>
  <si>
    <t xml:space="preserve">S.M.Rayhanul Islam, S.M.Yaisir Arafat and Mustafa Inc(Firat University, TR), Exploring novel optical soliton for the stochastic chiral nonlinear Schrodinger equation: Stability analysis and impact of parameters, Journal of Nonlinear Optical Physics &amp; Materials, 2024 </t>
  </si>
  <si>
    <t>https://www.worldscientific.com/doi/abs/10.1142/S0218863524500097</t>
  </si>
  <si>
    <t>WoS
https://www.webofscience.com/wos/woscc/full-record/WOS:001208294400001</t>
  </si>
  <si>
    <t>Wang, P.; Peng, S.; Cao, Y.;
Zhang, R. (School of Advanced Manufacturing, Guangdong University of Technology, China) The Conservative and
Efficient Numerical Method of 2-D
and 3-D Fractional Nonlinear
Schrödinger Equation Using Fast
Cosine Transform. Mathematics 2024,
12, 1110. https://doi.org/10.3390/
math12071110</t>
  </si>
  <si>
    <t>https://www.mdpi.com/2227-7390/12/7/1110</t>
  </si>
  <si>
    <t>WoS
https://www.webofscience.com/wos/woscc/full-record/WOS:001200865800001</t>
  </si>
  <si>
    <t>Gao, Q., Tian, SF., Liu, JC. et al.(School of Mathematics, China University of Mining and Technology, Xuzhou, People’s Republic of China), Breather Transitions and Their Mechanisms of a (2+1)-Dimensional Sine-Gordon Equation and a Modified Boussinesq Equation in Nonlinear Dynamics. Qual. Theory Dyn. Syst. 23, 171 (2024). https://doi.org/10.1007/s12346-024-01038-4</t>
  </si>
  <si>
    <t>https://link.springer.com/article/10.1007/s12346-024-01038-4#citeas</t>
  </si>
  <si>
    <t>WoS
https://www.webofscience.com/wos/woscc/full-record/WOS:001207711300002</t>
  </si>
  <si>
    <t>Badshah, F.(School of Electrical and Information Engineering, Hubei University of Automotive Technology, Shiyan,People’s Republic of China), Tariq, K.U.(Department of Mathematics, Mirpur University of Science and Technology, Mirpur, Pakistan), Zeeshan, M.(Department of Mathematics, Mirpur University of Science and Technology, Mirpur, Pakistan), Gamal M. Ismail
(Department of Mathematics, Faculty of Science, Islamic University of Madinah, Saudi Arabia), Khaled Mohamed Khedher
(Civil Engineering Department, College of Engineering, King Khalid University, Abha, Kingdom of Saudi Arabia), On the dynamical study of the quadratic-cubic fractional nonlinear Schrödinger model in superfast fibers. Opt Quant Electron 56, 822 (2024). https://doi.org/10.1007/s11082-023-06234-1</t>
  </si>
  <si>
    <t>https://link.springer.com/article/10.1007/s11082-023-06234-1#citeas</t>
  </si>
  <si>
    <t>WoS
https://www.webofscience.com/wos/woscc/full-record/WOS:001195953300027</t>
  </si>
  <si>
    <t>Akram, S., Ahmad, J.(Department of mathematics, Faculty of Science, University of Gujrat, Pakistan) Retrieval of diverse soliton, lump solutions to a dynamical system of the nonlinear Biswas–Milovic equation and stability analysis. J Opt (2024). https://doi.org/10.1007/s12596-024-01732-1</t>
  </si>
  <si>
    <t>https://link.springer.com/article/10.1007/s12596-024-01732-1</t>
  </si>
  <si>
    <t>WoS
https://www.webofscience.com/wos/woscc/full-record/WOS:001208146300002</t>
  </si>
  <si>
    <t>Farman Muhammad(Institute of Mathematics, Khwaja Fareed University of Enginnering and Information Technology, Raheem Yar Khan, Pakistan),Akgül Ali(Near East University, Mathematics Research Center, Department of Mathematics, Near East Boulevard, PC: 99138, Nicosia /Mersin 10 – Turkey),  Hashemi Mir Sajjad(Department of Mathematics, Basic Science Faculty, University of Bonab, P.O. Box 55513-95133, Bonab, Iran), Guran Liliana(Department of Hospitality Services, Babes-Bolyai University, Horia Street, No. 7, 400174, Cluj-Napoca, Romania)</t>
  </si>
  <si>
    <t xml:space="preserve">Fractal Fractional Order Operators in Computational Techniques for Mathematical Models in Epidemiology,   Computer Modeling in Engineering &amp; Sciences (CMES), vol.138, nr.2., 2024, 1385-1403  </t>
  </si>
  <si>
    <t>Carlo Cattani(Engineering School (DEIM), University of Tuscia, Italy)
, Haci Mehmet Baskonus(Department of Mathematics and Science Education, Faculty of Education, Harran University, Turkey) and Armando Ciancio(3
Università degli Studi di Messina, Dipartimento di Scienze Biomediche, Odontoiatriche e delle Immagini Morfologiche e
Funzionali, Italy), Introduction to the Special Issue on Recent Developments on Computational
Biology-I, CMES, Vol.139, Nr.3, 2024, 2261-2264</t>
  </si>
  <si>
    <t>https://cdn.techscience.cn/files/CMES/2024/TSP_CMES-139-3/TSP_CMES_50209/TSP_CMES_50209.pdf</t>
  </si>
  <si>
    <t>WoS
https://www.webofscience.com/wos/woscc/full-record/WOS:001195734600011
SCOPUS
https://1510911z8-y-https-www-scopus-com.z.e-nformation.ro/record/display.uri?eid=2-s2.0-85191346784&amp;origin=resultslist&amp;sort=plf-f&amp;src=s&amp;sot=b&amp;sdt=b&amp;s=TITLE-ABS-KEY%28Introduction+to+the+Special+Issue+on+Recent+Developments+on+Computational+Biology-I%29</t>
  </si>
  <si>
    <t>Ahmad, J., Hameed, M., Mustafa, Z.(Department of Mathematics, Faculty of Science, University of Gujrat, Pakistan), Shafqat Ur Rehman.(Department of Mathematics, Grand Asian University,  Pakistan) Soliton patterns in the truncated M-fractional resonant nonlinear Schrödinger equation via modified Sardar sub-equation method. J Opt (2024). https://doi.org/10.1007/s12596-024-01812-2</t>
  </si>
  <si>
    <t>https://link.springer.com/article/10.1007/s12596-024-01812-2</t>
  </si>
  <si>
    <t>WoS
https://www.webofscience.com/wos/woscc/full-record/WOS:001214774100003</t>
  </si>
  <si>
    <t>ur Rahman, M.(School of Mathematical Sciences, Jiangsu University,People’s Republic of China), AL-Essa(Department of Mathematical Sciences, College of Science, Princess Nourah bint Abdulrahman University, Saudi Arabia), L.A. Explorating the solition solutions of fractional Chen–Lee–Liu equation with birefringent fibers arising in optics and their sensitive analysis. Opt Quant Electron 56, 1041 (2024). https://doi.org/10.1007/s11082-024-06876-9</t>
  </si>
  <si>
    <t>https://link.springer.com/article/10.1007/s11082-024-06876-9</t>
  </si>
  <si>
    <t>WoS
https://www.webofscience.com/wos/woscc/full-record/WOS:001215625000001</t>
  </si>
  <si>
    <t>Peiyao Wang, Shangwen Peng, Yihao Cao and Rongpei Zhang(School of Advanced Manufacturing, Guangdong University of Technology, China),The Conservative and Efficient Numerical Method of 2-D and 3-D Fractional Nonlinear Schrödinger Equation Using Fast Cosine Transform, Mathematics 2024, 12(7), 1110</t>
  </si>
  <si>
    <t>Titu Mihail Aurel(ULBS), Bucur Amelia(ULBS)</t>
  </si>
  <si>
    <t>Models for Quality Analysis of Services in the Local Public Administration, Quality &amp; Quantity, vol. 50, issue 2, 2016, 921-936</t>
  </si>
  <si>
    <t>Laura Mina-Raiu, Cătălin- Valentin Raiu, Manuela Comăniciu, Improving the quality of civil
servants' professional training
process through digitalization -
an exploratory research from
employees' perspective,  Romanian Statistical Review nr. 1 / 2024, 43-64</t>
  </si>
  <si>
    <t>https://www.revistadestatistica.ro/wp-content/uploads/2024/03/3_RRS-1_2024.pdf</t>
  </si>
  <si>
    <t>WoS
https://www.webofscience.com/wos/woscc/full-record/WOS:001250567900003</t>
  </si>
  <si>
    <t>Bucur, Amelia(ULBS), Dobrotă, G.(Univ.Tg.Jiu), Oprean-Stan, C.(ULBS), &amp; Tănăsescu, C. ()ULBS)</t>
  </si>
  <si>
    <t xml:space="preserve"> Economic and qualitative
determinants of the world steel production. Metals, 7(5), 2017, 9. http://dx.doi.org/10.3390/met7050163</t>
  </si>
  <si>
    <t>Cunha, C. A. S., Lima, I. M., Caldas, G. B., Vieira Neto, J., Rangel, L. A. D., &amp; Lima, G. B.
A. (Universidade Federal Fluminense, Brazilia) (2024). Assessment of sustainable performance of the top five Brazilian steel industries using the
TOPSIS technique with Gaussian AHP. Gestão &amp; Produção, 31, e9823. https://doi.org/10.1590/1806-
9649-2024v31e9823</t>
  </si>
  <si>
    <t>https://www.scielo.br/j/gp/a/9pjMXznMFQtZnMfCbZkZGgv/</t>
  </si>
  <si>
    <t>SCOPUS
https://15109nsva-y-https-www-scopus-com.z.e-nformation.ro/results/results.uri?sort=plf-f&amp;src=s&amp;st1=Assessment+of+sustainable+performance+of+the+top+five+Brazilian+steel+industries+using+the+TOPSIS+technique+with+Gaussian+AHP&amp;sid=a152bf801d913bd67eeaf6faf2a44e40&amp;sot=b&amp;sdt=b&amp;sl=140&amp;s=TITLE-ABS-KEY%28Assessment+of+sustainable+performance+of+the+top+five+Brazilian+steel+industries+using+the+TOPSIS+technique+with+Gaussian+AHP%29&amp;origin=searchbasic&amp;editSaveSearch=&amp;yearFrom=Before+1960&amp;yearTo=Present&amp;sessionSearchId=a152bf801d913bd67eeaf6faf2a44e40&amp;limit=10</t>
  </si>
  <si>
    <t xml:space="preserve">Ghazala Akram(Department of Mathematics, University of the Punjab, Pakistan), Iqra Zainab(Department of Mathematics, University of the Punjab, Pakistan), Maasoomah Sadaf(Department of Mathematics, University of the Punjab, Pakistan), Bucur Amelia(ULBS)   </t>
  </si>
  <si>
    <t>Fatma Nur Kaya Saglam(Tekirdağ Namık Kemal University, Department of Mathematics,Turkey), Shabir Ahmad(Department of Mathematics, University of Malakand, Chakdara, Pakistan), Stability analysis and retrieval of new solitary waves of (2+1)- and (3+1)-dimensional potential Kadomtsev–Petviashvili and B-type Kadomtsev–Petviashvili equations using auxiliary equation technique, Modern Physics Letters B, 2024, https://doi.org/10.1142/S021798492450413X</t>
  </si>
  <si>
    <t>https://www.worldscientific.com/doi/abs/10.1142/S021798492450413X</t>
  </si>
  <si>
    <t>WoS
https://www.webofscience.com/wos/woscc/full-record/WOS:001227689900001</t>
  </si>
  <si>
    <t>Çulha Ünal, S.(Department of Avionics, School of Civil Aviation, Suleyman Demirel University, Isparta, Turkey) Exact solutions of the Landau–Ginzburg–Higgs equation utilizing the Jacobi elliptic functions. Opt Quant Electron 56, 1027 (2024). https://doi.org/10.1007/s11082-024-06749-1</t>
  </si>
  <si>
    <t>https://link.springer.com/article/10.1007/s11082-024-06749-1</t>
  </si>
  <si>
    <t>WoS
https://www.webofscience.com/wos/woscc/full-record/WOS:001225953500013</t>
  </si>
  <si>
    <t>Shakeel, M.(School of Mathematics and Statistics, Central South University, Changsha 410083, China); Liu, X.(School of Mathematics and Statistics, Central South University, Changsha 410083, China);
Alshammari, F.S.(Department of Mathematics and Statistics, College of Science, Imam Mohammad Ibn Saud Islamic University
(IMSIU), Riyadh 11432, Saudi Arabia) Exploring the
Depths: Soliton Solutions, Chaotic
Analysis, and Sensitivity Analysis in
Nonlinear Optical Fibers. Fractal Fract.
2024, 8, 317. https://doi.org/
10.3390/fractalfract8060317</t>
  </si>
  <si>
    <t>https://www.mdpi.com/2504-3110/8/6/317</t>
  </si>
  <si>
    <t>WoS
https://www.webofscience.com/wos/woscc/full-record/WOS:001257910200001</t>
  </si>
  <si>
    <t>Eiman, Kamal Shah (Department of Mathematics, University of Malakand,Pakistan), Muhammad Sarwar(Department of Mathematics, University of Malakand,Pakistan), Thabet Abdeljawad (Department of Medical Research, China Medical University, Taiwan; Department of Mathematics and Applied Mathematics School of Science and Technology, Sefako Makgatho Health Sciences University, Ga-Rankuwa, South Africa; Department of Mathematics, Kyung Hee University, Seoul, Republic of Korea), A comprehensive mathematical analysis of fractal–fractional order nonlinear
re-infection model, Alexandria Engineering Journal, 103, 2024, pp. 353-365</t>
  </si>
  <si>
    <t>https://pdf.sciencedirectassets.com/270704/1-s2.0-S1110016824X00174/1-s2.0-S1110016824006094/main.pdf?X-Amz-Security-Token=IQoJb3JpZ2luX2VjEO%2F%2F%2F%2F%2F%2F%2F%2F%2F%2F%2FwEaCXVzLWVhc3QtMSJIMEYCIQDbad55W05TQ8fO60ieG95OLljV1s51GXYQYQLNJPuuaAIhAOzmV4D%2BM0QPk1kfnrOJgZ5UAy95u8pjJrZkJsIVOqAjKrsFCKj%2F%2F%2F%2F%2F%2F%2F%2F%2F%2FwEQBRoMMDU5MDAzNTQ2ODY1IgwmUi08Icx7GOw4aAwqjwUCXif7iF8wfWdirJr%2F1XjbLmK%2BTyz5NdhNEvbJtxUTbYCYXCi99BsxdV4InkZE0wDC3SndW3Yz8O%2BfpYVGjSFJik2m%2Bh3du2ikO7oHmjziNXp384vnFSW0vGJtljnulzMWQ1P8Ghtu7bYT5Gsm77ZwxehQcFOCP%2FjzaiLODY%2FM%2F3imdebP7dIL82pS4yx6CSsD214x7M7lB1j2I4G60oqEA6zUF9jbr9ZCdByQH8xdL%2FI2JwSzlGOcXW8oEs09zqQNTJKBiHZvHJ9LbtKnb0EARAJXaO5N03%2Bkfe7VBY0KmQWmj9%2F4F7GGpN29J0zk1vlRc0heQIFT%2F%2BKVdvp1wCYR4jUfFaE6s%2BW7pQo2bRQVJZwt1CyYYFiCxOdB%2BOWV3slaZOx9t5kjgknLySRiaKjHNO0TiZ8I7Kf5QpJZmKeuntdhASzbuqi2S3vIH1d26fk2cOPIRvYESdXPFPhol8k2TdjbxBALuhMrZokuIZ0lXs%2BOJNmMP6xhy62ZdB0QoCTb92DTqBsahQHVdqdMC8solw1PXOyY38YZFbzi6bwMT9nMAfWrzOKfAj%2BPLeYEXnU2fs5gp5ZdwesaMI7KtgNU1EktM%2FVo7IXQlE11NdwMjm%2FhcMw9hmI7OFkhoQLfslUM2JcuEpaPP93tgyAZYPQgSB1JYFd%2B6d7GWHhrZ0PuWdZdz2Zx1XJYkfh8hvc%2FwzldpydD%2BXELJiBl%2FEtiOD7plihrpswAptGF3sTJWBGeVX0fVTamzpPDGGBT2KGRmURezsg0N82RxJhpMJU1sgqdwvrb1Ttx%2FmFMOZcc9nP596vRQQj6hBpOxZOpqN%2F4%2BE7j2vVeHp%2FQg3GNfGgfwi7DRTeZVJxJPnByu5IEdRKGMIXumrQGOrABPLeO2uhZ2pR61bIENudNxD08MsHWwVvB6fiaJkziyQD9n6t0bfVJc5Vv3auPVL%2FcWgpR8NxqZBHDfsYMDkaDqgmGmNVhvGATjJBcoorCqOmgqkA9XCUVAYsvaksE0lv%2Btzn0%2F8QTD%2B9MUJP5I4bSfc3ik2DWs68tK4rxyWSNFR4Pw1Pn6XXHnuFWENn8vigGjwB4%2Fx0bB1xVwU5TrbJT8sXr6Iie4Gu%2FOWWOTda4F6k%3D&amp;X-Amz-Algorithm=AWS4-HMAC-SHA256&amp;X-Amz-Date=20240704T155228Z&amp;X-Amz-SignedHeaders=host&amp;X-Amz-Expires=300&amp;X-Amz-Credential=ASIAQ3PHCVTYUYFEDVXM%2F20240704%2Fus-east-1%2Fs3%2Faws4_request&amp;X-Amz-Signature=ebddfcb2856693d5fda53afe86bcd3279b1639a76752769e293ad78c63e78d51&amp;hash=c41f26fcab037169225e1efb2ca7ac8c4e0266bbd91cd34f4f00172b9b67f761&amp;host=68042c943591013ac2b2430a89b270f6af2c76d8dfd086a07176afe7c76c2c61&amp;pii=S1110016824006094&amp;tid=spdf-6f32f505-616b-4e74-90f7-2c91094a0858&amp;sid=4ee883cf17fcd54b9b194622113d8ae9f01dgxrqb&amp;type=client&amp;tsoh=d3d3LnNjaWVuY2VkaXJlY3QuY29t&amp;ua=10095c5e02565b5f50&amp;rr=89e048593c1b284e&amp;cc=ro</t>
  </si>
  <si>
    <t>WoS
https://www.webofscience.com/wos/woscc/full-record/WOS:001339155200001</t>
  </si>
  <si>
    <t>M. A. El-Shorbagy, Sonia Akram, Mati ur Rahman and Hossam A. Nabwey( Department of Mathematics, College of Science and Humanities in Al-Kharj, Prince Sattam bin
Abdulaziz University, Al-Kharj 11942, Saudi Arabia
2 Department of Basic Engineering Science, Faculty of Engineering, Menoufia University, Shebin
El-Kom 32511, Egypt
3 Department of Mathematics, Faculty of Science, University of Gujrat, Gujrat-50700, Pakistan
4 School of Mathematical Sciences, Jiangsu University, Zhenjiang 212013, Jiangsu, China
5 Department of Computer Science and Mathematics, Lebanese American University, Beirut,
Lebanon), Analysis of bifurcation, chaotic structures, lump and M − W-shape soliton
solutions to (2 + 1) complex modified Korteweg-de-Vries system, AIMS Mathematics, 9(6): 2024, 16116–16145</t>
  </si>
  <si>
    <t>https://www.aimspress.com/aimspress-data/math/2024/6/PDF/math-09-06-780.pdf</t>
  </si>
  <si>
    <t>WoS
https://www.webofscience.com/wos/woscc/full-record/WOS:001231076700004</t>
  </si>
  <si>
    <t>Borhan, J.R.M.(Department of Mathematics, Jashore University of Science and Technology, Bangladesh); Miah, M.M.(Division of Mathematical and Physical Sciences, Kanazawa University, Japan);
Alsharif, F.(Department of Mathematics, College of Science, Taibah University,
Saudi Arabia); Kanan, M.(Department of Mechanical Engineering, College of Engineering, Zarqa University, Jordan) Abundant
Closed-Form Soliton Solutions to the
Fractional Stochastic
Kraenkel–Manna–Merle System with
Bifurcation, Chaotic, Sensitivity, and
Modulation Instability Analysis.
Fractal Fract. 2024, 8, 327.
https://doi.org/10.3390/
fractalfract8060327</t>
  </si>
  <si>
    <t>https://www.mdpi.com/2504-3110/8/6/327</t>
  </si>
  <si>
    <t>WoS
https://www.webofscience.com/wos/woscc/full-record/WOS:001255760200001</t>
  </si>
  <si>
    <t>Muhammad Nadeem(Department of Mathematics, PMAS Arid Agricultural University, Pakistan), Omar Abu Arqub(Department of Mathematics, Al-Balqa Applied University, Jordan), Fawziah M.Alotaibi, Optical soliton solutions and modulation instability for unstable conformable Schrodinger model, International Journal of Modern Physics C, 2024</t>
  </si>
  <si>
    <t>https://www.worldscientific.com/doi/epdf/10.1142/S0129183124501754</t>
  </si>
  <si>
    <t>WoS
https://www.webofscience.com/wos/woscc/full-record/WOS:001265288000003</t>
  </si>
  <si>
    <t>Gupta, R.K., Yadav, P.(Department of Mathematics, School of Basic Sciences, Central University of Haryana, India) Extended Lie Method for Mixed Fractional Derivatives, Unconventional Invariants and Reduction, Conservation Laws and Acoustic Waves Propagated via Nonlinear Dispersive Equation. Qual. Theory Dyn. Syst. 23, 203 (2024). https://doi.org/10.1007/s12346-024-01064-2</t>
  </si>
  <si>
    <t>https://link.springer.com/article/10.1007/s12346-024-01064-2#citeas</t>
  </si>
  <si>
    <t>WoS
https://www.webofscience.com/wos/woscc/full-record/WOS:001232865200001</t>
  </si>
  <si>
    <t>Muhammad, J., Ali, Q. &amp; Younas, U. (Department of Mathematics, Shanghai University, No. 99 Shangda Road, Shanghai, 200444, China
Jan Muhammad &amp; Usman Younas
Department of Mathematics, University of Chakwal, Chakwal, Pakistan
Qasim Ali
Newtouch Center for Mathematics of Shanghai University, Shanghai, 200444, China
Usman Younas) On the analysis of optical pulses to the fractional extended nonlinear system with mechanism of third-order dispersion arising in fiber optics. Opt Quant Electron 56, 1168 (2024). https://doi.org/10.1007/s11082-024-07061-8</t>
  </si>
  <si>
    <t>https://link.springer.com/article/10.1007/s11082-024-07061-8#citeas</t>
  </si>
  <si>
    <t>WoS
https://www.webofscience.com/wos/woscc/full-record/WOS:001244350600002</t>
  </si>
  <si>
    <t>Alqahtani, A.M., Akram, S., Ahmad, J. et al.(Math Department, Shaqra University, Shaqra, Saudi Arabia
Awatif Muflih Alqahtani
Department of Mathematics, Faculty of Science, University of Gujrat, Gujrat, 50700, Pakistan
Sonia Akram &amp; Jamshad Ahmad
Department of Mathematics, Faculty of Science, Islamic University of Madinah, Medina, Al Madinah, 42351, Saudi Arabia
K. A. Aldwoah
School of Mathematical Sciences, Jiangsu University, Zhenjiang, Jiangsu, 212013, People’s Republic of China
Mati ur Rahman
Department of Computer Science and Mathematics, Lebanese American University, Beirut, Lebanon
Mati ur Rahman) Stochastic wave solutions of fractional Radhakrishnan–Kundu–Lakshmanan equation arising in optical fibers with their sensitivity analysis. J Opt (2024). https://doi.org/10.1007/s12596-024-01850-w</t>
  </si>
  <si>
    <t>https://link.springer.com/article/10.1007/s12596-024-01850-w#citeas</t>
  </si>
  <si>
    <t>WoS
https://www.webofscience.com/wos/woscc/full-record/WOS:001234202800004</t>
  </si>
  <si>
    <t>Akram, S., Ahmad, J. (Department of mathematics, Faculty of Science, University of Gujrat, Gujrat, 50700, Pakistan) Retrieval of diverse soliton, lump solutions to a dynamical system of the nonlinear Biswas–Milovic equation and stability analysis. J Opt (2024). https://doi.org/10.1007/s12596-024-01732-1</t>
  </si>
  <si>
    <t>Shakeel, M.(School of Mathematics and Statistics, Central South University, China); Liu, X.(School of Mathematics and Statistics, Central South University, China;
Alshammari, F.S.(Department of Mathematics and Statistics, College of Science, Imam Mohammad Ibn Saud Islamic University
(IMSIU), Saudi Arabia) Exploring the
Depths: Soliton Solutions, Chaotic
Analysis, and Sensitivity Analysis in
Nonlinear Optical Fibers. Fractal Fract.
2024, 8, 317. https://doi.org/
10.3390/fractalfract8060317</t>
  </si>
  <si>
    <t>WoS
https://www.webofscience.com/wos/woscc/full-record/WOS:001031140200001</t>
  </si>
  <si>
    <t>Gilberto Crispim( Federal University of Goiás,Faculty of Administration,Accounting and Economic Sciences, Brazilia), Luiz Alberton( Federal  University  of  Santa  Catarina,    Socioeconomic    Center,    Department    of    Accounting    Sciences,Trindade, Brazilia), Raimundo Nonato Rodrigues(Federal  University  of  Pernambuco, Brazil), Model of performance indicators for the evaluation of state public health expenditures in Brazil, Revista Ambiente Contábil, 16(2), 2024, pp.241-267</t>
  </si>
  <si>
    <t>https://periodicos.ufrn.br/ambiente/article/view/36725/18856</t>
  </si>
  <si>
    <t>WoS
https://www.webofscience.com/wos/woscc/full-record/WOS:001346046600012</t>
  </si>
  <si>
    <t>Ghayad, M.S., Ahmed, H.M., Badra, N.M. et al.(Department of Physics and Engineering Mathematics, Higher Institute of Engineering and Technology, Tanta, Egypt) Extraction of new optical solitons of conformable time fractional generalized RKL equation via quadrupled power-law of self-phase modulation. Opt Quant Electron 56, 1304 (2024). https://doi.org/10.1007/s11082-024-06938-y</t>
  </si>
  <si>
    <t>https://link.springer.com/article/10.1007/s11082-024-06938-y#citeas</t>
  </si>
  <si>
    <t>WoS
https://www.webofscience.com/wos/woscc/full-record/WOS:001265504900005</t>
  </si>
  <si>
    <t>Uquillas Granizo, G.G.;
Mostacero, S.J.; Puente Riofrío, M.I.
Exploring the Competencies, Phases
and Dimensions of Municipal
Administrative Management towards
Sustainability: A Systematic Review.
Sustainability 2024, 16, 5991. https://
doi.org/10.3390/su16145991</t>
  </si>
  <si>
    <t>https://www.mdpi.com/2071-1050/16/14/5991</t>
  </si>
  <si>
    <t>WoS
https://www.webofscience.com/wos/woscc/full-record/WOS:001277443900001</t>
  </si>
  <si>
    <t>Badr Saad T. Alkahtani(Department of Mathematics, College of Science, King Saud University, Saudi Arabia), Computational soliton solutions for the fractional nonlinear dynamical
model arising in water wave, Ain Shams Engineering Journal, 2024</t>
  </si>
  <si>
    <t>https://www.sciencedirect.com/science/article/pii/S2090447924003253</t>
  </si>
  <si>
    <t>WoS
https://www.webofscience.com/wos/woscc/full-record/WOS:001319164600001</t>
  </si>
  <si>
    <t xml:space="preserve">Evi Safitri, Tarmizi Usman,A Mardhi,Nazaruddin Nazaruddin, Muhammad Ikhwan,Marwan Ramli (Department of Mathematics, Universitas Syiah Kuala, Indonesia), Multi-peak soliton dynamics and decoherence via the attenuation effects and trapping potential based on a fractional nonlinear Schrödinger cubic quintic equation in an optical fiber, Alexandria Engineering Journal, vol. 107, 2024, pp.507-520 </t>
  </si>
  <si>
    <t>https://www.sciencedirect.com/science/article/pii/S1110016824007531</t>
  </si>
  <si>
    <t>WoS
https://www.webofscience.com/wos/woscc/full-record/WOS:001284173600001</t>
  </si>
  <si>
    <t>Marwan Ramli, Muhammad Ikhwan, Nazaruddin Nazaruddin, Harish A. Mardi,
Tarmizi Usman, Evi Safitr(Department of Mathematics, Universitas Syiah Kuala, Indonesi), Multi-peak soliton dynamics and decoherence via the attenuation effects
and trapping potential based on a fractional nonlinear Schrodinger ¨ cubic
quintic equation in an optical fiber, Alexandria Engineering Journal, 2024, 507-520</t>
  </si>
  <si>
    <t>Alhefthi(Department of Mathematics, College of Sciences, King Saud University, Saudi Arabia), R.K., Tariq, K.U. &amp; Kazmi(Department of Mathematics, Mirpur University of Science and Technology, Pakistan), S.M.R. On nonlinear wave structures, stability analysis and modulation instability of the time fractional perturbed dynamical model in ultrafast fibers. Opt Quant Electron 56, 1326 (2024). https://doi.org/10.1007/s11082-024-06432-5</t>
  </si>
  <si>
    <t>https://link.springer.com/article/10.1007/s11082-024-06432-5</t>
  </si>
  <si>
    <t>WoS
https://www.webofscience.com/wos/woscc/full-record/WOS:001275451000022</t>
  </si>
  <si>
    <t>Zhong-Zhou Lan(School of Computer Information Management, Inner Mongolia University of Finance and Economics, China), Bound-state solitons in three-wave resonant interactions. Nonlinear Dyn (2024). https://doi.org/10.1007/s11071-024-10121-z</t>
  </si>
  <si>
    <t>https://link.springer.com/article/10.1007/s11071-024-10121-z</t>
  </si>
  <si>
    <t>WoS
https://www.webofscience.com/wos/woscc/full-record/WOS:001286154600006</t>
  </si>
  <si>
    <t>Han, M., Bai, X. &amp; Yang, R. Interference and tunneling of beams in fractional systems with rectangular potential. Eur. Phys. J. D 78, 102 (2024). https://doi.org/10.1140/epjd/s10053-024-00901-y</t>
  </si>
  <si>
    <t>https://link.springer.com/article/10.1140/epjd/s10053-024-00901-y</t>
  </si>
  <si>
    <t>WoS
https://www.webofscience.com/wos/woscc/full-record/WOS:001287982500001</t>
  </si>
  <si>
    <t>Ikram Ullah, Kamal Shah(Prince Sultan University: Riyadh, SA), Thabet Abdeljawad, Shoaib Barak(Govt Degree College No 2 Mardan, Higher Education Department Kp: Mardan, Pakistan, PK). Pioneering the plethora of soliton for the (3+1)-dimensional fractional heisenberg ferromagnetic spin chain equation, Phys. Scr. 99, 095229, 2024</t>
  </si>
  <si>
    <t>https://iopscience.iop.org/article/10.1088/1402-4896/ad6ae6/meta</t>
  </si>
  <si>
    <t>WoS
SCOPUS
https://www.webofscience.com/wos/woscc/full-record/WOS:001291510100001</t>
  </si>
  <si>
    <t>Wang, C., Attia, R.A.M., Alfalqi, S.H. et al. Systematic exploration of solitary wave characteristics for the high-order dispersive extended nonlinear Schrödinger model. Opt Quant Electron 56, 892 (2024). https://doi.org/10.1007/s11082-024-06817-6</t>
  </si>
  <si>
    <t>https://link.springer.com/article/10.1007/s11082-024-06817-6</t>
  </si>
  <si>
    <t>WoS
SCOPUS
https://www.webofscience.com/wos/woscc/full-record/WOS:001198641400017</t>
  </si>
  <si>
    <t>Wenjie Lu(School of Education, Nanchang Institute of Science &amp; Technology,People's Republic of China), Jamshad Ahmad(Department of Mathematics, Faculty of Science, University of Gujrat , Pakistan), Sonia Akram(Department of Mathematics, Faculty of Science, University of Gujrat, Pakistan), Khaled A Aldwoah(Department of Mathematics, Faculty of Science, Islamic University of Madinah, Medina, Saudi Arabia), Soliton solutions and sensitive analysis to nonlinear wave model arising in optics, Phys. Scr. 99 085230
DOI 10.1088/1402-4896/ad5fcd, 2024</t>
  </si>
  <si>
    <t>https://iopscience.iop.org/article/10.1088/1402-4896/ad5fcd/meta</t>
  </si>
  <si>
    <t>WoS
SCOPUS
https://www.webofscience.com/wos/woscc/full-record/WOS:001270280400001</t>
  </si>
  <si>
    <t>K Aziz (University of Swat: Mingora, Pakistan) et al, Ion temperature gradient modes modulational stability with kappa-distribution,  2024 Phys. Scr. VOL.99, NO.10, 105608
DOI 10.1088/1402-4896/ad740e</t>
  </si>
  <si>
    <t>https://singdirect.iopscience.iop.org/article/10.1088/1402-4896/ad740e/meta</t>
  </si>
  <si>
    <t>WoS
https://www.webofscience.com/wos/woscc/full-record/WOS:001309326400001</t>
  </si>
  <si>
    <t>50</t>
  </si>
  <si>
    <t>Wang, P.; Peng, S.; Cao, Y.;
Zhang, R.(School of Advanced Manufacturing, Guangdong University of Technology, Jieyang 522000, China) The Conservative and
Efficient Numerical Method of 2-D
and 3-D Fractional Nonlinear
Schrödinger Equation Using Fast
Cosine Transform. Mathematics 2024,
12, 1110. https://doi.org/10.3390/
math12071110</t>
  </si>
  <si>
    <t>Khurram Shabbir(Department of Mathematics, Government College University, Katchery Road, Lahore,Pakistan), Javed Iqbal(Department of Mathematics, Government College University, Katchery Road, Lahore, Pakistan); Amelia Bucur(ULBS); Azhar Ali Zafar(Abdus Salam School of Mathematical Sciences, GC University Lahore)</t>
  </si>
  <si>
    <t xml:space="preserve">Analyzing the convergence of a semi-             numerical-analytical scheme for non-linear fractional PDEs, Alexandria Engineering Journal, vol.78, 26-34, 2023 </t>
  </si>
  <si>
    <t>Javed Iqbal(Department of Mathematics, Government College University, Katchery Road, Lahore, Pakistan), Khurram Shabbir(Department of Mathematics, Government College University, Katchery Road, Lahore, Pakistan),Liliana Guran(Department of Hospitality Services, Babes¸-Bolyai University,  Cluj-Napoca)Homan Emadifer(Department of Mathematics, Saveetha School of Engineering, Saveetha Institute of Medical and Technical Sciences,Saveetha University,Tamil Nadu, India), A Novel Approach with Comparative Computational Simulation of Analytical Solutions of Fractional Order Volterra Type Integral Equations, International Journal of Differential Equations, 2024, https://doi.org/10.1155/2024/8629461, pp 1-16</t>
  </si>
  <si>
    <t>https://onlinelibrary.wiley.com/doi/full/10.1155/2024/8629461</t>
  </si>
  <si>
    <t>WoS
https://www.webofscience.com/wos/woscc/full-record/WOS:001330332900001</t>
  </si>
  <si>
    <t>Amelia Bucur(ULBS), Liliana Guran(UBB Cluj Napoca), Adrian Petrusel(UBB Cluj Napoca)</t>
  </si>
  <si>
    <t>Fixed Point Theorem for Multivalued Operators on a Set Endowed with Vector-Valued Metrics and Applications, Fixed Point Theory, no.1, 19-34, Cluj-Napoca, 2009</t>
  </si>
  <si>
    <t>Petruşel, A., Petruşel, G., Yao, JC. (2024). Fixed Point Theory for Multi-valued Feng–Liu Operators in Vector-Valued Metric Spaces. In: Younis, M., Chen, L., Singh, D. (eds) Recent Developments in Fixed-Point Theory. Industrial and Applied Mathematics. Springer, Singapore. https://doi.org/10.1007/978-981-99-9546-2_2</t>
  </si>
  <si>
    <t>https://link.springer.com/chapter/10.1007/978-981-99-9546-2_2#citeas</t>
  </si>
  <si>
    <t>WoS
https://www.webofscience.com/wos/woscc/full-record/WOS:000338048300001</t>
  </si>
  <si>
    <t>Ullah Ikram (Central South University, China), Shah Kamal(Prince Sultan University, Saudi Arabia), Thabet Abdeljawad(Prince Sultan University, Saudi Arabia), Shoaib Barak(Govt Degree College No 2 Mardan, Higher Education Department Kp: Mardan, Pakistan), Pioneering the plethora of soliton for the (3+1)-dimensional fractional heisenberg ferromagnetic spin chain equation, Physica Scripta,vol 99, nr.9,095229,2024, DOI 10.1088/1402-4896/ad6ae6</t>
  </si>
  <si>
    <t>https://iopscience.iop.org/article/10.1088/1402-4896/ad6ae6</t>
  </si>
  <si>
    <t>Newton I. Okposo(Department of Mathematics, Delta State University, PMB 1, Abraka, Delta State, Nigeria), Raghavendar, K.(Department of Mathematics, School of Advanced Sciences, Vellore Institute of Technology Vellore, Vellore, Tamil Nadu, 632014, India), Khan, N.(Department of Mathematics, City University of Science and Information Technology, Peshawar, Khyber Pakhtunkhwa, 25000, Pakistan),J. F. Gómez-Agullar(Centro de Investigación en Ingeniería y Ciencias Aplicadas (CIICAp-IICBA)/UAEM, Universidad Autónoma del Estado de Morelos, Cuernavaca, Mexico),Abel M. Jonathan(Department of Information Engineering, Computer Science and Mathematics, University of L’Aquila, Via Vetoio, Coppito, 67100, L’Aquila, Italy), New exact optical solutions for the Lakshmanan–Porsezian–Daniel equation with parabolic law nonlinearity using the 
-expansion technique. Nonlinear Dyn (2024). https://doi.org/10.1007/s11071-024-10430-3</t>
  </si>
  <si>
    <t>https://link.springer.com/article/10.1007/s11071-024-10430-3</t>
  </si>
  <si>
    <t>WoS
SCOPUS
https://www.webofscience.com/wos/woscc/full-record/WOS:001335078600004</t>
  </si>
  <si>
    <t>Rami Ahmad El-Nabulsi(Institute of Hydrobiology, Biology Centre of the Czech Academy of Sciences, Czech Republic), Modelling of KdV-Soliton Through Fractional Action and Emergence of Lump Waves. Qualitative Theory of Dynamical Systems (2024) 23:298</t>
  </si>
  <si>
    <t>https://link.springer.com/article/10.1007/s12346-024-01141-6</t>
  </si>
  <si>
    <t>WoS
SCOPUS
https://www.webofscience.com/wos/woscc/full-record/WOS:001345467600004</t>
  </si>
  <si>
    <t>U.Akram(College of Aerospace Engineering, Nanjing University of Aeronautics and Astronautics, Jiangsu, China),A. Alhushaybari(Department of Mathematics, Turabah University College, Taif University
, Saudi Arabia),A. M. Alharthi(Department of Mathematics, Turabah University College, Taif University,Saudi Arabia), Soliton-based modeling of nano-ionic currents in transmission line, Physics of Fluids, vol.36,nr.9, 097140 (2024)</t>
  </si>
  <si>
    <t>https://pubs.aip.org/aip/pof/article-abstract/36/9/097140/3313178/Soliton-based-modeling-of-nano-ionic-currents-in?redirectedFrom=fulltext</t>
  </si>
  <si>
    <t>WoS
https://www.webofscience.com/wos/woscc/full-record/WOS:001373369400033
SCOPUS</t>
  </si>
  <si>
    <t>Muflih Alqahtani(Department of Mathematics, Shaqra University, Saudi Arabia), A., Akram, S.(Department of Mathematics, Faculty of Science, University of Gujrat,Gujrat, Pakistan), &amp; Alosaimi, M.(Department of Mathematics and Statistics, College of Science, Taif University, Taif, Saudi Arabia) (2024). Study of bifurcations, chaotic structures with sensitivity analysis and novel soliton solutions of non-linear dynamical model. Journal of Taibah University for Science, 18(1). https://doi.org/10.1080/16583655.2024.2399870</t>
  </si>
  <si>
    <t>https://www.tandfonline.com/doi/full/10.1080/16583655.2024.2399870</t>
  </si>
  <si>
    <t>WoS
https://www.webofscience.com/wos/woscc/full-record/WOS:001345716800086
SCOPUS
https://www.webofscience.com/wos/woscc/full-record/WOS:001319970300001</t>
  </si>
  <si>
    <t>Alazman, I.(Department of Mathematics and Statistics, College of Science, Imam Mohammad Ibn Saud Islamic University (IMSIU),  Saudi Arabia), Alkahtani, B.S.T.(Department of Mathematics, College of Science, King Saud University, Saudi Arabia) &amp; Mishra, M.N.(Department of Mathematics, Suresh Gyan Vihar University, Jaipur, Rajasthan, India) Dynamic of bifurcation, chaotic structure and multi soliton of fractional nonlinear Schrödinger equation arise in plasma physics. Sci Rep 14, 25781 (2024). https://doi.org/10.1038/s41598-024-72744-x</t>
  </si>
  <si>
    <t>https://www.nature.com/articles/s41598-024-72744-x</t>
  </si>
  <si>
    <t>WoS
https://www.webofscience.com/wos/woscc/full-record/WOS:001345716800086
SCOPUS</t>
  </si>
  <si>
    <t>Y.Wang, G.Wang, Y.Zhang, Exact solutions of a third order nonlinear Schrodinger equation with time variable coefficients, Journal of Nonlinear Schrodinger equation with time variable coefficients, 2024, https://doi.org/10.1142/S0218863524500346</t>
  </si>
  <si>
    <t>https://www.worldscientific.com/doi/abs/10.1142/S0218863524500346</t>
  </si>
  <si>
    <t>WoS
https://www.webofscience.com/wos/woscc/full-record/WOS:001370008600001
SCOPUS</t>
  </si>
  <si>
    <t>Nazek Alessa (1Department of Mathematical Sciences, College of Science, Princess Nourah Bint, Abdulrahman University, P. O. Box 84428, Riyadh 11671, Saudi Arabia), Muhammad Shoaib Saleem (2Department of Mathematics, University of Okara, Okara 56300, Pakistan), Hamood Ur Rehman (2Department of Mathematics, University of Okara, Okara 56300, Pakistan), and Sidra Noreen (2Department of Mathematics, University of Okara, Okara 56300, Pakistan) Nonlinear wave dynamics in ferromagnetic media: A study with the Kuralay-IIA equation,
Modern Physics Letters B, 2024</t>
  </si>
  <si>
    <t>https://www.worldscientific.com/doi/abs/10.1142/S0217984925500356</t>
  </si>
  <si>
    <t>WoS
https://www.webofscience.com/wos/woscc/full-record/WOS:001344896300001
SCOPUS</t>
  </si>
  <si>
    <t>El-Nabulsi, R.A.(Institute of Hydrobiology, Biology Centre of the Czech Academy of Sciences, Czech Republic) Modelling of KdV-Soliton Through Fractional Action and Emergence of Lump Waves. Qual. Theory Dyn. Syst. 23 (Suppl 1), 298 (2024). https://doi.org/10.1007/s12346-024-01141-6</t>
  </si>
  <si>
    <t>https://link.springer.com/article/10.1007/s12346-024-01141-6#citeas</t>
  </si>
  <si>
    <t>WoS
https://www.webofscience.com/wos/woscc/full-record/WOS:001345467600004
SCOPUS</t>
  </si>
  <si>
    <t>Aldwoah, K.(Department of Mathematics, Faculty of Science, Islamic University of Madinah, Saudi Arabia), Ahmad, S.(Department of Mathematics and Physics, University of Campania “Luigi Vanvitelli”,Italy), Alqarni, F.(Department of General Studies, University of Prince Mugrin (UPM), Saudi Arabia) et al. Invariant solutions, lie symmetry analysis, bifurcations and nonlinear dynamics of the Kraenkel-Manna-Merle system with and without damping effect. Sci Rep 14, 26315 (2024). https://doi.org/10.1038/s41598-024-77833-5</t>
  </si>
  <si>
    <t>https://www.nature.com/articles/s41598-024-77833-5#citeas</t>
  </si>
  <si>
    <t>WoS
https://www.webofscience.com/wos/woscc/full-record/WOS:001346703300078
SCOPUS</t>
  </si>
  <si>
    <t>Uquillas Granizo, G.G.(Facultad de Ciencias Políticas y Administrativas, Universidad Nacional de Chimborazo,Ecuador);
Mostacero, S.J.; Puente Riofrío, M.I.(Doctorado en Administración, Escuela de Posgrado, Universidad Nacional de Trujillo, Peru)
Exploring the Competencies, Phases
and Dimensions of Municipal
Administrative Management towards
Sustainability: A Systematic Review.
Sustainability 2024, 16, 5991. https://
doi.org/10.3390/su16145991</t>
  </si>
  <si>
    <t>WoS
https://www.webofscience.com/wos/woscc/full-record/WOS:001277443900001
https://www.webofscience.com/wos/woscc/full-record/WOS:001250567900003</t>
  </si>
  <si>
    <t>Alhefthi, R.K.(Department of Mathematics, College of Sciences, King Saud University, Riyadh, 11451, Saudi Arabia), Tariq, K.U. &amp; Kazmi, S.M.R.(Department of Mathematics, Mirpur University of Science and Technology,Pakistan), On nonlinear wave structures, stability analysis and modulation instability of the time fractional perturbed dynamical model in ultrafast fibers. Opt Quant Electron 56, 1326 (2024). https://doi.org/10.1007/s11082-024-06432-5</t>
  </si>
  <si>
    <t>https://link.springer.com/article/10.1007/s11082-024-06432-5#citeas</t>
  </si>
  <si>
    <t>WoS
https://www.webofscience.com/wos/woscc/full-record/WOS:001275451000022
SCOPUS</t>
  </si>
  <si>
    <t>Zhu, J.-R.; Ren, B.(School of Mathematical Sciences, Zhejiang University of Technology, China)
Multilinear Variable Separation
Approach in (4+1)-Dimensional
Boiti–Leon–Manna–Pempinelli
Equation. Symmetry 2024, 16, 1529.
https://doi.org/10.3390/sym16111529</t>
  </si>
  <si>
    <t>https://www.mdpi.com/2073-8994/16/11/1529</t>
  </si>
  <si>
    <t>WoS
https://www.webofscience.com/wos/woscc/full-record/WOS:001366545100001
SCOPUS</t>
  </si>
  <si>
    <t>Zhang, WX., Chen, Y.(School of Mathematical Sciences, Key Laboratory of PMMP, Key Laboratory of Mathematics and Engineering Applications, East China Normal University, Shanghai, China) Riemann-hilbert problem and physics-informed neural networks method for the nonlocal Sasa-Satsuma equation. Nonlinear Dyn (2024). https://doi.org/10.1007/s11071-024-10605-y</t>
  </si>
  <si>
    <t>https://link.springer.com/article/10.1007/s11071-024-10605-y</t>
  </si>
  <si>
    <t>WoS
https://www.webofscience.com/wos/woscc/full-record/WOS:001352665800001
SCOPUS</t>
  </si>
  <si>
    <t>Sharmila and Rajesh Kumar Gupta, On nonclassical symmetries, Painlevé analysis and soliton solutions of three-coupled korteweg–de vries (KdV) system, Physica Scripta, 100 015238, 2024</t>
  </si>
  <si>
    <t>https://iopscience.iop.org/article/10.1088/1402-4896/ad9a12/meta</t>
  </si>
  <si>
    <t>WoS
https://www.webofscience.com/wos/woscc/full-record/WOS:001377022000001
SCOPUS</t>
  </si>
  <si>
    <t xml:space="preserve">Jamshad Ahmad(Department of Mathematics, Faculty of Science, University of Gujrat, Gujrat, 50700, Pakistan), Sonia Akram(Department of Mathematics, Faculty of Science, University of Gujrat, Gujrat, 50700, Pakistan), Kanza Noor(Department of Mathematics, Faculty of Science, University of Gujrat, Gujrat, 50700, Pakistan), Muhammad Nadeem(School of Mathematics and Statistics, Qujing Normal University, Qujing, 655011, China), Bucur Amelia(ULBS), Yahya  Alsayaad(Department of Physics and Mathematics, Zabid-Hodeidah, Hodeidah University, Al-Hudaydah, 4113, Yemen)
            </t>
  </si>
  <si>
    <t>M.A. El-Shorbagy(Department of Mathematics, College of Science and Humanities in Al-Kharj, Prince Sattam bin Abdulaziz University,Saudi Arabia; Department of Basic Engineering Science, Faculty of Engineering, Menoufia University, Egypt), S. Akram(Department of mathematics, Faculty of Science, University of Gujrat, Pakistan) and M. ur Rahman(School of Mathematical Sciences, Jiangsu University, PR China;
Department of Computer Science and Mathematics, Lebanese American University, Beirut, Lebanon), Propagation of solitary
wave solutions to (4+1)-dimensional Davey–Stewartson–Kadomtsev–Petviashvili equation arise in
mathematical physics and stability analysis, Partial Differential Equations in Applied Mathematics
(2024), doi: https://doi.org/10.1016/j.padiff.2024.100669</t>
  </si>
  <si>
    <t>https://doi.org/10.1016/j.padiff.2024.100669
https://www.sciencedirect.com/science/article/pii/S266681812400055X?via%3Dihub</t>
  </si>
  <si>
    <t>SCOPUS
ELSEVIER
https://www.sciencedirect.com/journal/partial-differential-equations-in-applied-mathematics
SCIMAGO
https://www.scimagojr.com/journalsearch.php?q=21101079404&amp;tip=sid&amp;clean=0</t>
  </si>
  <si>
    <t xml:space="preserve">Constantinescu  Eugen(ULBS):
</t>
  </si>
  <si>
    <t xml:space="preserve"> On the inequality of P. Turán for Legendre polynomials. JIPAM
</t>
  </si>
  <si>
    <t xml:space="preserve">FSTI3
</t>
  </si>
  <si>
    <t xml:space="preserve">"Turán Type Inequalities For the (p, k) Generalization of the Mittag-Leffler Function
A Çetinkaya, Ş Altınkaya, O Mert - Operators, Inequalities and …, 2024 - Springer"
</t>
  </si>
  <si>
    <r>
      <rPr>
        <rFont val="Arial Narrow"/>
        <color rgb="FF1155CC"/>
        <sz val="10.0"/>
        <u/>
      </rPr>
      <t>https://link.springer.com/chapter/10.1007/978-981-97-3238-8_5</t>
    </r>
  </si>
  <si>
    <t>Wos</t>
  </si>
  <si>
    <t>Ratiu Augusta (ULBS), Maniu Ionela (ULBS), Pop Emilia Loredana (Universitatea Babes Bolyai, Cluj Napoca)</t>
  </si>
  <si>
    <t>EntreComp Framework: A Bibliometric Review and Research Trends</t>
  </si>
  <si>
    <t>Sebastian Planck, Sonja Wilhelm, Johanna Kobilke, Klaus Sailer, Greater than the Sum of Its Parts: Combining Entrepreneurial and Sustainable Competencies in Entrepreneurship Education, Sustainability</t>
  </si>
  <si>
    <t>Ratiu Augusta</t>
  </si>
  <si>
    <t>Ioannis Zervas, Emmanouil Stiakakis, Ioannis Athanasiadis, Georgios Tsekouropoulos, A Holistic Approach to Define Important Digital Skills for the Digital Society, Societies</t>
  </si>
  <si>
    <t>Bucurica Sandica, Nancoff Andreea-Simona, Moraru Miruna, Bucurica Ana,  Socol Calin,  Balaban Daniel-Vasile, Mititelu  Mihaela Raluca,  Maniu Ionela,  Ionita-Radu Florentina,  Jiga Mariana, Digestive Amyloidosis Trends: Clinical, Pathological, and Imaging Characteristics,Biomedicines</t>
  </si>
  <si>
    <t>https://www.mdpi.com/2227-9059/12/11/2630</t>
  </si>
  <si>
    <t>Lingzhen Bu1, Jianyong Zou, Reform and Exploration of University Students’ Innovation and
Entrepreneurship Course Teaching Based on Federal Learning
Under the ”Internet +” Perspective, Journal of Combinatorial Mathematics and Combinatorial Computing</t>
  </si>
  <si>
    <t>https://combinatorialpress.com/article/jcmcc/Volume%20122/reform-and-exploration-of-university-students-innovation-and-entrepreneurship-course-teaching-based-on-federal-learning-under-the-internet-perspective.pdf</t>
  </si>
  <si>
    <t>Secelean N.A. (ULBS)</t>
  </si>
  <si>
    <t>Iterated function systems consisting of F-contractions, Fixed Point
Theory and Applications, 2013, 2013:277, DOI:10.1186/1687-1812-2013-277</t>
  </si>
  <si>
    <t>C. Thangaraj,
D. Easwaramoorthy, 
Bilel Selmi,
Bhagwati Prasad Chamola, Generation of fractals via iterated function system of Kannan contractions in controlled metric space, Mathematics and Computers in Simulation
Volume 222, August 2024, Pages 188-198</t>
  </si>
  <si>
    <t>https://www.webofscience.com/wos/woscc/full-record/WOS:001240665600001</t>
  </si>
  <si>
    <t>Younis, M., Singh, D., Chen, L. (2024). A Careful Retrospection of Metric Spaces and Contraction Mappings with Computer Simulation. In: Younis, M., Chen, L., Singh, D. (eds) Recent Developments in Fixed-Point Theory. Industrial and Applied Mathematics. Springer, Singapore. https://doi.org/10.1007/978-981-99-9546-2_1</t>
  </si>
  <si>
    <t>https://link.springer.com/chapter/10.1007/978-981-99-9546-2_1</t>
  </si>
  <si>
    <t>R. Pasupathi, Radu Miculescu, A very general framework for fractal interpolation functions, Journal of Mathematical Analysis and Applications
Volume 534, Issue 2, 15 June 2024, 128093, https://doi.org/10.1016/j.jmaa.2024.128093</t>
  </si>
  <si>
    <t>https://www.webofscience.com/wos/woscc/full-record/WOS:001163836700001</t>
  </si>
  <si>
    <r>
      <rPr>
        <rFont val="Arial Narrow"/>
        <color theme="1"/>
        <sz val="10.0"/>
      </rPr>
      <t>B.V.</t>
    </r>
    <r>
      <rPr>
        <rFont val="Arial Narrow"/>
        <color theme="1"/>
        <sz val="10.0"/>
      </rPr>
      <t> Prithvi</t>
    </r>
    <r>
      <rPr>
        <rFont val="Arial Narrow"/>
        <color rgb="FF1F1F1F"/>
        <sz val="10.0"/>
      </rPr>
      <t>, </t>
    </r>
    <r>
      <rPr>
        <rFont val="Arial Narrow"/>
        <color theme="1"/>
        <sz val="10.0"/>
      </rPr>
      <t>S.K.</t>
    </r>
    <r>
      <rPr>
        <rFont val="Arial Narrow"/>
        <color theme="1"/>
        <sz val="10.0"/>
      </rPr>
      <t> Katiyar, Comments on “Fractal set of generalized countable partial iterated function system with generalized contractions via partial Hausdorff metric”, Topology and its Applications, Volume 341, 1 January 2024, 108687, https://doi.org/10.1016/j.topol.2023.108687</t>
    </r>
  </si>
  <si>
    <t>https://www.webofscience.com/wos/woscc/full-record/WOS:001087316800001</t>
  </si>
  <si>
    <t>Seong-Hoon Cho, Fixed Point Theorems for Set-Valued Contractions in Metric Spaces, Axioms 2024, 13(2), 86; https://doi.org/10.3390/axioms13020086</t>
  </si>
  <si>
    <t>https://www.webofscience.com/wos/woscc/full-record/WOS:001169993300001</t>
  </si>
  <si>
    <t>Mohammed M.A. Taleb,
 Saeed A.A. Al-Salehi and V.C. Borkar, New Fixed Point Results over Orthogonal F-Metric Spaces and Application in Second-Order Differential Equations, Journal of Nonlinear Modeling and Analysis http://jnma-online.com, Volume 6, Number 3, September 2024, 825–840 DOI:10.12150/jnma.2024.825</t>
  </si>
  <si>
    <t>https://1510906hm-y-https-www-scopus-com.z.e-nformation.ro/record/display.uri?eid=2-s2.0-85203268275&amp;origin=resultslist&amp;sort=plf-f&amp;src=s&amp;sot=b&amp;sdt=b&amp;s=TITLE-ABS-KEY%28New+Fixed+Point+Results+over+Orthogonal+F-Metric+Spaces+and+Application+in+Second-Order+Differential+Equations%29</t>
  </si>
  <si>
    <t>Tahair Rasham, s.a., On dominated multivalued operators involving nonlinear contractions, 
and applications, 
AIMS MATHEMATICS
Volume9Issue1Page1-21
DOI10.3934/math.2024001</t>
  </si>
  <si>
    <t>https://www.webofscience.com/wos/woscc/full-record/WOS:001111069200001</t>
  </si>
  <si>
    <r>
      <rPr>
        <rFont val="Arial Narrow"/>
        <color rgb="FF222222"/>
        <sz val="10.0"/>
      </rPr>
      <t>Prithvi, B.V., Katiyar, S.K. Revisiting Ćirić–Reich–Rus type iterated function systems. </t>
    </r>
    <r>
      <rPr>
        <rFont val="Arial Narrow"/>
        <i/>
        <color rgb="FF222222"/>
        <sz val="10.0"/>
      </rPr>
      <t>Rend. Circ. Mat. Palermo, II. Ser</t>
    </r>
    <r>
      <rPr>
        <rFont val="Arial Narrow"/>
        <color rgb="FF222222"/>
        <sz val="10.0"/>
      </rPr>
      <t> </t>
    </r>
    <r>
      <rPr>
        <rFont val="Arial Narrow"/>
        <b/>
        <color rgb="FF222222"/>
        <sz val="10.0"/>
      </rPr>
      <t>73</t>
    </r>
    <r>
      <rPr>
        <rFont val="Arial Narrow"/>
        <color rgb="FF222222"/>
        <sz val="10.0"/>
      </rPr>
      <t>, 1823–1842 (2024). https://doi.org/10.1007/s12215-024-01005-7</t>
    </r>
  </si>
  <si>
    <t>https://www.webofscience.com/wos/woscc/full-record/WOS:001187424600001</t>
  </si>
  <si>
    <t>Chol Jin Kil, Kwang Ho, Won-Chol Yang, Un Ok Kim, Triple-Composed Metric Spaces and Related Fixed Point Results With Application, JOURNAL OF FUNCTION SPACES
Volume2024
DOI10.1155/2024/6466538</t>
  </si>
  <si>
    <t>https://www.webofscience.com/wos/woscc/full-record/WOS:001318466100001</t>
  </si>
  <si>
    <r>
      <rPr>
        <rFont val="Arial Narrow"/>
        <color rgb="FF222222"/>
        <sz val="10.0"/>
      </rPr>
      <t>Panja, S., Roy, K. &amp; Saha, M. Wardowski type enriched contractive mappings with their fixed points. </t>
    </r>
    <r>
      <rPr>
        <rFont val="Arial Narrow"/>
        <i/>
        <color rgb="FF222222"/>
        <sz val="10.0"/>
      </rPr>
      <t>J Anal</t>
    </r>
    <r>
      <rPr>
        <rFont val="Arial Narrow"/>
        <color rgb="FF222222"/>
        <sz val="10.0"/>
      </rPr>
      <t> </t>
    </r>
    <r>
      <rPr>
        <rFont val="Arial Narrow"/>
        <b/>
        <color rgb="FF222222"/>
        <sz val="10.0"/>
      </rPr>
      <t>32</t>
    </r>
    <r>
      <rPr>
        <rFont val="Arial Narrow"/>
        <color rgb="FF222222"/>
        <sz val="10.0"/>
      </rPr>
      <t>, 269–281 (2024). https://doi.org/10.1007/s41478-023-00626-y</t>
    </r>
  </si>
  <si>
    <t>https://www.webofscience.com/wos/woscc/full-record/WOS:001040531600002</t>
  </si>
  <si>
    <t>Bisht, RK, ON ENRICHED CYCLIC ITERATED FUNCTION SYSTEMS, 
FIXED POINT THEORY, Volume25, Issue2, Page 495-506
DOI:10.24193/fpt-ro.2024.2.03</t>
  </si>
  <si>
    <t>https://www.webofscience.com/wos/woscc/full-record/WOS:001283549800001</t>
  </si>
  <si>
    <t>Iqbal, Bilal; Saleem, Naeem; Iqbal, Iram; Aphane, Maggie, Common Attractors of Generalized Hutchinson–Wardowski Contractive Operators,  Fractal &amp; Fractional, 2024, Vol 8, Issue 11, p 651</t>
  </si>
  <si>
    <t>https://www.webofscience.com/wos/woscc/full-record/WOS:001365012900001</t>
  </si>
  <si>
    <t>Cvetkovic, Marija, BEHIND THE CONCEPT OF F-CONTRACTION., Fixed Point Theory, 2024, Vol 25, Issue 2, p519, DOI:10.24193/fpt-ro.2024.2.05</t>
  </si>
  <si>
    <t>https://www.webofscience.com/wos/woscc/full-record/WOS:001413545200001</t>
  </si>
  <si>
    <t xml:space="preserve"> Talat Nazir, Mujahid Abbas, Hira Haleem Lodhi, Iterated function system of generalized cyclic F-contractive mappings, Applied General Topology, Vol. 25 No. 1 (2024) , page 79-96, DOI10.4995/agt.2024.20211</t>
  </si>
  <si>
    <t>https://www.webofscience.com/wos/woscc/full-record/WOS:001198443300020</t>
  </si>
  <si>
    <r>
      <rPr>
        <rFont val="Arial Narrow"/>
        <color rgb="FF222222"/>
        <sz val="10.0"/>
      </rPr>
      <t>Belhadj, M., Boumaiza, M. Fixed point theory for </t>
    </r>
    <r>
      <rPr>
        <rFont val="Arial Narrow"/>
        <i/>
        <color rgb="FF222222"/>
        <sz val="10.0"/>
      </rPr>
      <t>F</t>
    </r>
    <r>
      <rPr>
        <rFont val="Arial Narrow"/>
        <color rgb="FF222222"/>
        <sz val="10.0"/>
      </rPr>
      <t>-set-contraction multimaps and application to a system of integral inclusions. </t>
    </r>
    <r>
      <rPr>
        <rFont val="Arial Narrow"/>
        <i/>
        <color rgb="FF222222"/>
        <sz val="10.0"/>
      </rPr>
      <t>Afr. Mat.</t>
    </r>
    <r>
      <rPr>
        <rFont val="Arial Narrow"/>
        <color rgb="FF222222"/>
        <sz val="10.0"/>
      </rPr>
      <t> </t>
    </r>
    <r>
      <rPr>
        <rFont val="Arial Narrow"/>
        <b/>
        <color rgb="FF222222"/>
        <sz val="10.0"/>
      </rPr>
      <t>35</t>
    </r>
    <r>
      <rPr>
        <rFont val="Arial Narrow"/>
        <color rgb="FF222222"/>
        <sz val="10.0"/>
      </rPr>
      <t>, 3 (2024). https://doi.org/10.1007/s13370-023-01146-5</t>
    </r>
  </si>
  <si>
    <t>https://www.webofscience.com/wos/woscc/full-record/WOS:001108013000001</t>
  </si>
  <si>
    <t>Shagari, Mohammed Shehu at all, A NEW APPROACH TO JAGGI-WARDOWSKI-TYPE FIXED POINT THEOREMS, 
PROBLEMY ANALIZA-ISSUES OF ANALYSIS
Volume13, Issue1, Page50-70, DOI10.15393/j3.art.2024.14970, 2024</t>
  </si>
  <si>
    <t>https://www.webofscience.com/wos/woscc/full-record/WOS:001196285400003</t>
  </si>
  <si>
    <t>Khomdram, B., Rohen, Y., Khan, M.S., Fabiano, N., Fixed point results for β − F−weak contraction mappings in complete S-metric spaces, Military Technical Courier, 72(1), pp. 13–34, 2024</t>
  </si>
  <si>
    <t>https://151090ab3-y-https-www-scopus-com.z.e-nformation.ro/record/display.uri?eid=2-s2.0-85188067973&amp;origin=resultslist&amp;sort=plf-f&amp;src=s&amp;sot=b&amp;sdt=b&amp;s=TITLE-ABS-KEY%28Fixed+point+results+for+%CE%B2+%E2%88%92+F%E2%88%92weak+contraction+mappings+in+complete+S-metric+spaces%29&amp;sessionSearchId=dc998ba8e376d66641c592d26f553f36</t>
  </si>
  <si>
    <t>Athul Puthusseria , D. Ramesh Kumar, Some coupled fixed point theorems for (ψ, ϕ)-contraction with
applications to fractals, Filomat 38:26 (2024), 9305–9320
https://doi.org/10.2298/FIL2426305P</t>
  </si>
  <si>
    <t>https://www.webofscience.com/wos/woscc/full-record/WOS:001389974900001</t>
  </si>
  <si>
    <r>
      <rPr>
        <rFont val="Arial Narrow"/>
        <color rgb="FF222222"/>
        <sz val="10.0"/>
      </rPr>
      <t>Pant, Rajendra, and Hemant Kumar Nashine. "Fractals of FG-Hutchinson Barnsley operator in metric spaces." </t>
    </r>
    <r>
      <rPr>
        <rFont val="Arial Narrow"/>
        <i/>
        <color rgb="FF222222"/>
        <sz val="10.0"/>
      </rPr>
      <t>Filomat</t>
    </r>
    <r>
      <rPr>
        <rFont val="Arial Narrow"/>
        <color rgb="FF222222"/>
        <sz val="10.0"/>
      </rPr>
      <t> 38.27 (2024): 9711-9725.</t>
    </r>
  </si>
  <si>
    <t>https://www.webofscience.com/wos/woscc/full-record/WOS:001389984800001</t>
  </si>
  <si>
    <t>Kshetrimayum Mangijaobi Devia , Kumam Anthony Singhb, Some fixed point results of F-contraction in parametric S-metric spaces, 
JOURNAL OF MATHEMATICS AND COMPUTER SCIENCE-JMCS
Volume34Issue1Page27-34
DOI10.22436/jmcs.034.01.03, 2024</t>
  </si>
  <si>
    <t>https://www.webofscience.com/wos/woscc/full-record/WOS:001170210200002</t>
  </si>
  <si>
    <t>Ushabhavani C.;
Reddy, G. Upender, On Certain Fixed Points for (α, φ, ℱ)-Contraction on Sb-Metric Spaces with Applications, Advances in Nonlinear Variational InequalitiesVolume 27, Issue 2, Pages 360 - 374 2024</t>
  </si>
  <si>
    <t>https://151090n38-y-https-www-scopus-com.z.e-nformation.ro/record/display.uri?eid=2-s2.0-85207211857&amp;origin=resultslist&amp;sort=plf-f&amp;src=s&amp;sot=b&amp;sdt=b&amp;s=FIRSTAUTH%28Ushabhavani%29&amp;sessionSearchId=138cb749190fd3de2510a42c9a080a1d</t>
  </si>
  <si>
    <r>
      <rPr>
        <rFont val="Arial Narrow"/>
        <color rgb="FF222222"/>
        <sz val="10.0"/>
      </rPr>
      <t>Prithvi, B.V., Katiyar, S.K. Comments on “Fractal functions associated with Reich contractions: an approximation of chaotic attractors”. </t>
    </r>
    <r>
      <rPr>
        <rFont val="Arial Narrow"/>
        <i/>
        <color rgb="FF222222"/>
        <sz val="10.0"/>
      </rPr>
      <t>Numer Algor</t>
    </r>
    <r>
      <rPr>
        <rFont val="Arial Narrow"/>
        <color rgb="FF222222"/>
        <sz val="10.0"/>
      </rPr>
      <t> </t>
    </r>
    <r>
      <rPr>
        <rFont val="Arial Narrow"/>
        <b/>
        <color rgb="FF222222"/>
        <sz val="10.0"/>
      </rPr>
      <t>98</t>
    </r>
    <r>
      <rPr>
        <rFont val="Arial Narrow"/>
        <color rgb="FF222222"/>
        <sz val="10.0"/>
      </rPr>
      <t>, 35–43 (2025). https://doi.org/10.1007/s11075-024-01780-5</t>
    </r>
  </si>
  <si>
    <t>https://151090tip-y-https-www-scopus-com.z.e-nformation.ro/record/display.uri?eid=2-s2.0-85187312662&amp;origin=resultslist&amp;sort=plf-f&amp;src=s&amp;sot=b&amp;sdt=b&amp;s=FIRSTAUTH%28Prithvi%29&amp;sessionSearchId=a78f9154cb01dd002952f41bb2e04455&amp;relpos=3</t>
  </si>
  <si>
    <t>Parakath Nisha Bagam P, Sandhya P, Thangathamizh R, Shanmugavel P, Sarathbabu K, Anusuya R, Fixed Point Theorems in Revised Fuzzy Metric Space via 𝑹𝑭−Contraction, Communications on Applied Nonlinear Analysis, Volume 31, Issue 3s, Pages 227 - 239 (2024)</t>
  </si>
  <si>
    <t>https://151090tcq-y-https-www-scopus-com.z.e-nformation.ro/record/display.uri?eid=2-s2.0-85209173163&amp;origin=resultslist&amp;sort=plf-f&amp;src=s&amp;sot=b&amp;sdt=b&amp;s=FIRSTAUTH%28Parakath+Nisha+Bagam%29&amp;sessionSearchId=a78f9154cb01dd002952f41bb2e04455</t>
  </si>
  <si>
    <t xml:space="preserve">Generalized iterated function systems on the space l∞(X), Journal of Mathematical Analysis and Applications
Volume 410, Issue 2, 15 February 2014, Pages 847-858 
</t>
  </si>
  <si>
    <r>
      <rPr>
        <rFont val="Arial Narrow"/>
        <color rgb="FF2E2E2E"/>
        <sz val="10.0"/>
      </rPr>
      <t>Reddy, G. Upender</t>
    </r>
    <r>
      <rPr>
        <rFont val="Arial Narrow"/>
        <color rgb="FF2E2E2E"/>
        <sz val="10.0"/>
      </rPr>
      <t>b;</t>
    </r>
  </si>
  <si>
    <t>Secelean N.A. (ULBS), D. Wardowski (University of Łódz, Poland), and Mi Zhou (Sanya, China)</t>
  </si>
  <si>
    <t>The Sehgal’s Fixed Point Result in the Framework of ρ-Space, Mathematics 10.3 (2022): 459.</t>
  </si>
  <si>
    <r>
      <rPr>
        <rFont val="Arial Narrow"/>
        <color rgb="FF2E2E2E"/>
        <sz val="10.0"/>
      </rPr>
      <t>Naresh P.</t>
    </r>
    <r>
      <rPr>
        <rFont val="Arial Narrow"/>
        <color rgb="FF2E2E2E"/>
        <sz val="10.0"/>
      </rPr>
      <t>c;</t>
    </r>
  </si>
  <si>
    <t>https://www.webofscience.com/wos/woscc/full-record/WOS:001239708800001</t>
  </si>
  <si>
    <t xml:space="preserve"> Weak F-contractions and some fixed point results, Bull. Iran. Math. Soc., 42
(2016), 779–798</t>
  </si>
  <si>
    <t>Muhammad Nazam, Tahair Rasham, Ravi P. Agarwal, On orthogonal interpolative iterative mappings with applications in multiplicative calculus, Filomat 9(2024):1-24</t>
  </si>
  <si>
    <t>https://www.webofscience.com/wos/woscc/full-record/WOS:001330157400001</t>
  </si>
  <si>
    <r>
      <rPr>
        <rFont val="Arial Narrow"/>
        <color rgb="FF222222"/>
        <sz val="10.0"/>
      </rPr>
      <t>Al-Salehi, Saeed AA, and V. C. Borkar. "FIXED POINT THEOREMS OF EXTENSION AND MODIFIED EXTENSION α-F-CONTRACTION ON COMPLETE METRIC SPACE." </t>
    </r>
    <r>
      <rPr>
        <rFont val="Arial Narrow"/>
        <i/>
        <color rgb="FF222222"/>
        <sz val="10.0"/>
      </rPr>
      <t>Nonlinear Functional Analysis and Applications</t>
    </r>
    <r>
      <rPr>
        <rFont val="Arial Narrow"/>
        <color rgb="FF222222"/>
        <sz val="10.0"/>
      </rPr>
      <t> 29.2 (2024): 461-475.</t>
    </r>
  </si>
  <si>
    <t>https://151090b9y-y-https-www-scopus-com.z.e-nformation.ro/record/display.uri?eid=2-s2.0-85195695856&amp;origin=resultslist&amp;sort=plf-f&amp;src=s&amp;sot=b&amp;sdt=b&amp;s=TITLE-ABS-KEY%28FIXED+POINT+THEOREMS+OF+EXTENSION+AND+MODIFIED+EXTENSION+%CE%B1-F-CONTRACTION+ON+COMPLETE+METRIC+SPACE%29</t>
  </si>
  <si>
    <r>
      <rPr>
        <rFont val="Arial Narrow"/>
        <color rgb="FF222222"/>
        <sz val="10.0"/>
      </rPr>
      <t>Hammad, Hasanen A., Hassen Aydi, and Doha A. Kattan. "New contributions to fixed point techniques with applications for solving fractional and differential equations." </t>
    </r>
    <r>
      <rPr>
        <rFont val="Arial Narrow"/>
        <i/>
        <color rgb="FF222222"/>
        <sz val="10.0"/>
      </rPr>
      <t>Qualitative Theory of Dynamical Systems</t>
    </r>
    <r>
      <rPr>
        <rFont val="Arial Narrow"/>
        <color rgb="FF222222"/>
        <sz val="10.0"/>
      </rPr>
      <t> 23.2 (2024): 71.</t>
    </r>
  </si>
  <si>
    <t>https://www.webofscience.com/wos/woscc/full-record/WOS:001136346200002</t>
  </si>
  <si>
    <r>
      <rPr>
        <rFont val="Arial Narrow"/>
        <color theme="1"/>
        <sz val="10.0"/>
      </rPr>
      <t>Weak F-contractions and some fixed point results, Bull. Iran. Math. Soc., 42
(2016), 779–798</t>
    </r>
    <r>
      <rPr>
        <rFont val="Arial Narrow"/>
        <color theme="1"/>
        <sz val="10.0"/>
      </rPr>
      <t xml:space="preserve">
</t>
    </r>
  </si>
  <si>
    <r>
      <rPr>
        <rFont val="Arial Narrow"/>
        <color theme="1"/>
        <sz val="10.0"/>
      </rPr>
      <t>Weak F-contractions and some fixed point results, Bull. Iran. Math. Soc., 42
(2016), 779–798</t>
    </r>
    <r>
      <rPr>
        <rFont val="Arial Narrow"/>
        <color theme="1"/>
        <sz val="10.0"/>
      </rPr>
      <t xml:space="preserve">
</t>
    </r>
  </si>
  <si>
    <r>
      <rPr>
        <rFont val="Arial Narrow"/>
        <color rgb="FF222222"/>
        <sz val="10.0"/>
      </rPr>
      <t>Singh, Bijender, et al. "Solving integral and differential equations via fixed point results involving F-contractions." </t>
    </r>
    <r>
      <rPr>
        <rFont val="Arial Narrow"/>
        <i/>
        <color rgb="FF222222"/>
        <sz val="10.0"/>
      </rPr>
      <t>Journal of Inequalities and Applications</t>
    </r>
    <r>
      <rPr>
        <rFont val="Arial Narrow"/>
        <color rgb="FF222222"/>
        <sz val="10.0"/>
      </rPr>
      <t> 2024.1 (2024): 80.</t>
    </r>
  </si>
  <si>
    <t>https://www.webofscience.com/wos/woscc/full-record/WOS:001243816000001</t>
  </si>
  <si>
    <t>Secelean N.A. (ULBS), Balu, R (Balu, Rinju) [1] ; Mathew, S (Mathew, Sunil) [1] (Natl Inst Technol, Dept Math, Calicut 673601, Kerala, India)</t>
  </si>
  <si>
    <t>Separation properties of (n, m)-IFS attractors, COMMUNICATIONS IN NONLINEAR SCIENCE AND NUMERICAL SIMULATION, Volume51Page160-168
DOI10.1016/j.cnsns.2017.04.009</t>
  </si>
  <si>
    <r>
      <rPr>
        <rFont val="Arial Narrow"/>
        <color theme="1"/>
        <sz val="10.0"/>
      </rPr>
      <t>Dai, Zhong, and Shutang Liu. "Exploring Iterated Implicit Function Systems: Existence and Properties of Attractors." </t>
    </r>
    <r>
      <rPr>
        <rFont val="Arial Narrow"/>
        <i/>
        <color theme="1"/>
        <sz val="10.0"/>
      </rPr>
      <t>International Journal of Bifurcation and Chaos</t>
    </r>
    <r>
      <rPr>
        <rFont val="Arial Narrow"/>
        <color theme="1"/>
        <sz val="10.0"/>
      </rPr>
      <t> 34.05 (2024): 2450059.</t>
    </r>
  </si>
  <si>
    <t>https://www.webofscience.com/wos/woscc/full-record/WOS:001198695900010</t>
  </si>
  <si>
    <t>Secelean N.A. (ULBS), D. Wardowski (University of Łódz, Poland)</t>
  </si>
  <si>
    <r>
      <rPr>
        <rFont val="Arial Narrow"/>
        <color rgb="FF222222"/>
        <sz val="10.0"/>
      </rPr>
      <t xml:space="preserve"> "New fixed point tools in non-metrizable spaces." </t>
    </r>
    <r>
      <rPr>
        <rFont val="Arial Narrow"/>
        <i/>
        <color rgb="FF222222"/>
        <sz val="10.0"/>
      </rPr>
      <t>Results in Mathematics</t>
    </r>
    <r>
      <rPr>
        <rFont val="Arial Narrow"/>
        <color rgb="FF222222"/>
        <sz val="10.0"/>
      </rPr>
      <t> 72 (2017): 919-935.</t>
    </r>
  </si>
  <si>
    <r>
      <rPr>
        <rFont val="Arial Narrow"/>
        <color rgb="FF222222"/>
        <sz val="10.0"/>
      </rPr>
      <t>Chakar, Randa, et al. "ρ—F-contraction fixed point theorem." </t>
    </r>
    <r>
      <rPr>
        <rFont val="Arial Narrow"/>
        <i/>
        <color rgb="FF222222"/>
        <sz val="10.0"/>
      </rPr>
      <t>Вестник российских университетов. Математика</t>
    </r>
    <r>
      <rPr>
        <rFont val="Arial Narrow"/>
        <color rgb="FF222222"/>
        <sz val="10.0"/>
      </rPr>
      <t>. Vestnik Rossiyskikh Universitetov. Matematika
, 29(148), pp. 485–493</t>
    </r>
  </si>
  <si>
    <t>https://151090unt-y-https-www-scopus-com.z.e-nformation.ro/record/display.uri?eid=2-s2.0-85213961442&amp;origin=resultslist&amp;sort=plf-f&amp;src=s&amp;sot=b&amp;sdt=b&amp;s=FIRSTAUTH%28Chakar%29&amp;sessionSearchId=c3917fe73f3bec7cc6bd9f4527ab5360&amp;relpos=4</t>
  </si>
  <si>
    <t>The invariant measure of an countable iterated function system, Semin. Fachbereich Math. Fernuniversitt Hagen
 73 , pp.3-10</t>
  </si>
  <si>
    <r>
      <rPr>
        <rFont val="Arial Narrow"/>
        <color rgb="FF222222"/>
        <sz val="10.0"/>
      </rPr>
      <t>Abraham, Izabella. "The Invariant Measure for a Countable Generalized Iterated Function System." </t>
    </r>
    <r>
      <rPr>
        <rFont val="Arial Narrow"/>
        <i/>
        <color rgb="FF222222"/>
        <sz val="10.0"/>
      </rPr>
      <t>Mediterranean Journal of Mathematics</t>
    </r>
    <r>
      <rPr>
        <rFont val="Arial Narrow"/>
        <color rgb="FF222222"/>
        <sz val="10.0"/>
      </rPr>
      <t> 21.7 (2024): 209.</t>
    </r>
  </si>
  <si>
    <t>https://www.webofscience.com/wos/woscc/full-record/WOS:001342190900002</t>
  </si>
  <si>
    <t>ψF-contractions: not necessarily nonexpansive Picard operators. Results Math. 2016; 70: 415-431. doi: 10.1007/s00025-016-0570-7</t>
  </si>
  <si>
    <r>
      <rPr>
        <rFont val="Arial Narrow"/>
        <color rgb="FF222222"/>
        <sz val="10.0"/>
      </rPr>
      <t>Panja, S., Roy, K. &amp; Saha, M. Wardowski type enriched contractive mappings with their fixed points. </t>
    </r>
    <r>
      <rPr>
        <rFont val="Arial Narrow"/>
        <i/>
        <color rgb="FF222222"/>
        <sz val="10.0"/>
      </rPr>
      <t>J Anal</t>
    </r>
    <r>
      <rPr>
        <rFont val="Arial Narrow"/>
        <color rgb="FF222222"/>
        <sz val="10.0"/>
      </rPr>
      <t> </t>
    </r>
    <r>
      <rPr>
        <rFont val="Arial Narrow"/>
        <b/>
        <color rgb="FF222222"/>
        <sz val="10.0"/>
      </rPr>
      <t>32</t>
    </r>
    <r>
      <rPr>
        <rFont val="Arial Narrow"/>
        <color rgb="FF222222"/>
        <sz val="10.0"/>
      </rPr>
      <t>, 269–281 (2024). https://doi.org/10.1007/s41478-023-00626-y</t>
    </r>
  </si>
  <si>
    <t>Panja, Sayantan, Kushal Roy, and Mantu Saha. "Wardowski type enriched contractive mappings with their fixed points." The Journal of Analysis 32.1 (2024): 269-281.</t>
  </si>
  <si>
    <r>
      <rPr>
        <rFont val="Arial Narrow"/>
        <color rgb="FF222222"/>
        <sz val="10.0"/>
      </rPr>
      <t>Hammad, Hasanen A., Hassen Aydi, and Doha A. Kattan. "New contributions to fixed point techniques with applications for solving fractional and differential equations." </t>
    </r>
    <r>
      <rPr>
        <rFont val="Arial Narrow"/>
        <i/>
        <color rgb="FF222222"/>
        <sz val="10.0"/>
      </rPr>
      <t>Qualitative Theory of Dynamical Systems</t>
    </r>
    <r>
      <rPr>
        <rFont val="Arial Narrow"/>
        <color rgb="FF222222"/>
        <sz val="10.0"/>
      </rPr>
      <t> 23.2 (2024): 71.</t>
    </r>
  </si>
  <si>
    <r>
      <rPr>
        <rFont val="Arial Narrow"/>
        <color rgb="FF222222"/>
        <sz val="10.0"/>
      </rPr>
      <t>Al-Salehi, Saeed AA, and V. C. Borkar. "FIXED POINT THEOREMS OF EXTENSION AND MODIFIED EXTENSION α-F-CONTRACTION ON COMPLETE METRIC SPACE." </t>
    </r>
    <r>
      <rPr>
        <rFont val="Arial Narrow"/>
        <i/>
        <color rgb="FF222222"/>
        <sz val="10.0"/>
      </rPr>
      <t>Nonlinear Functional Analysis and Applications</t>
    </r>
    <r>
      <rPr>
        <rFont val="Arial Narrow"/>
        <color rgb="FF222222"/>
        <sz val="10.0"/>
      </rPr>
      <t> 29.2 (2024): 461-475.</t>
    </r>
  </si>
  <si>
    <t>Shagari, MS; Ogbumba, RO and Yahaya, S, A New Approach to Jaggi-Wardowski-type Fixed Point Theorems, 
PROBLEMY ANALIZA-ISSUES OF ANALYSIS,
Volume 13 Issue 1 Page 50-70
DOI10.15393/j3.art.2024.14970</t>
  </si>
  <si>
    <t>Belhenniche, A; Bucur, A; (...); Branga, AN, Using computational techniques of fixed point theory for studying the stationary infinite horizon problem from the financial field, AIMS MATHEMATICS 9 (1) , pp.2369-2388, 2024</t>
  </si>
  <si>
    <t xml:space="preserve"> Secelean N.A. (ULBS), Suciu L.(ULBS), Majdak W.(Faculty of Applied Mathematics, AGH University of Sciences and Technology, 30-059 Krakow, Poland),</t>
  </si>
  <si>
    <t xml:space="preserve">Ergodic properties of operators in some semi-Hilbertian spaces, Linear and Multilinear Algebra, vol. 61, issue 2, 2013, p.139-159 DOI: 10.1080/03081087.2012.667094 </t>
  </si>
  <si>
    <t>Zamani, A; Sahoo, S; (...); Garaev, M, 
BULLETIN OF THE MALAYSIAN MATHEMATICAL SCIENCES SOCIETY
Volume47Issue4
DOI10.1007/s40840-024-01712-5
Article Number
114, 2024</t>
  </si>
  <si>
    <t>https://www.webofscience.com/wos/woscc/full-record/WOS:001234450600004</t>
  </si>
  <si>
    <r>
      <rPr>
        <rFont val="Arial Narrow"/>
        <color rgb="FF222222"/>
        <sz val="10.0"/>
      </rPr>
      <t>Kittaneh, Fuad, and Ali Zamani. "A refinement of A-Buzano inequality and applications to A-numerical radius inequalities." </t>
    </r>
    <r>
      <rPr>
        <rFont val="Arial Narrow"/>
        <i/>
        <color rgb="FF222222"/>
        <sz val="10.0"/>
      </rPr>
      <t>Linear Algebra and its Applications</t>
    </r>
    <r>
      <rPr>
        <rFont val="Arial Narrow"/>
        <color rgb="FF222222"/>
        <sz val="10.0"/>
      </rPr>
      <t> 697 (2024): 32-48.</t>
    </r>
  </si>
  <si>
    <t>https://www.webofscience.com/wos/woscc/full-record/WOS:001258904000001</t>
  </si>
  <si>
    <r>
      <rPr>
        <rFont val="Arial Narrow"/>
        <color rgb="FF222222"/>
        <sz val="10.0"/>
      </rPr>
      <t>Sen, Anirban, Riddhick Birbonshi, and Kallol Paul. "A note on the A-numerical range of semi-Hilbertian operators." </t>
    </r>
    <r>
      <rPr>
        <rFont val="Arial Narrow"/>
        <i/>
        <color rgb="FF222222"/>
        <sz val="10.0"/>
      </rPr>
      <t>Linear Algebra and its Applications</t>
    </r>
    <r>
      <rPr>
        <rFont val="Arial Narrow"/>
        <color rgb="FF222222"/>
        <sz val="10.0"/>
      </rPr>
      <t> 703 (2024): 268-288.</t>
    </r>
  </si>
  <si>
    <t>https://www.webofscience.com/wos/woscc/full-record/WOS:001316250200001</t>
  </si>
  <si>
    <r>
      <rPr>
        <rFont val="Arial Narrow"/>
        <color rgb="FF222222"/>
        <sz val="10.0"/>
      </rPr>
      <t>Conde, Cristian, and Kais Feki. "On some inequalities for the generalized joint numerical radius of semi-Hilbert space operators." </t>
    </r>
    <r>
      <rPr>
        <rFont val="Arial Narrow"/>
        <i/>
        <color rgb="FF222222"/>
        <sz val="10.0"/>
      </rPr>
      <t>Ricerche di Matematica</t>
    </r>
    <r>
      <rPr>
        <rFont val="Arial Narrow"/>
        <color rgb="FF222222"/>
        <sz val="10.0"/>
      </rPr>
      <t> 73.2 (2024): 661-679.</t>
    </r>
  </si>
  <si>
    <t>https://www.webofscience.com/wos/woscc/full-record/WOS:000684771400001</t>
  </si>
  <si>
    <r>
      <rPr>
        <rFont val="Arial Narrow"/>
        <color rgb="FF222222"/>
        <sz val="10.0"/>
      </rPr>
      <t>Aljawi, Salma, Kais Feki, and Zakaria Taki. "A collection of seminorms linking the A-numerical radius and the operator A-seminorm." </t>
    </r>
    <r>
      <rPr>
        <rFont val="Arial Narrow"/>
        <i/>
        <color rgb="FF222222"/>
        <sz val="10.0"/>
      </rPr>
      <t>Mathematics</t>
    </r>
    <r>
      <rPr>
        <rFont val="Arial Narrow"/>
        <color rgb="FF222222"/>
        <sz val="10.0"/>
      </rPr>
      <t> 12.7 (2024): 1122.</t>
    </r>
  </si>
  <si>
    <t>https://www.webofscience.com/wos/woscc/full-record/WOS:001201631400001</t>
  </si>
  <si>
    <t>Secelean N.A. (ULBS), Sunil Mathew (National Institute of Technology Calicut, India),  Wardowski (University of Łódz, Poland)</t>
  </si>
  <si>
    <t>New fixed point results in quasi-metric spaces and applications in fractals theory. Adv. Differ. Equ. 2019, 2019, 177, https://doi.org/10.1186/s13662-019-2119-z</t>
  </si>
  <si>
    <t>Latif, Abdul, Nadiah Zafer Al-shehri, and Monairah Omar Alansari, On Existence of Fixed Points for Multivalued Contractive Type Mappings in Quasi-Metric Spaces,Contemporary Mathematics (Singapore)Volume 5, Issue 4, Pages 6404 - 6416, 2024</t>
  </si>
  <si>
    <t>https://151090b3k-y-https-www-scopus-com.z.e-nformation.ro/record/display.uri?eid=2-s2.0-85213690570&amp;origin=resultslist&amp;sort=plf-f&amp;src=s&amp;sot=b&amp;sdt=b&amp;s=TITLE-ABS-KEY%28On+Existence+of+Fixed+Points+for+Multivalued+Contractive+Type+Mappings+in+Quasi-Metric+Spaces%29&amp;sessionSearchId=ae47377342970d17080a94bda7f8e4f2</t>
  </si>
  <si>
    <r>
      <rPr>
        <rFont val="Arial Narrow"/>
        <color rgb="FF222222"/>
        <sz val="10.0"/>
      </rPr>
      <t>Boonsri, Narongsuk, and Satit Saejung. "On contraction principles for mappings defined on a metric space with a directed graph." </t>
    </r>
    <r>
      <rPr>
        <rFont val="Arial Narrow"/>
        <i/>
        <color rgb="FF222222"/>
        <sz val="10.0"/>
      </rPr>
      <t>Journal of Mathematical Analysis and Applications</t>
    </r>
    <r>
      <rPr>
        <rFont val="Arial Narrow"/>
        <color rgb="FF222222"/>
        <sz val="10.0"/>
      </rPr>
      <t> 530.1 (2024): 127656.</t>
    </r>
  </si>
  <si>
    <t>https://www.webofscience.com/wos/woscc/full-record/WOS:001066600800001</t>
  </si>
  <si>
    <r>
      <rPr>
        <rFont val="Arial Narrow"/>
        <color rgb="FF222222"/>
        <sz val="10.0"/>
      </rPr>
      <t>ASLANTAS, MUSTAFA, HAKAN SAHIN, and ISHAK ALTUN. "A NEW METHOD FOR THE CONSTRUCTION OF FRACTALS VIA BEST PROXIMITY POINT THEORY." </t>
    </r>
    <r>
      <rPr>
        <rFont val="Arial Narrow"/>
        <i/>
        <color rgb="FF222222"/>
        <sz val="10.0"/>
      </rPr>
      <t>Fixed Point Theory</t>
    </r>
    <r>
      <rPr>
        <rFont val="Arial Narrow"/>
        <color rgb="FF222222"/>
        <sz val="10.0"/>
      </rPr>
      <t> 25.2 (2024).</t>
    </r>
  </si>
  <si>
    <t>https://www.webofscience.com/wos/woscc/full-record/WOS:001283553000001</t>
  </si>
  <si>
    <r>
      <rPr>
        <rFont val="Arial Narrow"/>
        <color rgb="FF222222"/>
        <sz val="10.0"/>
      </rPr>
      <t>Romaguera, Salvador. "On protected quasi-metrics." </t>
    </r>
    <r>
      <rPr>
        <rFont val="Arial Narrow"/>
        <i/>
        <color rgb="FF222222"/>
        <sz val="10.0"/>
      </rPr>
      <t>Axioms</t>
    </r>
    <r>
      <rPr>
        <rFont val="Arial Narrow"/>
        <color rgb="FF222222"/>
        <sz val="10.0"/>
      </rPr>
      <t> 13.3 (2024): 158.</t>
    </r>
  </si>
  <si>
    <t>https://www.webofscience.com/wos/woscc/full-record/WOS:001191825000001</t>
  </si>
  <si>
    <r>
      <rPr>
        <rFont val="Arial Narrow"/>
        <color rgb="FF222222"/>
        <sz val="10.0"/>
      </rPr>
      <t>Romagueraa, Salvador, and Pedro Tiradoa. "The property of presymmetry for w-distances on quasi-metric spaces." </t>
    </r>
    <r>
      <rPr>
        <rFont val="Arial Narrow"/>
        <i/>
        <color rgb="FF222222"/>
        <sz val="10.0"/>
      </rPr>
      <t>Filomat</t>
    </r>
    <r>
      <rPr>
        <rFont val="Arial Narrow"/>
        <color rgb="FF222222"/>
        <sz val="10.0"/>
      </rPr>
      <t> 38.25 (2024): 8937-8945.</t>
    </r>
  </si>
  <si>
    <t>https://www.webofscience.com/wos/woscc/full-record/WOS:001389964200001</t>
  </si>
  <si>
    <r>
      <rPr>
        <rFont val="Arial Narrow"/>
        <color rgb="FF222222"/>
        <sz val="10.0"/>
      </rPr>
      <t>Girgin, Ekber, et al. "Analysis of Caputo-Type Non-Linear Fractional Differential Equations and Their Ulam–Hyers Stability." </t>
    </r>
    <r>
      <rPr>
        <rFont val="Arial Narrow"/>
        <i/>
        <color rgb="FF222222"/>
        <sz val="10.0"/>
      </rPr>
      <t>Fractal and Fractional</t>
    </r>
    <r>
      <rPr>
        <rFont val="Arial Narrow"/>
        <color rgb="FF222222"/>
        <sz val="10.0"/>
      </rPr>
      <t> 8.10 (2024): 558.</t>
    </r>
  </si>
  <si>
    <t>https://www.webofscience.com/wos/woscc/full-record/WOS:001343181000001</t>
  </si>
  <si>
    <t>The Existence of the Attractor of Countable Iterated Function Systems. Mediterr. J. Math. 9, 61–79 (2012). https://doi.org/10.1007/s00009-011-0116-x</t>
  </si>
  <si>
    <r>
      <rPr>
        <rFont val="Arial Narrow"/>
        <color rgb="FF222222"/>
        <sz val="10.0"/>
      </rPr>
      <t>Verma, Manuj, and Amit Priyadarshi. "Fractal surfaces involving Rakotch contraction for countable data sets." </t>
    </r>
    <r>
      <rPr>
        <rFont val="Arial Narrow"/>
        <i/>
        <color rgb="FF222222"/>
        <sz val="10.0"/>
      </rPr>
      <t>Fractals</t>
    </r>
    <r>
      <rPr>
        <rFont val="Arial Narrow"/>
        <color rgb="FF222222"/>
        <sz val="10.0"/>
      </rPr>
      <t> 32.02 (2024): 2440002.</t>
    </r>
  </si>
  <si>
    <t>https://www.webofscience.com/wos/woscc/full-record/WOS:001135956700002</t>
  </si>
  <si>
    <r>
      <rPr>
        <rFont val="Arial Narrow"/>
        <color rgb="FF222222"/>
        <sz val="10.0"/>
      </rPr>
      <t>Prithvi, B. V., and S. K. Katiyar. "Revisiting Ćirić–Reich–Rus type iterated function systems." </t>
    </r>
    <r>
      <rPr>
        <rFont val="Arial Narrow"/>
        <i/>
        <color rgb="FF222222"/>
        <sz val="10.0"/>
      </rPr>
      <t>Rendiconti del Circolo Matematico di Palermo Series 2</t>
    </r>
    <r>
      <rPr>
        <rFont val="Arial Narrow"/>
        <color rgb="FF222222"/>
        <sz val="10.0"/>
      </rPr>
      <t> 73.5 (2024): 1823-1842.</t>
    </r>
  </si>
  <si>
    <r>
      <rPr>
        <rFont val="Arial Narrow"/>
        <color rgb="FF222222"/>
        <sz val="10.0"/>
      </rPr>
      <t>Dai, Zhong, and Shutang Liu. "Exploring Iterated Implicit Function Systems: Existence and Properties of Attractors." </t>
    </r>
    <r>
      <rPr>
        <rFont val="Arial Narrow"/>
        <i/>
        <color rgb="FF222222"/>
        <sz val="10.0"/>
      </rPr>
      <t>International Journal of Bifurcation and Chaos</t>
    </r>
    <r>
      <rPr>
        <rFont val="Arial Narrow"/>
        <color rgb="FF222222"/>
        <sz val="10.0"/>
      </rPr>
      <t> 34.05 (2024): 2450059.</t>
    </r>
  </si>
  <si>
    <r>
      <rPr>
        <rFont val="Arial Narrow"/>
        <color rgb="FF222222"/>
        <sz val="10.0"/>
      </rPr>
      <t>Prithvi, B.V., Katiyar, S.K. Comments on “Fractal functions associated with Reich contractions: an approximation of chaotic attractors”. </t>
    </r>
    <r>
      <rPr>
        <rFont val="Arial Narrow"/>
        <i/>
        <color rgb="FF222222"/>
        <sz val="10.0"/>
      </rPr>
      <t>Numer Algor</t>
    </r>
    <r>
      <rPr>
        <rFont val="Arial Narrow"/>
        <color rgb="FF222222"/>
        <sz val="10.0"/>
      </rPr>
      <t> </t>
    </r>
    <r>
      <rPr>
        <rFont val="Arial Narrow"/>
        <b/>
        <color rgb="FF222222"/>
        <sz val="10.0"/>
      </rPr>
      <t>98</t>
    </r>
    <r>
      <rPr>
        <rFont val="Arial Narrow"/>
        <color rgb="FF222222"/>
        <sz val="10.0"/>
      </rPr>
      <t>, 35–43 (2025). https://doi.org/10.1007/s11075-024-01780-5</t>
    </r>
  </si>
  <si>
    <t>Secelean N.A. (ULBS), Mi Zhou (Sanya, China), D. Wardowski (University of Łódz, Poland)</t>
  </si>
  <si>
    <t>The Sehgal’s Fixed Point Result in the Framework of ρ-Space, Mathematics 10.3 (2022): 459., DOI: 10.3390/math10030459</t>
  </si>
  <si>
    <t>Büyükkaya, A and Öztürk, M, Multivalued Sehgal-Proinov type contraction mappings involving rational terms in modular metric spaces, 
FILOMAT
Volume 38 Issue 10 Page 3563-3576, 2024, 
DOI:10.2298/FIL2410563B</t>
  </si>
  <si>
    <t>Secelean N.A. (ULBS), Mi Zhou (Sanya, China), Xiao Liu (Sichuan, China)</t>
  </si>
  <si>
    <r>
      <rPr>
        <rFont val="Arial Narrow"/>
        <color rgb="FF222222"/>
        <sz val="10.0"/>
      </rPr>
      <t>Fixed Point Theorems for Generalized Kannan‐Type Mappings in a New Type of Fuzzy Metric Space." </t>
    </r>
    <r>
      <rPr>
        <rFont val="Arial Narrow"/>
        <i/>
        <color rgb="FF222222"/>
        <sz val="10.0"/>
      </rPr>
      <t>Journal of Mathematics</t>
    </r>
    <r>
      <rPr>
        <rFont val="Arial Narrow"/>
        <color rgb="FF222222"/>
        <sz val="10.0"/>
      </rPr>
      <t> 2020.1 (2020): 1712486.</t>
    </r>
  </si>
  <si>
    <r>
      <rPr>
        <rFont val="Arial Narrow"/>
        <color rgb="FF222222"/>
        <sz val="10.0"/>
      </rPr>
      <t>UR REHMAN, S. A. I. F., et al. "GENERALIZED UNIQUE FIXED POINT RESULTS IN GENERALIZED FUZZY METRIC SPACES." </t>
    </r>
    <r>
      <rPr>
        <rFont val="Arial Narrow"/>
        <i/>
        <color rgb="FF222222"/>
        <sz val="10.0"/>
      </rPr>
      <t>Journal of Mathematical Analysis</t>
    </r>
    <r>
      <rPr>
        <rFont val="Arial Narrow"/>
        <color rgb="FF222222"/>
        <sz val="10.0"/>
      </rPr>
      <t> 15.6 (2024).</t>
    </r>
  </si>
  <si>
    <t>https://www.webofscience.com/wos/woscc/full-record/WOS:001418783200003</t>
  </si>
  <si>
    <r>
      <rPr>
        <rFont val="Arial Narrow"/>
        <color rgb="FF222222"/>
        <sz val="10.0"/>
      </rPr>
      <t>Fixed Point Theorems for Generalized Kannan‐Type Mappings in a New Type of Fuzzy Metric Space." </t>
    </r>
    <r>
      <rPr>
        <rFont val="Arial Narrow"/>
        <i/>
        <color rgb="FF222222"/>
        <sz val="10.0"/>
      </rPr>
      <t>Journal of Mathematics</t>
    </r>
    <r>
      <rPr>
        <rFont val="Arial Narrow"/>
        <color rgb="FF222222"/>
        <sz val="10.0"/>
      </rPr>
      <t> 2020.1 (2020): 1712486.</t>
    </r>
  </si>
  <si>
    <t>REHMAN, SAIF UR, et al. "GENERALIZED UNIQUE FIXED POINT RESULTS IN GENERALIZED FUZZY METRIC SPACES", Journal of Mathematical Analysis
ISSN: 2217-3412, URL: www.ilirias.com/jma
Volume 15 Issue 6 (2024), Pages 30-46
https://doi.org/10.54379/jma-2024-6-3</t>
  </si>
  <si>
    <t xml:space="preserve">Generalized countable iterated function systems, Filomat, Vol. 25, No. 1 (2011), pp. 21-36 </t>
  </si>
  <si>
    <r>
      <rPr>
        <rFont val="Arial Narrow"/>
        <color rgb="FF222222"/>
        <sz val="10.0"/>
      </rPr>
      <t>Priya, M., and R. Uthayakumar. "Attractor of generalised countable ultrametrisable iterated function system through Gromov-Hausdorff ultrametric." </t>
    </r>
    <r>
      <rPr>
        <rFont val="Arial Narrow"/>
        <i/>
        <color rgb="FF222222"/>
        <sz val="10.0"/>
      </rPr>
      <t>International Journal of Applied Nonlinear Science</t>
    </r>
    <r>
      <rPr>
        <rFont val="Arial Narrow"/>
        <color rgb="FF222222"/>
        <sz val="10.0"/>
      </rPr>
      <t> 4.3 (2024): 228-240.</t>
    </r>
  </si>
  <si>
    <t>https://www.webofscience.com/wos/woscc/full-record/WOS:001309544400004</t>
  </si>
  <si>
    <r>
      <rPr>
        <rFont val="Arial Narrow"/>
        <color rgb="FF222222"/>
        <sz val="10.0"/>
      </rPr>
      <t>Selvy, R., &amp; Vinod Kumar, P. B. (2024). Chaotic fuzzy iterated function systems. </t>
    </r>
    <r>
      <rPr>
        <rFont val="Arial Narrow"/>
        <i/>
        <color rgb="FF222222"/>
        <sz val="10.0"/>
      </rPr>
      <t>Journal of Intelligent &amp; Fuzzy Systems</t>
    </r>
    <r>
      <rPr>
        <rFont val="Arial Narrow"/>
        <color rgb="FF222222"/>
        <sz val="10.0"/>
      </rPr>
      <t>,  46(4), pp. 9261–9270, 236563</t>
    </r>
  </si>
  <si>
    <t>https://151090cd2-y-https-www-scopus-com.z.e-nformation.ro/record/display.uri?eid=2-s2.0-85193742811&amp;origin=resultslist&amp;sort=plf-f&amp;src=s&amp;sot=b&amp;sdt=b&amp;s=TITLE-ABS-KEY%28Chaotic+fuzzy+iterated+function+systems%29</t>
  </si>
  <si>
    <r>
      <rPr>
        <rFont val="Arial Narrow"/>
        <color rgb="FF222222"/>
        <sz val="10.0"/>
      </rPr>
      <t>Prithvi, B. V., and S. K. Katiyar. "Comments on “Fractal set of generalized countable partial iterated function system with generalized contractions via partial Hausdorff metric”." </t>
    </r>
    <r>
      <rPr>
        <rFont val="Arial Narrow"/>
        <i/>
        <color rgb="FF222222"/>
        <sz val="10.0"/>
      </rPr>
      <t>Topology and its Applications</t>
    </r>
    <r>
      <rPr>
        <rFont val="Arial Narrow"/>
        <color rgb="FF222222"/>
        <sz val="10.0"/>
      </rPr>
      <t> 341 (2024): 108687.</t>
    </r>
  </si>
  <si>
    <r>
      <rPr>
        <rFont val="Arial Narrow"/>
        <color rgb="FF222222"/>
        <sz val="10.0"/>
      </rPr>
      <t>Abraham, Izabella. "The Invariant Measure for a Countable Generalized Iterated Function System." </t>
    </r>
    <r>
      <rPr>
        <rFont val="Arial Narrow"/>
        <i/>
        <color rgb="FF222222"/>
        <sz val="10.0"/>
      </rPr>
      <t>Mediterranean Journal of Mathematics</t>
    </r>
    <r>
      <rPr>
        <rFont val="Arial Narrow"/>
        <color rgb="FF222222"/>
        <sz val="10.0"/>
      </rPr>
      <t> 21.7 (2024): 209.</t>
    </r>
  </si>
  <si>
    <r>
      <rPr>
        <rFont val="Arial Narrow"/>
        <color rgb="FF222222"/>
        <sz val="10.0"/>
      </rPr>
      <t>Nazir, Talat, and Sergei Silvestrov. "Common Attractors for Generalized F-Iterated Function Systems in G-Metric Spaces." </t>
    </r>
    <r>
      <rPr>
        <rFont val="Arial Narrow"/>
        <i/>
        <color rgb="FF222222"/>
        <sz val="10.0"/>
      </rPr>
      <t>Fractal and Fractional</t>
    </r>
    <r>
      <rPr>
        <rFont val="Arial Narrow"/>
        <color rgb="FF222222"/>
        <sz val="10.0"/>
      </rPr>
      <t> 8.6 (2024): 346.</t>
    </r>
  </si>
  <si>
    <t>https://www.webofscience.com/wos/woscc/full-record/WOS:001257479300001</t>
  </si>
  <si>
    <r>
      <rPr>
        <rFont val="Arial Narrow"/>
        <color rgb="FF222222"/>
        <sz val="10.0"/>
      </rPr>
      <t>"The fractal interpolation for countable systems of data." </t>
    </r>
    <r>
      <rPr>
        <rFont val="Arial Narrow"/>
        <i/>
        <color rgb="FF222222"/>
        <sz val="10.0"/>
      </rPr>
      <t>Publikacije Elektrotehničkog fakulteta. Serija Matematika</t>
    </r>
    <r>
      <rPr>
        <rFont val="Arial Narrow"/>
        <color rgb="FF222222"/>
        <sz val="10.0"/>
      </rPr>
      <t> (2003): 11-19.</t>
    </r>
  </si>
  <si>
    <r>
      <rPr>
        <rFont val="Arial Narrow"/>
        <color rgb="FF222222"/>
        <sz val="10.0"/>
      </rPr>
      <t>Verma, Manuj, and Amit Priyadarshi. "Fractal surfaces involving Rakotch contraction for countable data sets." </t>
    </r>
    <r>
      <rPr>
        <rFont val="Arial Narrow"/>
        <i/>
        <color rgb="FF222222"/>
        <sz val="10.0"/>
      </rPr>
      <t>Fractals</t>
    </r>
    <r>
      <rPr>
        <rFont val="Arial Narrow"/>
        <color rgb="FF222222"/>
        <sz val="10.0"/>
      </rPr>
      <t> 32.02 (2024): 2440002.</t>
    </r>
  </si>
  <si>
    <r>
      <rPr>
        <rFont val="Arial Narrow"/>
        <color rgb="FF222222"/>
        <sz val="10.0"/>
      </rPr>
      <t>"The fractal interpolation for countable systems of data." </t>
    </r>
    <r>
      <rPr>
        <rFont val="Arial Narrow"/>
        <i/>
        <color rgb="FF222222"/>
        <sz val="10.0"/>
      </rPr>
      <t>Publikacije Elektrotehničkog fakulteta. Serija Matematika</t>
    </r>
    <r>
      <rPr>
        <rFont val="Arial Narrow"/>
        <color rgb="FF222222"/>
        <sz val="10.0"/>
      </rPr>
      <t> (2003): 11-19.</t>
    </r>
  </si>
  <si>
    <r>
      <rPr>
        <rFont val="Arial Narrow"/>
        <color rgb="FF222222"/>
        <sz val="10.0"/>
      </rPr>
      <t>Verma, Manuj, and Amit Priyadarshi. "Fractal functions using weak contraction theory in some function spaces and generalized α-fractal functions." </t>
    </r>
    <r>
      <rPr>
        <rFont val="Arial Narrow"/>
        <i/>
        <color rgb="FF222222"/>
        <sz val="10.0"/>
      </rPr>
      <t>Recent Developments in Fractal Geometry and Dynamical Systems</t>
    </r>
    <r>
      <rPr>
        <rFont val="Arial Narrow"/>
        <color rgb="FF222222"/>
        <sz val="10.0"/>
      </rPr>
      <t> 797 (2024): 219.</t>
    </r>
  </si>
  <si>
    <t>https://books.google.ro/books?hl=ro&amp;lr=&amp;id=8JQDEQAAQBAJ&amp;oi=fnd&amp;pg=PA219&amp;ots=pc9YXf2fwW&amp;sig=oV4aYdPHr9xcDMGNplgrY0CLWe8&amp;redir_esc=y#v=onepage&amp;q&amp;f=false</t>
  </si>
  <si>
    <t>Book in Comtemporary Mathematics, AMS</t>
  </si>
  <si>
    <r>
      <rPr>
        <rFont val="Arial Narrow"/>
        <color rgb="FF222222"/>
        <sz val="10.0"/>
      </rPr>
      <t>"The fractal interpolation for countable systems of data." </t>
    </r>
    <r>
      <rPr>
        <rFont val="Arial Narrow"/>
        <i/>
        <color rgb="FF222222"/>
        <sz val="10.0"/>
      </rPr>
      <t>Publikacije Elektrotehničkog fakulteta. Serija Matematika</t>
    </r>
    <r>
      <rPr>
        <rFont val="Arial Narrow"/>
        <color rgb="FF222222"/>
        <sz val="10.0"/>
      </rPr>
      <t> (2003): 11-19.</t>
    </r>
  </si>
  <si>
    <t>Invariant measure associated with a generalized countable iterated function system. Mediterranean Journal of Mathematics 11: 2014, p. 361–372.</t>
  </si>
  <si>
    <r>
      <rPr>
        <rFont val="Arial Narrow"/>
        <color rgb="FF222222"/>
        <sz val="10.0"/>
      </rPr>
      <t>Abraham, Izabella. "The Invariant Measure for a Countable Generalized Iterated Function System." </t>
    </r>
    <r>
      <rPr>
        <rFont val="Arial Narrow"/>
        <i/>
        <color rgb="FF222222"/>
        <sz val="10.0"/>
      </rPr>
      <t>Mediterranean Journal of Mathematics</t>
    </r>
    <r>
      <rPr>
        <rFont val="Arial Narrow"/>
        <color rgb="FF222222"/>
        <sz val="10.0"/>
      </rPr>
      <t> 21.7 (2024): 209.</t>
    </r>
  </si>
  <si>
    <r>
      <rPr>
        <rFont val="Arial Narrow"/>
        <color rgb="FF222222"/>
        <sz val="10.0"/>
      </rPr>
      <t>Abraham, Izabella, Radu Miculescu, and Alexandru Mihail. "Relational generalized iterated function systems." </t>
    </r>
    <r>
      <rPr>
        <rFont val="Arial Narrow"/>
        <i/>
        <color rgb="FF222222"/>
        <sz val="10.0"/>
      </rPr>
      <t>Chaos, Solitons &amp; Fractals</t>
    </r>
    <r>
      <rPr>
        <rFont val="Arial Narrow"/>
        <color rgb="FF222222"/>
        <sz val="10.0"/>
      </rPr>
      <t> 182 (2024): 114823.</t>
    </r>
  </si>
  <si>
    <t>https://www.webofscience.com/wos/woscc/full-record/WOS:001226060800001</t>
  </si>
  <si>
    <t>Generalized F-iterated function systems on product of metric spaces, JOURNAL OF FIXED POINT THEORY AND APPLICATIONS
 17 (3) , pp.575-595</t>
  </si>
  <si>
    <r>
      <rPr>
        <rFont val="Arial Narrow"/>
        <color rgb="FF222222"/>
        <sz val="10.0"/>
      </rPr>
      <t>Turinici, Mihai. "Wardowski Maps Modeled by Low-Oscillation Functions." </t>
    </r>
    <r>
      <rPr>
        <rFont val="Arial Narrow"/>
        <i/>
        <color rgb="FF222222"/>
        <sz val="10.0"/>
      </rPr>
      <t>Mathematical Analysis, Differential Equations and Applications</t>
    </r>
    <r>
      <rPr>
        <rFont val="Arial Narrow"/>
        <color rgb="FF222222"/>
        <sz val="10.0"/>
      </rPr>
      <t>. 2024. 785-820.</t>
    </r>
  </si>
  <si>
    <t xml:space="preserve">https://www.worldscientific.com/doi/10.1142/9789811267048_0027    </t>
  </si>
  <si>
    <t>Word Scientific</t>
  </si>
  <si>
    <t>Kumar, L. Praveen, and Vajha Srinivasa Kumar. "Periodic Behaviour of General Systems.", Communications on Applied Nonlinear AnalysisISSN: 1074-133X Vol 31 No. 1s (2024), DOI: https://doi.org/10.52783/cana.v31.578</t>
  </si>
  <si>
    <t>https://www.researchgate.net/profile/Lagisetty-Praveen-Kumar/publication/380702404_Periodic_Behaviour_of_General_Systems/links/66542f2c479366623a165bc4/Periodic-Behaviour-of-General-Systems.pdf</t>
  </si>
  <si>
    <r>
      <rPr>
        <rFont val="Arial Narrow"/>
        <color rgb="FF222222"/>
        <sz val="10.0"/>
      </rPr>
      <t>Pant, Rajendra, and Hemant Kumar Nashine. "Fractals of FG-Hutchinson Barnsley operator in metric spaces." </t>
    </r>
    <r>
      <rPr>
        <rFont val="Arial Narrow"/>
        <i/>
        <color rgb="FF222222"/>
        <sz val="10.0"/>
      </rPr>
      <t>Filomat</t>
    </r>
    <r>
      <rPr>
        <rFont val="Arial Narrow"/>
        <color rgb="FF222222"/>
        <sz val="10.0"/>
      </rPr>
      <t> 38.27 (2024): 9711-9725.</t>
    </r>
  </si>
  <si>
    <r>
      <rPr>
        <rFont val="Arial Narrow"/>
        <color rgb="FF222222"/>
        <sz val="10.0"/>
      </rPr>
      <t>Abraham, Izabella, Radu Miculescu, and Alexandru Mihail. "Relational generalized iterated function systems." </t>
    </r>
    <r>
      <rPr>
        <rFont val="Arial Narrow"/>
        <i/>
        <color rgb="FF222222"/>
        <sz val="10.0"/>
      </rPr>
      <t>Chaos, Solitons &amp; Fractals</t>
    </r>
    <r>
      <rPr>
        <rFont val="Arial Narrow"/>
        <color rgb="FF222222"/>
        <sz val="10.0"/>
      </rPr>
      <t> 182 (2024): 114823.</t>
    </r>
  </si>
  <si>
    <r>
      <rPr>
        <rFont val="Arial Narrow"/>
        <color rgb="FF222222"/>
        <sz val="10.0"/>
      </rPr>
      <t>Dai, Zhong, and Shutang Liu. "Exploring Iterated Implicit Function Systems: Existence and Properties of Attractors." </t>
    </r>
    <r>
      <rPr>
        <rFont val="Arial Narrow"/>
        <i/>
        <color rgb="FF222222"/>
        <sz val="10.0"/>
      </rPr>
      <t>International Journal of Bifurcation and Chaos</t>
    </r>
    <r>
      <rPr>
        <rFont val="Arial Narrow"/>
        <color rgb="FF222222"/>
        <sz val="10.0"/>
      </rPr>
      <t> 34.05 (2024): 2450059.</t>
    </r>
  </si>
  <si>
    <r>
      <rPr>
        <rFont val="Arial Narrow"/>
        <color rgb="FF222222"/>
        <sz val="10.0"/>
      </rPr>
      <t>Abraham, Izabella. "The Invariant Measure for a Countable Generalized Iterated Function System." </t>
    </r>
    <r>
      <rPr>
        <rFont val="Arial Narrow"/>
        <i/>
        <color rgb="FF222222"/>
        <sz val="10.0"/>
      </rPr>
      <t>Mediterranean Journal of Mathematics</t>
    </r>
    <r>
      <rPr>
        <rFont val="Arial Narrow"/>
        <color rgb="FF222222"/>
        <sz val="10.0"/>
      </rPr>
      <t> 21.7 (2024): 209.</t>
    </r>
  </si>
  <si>
    <t>Countable Iterated Function Systems, Far East Journal of Dynamical Systems 3(2), 2001, p.149-167</t>
  </si>
  <si>
    <r>
      <rPr>
        <rFont val="Arial Narrow"/>
        <color rgb="FF222222"/>
        <sz val="10.0"/>
      </rPr>
      <t>Attia, Najmeddine, et al. "On the stability of Fractal interpolation functions with variable parameters." </t>
    </r>
    <r>
      <rPr>
        <rFont val="Arial Narrow"/>
        <i/>
        <color rgb="FF222222"/>
        <sz val="10.0"/>
      </rPr>
      <t>AIMS Mathematics</t>
    </r>
    <r>
      <rPr>
        <rFont val="Arial Narrow"/>
        <color rgb="FF222222"/>
        <sz val="10.0"/>
      </rPr>
      <t> 9.2 (2024): 2908-2924.</t>
    </r>
  </si>
  <si>
    <t>https://www.webofscience.com/wos/woscc/full-record/WOS:001140957300020</t>
  </si>
  <si>
    <r>
      <rPr>
        <rFont val="Arial Narrow"/>
        <color rgb="FF222222"/>
        <sz val="10.0"/>
      </rPr>
      <t>Attia, Najmeddine, et al. "Note on fractal interpolation function with variable parameters." </t>
    </r>
    <r>
      <rPr>
        <rFont val="Arial Narrow"/>
        <i/>
        <color rgb="FF222222"/>
        <sz val="10.0"/>
      </rPr>
      <t>AIMS Mathematics</t>
    </r>
    <r>
      <rPr>
        <rFont val="Arial Narrow"/>
        <color rgb="FF222222"/>
        <sz val="10.0"/>
      </rPr>
      <t> 9.2 (2024): 2584-2601.</t>
    </r>
  </si>
  <si>
    <t>https://www.webofscience.com/wos/woscc/full-record/WOS:001140957300021</t>
  </si>
  <si>
    <r>
      <rPr>
        <rFont val="Arial Narrow"/>
        <color rgb="FF222222"/>
        <sz val="10.0"/>
      </rPr>
      <t>Priya, M., and R. Uthayakumar. "Attractor of generalised countable ultrametrisable iterated function system through Gromov-Hausdorff ultrametric." </t>
    </r>
    <r>
      <rPr>
        <rFont val="Arial Narrow"/>
        <i/>
        <color rgb="FF222222"/>
        <sz val="10.0"/>
      </rPr>
      <t>International Journal of Applied Nonlinear Science</t>
    </r>
    <r>
      <rPr>
        <rFont val="Arial Narrow"/>
        <color rgb="FF222222"/>
        <sz val="10.0"/>
      </rPr>
      <t> 4.3 (2024): 228-240.</t>
    </r>
  </si>
  <si>
    <r>
      <rPr>
        <rFont val="Arial Narrow"/>
        <color rgb="FF222222"/>
        <sz val="10.0"/>
      </rPr>
      <t>Abraham, Izabella. "The Invariant Measure for a Countable Generalized Iterated Function System." </t>
    </r>
    <r>
      <rPr>
        <rFont val="Arial Narrow"/>
        <i/>
        <color rgb="FF222222"/>
        <sz val="10.0"/>
      </rPr>
      <t>Mediterranean Journal of Mathematics</t>
    </r>
    <r>
      <rPr>
        <rFont val="Arial Narrow"/>
        <color rgb="FF222222"/>
        <sz val="10.0"/>
      </rPr>
      <t> 21.7 (2024): 209.</t>
    </r>
  </si>
  <si>
    <r>
      <rPr>
        <rFont val="Arial Narrow"/>
        <color rgb="FF222222"/>
        <sz val="10.0"/>
      </rPr>
      <t>On a Certain Class of IFSs and Their Attractors. </t>
    </r>
    <r>
      <rPr>
        <rFont val="Arial Narrow"/>
        <i/>
        <color rgb="FF222222"/>
        <sz val="10.0"/>
      </rPr>
      <t>Qual. Theory Dyn. Syst.</t>
    </r>
    <r>
      <rPr>
        <rFont val="Arial Narrow"/>
        <color rgb="FF222222"/>
        <sz val="10.0"/>
      </rPr>
      <t> </t>
    </r>
    <r>
      <rPr>
        <rFont val="Arial Narrow"/>
        <b/>
        <color rgb="FF222222"/>
        <sz val="10.0"/>
      </rPr>
      <t>21</t>
    </r>
    <r>
      <rPr>
        <rFont val="Arial Narrow"/>
        <color rgb="FF222222"/>
        <sz val="10.0"/>
      </rPr>
      <t>, 162 (2022). https://doi.org/10.1007/s12346-022-00688-6</t>
    </r>
  </si>
  <si>
    <r>
      <rPr>
        <rFont val="Arial Narrow"/>
        <color rgb="FF222222"/>
        <sz val="10.0"/>
      </rPr>
      <t>Wardowski, D. Continuity Dependence of Attractors of Iterated Function Systems with Orbital Condition. </t>
    </r>
    <r>
      <rPr>
        <rFont val="Arial Narrow"/>
        <i/>
        <color rgb="FF222222"/>
        <sz val="10.0"/>
      </rPr>
      <t>Qual. Theory Dyn. Syst.</t>
    </r>
    <r>
      <rPr>
        <rFont val="Arial Narrow"/>
        <color rgb="FF222222"/>
        <sz val="10.0"/>
      </rPr>
      <t> </t>
    </r>
    <r>
      <rPr>
        <rFont val="Arial Narrow"/>
        <b/>
        <color rgb="FF222222"/>
        <sz val="10.0"/>
      </rPr>
      <t>23</t>
    </r>
    <r>
      <rPr>
        <rFont val="Arial Narrow"/>
        <color rgb="FF222222"/>
        <sz val="10.0"/>
      </rPr>
      <t>, 239 (2024). https://doi.org/10.1007/s12346-024-01095-9</t>
    </r>
  </si>
  <si>
    <t>https://www.webofscience.com/wos/woscc/full-record/WOS:001270276900001</t>
  </si>
  <si>
    <t>Countable Iterated Function Systems. Lambert Academic Publishing, Saarbrucken (2013)</t>
  </si>
  <si>
    <r>
      <rPr>
        <rFont val="Arial Narrow"/>
        <color rgb="FF222222"/>
        <sz val="10.0"/>
      </rPr>
      <t>Wardowski, D. Continuity Dependence of Attractors of Iterated Function Systems with Orbital Condition. </t>
    </r>
    <r>
      <rPr>
        <rFont val="Arial Narrow"/>
        <i/>
        <color rgb="FF222222"/>
        <sz val="10.0"/>
      </rPr>
      <t>Qual. Theory Dyn. Syst.</t>
    </r>
    <r>
      <rPr>
        <rFont val="Arial Narrow"/>
        <color rgb="FF222222"/>
        <sz val="10.0"/>
      </rPr>
      <t> </t>
    </r>
    <r>
      <rPr>
        <rFont val="Arial Narrow"/>
        <b/>
        <color rgb="FF222222"/>
        <sz val="10.0"/>
      </rPr>
      <t>23</t>
    </r>
    <r>
      <rPr>
        <rFont val="Arial Narrow"/>
        <color rgb="FF222222"/>
        <sz val="10.0"/>
      </rPr>
      <t>, 239 (2024). https://doi.org/10.1007/s12346-024-01095-9</t>
    </r>
  </si>
  <si>
    <t>Măsură și fractali, Ed. ULBS, 2002</t>
  </si>
  <si>
    <r>
      <rPr>
        <rFont val="Arial Narrow"/>
        <color rgb="FF222222"/>
        <sz val="10.0"/>
      </rPr>
      <t>Mierluș–Mazilu, Ion, and Lucian Niță. "Analyzing Convergence in Sequences of Uncountable Iterated Function Systems—Fractals and Associated Fractal Measures." </t>
    </r>
    <r>
      <rPr>
        <rFont val="Arial Narrow"/>
        <i/>
        <color rgb="FF222222"/>
        <sz val="10.0"/>
      </rPr>
      <t>Mathematics</t>
    </r>
    <r>
      <rPr>
        <rFont val="Arial Narrow"/>
        <color rgb="FF222222"/>
        <sz val="10.0"/>
      </rPr>
      <t> 12.13 (2024): 2106.</t>
    </r>
  </si>
  <si>
    <t>https://www.webofscience.com/wos/woscc/full-record/WOS:001266627200001</t>
  </si>
  <si>
    <r>
      <rPr>
        <rFont val="Arial Narrow"/>
        <color rgb="FF222222"/>
        <sz val="10.0"/>
      </rPr>
      <t>Abraham, Izabella, Radu Miculescu, and Alexandru Mihail. "Relational generalized iterated function systems." </t>
    </r>
    <r>
      <rPr>
        <rFont val="Arial Narrow"/>
        <i/>
        <color rgb="FF222222"/>
        <sz val="10.0"/>
      </rPr>
      <t>Chaos, Solitons &amp; Fractals</t>
    </r>
    <r>
      <rPr>
        <rFont val="Arial Narrow"/>
        <color rgb="FF222222"/>
        <sz val="10.0"/>
      </rPr>
      <t> 182 (2024): 114823.</t>
    </r>
  </si>
  <si>
    <t>Acu Ana-Maria; Manav Nesibe; Sofonea Daniel Florin</t>
  </si>
  <si>
    <t>Kantorovich-Stancu type (α,λ,s) - Bernstein operators and their approximation properties</t>
  </si>
  <si>
    <t>https://www.webofscience.com/wos/woscc/full-record/WOS:001202221600001</t>
  </si>
  <si>
    <t>Approximation Properties of (λ, μ)-Bernstein-Durrmeyer Operators</t>
  </si>
  <si>
    <t>https://www.webofscience.com/wos/woscc/full-record/WOS:001381155800001</t>
  </si>
  <si>
    <t>Kantorovich Variant of the Blending Type Bernstein Operators</t>
  </si>
  <si>
    <t>https://www.webofscience.com/wos/woscc/full-record/WOS:001339863300001</t>
  </si>
  <si>
    <t>A note on a general sequence of λ -Szasz Kantorovich type operators</t>
  </si>
  <si>
    <t>Complex Generalized Stancu-Schurer Operators</t>
  </si>
  <si>
    <t>https://www.webofscience.com/wos/woscc/full-record/WOS:001334471700010</t>
  </si>
  <si>
    <t>On the Properties of the Modified λ-Bernstein-Stancu Operators</t>
  </si>
  <si>
    <t>https://www.webofscience.com/wos/woscc/full-record/WOS:001343279700001</t>
  </si>
  <si>
    <t>Approximation by a new Stancu variant of generalized (λ, μ)-Bernstein operators</t>
  </si>
  <si>
    <t>https://www.webofscience.com/wos/woscc/full-record/WOS:001274369800001</t>
  </si>
  <si>
    <t>Approximation by a new kind of(λ,μ)-Bernstein-Kantorovich operators</t>
  </si>
  <si>
    <t>https://www.webofscience.com/wos/woscc/full-record/WOS:001249300000002</t>
  </si>
  <si>
    <t>Rate of approximation of blending type modified univariate and bivariate λ-Schurer-Kantorovich operators</t>
  </si>
  <si>
    <t>https://www.webofscience.com/wos/woscc/full-record/WOS:001186956200001</t>
  </si>
  <si>
    <t>Approximation properties of a general sequence of λ-Szasz-Kantorovich-Schurer operators</t>
  </si>
  <si>
    <t>https://www.webofscience.com/wos/woscc/full-record/WOS:001467756700010</t>
  </si>
  <si>
    <t>Blending type approximation by λ-Bernstein-Beta type operators</t>
  </si>
  <si>
    <t>https://www.webofscience.com/wos/woscc/full-record/WOS:001389996700001</t>
  </si>
  <si>
    <t>Bivariate A-Bernstein operators on triangular domain</t>
  </si>
  <si>
    <t>https://www.webofscience.com/wos/woscc/full-record/WOS:001224917600001</t>
  </si>
  <si>
    <t>Gupta, Vijay; Acu, Ana Maria;Sofonea, Daniel Florin</t>
  </si>
  <si>
    <t>Curves defined by a class of discrete operators: Approximation result and applications</t>
  </si>
  <si>
    <t>https://www.webofscience.com/wos/woscc/full-record/WOS:001299370300001</t>
  </si>
  <si>
    <t>Direct, Inverse Theorems of Approximation by Linear Combinations of Weighted Baskakov-Durrmeyer Operators in Orlicz Spaces</t>
  </si>
  <si>
    <t>https://www.webofscience.com/wos/woscc/full-record/WOS:001267185800001</t>
  </si>
  <si>
    <t>Acu, A.M., Gupta, V., Raşa, I., Sofonea, F.</t>
  </si>
  <si>
    <t>Approximation by semi-exponential Post-Widder operators</t>
  </si>
  <si>
    <t>https://www.scopus.com/record/display.uri?eid=2-s2.0-85192356680&amp;origin=resultslist&amp;sort=plf-f&amp;src=s&amp;sot=cite&amp;sdt=a&amp;s=ref%282-s2.0-85137395015%29&amp;sessionSearchId=1d1bb53cf15620f4743460e34c672034&amp;relpos=8</t>
  </si>
  <si>
    <t>Approximation Properties of Riemann-Liouville type Fractional Bernstein-Kantorovich Operators of Order Α</t>
  </si>
  <si>
    <t>https://www.scopus.com/results/results.uri?s=ref%282-s2.0-85051091275%29&amp;sot=cite&amp;sdt=cl&amp;origin=resultslist&amp;src=s&amp;sort=plf-f&amp;limit=10&amp;sessionSearchId=eaaaf2333e055597092825ad10dc17f2&amp;yearFrom=2024&amp;yearTo=2024</t>
  </si>
  <si>
    <t>Convergence of Λ – Bernstein - Kantorovich Operators in the Lp-Norm</t>
  </si>
  <si>
    <t>https://www.scopus.com/record/display.uri?eid=2-s2.0-85199218401&amp;origin=resultslist&amp;sort=plf-f&amp;src=s&amp;sot=cite&amp;sdt=cl&amp;s=ref%282-s2.0-85051091275%29&amp;sessionSearchId=eaaaf2333e055597092825ad10dc17f2&amp;relpos=6</t>
  </si>
  <si>
    <t>A new kind of λ-Bernstein operators with better approximation</t>
  </si>
  <si>
    <t>https://www.scopus.com/record/display.uri?eid=2-s2.0-85194476332&amp;origin=resultslist&amp;sort=plf-f&amp;src=s&amp;sot=cite&amp;sdt=cl&amp;s=ref%282-s2.0-85051091275%29&amp;sessionSearchId=eaaaf2333e055597092825ad10dc17f2&amp;relpos=9</t>
  </si>
  <si>
    <t>Acu Ana-Maria; Sofonea Daniel Florin</t>
  </si>
  <si>
    <t>A class of optimal quadrature formulae</t>
  </si>
  <si>
    <t>A swarm-intelligence based formulation for solving nonlinear ODEs: γβ II-(2+3)P method</t>
  </si>
  <si>
    <t>https://www.webofscience.com/wos/woscc/full-record/WOS:001266758600001</t>
  </si>
  <si>
    <t xml:space="preserve">Alexandru Aleman(University of Lund-Sweden), Alfonso Montes-Rodriguez (University of Seville- Spain), Andreea Sarafoleanu(Ulbs), </t>
  </si>
  <si>
    <t>The Eigenfunctions of the Hilbert Matrix</t>
  </si>
  <si>
    <t>T.Aguilar-Hernandez, P. Galanopoulos, D. Girela, Hilbert-type operators acting on Bergman spaces, Computational methods and Function theory, Springer</t>
  </si>
  <si>
    <t>https://link.springer.com/article/10.1007/s40315-024-00560-5</t>
  </si>
  <si>
    <t>N.Merchan, J.A. Pelaez, E de la Rosa, Hilbert-type operator induced by radial weight on Hardy spaces, Revista de la Real Academia de Ciencias Exactas, Fisicas Naturales</t>
  </si>
  <si>
    <t>https://link.springer.com/article/10.1007/s13398-023-01500-z</t>
  </si>
  <si>
    <t>N. Gul,H. Chen, J. Iqbal, R. Shah, A new two-step iterative technique for efficiently solving absolute value equations, Engineering Computations</t>
  </si>
  <si>
    <t>https://www.emerald.com/insight/content/doi/10.1108/ec-11-2023-0754/full/html</t>
  </si>
  <si>
    <t>Sabina J. Haque
(Department of Systems Biology and NSF-Simons Center for Mathematical and Statistical Analysis of Biology, Harvard University, Cambridge, MA 02138 USA), Matthew Satriano
(Department of Pure Mathematics, University of Waterloo, Waterloo N2L 3G1, ON, Canada), Miruna–Ştefana Sorea
(Scuola Internazionale Superiore di Studi Avanzati, Trieste 34136, Italy, and Lucian Blaga University of Sibiu, Sibiu 550012, Romania), Polly Y. Yu
(NSF-Simons Center for Mathematical and Statistical Analysis of Biology, Harvard University, Cambridge, MA 02138 USA)</t>
  </si>
  <si>
    <t>The Disguised Toric Locus and Affine Equivalence of Reaction Networks</t>
  </si>
  <si>
    <t>Craciun, Gheorghe, Deshpande, Abhishek, Jin, Jiaxin, A Lower Bound on the Dimension of the R-Disguised Toric Locus of a Reaction Network, 
SIAM JOURNAL ON APPLIED ALGEBRA AND GEOMETRY</t>
  </si>
  <si>
    <t>https://epubs.siam.org/doi/10.1137/23M1576177</t>
  </si>
  <si>
    <t>Laura Brustenga i Moncusí (University of Copenhagen, Denmark), Gheorghe Craciun (University of Wisconsin-Madison, USA), Miruna-Ștefana Sorea (SISSA - Scuola Internazionale Superiore di Studi Avanzati, Trieste, Italy and RCMA Lucian Blaga University Sibiu, Romania)</t>
  </si>
  <si>
    <t>Disguised toric dynamical systems</t>
  </si>
  <si>
    <t>Craciun, Gheorghe, Deshpande, Abhishek, Jin, Jiaxin, On the connectivity of the disguised toric locus of a reaction network, 
JOURNAL OF MATHEMATICAL CHEMISTRY</t>
  </si>
  <si>
    <t>https://link.springer.com/article/10.1007/s10910-023-01533-0</t>
  </si>
  <si>
    <t>Miruna-Ștefana Sorea (Max-Planck-Institut für Mathematik in den Naturwissenschaften, Leipzig, Germany)</t>
  </si>
  <si>
    <t>Measuring the local non-convexity of real algebraic curves</t>
  </si>
  <si>
    <t>Pushpendra Singh, 
Naveen Kumar Dewangan, 
Ravindra Manohar Potdar, 
Seema Singh, 
Alka Mishra
 and 
Santosh Kumar Mishra, An Optimal Framework for the Effective Delivery of the Radiation to the target by Considering the Case of Head and Neck Cancer</t>
  </si>
  <si>
    <t>https://sciendo.com/article/10.2478/pjmpe-2024-0016</t>
  </si>
  <si>
    <t>Turku Ozlum Celik
Max Planck Institute for Mathematics in the Sciences
Francesco Galuppi
Max Planck Institute for Mathematics in the Sciences
Avinash Kulkarni
Max Planck Institute for Mathematics in the Sciences
Miruna-Ştefana Sorea
Max Planck Institute for Mathematics in the Sciences</t>
  </si>
  <si>
    <t>On The Eigenpoints Of Cubic Surfaces</t>
  </si>
  <si>
    <t>Beorchia, Valentina, Galuppi, Francesco, Venturello, Lorenzo,  EQUATIONS OF TENSOR EIGENSCHEMES, Mathematics of Computation</t>
  </si>
  <si>
    <t>https://www.ams.org/journals/mcom/2024-93-346/S0025-5718-2023-03882-0/</t>
  </si>
  <si>
    <t>Suciu Laurian (ULBS)</t>
  </si>
  <si>
    <t>Some invariant subspaces for A-contractions and applications, Extracta Math., 21 (3) (2006), pp. 221-247.</t>
  </si>
  <si>
    <r>
      <rPr>
        <rFont val="Arial Narrow"/>
        <color theme="1"/>
        <sz val="10.0"/>
      </rPr>
      <t>Duggal, B. P., and C. S. Kubrusly. "</t>
    </r>
    <r>
      <rPr>
        <rFont val="Arial Narrow"/>
        <i/>
        <color theme="1"/>
        <sz val="10.0"/>
      </rPr>
      <t>Forms of biisometric operators and biorthogonality</t>
    </r>
    <r>
      <rPr>
        <rFont val="Arial Narrow"/>
        <color theme="1"/>
        <sz val="10.0"/>
      </rPr>
      <t>." Linear and Multilinear Algebra 72.18 (2024): 3217-3230.</t>
    </r>
  </si>
  <si>
    <t>https://www.tandfonline.com/doi/full/10.1080/03081087.2024.2313627</t>
  </si>
  <si>
    <t>Operators with expansive m-isometric liftings, Monatshefte für Mathematik 198 (1), 165-187</t>
  </si>
  <si>
    <t>Duggal, B. P., and C. S. Kubrusly. "Forms of biisometric operators and biorthogonality." Linear and Multilinear Algebra 72.18 (2024): 3217-3230.</t>
  </si>
  <si>
    <t>Buchała, Michał. "m-Isometric Composition Operators on Discrete Spaces." Complex Analysis and Operator Theory 18.7 (2024): 158.</t>
  </si>
  <si>
    <t>https://link.springer.com/article/10.1007/s11785-024-01603-4</t>
  </si>
  <si>
    <t>Catalin Badea(Lille, Franta), Suciu Laurian (ULBS)</t>
  </si>
  <si>
    <t>The Cauchy dual and 2-isometric liftings of concave operators,
Journal of Mathematical Analysis and Applications,
Volume 472, Issue 2,
2019,
Pages 1458-1474</t>
  </si>
  <si>
    <t>Aouichaoui, Mohamed Amine. "(m, NA)-isometries and their harmonious applications to Hilbert-Schmidt operators." Linear Algebra and its Applications 697 (2024): 309-331.</t>
  </si>
  <si>
    <t>https://www.sciencedirect.com/science/article/pii/S0024379524000168</t>
  </si>
  <si>
    <t>The Cauchy dual and 2-isometric liftings of concave operators, Journal of Mathematical Analysis and Applications,
Volume 472, Issue 2,
2019,
Pages 1458-1474</t>
  </si>
  <si>
    <t>Chavan, Sameer, et al. "Jan Stochel, a stellar mathematician." Opuscula Mathematica 44.3 (2024): 303-321.</t>
  </si>
  <si>
    <t>https://www.opuscula.agh.edu.pl/vol44/3/art/opuscula_math_4415.pdf</t>
  </si>
  <si>
    <t xml:space="preserve"> Badea Catalin (Lille, Franta), Suciu Laurian (ULBS), Dan Timotin (Imar, Bucuresti)  </t>
  </si>
  <si>
    <t>"Classes of contractions and Harnack domination." Revista Matematica Iberoamericana 33.2 (2017): 469-488.</t>
  </si>
  <si>
    <t>Cassier, Gilles, Mehdi Naimi, and Mohammed Benharrat. "Harnack parts for 4-by-4 truncated shift." Advances in Operator Theory 9.1 (2024): 11.</t>
  </si>
  <si>
    <t>https://link.springer.com/article/10.1007/s43036-023-00309-2</t>
  </si>
  <si>
    <t xml:space="preserve"> Majdak Witold (Krakow, Poland), Mostafa Mbekhta (Lille, Franta), and Suciu Laurian (ULBS) </t>
  </si>
  <si>
    <t>"Operators intertwining with isometries and Brownian parts of 2-isometries." Linear Algebra and its Applications 509 (2016): 168-190.</t>
  </si>
  <si>
    <t>Chavan, Sameer, et al. "Convergence of power sequences of B-operators with applications to stability." Proceedings of the American Mathematical Society 152.05 (2024): 2035-2050.</t>
  </si>
  <si>
    <t>https://www.ams.org/journals/proc/2024-152-05/S0002-9939-2024-16674-0/</t>
  </si>
  <si>
    <t>Chavan, Sameer, Z. E. N. O. N. JAN JABŁOŃSKI, and JAN STOCHEL. "Lifting B-subnormal operators." Studia Mathematica 277.2 (2024).</t>
  </si>
  <si>
    <t>https://www.impan.pl/en/publishing-house/journals-and-series/studia-mathematica/all/277/2/115614/lifting-b-subnormal-operators</t>
  </si>
  <si>
    <t xml:space="preserve">Mostafa Mbekhta (Lille, Franta), Suciu Laurian (ULBS) </t>
  </si>
  <si>
    <r>
      <rPr>
        <rFont val="Arial Narrow"/>
        <color theme="1"/>
        <sz val="10.0"/>
      </rPr>
      <t>Partial isometries and the conjecture of C.K. Fong, and S.K. Tsui, </t>
    </r>
    <r>
      <rPr>
        <rFont val="Arial Narrow"/>
        <i/>
        <color theme="1"/>
        <sz val="10.0"/>
      </rPr>
      <t>Journal of Mathematical Analysis and Applications</t>
    </r>
    <r>
      <rPr>
        <rFont val="Arial Narrow"/>
        <color theme="1"/>
        <sz val="10.0"/>
      </rPr>
      <t> </t>
    </r>
    <r>
      <rPr>
        <rFont val="Arial Narrow"/>
        <b/>
        <color theme="1"/>
        <sz val="10.0"/>
      </rPr>
      <t>437</t>
    </r>
    <r>
      <rPr>
        <rFont val="Arial Narrow"/>
        <color theme="1"/>
        <sz val="10.0"/>
      </rPr>
      <t>(1) (2016), 431–444</t>
    </r>
  </si>
  <si>
    <t>Stanković, Hranislav. "Conditions Implying Self-adjointness and Normality of Operators." Complex Analysis and Operator Theory 18.6 (2024): 149.</t>
  </si>
  <si>
    <t>https://link.springer.com/content/pdf/10.1007/s11785-024-01596-0.pdf</t>
  </si>
  <si>
    <r>
      <rPr>
        <rFont val="Arial Narrow"/>
        <color theme="1"/>
        <sz val="10.0"/>
      </rPr>
      <t>Partial isometries and the conjecture of C.K. Fong, and S.K. Tsui, </t>
    </r>
    <r>
      <rPr>
        <rFont val="Arial Narrow"/>
        <i/>
        <color theme="1"/>
        <sz val="10.0"/>
      </rPr>
      <t>Journal of Mathematical Analysis and Applications</t>
    </r>
    <r>
      <rPr>
        <rFont val="Arial Narrow"/>
        <color theme="1"/>
        <sz val="10.0"/>
      </rPr>
      <t> </t>
    </r>
    <r>
      <rPr>
        <rFont val="Arial Narrow"/>
        <b/>
        <color theme="1"/>
        <sz val="10.0"/>
      </rPr>
      <t>437</t>
    </r>
    <r>
      <rPr>
        <rFont val="Arial Narrow"/>
        <color theme="1"/>
        <sz val="10.0"/>
      </rPr>
      <t>(1) (2016), 431–444</t>
    </r>
  </si>
  <si>
    <t>Aouichaoui, M. A. (2024). A note on partial-A-isometries and some applications. Quaestiones Mathematicae, 47(3), 515–535</t>
  </si>
  <si>
    <t>https://www.tandfonline.com/doi/pdf/10.2989/16073606.2023.2229560</t>
  </si>
  <si>
    <r>
      <rPr>
        <rFont val="Arial Narrow"/>
        <color theme="1"/>
        <sz val="10.0"/>
      </rPr>
      <t>Generalized inverses and similarity to partial isometries, </t>
    </r>
    <r>
      <rPr>
        <rFont val="Arial Narrow"/>
        <i/>
        <color theme="1"/>
        <sz val="10.0"/>
      </rPr>
      <t>Journal of Mathematical Analysis and Applications</t>
    </r>
    <r>
      <rPr>
        <rFont val="Arial Narrow"/>
        <color theme="1"/>
        <sz val="10.0"/>
      </rPr>
      <t> </t>
    </r>
    <r>
      <rPr>
        <rFont val="Arial Narrow"/>
        <b/>
        <color theme="1"/>
        <sz val="10.0"/>
      </rPr>
      <t>372</t>
    </r>
    <r>
      <rPr>
        <rFont val="Arial Narrow"/>
        <color theme="1"/>
        <sz val="10.0"/>
      </rPr>
      <t>(2) (2010), 559–564</t>
    </r>
  </si>
  <si>
    <t>Lin Michael (Beersheva, Israel), David Shoikhet (Karmiel, Israel), Suciu Laurian (ULBS)</t>
  </si>
  <si>
    <r>
      <rPr>
        <rFont val="Arial Narrow"/>
        <color theme="1"/>
        <sz val="10.0"/>
      </rPr>
      <t xml:space="preserve"> "Remarks on uniform ergodic theorems." </t>
    </r>
    <r>
      <rPr>
        <rFont val="Arial Narrow"/>
        <i/>
        <color theme="1"/>
        <sz val="10.0"/>
      </rPr>
      <t>Acta Scientiarum Mathematicarum</t>
    </r>
    <r>
      <rPr>
        <rFont val="Arial Narrow"/>
        <color theme="1"/>
        <sz val="10.0"/>
      </rPr>
      <t> 81.1 (2015): 251-283.</t>
    </r>
  </si>
  <si>
    <r>
      <rPr>
        <rFont val="Arial Narrow"/>
        <color theme="1"/>
        <sz val="10.0"/>
      </rPr>
      <t>Oğuz, Gencay. "Poisson’s Equation for Abel-Ergodic Theorems." </t>
    </r>
    <r>
      <rPr>
        <rFont val="Arial Narrow"/>
        <i/>
        <color theme="1"/>
        <sz val="10.0"/>
      </rPr>
      <t>Complex Analysis and Operator Theory</t>
    </r>
    <r>
      <rPr>
        <rFont val="Arial Narrow"/>
        <color theme="1"/>
        <sz val="10.0"/>
      </rPr>
      <t> 18.7 (2024): 162.</t>
    </r>
  </si>
  <si>
    <t>https://link.springer.com/content/pdf/10.1007/s11785-024-01600-7.pdf</t>
  </si>
  <si>
    <r>
      <rPr>
        <rFont val="Arial Narrow"/>
        <color theme="1"/>
        <sz val="10.0"/>
      </rPr>
      <t xml:space="preserve"> "Remarks on uniform ergodic theorems." </t>
    </r>
    <r>
      <rPr>
        <rFont val="Arial Narrow"/>
        <i/>
        <color theme="1"/>
        <sz val="10.0"/>
      </rPr>
      <t>Acta Scientiarum Mathematicarum</t>
    </r>
    <r>
      <rPr>
        <rFont val="Arial Narrow"/>
        <color theme="1"/>
        <sz val="10.0"/>
      </rPr>
      <t> 81.1 (2015): 251-283.</t>
    </r>
  </si>
  <si>
    <t>Oguz, Gencay. "Ergodic type theorems via statistical convergence." Filomat 38.28 (2024): 10061-10070.</t>
  </si>
  <si>
    <t>https://www.pmf.ni.ac.rs/filomat-content/2024/38-28/38-28-22-23761.pdf</t>
  </si>
  <si>
    <t>Lin Michael (Beersheva, Israel), Suciu Laurian (ULBS)</t>
  </si>
  <si>
    <t xml:space="preserve"> "Poisson’s equation for mean ergodic operators." Contemporary Mathematics 636 (2015): 141-148.</t>
  </si>
  <si>
    <r>
      <rPr>
        <rFont val="Arial Narrow"/>
        <color theme="1"/>
        <sz val="10.0"/>
      </rPr>
      <t>Oğuz, Gencay. "Poisson’s Equation for Abel-Ergodic Theorems." </t>
    </r>
    <r>
      <rPr>
        <rFont val="Arial Narrow"/>
        <i/>
        <color theme="1"/>
        <sz val="10.0"/>
      </rPr>
      <t>Complex Analysis and Operator Theory</t>
    </r>
    <r>
      <rPr>
        <rFont val="Arial Narrow"/>
        <color theme="1"/>
        <sz val="10.0"/>
      </rPr>
      <t> 18.7 (2024): 162.</t>
    </r>
  </si>
  <si>
    <t>Majdak, W (Krakow, Poland).; Secelean, N.A. (ULBS); Suciu, L. (ULBS)</t>
  </si>
  <si>
    <t>Ergodic properties of operators in some semi-Hilbertian spaces. Linear Multilinear Algebra
2013, 61, 139–159.</t>
  </si>
  <si>
    <t>Zamani, Ali, et al. "A-Berezin Number Inequalities for 2× 2 Operator Matrices." Bulletin of the Malaysian Mathematical Sciences Society 47.4 (2024): 114.</t>
  </si>
  <si>
    <t>https://link.springer.com/content/pdf/10.1007/s40840-024-01712-5.pdf</t>
  </si>
  <si>
    <t>Sen, Anirban, Riddhick Birbonshi, and Kallol Paul. "A note on the A-numerical range of semi-Hilbertian operators." Linear Algebra and its Applications 703 (2024): 268-288.</t>
  </si>
  <si>
    <t>https://www.sciencedirect.com/science/article/pii/S0024379524003707</t>
  </si>
  <si>
    <t>Kittaneh, Fuad, and Ali Zamani. "A refinement of A-Buzano inequality and applications to A-numerical radius inequalities." Linear Algebra and its Applications 697 (2024): 32-48.</t>
  </si>
  <si>
    <t>https://www.sciencedirect.com/science/article/pii/S0024379523000757</t>
  </si>
  <si>
    <t>Conde, Cristian, and Kais Feki. "On some inequalities for the generalized joint numerical radius of semi-Hilbert space operators." Ricerche di Matematica 73.2 (2024): 661-679.</t>
  </si>
  <si>
    <t>https://link.springer.com/article/10.1007/s11587-021-00629-6</t>
  </si>
  <si>
    <t>Aljawi, Salma, Kais Feki, and Zakaria Taki. "A collection of seminorms linking the A-numerical radius and the operator A-seminorm." Mathematics 12.7 (2024): 1122.</t>
  </si>
  <si>
    <t>https://www.mdpi.com/2227-7390/12/7/1122</t>
  </si>
  <si>
    <t>Maximum subspaces related to A-contractions and quasinormal operators. J. Korean Math. Soc. 2008, 45, 205–219.</t>
  </si>
  <si>
    <t xml:space="preserve"> "Quasi-isometries in semi-Hilbertian spaces." Linear algebra and its applications 430.8-9 (2009): 2474-2487.</t>
  </si>
  <si>
    <t>Guesba, Messaoud, and Sid Ahmed Ould Ahmed Mahmoud. "On some inequalities for numerical radius of semi-Hilbert space multioperators." Georgian Mathematical Journal 31.1 (2024): 35-45.</t>
  </si>
  <si>
    <t>https://www.degruyterbrill.com/document/doi/10.1515/gmj-2023-2057/html</t>
  </si>
  <si>
    <t>"Quasi-isometries in semi-Hilbertian spaces." Linear algebra and its applications 430.8-9 (2009): 2474-2487.</t>
  </si>
  <si>
    <t>Jabbarzadeh, M. R., and Amani E. Kadhm. "Conditional Type Operators in $$ L^{2}(\Sigma) $$-Semi-Hilbertian Space." Complex Analysis and Operator Theory 19.1 (2024): 1-12.</t>
  </si>
  <si>
    <t>https://link.springer.com/article/10.1007/s11785-024-01641-y</t>
  </si>
  <si>
    <t>Cassier Gilles (Lyon, Franta), Suciu Laurian (ULBS)</t>
  </si>
  <si>
    <t xml:space="preserve"> "Mapping theorems and similarity to contractions for classes of A-contractions." Hot Topics in Operator Theory, Theta Ser. Adv. Math 9 (2008): 39-58.</t>
  </si>
  <si>
    <t>HUANG, ZHIDONG, YOUSEF ESTAREMI, and SAEEDEH SHAMSIGAMCHI. "QUASI–NORMAL AND QUASI–ISOMETRY WCT OPERATORS AND THEIR ALGEBRAS." Operators &amp; Matrices 18.3 (2024).</t>
  </si>
  <si>
    <t>https://files.ele-math.com/articles/oam-18-46.pdf</t>
  </si>
  <si>
    <t>Banaduc, D (Banaduc, Doru) [1] ; Curtean-Banaduc, A (Curtean-Banaduc, Angela) [2] ; Barinova, S (Barinova, Sophia) [3] ; Lozano, VL (Lozano, Veronica L.) [4] ; Afanasyev, S (Afanasyev, Sergey) [5] ; Leite, T (Leite, Tamara) [6] ; Branco, P (Branco, Paulo) [6] ; Isaza, DFG (Gomez Isaza, Daniel F.) [7] ; Geist, J (Geist, Juergen) [8] ; Tegos, A (Tegos, Aristoteles) [9] , [10] ; Olosutean, H (Olosutean, Horea) [1] ; Cianfanglione, K (Cianfanglione, Kevin) [11]</t>
  </si>
  <si>
    <r>
      <rPr>
        <rFont val="Arial Narrow"/>
        <color theme="1"/>
        <sz val="10.0"/>
      </rPr>
      <t xml:space="preserve">Nezbrytska, I (Nezbrytska, Inna) [1] ; Bilous, O (Bilous, Olena) [1] , [2] ; Sereda, T (Sereda, Tetyana) [1] ; Ivanova, N (Ivanova, Natalia) [1] ; Pohorielova, M (Pohorielova, Maryna) [1] ; Shevchenko, T (Shevchenko, Tetyana) [1] ; Dubniak, S (Dubniak, Serhii) [1] ; Lietytska, O (Lietytska, Olena) [1] ; Zhezherya, V (Zhezherya, Vladyslav) [1] ; Polishchuk, O (Polishchuk, Oleksandr) [3] ; Kazantsev, T (Kazantsev, Taras) [4] , [5] ; Prychepa, M (Prychepa, Mykola) [1] ; Kovalenko, Y (Kovalenko, Yulia) [1] ; Afanasyev, S (Afanasyev, Sergyi) [1] Effects of War-Related Human Activities on Microalgae and Macrophytes in Freshwater Ecosystems: A Case Study of the Irpin River Basin, Ukraine, </t>
    </r>
    <r>
      <rPr>
        <rFont val="Arial Narrow"/>
        <b/>
        <color theme="1"/>
        <sz val="10.0"/>
      </rPr>
      <t>WATER</t>
    </r>
  </si>
  <si>
    <r>
      <rPr>
        <rFont val="Arial Narrow"/>
        <color theme="1"/>
        <sz val="10.0"/>
      </rPr>
      <t xml:space="preserve">Barinova, S (Barinova, Sophia) [1] ; Gabyshev, V (Gabyshev, Viktor) [2] ; Genkal, S (Genkal, Sergey) [3] ; Gabysheva, O (Gabysheva, Olga) [2]
Diatoms' Diversity in the Assessment of the Impact of Diamond and Oil and Gas Mining on Aquatic Ecosystems of the Central Yakut Plain (Eastern Siberia, Yakutia) Using Bioindication and Statistical Mapping Methods, </t>
    </r>
    <r>
      <rPr>
        <rFont val="Arial Narrow"/>
        <b/>
        <color theme="1"/>
        <sz val="10.0"/>
      </rPr>
      <t>DIVERSITY-BASEL</t>
    </r>
  </si>
  <si>
    <t>Boeras, I (Boeras, Ioana) [1] ; Burcea, A (Burcea, Alexandru) [2] ; Banaduc, D (Banaduc, Doru) [1] ; Florea, DI (Florea, David-Ioan) [3] ; Curtean-Banaduc, A (Curtean-Banaduc, Angela) [1]</t>
  </si>
  <si>
    <t>Banciu, AR (Banciu, Alina Roxana) [1] ; Pascu, LF (Pascu, Luoana Florentina) [1] ; Stoica, C (Stoica, Catalina) [1] ; Gheorghe, S (Gheorghe, Stefania) [1] ; Lucaciu, I (Lucaciu, Irina) [1] ; Feodorov, L (Feodorov, Laura) [1] , [2] ; Nita-Lazar, M (Nita-Lazar, Mihai) [1], COVID-19 Pandemic Modulates the Environmental Contamination Level of Enteric Bacteria from WWTPs, WATER</t>
  </si>
  <si>
    <t>https://1510q1jg5-y-https-www-webofscience-com.z.e-nformation.ro/wos/woscc/full-record/WOS:001210116400001</t>
  </si>
  <si>
    <t xml:space="preserve">Bhatt, S (Bhatt, Sushmita) [1] ; Mishra, AP (Mishra, Arun Pratap) [2] , [3] ; Chandra, N (Chandra, Naveen) [3] , [4] ; Sahu, H (Sahu, Himanshu) [3] ; Chaurasia, SK (Chaurasia, Shardesh Kumar) [5] ; Pande, CB (Pande, Chaitanya B.) [6] , [7] ; Agbasi, JC (Agbasi, Johnson C.) [8] ; Khan, MYA (Khan, Mohd Yawar Ali) [9] ; Abba, SI (Abba, Sani I.) [10] ; Egbueri, JC (Egbueri, Johnbosco C.) [8] ; Durin, B (Durin, Bojan) [11] ; Hunt, J (Hunt, Julian) [12], Characterizing seasonal, environmental and human-induced factors influencing the dynamics of Rispana River's water quality: Implications for sustainable river management, RESULTS IN ENGINEERING </t>
  </si>
  <si>
    <t>https://1510q1jg5-y-https-www-webofscience-com.z.e-nformation.ro/wos/woscc/full-record/WOS:001289783800001</t>
  </si>
  <si>
    <t>Alieva, AK (Alieva, Aminat K.) [1] ; Nasibulina, BM (Nasibulina, Botagoz M.) [2] ; Bakhshalizadeh, S (Bakhshalizadeh, Shima) [3] ; Kurochkina, TF (Kurochkina, Tatyana F.) [2] ; Popov, NN (Popov, Nikolai N.) [4] ; Barbol, BI (Barbol, Bekzhan I.) [5] , [6] ; Banaduc, D (Banaduc, Doru) [7] ; Jussupbekova, NM (Jussupbekova, Nurgul M.) [6] ; Kuanysheva, GA (Kuanysheva, Gulnur A.) [8] ; Ali, AM (Ali, Attaala M.) [9]</t>
  </si>
  <si>
    <t>The Low Ontogenetic Diet Diversity and Flexibility of the Pike-Perch, Sander lucioperca (Linnaeus, 1758) (Osteichthyes, Percidae): A Case Study</t>
  </si>
  <si>
    <t>Wu, ZL (Wu, Zuli) [1] , [2] ; Song, YP (Song, Yunpeng) [1] , [3] ; Zhao, GQ (Zhao, Guoqing) [1] , [2] ; Shi, YC (Shi, Yongchuang) [1] , [2] ; Wu, YM (Wu, Yumei) [1] , [2] ; Zhang, SM (Zhang, Shengmao) [1] , [2], Assessment of Fish Biomass and Distribution in a Nuclear Power Plant's Water Intake Zone Using Acoustic and Trawl Methods, ANIMALS</t>
  </si>
  <si>
    <t>https://1510q1jg5-y-https-www-webofscience-com.z.e-nformation.ro/wos/woscc/full-record/WOS:001463683800001</t>
  </si>
  <si>
    <t xml:space="preserve">Alieva, AK (Alieva, Aminat K.) [1] ; Nasibulina, BM (Nasibulina, Botagoz M.) [2] ; Bakhshalizadeh, S (Bakhshalizadeh, Shima) [3] ; Kurochkina, TF (Kurochkina, Tatyana F.) [2] ; Popov, NN (Popov, Nikolai N.) [4] ; Barbol, BI (Barbol, Bekzhan I.) [5] , [6] </t>
  </si>
  <si>
    <t>García-Vázquez, A (Garcia-Vazquez, Ana) [1] ; Radu, V (Radu, Valentin) [1] , [2] ; Covataru, C (Covataru, Cristina) [1] ; Lazar, C (Lazar, Catalin) [1], Exploring the acid-insoluble shell organic matrix of freshwater mussels (Unionoida) as a proxy for palaeodietary and paleoenvironmental studies, 
SCIENCE AND TECHNOLOGY OF ARCHAEOLOGICAL RESEARCH</t>
  </si>
  <si>
    <t>https://1510q1jg5-y-https-www-webofscience-com.z.e-nformation.ro/wos/woscc/full-record/WOS:001339293700001</t>
  </si>
  <si>
    <t>Bousseba, M (Bousseba, Meriem) [1] ; Ouahb, S (Ouahb, Sara) [1] ; Ferraj, L (Ferraj, Loubna) [1] ; Farid, S (Farid, Sana) [1] ; Droussi, M (Droussi, Mohammed) [2] ; Hasnaoui, M (Hasnaoui, Mustapha) [1], Diet and feeding ecology of the pike perch (Sander lucioperca), an invasive fish species: seasonal diet shifts, ENVIRONMENTAL BIOLOGY OF FISHES</t>
  </si>
  <si>
    <t>https://1510q1jg5-y-https-www-webofscience-com.z.e-nformation.ro/wos/woscc/full-record/WOS:001309896500002</t>
  </si>
  <si>
    <t>Banaduc, D (Banaduc, Doru) [1] ; Afanasyev, S (Afanasyev, Sergey) [2] ; Akeroyd, JR (Akeroyd, John Robert) [3] ; Nastase, A (Nastase, Aurel) [4] ; Navodaru, I (Navodaru, Ion) [4] ; Tofan, L (Tofan, Lucica) [5] ; Curtean-Banaduc, A (Curtean-Banaduc, Angela) [1]</t>
  </si>
  <si>
    <t>The Danube Delta: The Achilles Heel of Danube River-Danube Delta-Black Sea Region Fish Diversity under a Black Sea Impact Scenario Due to Sea Level Rise-A Prospective Review</t>
  </si>
  <si>
    <t>Khalifa, A (Khalifa, Ahmed) [1] ; Meselhe, E (Meselhe, Ehab) [1] ; Hu, KL (Hu, Kelin) [1] ; Day, J (Day, John) [2] ; Allison, M (Allison, Mead) [1], The Great Mississippi River Flood of 1927: Morphodynamic analysis of the Caernarvon crevasse event, ESTUARINE COASTAL AND SHELF SCIENCE</t>
  </si>
  <si>
    <t>https://1510q1jg5-y-https-www-webofscience-com.z.e-nformation.ro/wos/woscc/full-record/WOS:001443761600001</t>
  </si>
  <si>
    <r>
      <rPr>
        <rFont val="Arial Narrow"/>
        <color rgb="FF000000"/>
        <sz val="10.0"/>
        <u/>
      </rPr>
      <t>Curtean-Banaduc, A</t>
    </r>
    <r>
      <rPr>
        <rFont val="Arial Narrow"/>
        <color rgb="FF000000"/>
        <sz val="10.0"/>
        <u/>
      </rPr>
      <t> (Curtean-Banaduc, Angela) </t>
    </r>
    <r>
      <rPr>
        <rFont val="Arial Narrow"/>
        <color rgb="FF095B8B"/>
        <sz val="10.0"/>
        <u/>
      </rPr>
      <t>[1] </t>
    </r>
    <r>
      <rPr>
        <rFont val="Arial Narrow"/>
        <color rgb="FF000000"/>
        <sz val="10.0"/>
        <u/>
      </rPr>
      <t>; Mihut, C (Mihut, Claudia) </t>
    </r>
    <r>
      <rPr>
        <rFont val="Arial Narrow"/>
        <color rgb="FF095B8B"/>
        <sz val="10.0"/>
        <u/>
      </rPr>
      <t>[1] </t>
    </r>
    <r>
      <rPr>
        <rFont val="Arial Narrow"/>
        <color rgb="FF000000"/>
        <sz val="10.0"/>
        <u/>
      </rPr>
      <t>; Burcea, A (Burcea, Alexandru) </t>
    </r>
    <r>
      <rPr>
        <rFont val="Arial Narrow"/>
        <color rgb="FF095B8B"/>
        <sz val="10.0"/>
        <u/>
      </rPr>
      <t>[1] </t>
    </r>
    <r>
      <rPr>
        <rFont val="Arial Narrow"/>
        <color rgb="FF000000"/>
        <sz val="10.0"/>
        <u/>
      </rPr>
      <t>; McCall, GS (McCall, Grant S.) </t>
    </r>
    <r>
      <rPr>
        <rFont val="Arial Narrow"/>
        <color rgb="FF095B8B"/>
        <sz val="10.0"/>
        <u/>
      </rPr>
      <t>[2] </t>
    </r>
    <r>
      <rPr>
        <rFont val="Arial Narrow"/>
        <color rgb="FF000000"/>
        <sz val="10.0"/>
        <u/>
      </rPr>
      <t>; Matei, C (Matei, Claudiu) </t>
    </r>
    <r>
      <rPr>
        <rFont val="Arial Narrow"/>
        <color rgb="FF095B8B"/>
        <sz val="10.0"/>
        <u/>
      </rPr>
      <t>[3] </t>
    </r>
    <r>
      <rPr>
        <rFont val="Arial Narrow"/>
        <color rgb="FF000000"/>
        <sz val="10.0"/>
        <u/>
      </rPr>
      <t>; Banaduc, D (Banaduc, Doru) </t>
    </r>
    <r>
      <rPr>
        <rFont val="Arial Narrow"/>
        <color rgb="FF095B8B"/>
        <sz val="10.0"/>
        <u/>
      </rPr>
      <t>[1]</t>
    </r>
  </si>
  <si>
    <t>Screening for Microplastic Uptake in an Urbanized Freshwater Ecosystem: Chondrostoma nasus (Linnaeus, 1758) Case Study</t>
  </si>
  <si>
    <t>Dewika, M (Dewika, M.) [1] ; Markandan, K (Markandan, Kalaimani) [2] ; Ruwaida, JN (Ruwaida, J. Nor) [3] ; Sara, YY (Sara, Y. Y.) [4] ; Deb, A (Deb, Anjan) [5] ; Irfan, NA (Irfan, N. Ahmad) [1] ; Khalid, M (Khalid, Mohammad) [6] , [7] , [8], Integrating the quintuple helix approach into atmospheric microplastics management policies for planetary health preservation, SCIENCE OF THE TOTAL ENVIRONMENT</t>
  </si>
  <si>
    <t>https://1510q1jg5-y-https-www-webofscience-com.z.e-nformation.ro/wos/woscc/full-record/WOS:001320465600001</t>
  </si>
  <si>
    <t>Curtean-Banaduc, A (Curtean-Banaduc, Angela) [1] ; Mihut, C (Mihut, Claudia) [1] ; Burcea, A (Burcea, Alexandru) [1] ; McCall, GS (McCall, Grant S.) [2] ; Matei, C (Matei, Claudiu) [3] ; Banaduc, D (Banaduc, Doru) [1]</t>
  </si>
  <si>
    <t>Mihai, FC (Mihai, Florin-Constantin) [1] ; Ulman, SR (Ulman, Simona-Roxana) [1] ; Pop, V (Pop, Valeria) [2] , [3], Macro and microplastic pollution in Romania: addressing knowledge gaps and potential solutions under the circular economy framework, PEERJ</t>
  </si>
  <si>
    <t>https://1510q1jg5-y-https-www-webofscience-com.z.e-nformation.ro/wos/woscc/full-record/WOS:001259136900002</t>
  </si>
  <si>
    <t>Öktener, A and Banaduc, D</t>
  </si>
  <si>
    <t>Ecological Interdependence of Pollution, Fish Parasites, and Fish in Freshwater Ecosystems of Turkey</t>
  </si>
  <si>
    <t>Mahdy, OA (Mahdy, Olfat A.) [1] ; Attia, MM (Attia, Marwa M.) [1] ; Shaheed, IB (Shaheed, Iman B.) [2] ; Abdelsalam, M (Abdelsalam, Mohamed) [3] ; Elgendy, MY (Elgendy, Mamdouh Y.) [4] ; Salem, MA (Salem, Mai A.) [1], Evaluation of Praziquantel effectiveness in treating Nile tilapia clinostomid infections and its relationships to fish health and water quality, BMC VETERINARY RESEARCH</t>
  </si>
  <si>
    <t>https://1510q1jg5-y-https-www-webofscience-com.z.e-nformation.ro/wos/woscc/full-record/WOS:001329152800001</t>
  </si>
  <si>
    <t>Nazarova, A (Nazarova, Anna) [1] ; Mutin, A (Mutin, Andrei) [1] ; Skafar, D (Skafar, Denis) [2] , [3] ; Bolbat, N (Bolbat, Nadezhda) [1] ; Sedova, S (Sedova, Sofya) [1] ; Chupalova, P (Chupalova, Polina) [1] ; Pomazkin, V (Pomazkin, Vasiliy) [1] ; Drozdova, P (Drozdova, Polina) [1] , [4] , [5] ; Gurkov, A (Gurkov, Anton) [1] , [4] ; Timofeyev, M (Timofeyev, Maxim) [1], Leeches Baicalobdella torquata feed on hemolymph but have a low effect on the cellular immune response of amphipod Eulimnogammarus verrucosus from Lake Baikal, PEERJ</t>
  </si>
  <si>
    <t>https://1510q1jg5-y-https-www-webofscience-com.z.e-nformation.ro/wos/woscc/full-record/WOS:001229317000001</t>
  </si>
  <si>
    <t>Banaduc, D (Banaduc, Doru) [1] ; Barinova, S (Barinova, Sophia) [2] ; Cianfaglione, K (Cianfaglione, Kevin) [3] ; Curtean-Banaduc, A (Curtean-Banaduc, Angela) [1]</t>
  </si>
  <si>
    <t>Editorial: Multiple freshwater stressors-Key drivers for the future of freshwater environments</t>
  </si>
  <si>
    <r>
      <rPr>
        <rFont val="Arial Narrow"/>
        <color theme="1"/>
        <sz val="10.0"/>
      </rPr>
      <t xml:space="preserve">Barinova, S (Barinova, Sophia) [1] ; Gabyshev, V (Gabyshev, Viktor) [2] ; Genkal, S (Genkal, Sergey) [3] ; Gabysheva, O (Gabysheva, Olga) [2], 
Diatoms' Diversity in the Assessment of the Impact of Diamond and Oil and Gas Mining on Aquatic Ecosystems of the Central Yakut Plain (Eastern Siberia, Yakutia) Using Bioindication and Statistical Mapping Methods, </t>
    </r>
    <r>
      <rPr>
        <rFont val="Arial Narrow"/>
        <b/>
        <color theme="1"/>
        <sz val="10.0"/>
      </rPr>
      <t>DIVERSITY-BASEL</t>
    </r>
  </si>
  <si>
    <t>https://1510q1jg5-y-https-www-webofscience-com.z.e-nformation.ro/wos/woscc/full-record/WOS:001305766900001</t>
  </si>
  <si>
    <t>Zheng, D; Wang, K; Bai, B, A critical review of sodium alginate-based composites in water treatment, CARBOHIDRATE POLYMERS</t>
  </si>
  <si>
    <t>https://1510q1jg5-y-https-www-webofscience-com.z.e-nformation.ro/wos/woscc/full-record/WOS:001175566200001</t>
  </si>
  <si>
    <t>Banaduc, D (Banaduc, Doru) [1] ; Simic, V (Simic, Vladica) [2] ; Cianfaglione, K (Cianfaglione, Kevin) [3] ; Barinova, S (Barinova, Sophia) [4] ; Afanasyev, S (Afanasyev, Sergey) [5] ; Öktener, A (Oktener, Ahmet) [6] ; McCall, G (McCall, Grant) [7] ; Simic, S (Simic, Snezana) [2] ; Curtean-Banaduc, A (Curtean-Banaduc, Angela) [1]</t>
  </si>
  <si>
    <t>Freshwater as a Sustainable Resource and Generator of Secondary Resources in the 21st Century: Stressors, Threats, Risks, Management and Protection Strategies, and Conservation Approaches</t>
  </si>
  <si>
    <r>
      <rPr>
        <rFont val="Arial Narrow"/>
        <color theme="1"/>
        <sz val="10.0"/>
      </rPr>
      <t xml:space="preserve">Nezbrytska, I (Nezbrytska, Inna) [1] ; Bilous, O (Bilous, Olena) [1] , [2] ; Sereda, T (Sereda, Tetyana) [1] ; Ivanova, N (Ivanova, Natalia) [1] ; Pohorielova, M (Pohorielova, Maryna) [1] ; Shevchenko, T (Shevchenko, Tetyana) [1] ; Dubniak, S (Dubniak, Serhii) [1] ; Lietytska, O (Lietytska, Olena) [1] ; Zhezherya, V (Zhezherya, Vladyslav) [1] ; Polishchuk, O (Polishchuk, Oleksandr) [3] ; Kazantsev, T (Kazantsev, Taras) [4] , [5] ; Prychepa, M (Prychepa, Mykola) [1] ; Kovalenko, Y (Kovalenko, Yulia) [1] ; Afanasyev, S (Afanasyev, Sergyi) [1], Effects of War-Related Human Activities on Microalgae and Macrophytes in Freshwater Ecosystems: A Case Study of the Irpin River Basin, Ukraine, </t>
    </r>
    <r>
      <rPr>
        <rFont val="Arial Narrow"/>
        <b/>
        <color theme="1"/>
        <sz val="10.0"/>
      </rPr>
      <t>WATER</t>
    </r>
  </si>
  <si>
    <t>https://1510q1jg5-y-https-www-webofscience-com.z.e-nformation.ro/wos/woscc/full-record/WOS:001387988600001</t>
  </si>
  <si>
    <t>Teixeira, ALD; Bhaduri, A; Yu, SY, Ecosystem and human water security trade-offs in a context of climate change in South East Queensland Region, Australia, AUSTRALASIAN JOURNAL OF ENVIRONMENTAL MANAGEMENT</t>
  </si>
  <si>
    <t>https://1510q1jg5-y-https-www-webofscience-com.z.e-nformation.ro/wos/woscc/full-record/WOS:001358490400001</t>
  </si>
  <si>
    <t>Ding, KY (Ding, Keyu) [1] ; Yang, YQ (Yang, Yaqin) [1] ; Mao, YN (Mao, Yanan) [1] ; Tong, DD (Tong, Dongdong) [1] ; Lu, SZ (Lu, Shizhou) [2] ; Song, B (Song, Bo) [1], Three birds with one stone: Constructing Janus multilayer carbon fabric to boost solar-driven interfacial evaporation, electrical power generation and inhibit VOCs volatilization, CHEMICAL ENGINEERING JOURNAL</t>
  </si>
  <si>
    <t>https://1510q1jg5-y-https-www-webofscience-com.z.e-nformation.ro/wos/woscc/full-record/WOS:001339953900001</t>
  </si>
  <si>
    <t>Liu, SF (Liu, Shu-feng) [1] ; Wang, ZH (Wang, Zhi-hua) [2] ; Guan, S (Guan, Shuai) [1] ; He, YH (He, Yan-hu) [2], An improved hydraulic method for calculating ecological flow considering the changes of rainfall and temperature within a year, ECOLOGICAL INDICATORS</t>
  </si>
  <si>
    <t>https://1510q1jg5-y-https-www-webofscience-com.z.e-nformation.ro/wos/woscc/full-record/WOS:001331156800001</t>
  </si>
  <si>
    <t>Song, ZJ (Song, Zhenjiang) [1] , [2] ; Gao, SC (Gao, Shichao) [2] ; Leng, MN (Leng, Mingni) [2] ; Zhou, B (Zhou, Bo) [2] ; Wu, BS (Wu, Baoshu) [3], Quantifying the Ecological Performance of Migratory Bird Conservation: Evidence from Poyang Lake Wetlands in China, BIOLOGY-BASEL</t>
  </si>
  <si>
    <t>https://1510q1jg5-y-https-www-webofscience-com.z.e-nformation.ro/wos/woscc/full-record/WOS:001342998400001</t>
  </si>
  <si>
    <t>Wang, ZG (Wang, Zhugen) [1] ; Zhu, JN (Zhu, Jianing) [1] ; Wu, Z (Wu, Zhen) [1], Study on the spatial distribution characteristics of traditional villages and their response to the water network system in the lower yangtze river basin, SCIENTIFIC REPORTS</t>
  </si>
  <si>
    <t>https://1510q1jg5-y-https-www-webofscience-com.z.e-nformation.ro/wos/woscc/full-record/WOS:001324543000021</t>
  </si>
  <si>
    <t xml:space="preserve">Fu, MZ (Fu, Mingzhe) [1] ; Zheng, YM (Zheng, Yuanmao) [1] , [2] ; Qian, CZ (Qian, Changzhao) [3] ; He, QH (He, Qiuhua) [2] ; He, YR (He, Yuanrong) [2] ; Wei, CY (Wei, Chenyan) [1] ; Yang, KX (Yang, Kexin) [1] ; Zhao, W (Zhao, Wei) [1], Spatiotemporal evolution and driving mechanism of Dongting Lake based on 2005-2020 multi-source remote sensing data, ecological informatics data, ECOLOGICAL INFORMATICS </t>
  </si>
  <si>
    <t>https://1510q1jg5-y-https-www-webofscience-com.z.e-nformation.ro/wos/woscc/full-record/WOS:001324416500001</t>
  </si>
  <si>
    <t>Carosi, A (Carosi, Antonella) [1] ; Lorenzoni, F (Lorenzoni, Francesca) [1] ; Oneto, F (Oneto, Fabrizio) [2] ; Capurro, M (Capurro, Matteo) [2] ; Ovcina, J (Ovcina, Jasmina) [4] ; Rezzoagli, D (Rezzoagli, Deborah) [3] ; Petroselli, C (Petroselli, Chiara) [1] ; Selvaggi, R (Selvaggi, Roberta) [1] ; Cappelletti, D (Cappelletti, David) [1] ; Sanz, N (Sanz, Nuria) [5] ; Lorenzoni, M (Lorenzoni, Massimo) [1], The role of protected areas in the Balkan freshwater biodiversity conservation: The case of Blidinje Nature Park (Southwestern Bosnia-Herzegovina), JOURNAL FOR NATURE CONSERVATION</t>
  </si>
  <si>
    <t>https://1510q1jg5-y-https-www-webofscience-com.z.e-nformation.ro/wos/woscc/full-record/WOS:001321830300001</t>
  </si>
  <si>
    <t>Patidar, R (Patidar, Ruchir) [1] , [2] ; Pingale, SM (Pingale, Santosh Murlidhar) [1] ; Khare, D (Khare, Deepak) [2] ; Dayal, D (Dayal, Deen) [2], Spatio-temporal assessment of multi-scalar meteorological and hydrological droughts over Bundelkhand, India, PHYSICS AND CHEMISTRY OF THE EARTH</t>
  </si>
  <si>
    <t>https://1510q1jg5-y-https-www-webofscience-com.z.e-nformation.ro/wos/woscc/full-record/WOS:001324310200001</t>
  </si>
  <si>
    <t>Rodríguez-López, L (Rodriguez-Lopez, Lien) [1] ; Alvarez, LB (Alvarez, Lisandra Bravo) [2] ; Duran-Llacer, I (Duran-Llacer, Iongel) [3] , [4] ; Ruíz-Guirola, DE (Ruiz-Guirola, David E.) [5] ; Montejo-Sánchez, S (Montejo-Sanchez, Samuel) [6] ; Martínez-Retureta, R (Martinez-Retureta, Rebeca) [7] , [8] ; López-Morales, E (Lopez-Morales, Ernesto) [1] ; Bourrel, L (Bourrel, Luc) [9] ; Frappart, F (Frappart, Frederic) [10] ; Urrutia, R (Urrutia, Roberto) [11], Leveraging Machine Learning and Remote Sensing for Water Quality Analysis in Lake Ranco, Southern Chile, REMOTE SENSING</t>
  </si>
  <si>
    <t>https://1510q1jg5-y-https-www-webofscience-com.z.e-nformation.ro/wos/woscc/full-record/WOS:001323594300001</t>
  </si>
  <si>
    <t>Yuan, W (Yuan, Wei) [1] ; Liu, YF (Liu, Yafei) [1] ; Liu, RH (Liu, Ruihao) [1] ; Li, LC (Li, Leicheng) [1] ; Deng, PY (Deng, Peiyuan) [2] ; Fu, S (Fu, Shuai) [3] ; Riaz, L (Riaz, Luqman) [4] ; Lu, JH (Lu, Jianhong) [1] ; Li, GT (Li, Guoting) [1] ; Yang, ZY (Yang, Ziyan) [1], Unveiling the overlooked threat: antibiotic resistance in groundwater near an abandoned sulfuric acid plant in Xingyang, China, ENVIRONMENTAL GEOCHEMISTRY AND HEALTH</t>
  </si>
  <si>
    <t>https://1510q1jg5-y-https-www-webofscience-com.z.e-nformation.ro/wos/woscc/full-record/WOS:001268627200009</t>
  </si>
  <si>
    <t>Adesibikan, AA (Adesibikan, Ademidun Adeola) [1] , [2] ; Emmanuel, SS (Emmanuel, Stephen Sunday) [1] ; Nafiu, SA (Nafiu, Sodiq Adeyeye) [3] ; Tachia, MJ (Tachia, Mfeuter Joseph) [4] ; Iwuozor, KO (Iwuozor, Kingsley O.) [5] ; Emenike, EC (Emenike, Ebuka Chizitere) [5] ; Adeniyi, AG (Adeniyi, Adewale George) [6] , [7], A review on sustainable photocatalytic degradation of agro-organochlorine and organophosphorus water pollutants using biogenic iron and iron oxide- based nanoarchitecture materials, desalination and water treatment, DESALINATION AND WATER TREATMENT</t>
  </si>
  <si>
    <t>https://1510q1jg5-y-https-www-webofscience-com.z.e-nformation.ro/wos/woscc/full-record/WOS:001274141100001</t>
  </si>
  <si>
    <t>Zhang, WH (Zhang, Weihong) [1] , [2] , [3] , [4] ; Geng, J (Geng, Jun) [1] , [2] , [3] , [4] ; Sun, MG (Sun, Mengge) [1] , [5] ; Jiang, CX (Jiang, Chunxia) [1] , [3] , [4] ; Lin, H (Lin, Hui) [6] ; Chen, HY (Chen, Haiyang) [7] ; Yang, YY (Yang, Yuyi) [1] , [2] , [3] , [4], Distinct species turnover patterns shaped the richness of antibiotic resistance genes on eight different microplastic polymers, ENVIRONMENTAL RESEARCH</t>
  </si>
  <si>
    <t>https://1510q1jg5-y-https-www-webofscience-com.z.e-nformation.ro/wos/woscc/full-record/WOS:001345562800001</t>
  </si>
  <si>
    <t>Rasray, BA (Rasray, Bilal A.) [1] ; Ahmad, R (Ahmad, Rameez) [1] ; Lone, SA (Lone, Showkeen A.) [1] ; Islam, T (Islam, Tajamul) [1] ; Wani, SA (Wani, Sajad Ahmad) [1] ; Hussain, K (Hussain, Khalid) [1] ; Dar, FA (Dar, Firdous Ahmad) [1] ; Rai, ID (Rai, Ishwari Datt) [2] ; Padalia, H (Padalia, Hitendra) [2] ; Khuroo, AA (Khuroo, Anzar Ahmad) [1], Cushions serve as conservation refuges for the Himalayan alpine plant diversity: Implications for nature-based environmental management, journal of environmental management, JOURNAL OF ENVIRONMENTAL MANAGEMENT</t>
  </si>
  <si>
    <t>https://1510q1jg5-y-https-www-webofscience-com.z.e-nformation.ro/wos/woscc/full-record/WOS:001238404900001</t>
  </si>
  <si>
    <t>Ibarra, R (Ibarra, Raquel) [1] , [2] ; Bolaños-Guerrón, D (Bolanos-Guerron, Dario) [2] , [3] ; Cumbal-Flores, L (Cumbal-Flores, Luis) [3], Evaluation of Physicochemical Parameters, Carbamazepine and Diclofenac as Emerging Pollutants in the Machángara River, Quito, Ecuador, WATER</t>
  </si>
  <si>
    <t>https://1510q1jg5-y-https-www-webofscience-com.z.e-nformation.ro/wos/woscc/full-record/WOS:001200837700001</t>
  </si>
  <si>
    <t>Antonelli, M (Antonelli, Marta) [1] ; Laube, P (Laube, Patrick) [2] ; Doering, M (Doering, Michael) [2] , [3] ; Scherelis, V (Scherelis, Victoria) [2] , [4] ; Wu, SD (Wu, Sidi) [5] ; Hurni, L (Hurni, Lorenz) [5] ; Heitzler, M (Heitzler, Magnus) [5] , [6] ; Weber, C (Weber, Christine) [1], Identifying anthropogenic legacy in freshwater ecosystems, WILEY INTERDISCIPLINARY REVIEWS-WATER</t>
  </si>
  <si>
    <t>https://1510q1jg5-y-https-www-webofscience-com.z.e-nformation.ro/wos/woscc/full-record/WOS:001188705100001</t>
  </si>
  <si>
    <t>Natusch, D (Natusch, D.) [1] ; Aust, PW (Aust, P. W.) [2] , [3] ; Caraguel, C (Caraguel, C.) [4] ; Taggart, PL (Taggart, P. L.) [4] ; Ngo, VT (Ngo, V. T.) [5] ; Alexander, GJ (Alexander, G. J.) [3] ; Shine, R (Shine, R.) [1] ; Coulson, T (Coulson, , Python farming as a flexible and efficient form of agricultural food securityT.) [2], scientific reports, Python farming as a flexible and efficient form of agricultural food security, SCIENTIFIC REPORTS</t>
  </si>
  <si>
    <t>https://1510q1jnf-y-https-www-webofscience-com.z.e-nformation.ro/wos/woscc/full-record/WOS:001185787000065</t>
  </si>
  <si>
    <t>Singh, P (Singh, Parwinder) [1] ; Setia, R (Setia, Raj) [2] ; Malik, A (Malik, Anurag) [3] ; Sekhon, KS (Sekhon, Karamjit Singh) [3] ; Mavi, MS (Mavi, Manpreet Singh) [1], Spatio-temporal variations in groundwater quality in the parts of South-western Punjab, India, JOURNAL OF GEOCHEMICAL EXPLORATION</t>
  </si>
  <si>
    <t>https://1510q1jnf-y-https-www-webofscience-com.z.e-nformation.ro/wos/woscc/full-record/WOS:001204410100001</t>
  </si>
  <si>
    <t>Cordoleani, F (Cordoleani, Flora) [1] , [2] ; Phillis, CC (Phillis, Corey C.) [3] ; Sturrock, AM (Sturrock, Anna M.) [4] ; Willmes, M (Willmes, Malte) [1] , [5] ; Whitman, G (Whitman, George) [6] ; Holmes, E (Holmes, Eric) [6] , [8] ; Weber, PK (Weber, Peter K.) [7] ; Jeffres, C (Jeffres, Carson) [6] ; Johnson, RC (Johnson, Rachel C.) [2] , [6], Restoring freshwater habitat mosaics to promote resilience of vulnerable salmon populations, Restoring freshwater habitat mosaics to promote resilience of vulnerable salmon populations, ECOSPHERE</t>
  </si>
  <si>
    <t>https://1510q1jnf-y-https-www-webofscience-com.z.e-nformation.ro/wos/woscc/full-record/WOS:001182186400001</t>
  </si>
  <si>
    <t>Munyai, LF (Munyai, Linton F.) [1] ; Liphadzi, T (Liphadzi, Thendo) [2] ; Mutshekwa, T (Mutshekwa, Thendo) [3] , [4] ; Mutoti, MI (Mutoti, Mulalo I.) [5] ; Mofu, L (Mofu, Lubabalo) [6] ; Murungweni, FM (Murungweni, Florence M.) [2], Water and Sediment Chemistry as Drivers of Macroinvertebrates and Fish Assemblages in Littoral Zones of Subtropical Reservoirs, 
Water and Sediment Chemistry as Drivers of Macroinvertebrates and Fish Assemblages in Littoral Zones of Subtropical Reservoirs, WATER</t>
  </si>
  <si>
    <t>https://1510q1jnf-y-https-www-webofscience-com.z.e-nformation.ro/wos/woscc/full-record/WOS:001140737300001</t>
  </si>
  <si>
    <t>Banaduc, D (Banaduc, Doru) [1] ; Maric, S (Maric, Sasa) [2] ; Cianfaglione, K (Cianfaglione, Kevin) [3] ; Afanasyev, S (Afanasyev, Sergey) [4] ; Somogyi, D (Somogyi, Dora) [5] , [6] ; Nyeste, K (Nyeste, Krisztian) [5] ; Antal, L (Antal, Laszlo) [5] ; Kosco, J (Kosco, Jan) [7] ; Caleta, M (Caleta, Marko) [8] ; Wanzenböck, J (Wanzenbock, Josef) [9] ; Curtean-Banaduc, A (Curtean-Banaduc, Angela) [1]</t>
  </si>
  <si>
    <t>Stepping Stone Wetlands, Last Sanctuaries for European Mudminnow: How Can the Human Impact, Climate Change, and Non-Native Species Drive a Fish to the Edge of Extinction?</t>
  </si>
  <si>
    <t>Czeglédi, I (Czegledi, Istvan) [1] , [2] ; Preiszner, B (Preiszner, Balint) [1] , [2] ; Mórocz, A (Morocz, Attila) [3] ; Feng, K (Feng, Kai) [1] , [2] ; Sallai, Z (Sallai, Zoltan) [4] ; Eros, T (Eros, Tibor) [1], Environmental DNA revealed the recent colonization of a protected Middle-Danube floodplain by the invasive Amur sleeper ( Perccottus glenii Dybowski, 1877), BIOINVASIONS RECORDS</t>
  </si>
  <si>
    <t>https://1510q1jnf-y-https-www-webofscience-com.z.e-nformation.ro/wos/woscc/full-record/WOS:001381820700014</t>
  </si>
  <si>
    <t>Jelic, D (Jelic, Dusan) [1] ; Vucic, M (Vucic, Matej) [2] ; Spelic, I (Spelic, Ivan) [3] ; Mihinjac, T (Mihinjac, Tanja) [4] ; Lisjak, D (Lisjak, Damir) [5] ; Pusic, A (Pusic, Ana) [1] ; Ghrib, FL (Ghrib, Feitoumatt Lematt) [1] ; Klobucar, G (Klobucar, Goran) [2], Distribution and habitat preferences of the endangered mudminnow Umbra krameri Walbaum, 1792 in the Croatian parts of the Drava and Sava drainages, BIOLOGIA</t>
  </si>
  <si>
    <t>https://1510q1jnf-y-https-www-webofscience-com.z.e-nformation.ro/wos/woscc/full-record/WOS:001163219200001</t>
  </si>
  <si>
    <t xml:space="preserve"> Ioana Boeraș 1,†ORCID,Angela Curtean-Bănăduc 1,†,Doru Bănăduc 1,*ORCID and Gabriela Cioca, Anthropogenic Sewage Water Circuit as Vector for SARS-CoV-2 Viral ARN Transport and Public Health Assessment, Monitoring and Forecasting-Sibiu Metropolitan Area (Transylvania/Romania) Study Case</t>
  </si>
  <si>
    <t>Anthropogenic Sewage Water Circuit as Vector for SARS-CoV-2 Viral ARN Transport and Public Health Assessment, Monitoring and Forecasting-Sibiu Metropolitan Area (Transylvania/Romania) Study Case</t>
  </si>
  <si>
    <t xml:space="preserve">Mohor, CI (Mohor, Cosmin I.) [1] ; Oprinca, GC (Oprinca, George C.) [1] ; Oprinca-Muja, A (Oprinca-Muja, Alexandra) [1] ; Fleaca, SR (Fleaca, Sorin R.) [1] ; Boicean, A (Boicean, Adrian) [1] ; Boeras, I (Boeras, Ioana) [1] ; Roman, MD (Roman, Mihai D.) [1] ; Mohor, CI (Mohor, Calin I.) [1], Vertical transmission of SARS-CoV-2 from mother to fetus, PATHOLOGY, </t>
  </si>
  <si>
    <t>https://1510q1jnf-y-https-www-webofscience-com.z.e-nformation.ro/wos/woscc/full-record/WOS:001165008800001</t>
  </si>
  <si>
    <t>Chen, QC (Chen, Qingchang) [1] ; Sun, ZY (Sun, Zhuoyang) [1] ; Li, WJ (Li, Wenjing) [2], Effects of COVID-19 on Residential Planning and Design: A Scientometric Analysis, SUSTAINABILITY</t>
  </si>
  <si>
    <t>https://1510q1jnf-y-https-www-webofscience-com.z.e-nformation.ro/wos/alldb/full-record/WOS:000929563600001</t>
  </si>
  <si>
    <t>Zare-Shahraki, M (Zare-Shahraki, Mojgan) [1] ; Ebrahimi-Dorche, E (Ebrahimi-Dorche, Eisa) [1] ; Bruder, A (Bruder, Andreas) [2] ; Flotemersch, J (Flotemersch, Joseph) [3] ; Blocksom, K (Blocksom, Karen) [4] ; Banaduc, D (Banaduc, Doru) [5]</t>
  </si>
  <si>
    <t>Fish Species Composition, Distribution and Community Structure in Relation to Environmental Variation in a Semi-Arid Mountainous River Basin, Iran</t>
  </si>
  <si>
    <t>Sharker, MR (Sharker, M. R.) [1] ; Kabir, MA (Kabir, M. A.) [2] ; Choi, SD (Choi, S. D.) [3] ; Hasan, KR (Hasan, K. R.) [1] ; Rahman, MM (Rahman, M. M.) [2] ; Shamuel, TA (Shamuel, T. A.) [2], Diversity pattern of ichthyofaunal assemblage in South-central coastal region of Bangladesh, EUROPEAN ZOOLOGICAL JOURNAL</t>
  </si>
  <si>
    <t>https://1510q1jnf-y-https-www-webofscience-com.z.e-nformation.ro/wos/woscc/full-record/WOS:001277251600001</t>
  </si>
  <si>
    <t>Kaya, C (Kaya, Cueneyt) [1] ; Kurtul, I (Kurtul, Irmak) [2] , [3] ; Aksu, I (Aksu, Ismail) [1] ; Oral, M (Oral, Munevver) [1] ; Freyhof, J (Freyhof, Jorg) [4], Oxynoemacheilus chaboras, a new loach species from the Euphrates drainage in Türkiye (Teleostei, Nemacheilidae), ZOOSYSTEMATICS AND EVOLUTION</t>
  </si>
  <si>
    <t>https://1510q1jnf-y-https-www-webofscience-com.z.e-nformation.ro/wos/woscc/full-record/WOS:001216331400001</t>
  </si>
  <si>
    <r>
      <rPr>
        <rFont val="Arial Narrow"/>
        <color theme="1"/>
        <sz val="10.0"/>
      </rPr>
      <t xml:space="preserve">Shahraki, MZ (Shahraki, Mojgan Zare) [1] , [2] , [3] ; Fathi, P (Fathi, Pejman) [1] , [2] , [3] ; Dorche, EE (Dorche, Eisa Ebrahimi) [1] ; Flotemersch, J (Flotemersch, Joseph) [4] ; Blocksom, K (Blocksom, Karen) [5] ; Stribling, J (Stribling, James) [6] ; Bruder, A (Bruder, Andreas) [2] , [3], Environmental impact assessment and conservation planning of a Middle-Eastern River basin using a fish-based tolerance index, </t>
    </r>
    <r>
      <rPr>
        <rFont val="Arial Narrow"/>
        <b/>
        <color theme="1"/>
        <sz val="10.0"/>
      </rPr>
      <t>RIVER</t>
    </r>
    <r>
      <rPr>
        <rFont val="Arial Narrow"/>
        <color theme="1"/>
        <sz val="10.0"/>
      </rPr>
      <t xml:space="preserve"> </t>
    </r>
    <r>
      <rPr>
        <rFont val="Arial Narrow"/>
        <b/>
        <color theme="1"/>
        <sz val="10.0"/>
      </rPr>
      <t>RESEARCH AND APPLICATIONS</t>
    </r>
  </si>
  <si>
    <t>https://1510q1jnf-y-https-www-webofscience-com.z.e-nformation.ro/wos/woscc/full-record/WOS:001142128200001</t>
  </si>
  <si>
    <t>Matsa, MM (Matsa, Mark Makomborero) [1] ; Mupepi, O (Mupepi, Oshneck) [1] ; Hove, J (Hove, John) [1] ; Dzawanda, B (Dzawanda, Beauty) [1],, Binga's VaTonga communities involvement in Zambezi river fishery resource harvesting and management, scientific african, Binga's VaTonga communities involvement in Zambezi river fishery resource harvesting and management, SCIENTIFIC AFRICAN</t>
  </si>
  <si>
    <t>https://1510q1jnf-y-https-www-webofscience-com.z.e-nformation.ro/wos/woscc/full-record/WOS:001155001900001</t>
  </si>
  <si>
    <t xml:space="preserve">Lopera, LU (Lopera, Lucas Uribe) [1] ; Montero, SAG (Montero, Sebastian Alejandro Gonzalez) [1] ; Alpi, SV (Alpi, Stefano Vinaccia) [2] ; Montoya, T (Montoya, Tomas) [3], COMPLEXITY OF THE CONCEPT OF COMMUNITY IN ACADEMIC STUDIES IN SOCIAL SCIENCES: REFLECTIONS AND CHALLENGES, REVISTA DE CIENCIAS SOCIALES-COSTA RICA
, </t>
  </si>
  <si>
    <t>https://1510q1jnf-y-https-www-webofscience-com.z.e-nformation.ro/wos/woscc/full-record/WOS:001458939100008</t>
  </si>
  <si>
    <t>Boeras, I (Boeras, Ioana) [1] ; Burcea, A (Burcea, Alexandru) [1] ; Coman, C (Coman, Cristian) [2] ; Banaduc, D (Banaduc, Doru) [1] ; Curtean-Banaduc, A (Curtean-Banaduc, Angela) [1]</t>
  </si>
  <si>
    <t>Bacterial Microbiomes in the Sediments of Lotic Systems Ecologic Drivers and Role: A Case Study from the Mures River, Transylvania, Romania</t>
  </si>
  <si>
    <t>Chaturvedi, S (Chaturvedi, Sadashiv) [1] ; Chakraborty, B (Chakraborty, Biswameet) [2] ; Min, L (Min, Liu) [1] ; Kumar, A (Kumar, Amit) [1] ; Pathak, B (Pathak, Bikram) [2] ; Kumar, R (Kumar, Rupesh) [3] ; Yu, ZG (Yu, Zhi-Guo) [1], Exploring the dynamic microbial tapestry of South Asian rivers: insights from the Ganges and Yamuna ecosystems, ECOHYDROLOGY</t>
  </si>
  <si>
    <t>https://1510q1jnf-y-https-www-webofscience-com.z.e-nformation.ro/wos/woscc/full-record/WOS:001207399100001</t>
  </si>
  <si>
    <t>Banaduc, D (Banaduc, Doru) [1] ; Sas, A (Sas, Alexandru) [2] ; Cianfaglione, K (Cianfaglione, Kevin) [3] ; Barinova, S (Barinova, Sophia) [4] ; Curtean-Banaduc, A (Curtean-Banaduc, Angela) [1]</t>
  </si>
  <si>
    <t>The Role of Aquatic Refuge Habitats for Fish, and Threats in the Context of Climate Change and Human Impact, during Seasonal Hydrological Drought in the Saxon Villages Area (Transylvania, Romania)</t>
  </si>
  <si>
    <t>Quade, AH (Quade, Adam H.) [1] , [2] ; Ferrara, A (Ferrara, Allyse) [3] ; Fontenot, Q (Fontenot, Quenton) [3] ; Boyle, KS (Boyle, Kelly S.) [2] ; David, SR (David, Solomon R.) [4] ; Rieucau, G (Rieucau, Guillaume) [1], Spotting gar using imaging sonar: The effects of river-floodplain habitat connectivity on a lepisosteid assemblage, TRANSACTIONS OF THE AMERICAN FISHERIES SOCIETY</t>
  </si>
  <si>
    <t>https://1510q1jnf-y-https-www-webofscience-com.z.e-nformation.ro/wos/woscc/full-record/WOS:001455347500001</t>
  </si>
  <si>
    <t>Khoshnamvand, H (Khoshnamvand, Hadi) [1] ; Mousavi, SM (Mousavi, Seyed Mohsen) [2] ; Darvishi, A (Darvishi, Asef) [3] ; Ahmadi, K (Ahmadi, Kourosh) [4] , [5] ; Naghibi, A (Naghibi, Amir) [4] , [5] ; Janko, K (Janko, Karel) [6] , [7] ; Abdoli, A (Abdoli, Asghar) [1] ; Ahmadzadeh, F (Ahmadzadeh, Faraham) [1], Macroecological predictors to determine future refuges of Luciobarbus species in the Tigris-Euphrates basin: Rethinking conservation strategies and management, GLOBAL ECOLOGY AND CONSERVATION</t>
  </si>
  <si>
    <t>https://1510q1jnf-y-https-www-webofscience-com.z.e-nformation.ro/wos/woscc/full-record/WOS:001411131400001</t>
  </si>
  <si>
    <t>Rengarajan, S (Rengarajan, Sumathy) [1] ; Deepa, S (Deepa, S.) [2] ; Natarajan, D (Natarajan, Devarajan) [2] ; Pandian, A (Pandian, Arjun) [3] ; Al-Ansari, MM (Al-Ansari, Mysoon M.) [4] ; Oza, G (Oza, Goldie) [5] ; Castillo-Maldonado, I (Castillo-Maldonado, Irais) [6] ; Sharma, A (Sharma, Ashutosh) [7] ; Escobedo, P (Escobedo, Pedro), Bioremediation potential of biochar and metal tolerant Bacillus cereus on heavy metal polluted mine surrounding pond and assessed cytotoxicity and phytotoxicity attributes of treated water on Brine shrimp larvae and Paddy seedling</t>
  </si>
  <si>
    <t>https://1510q1jnf-y-https-www-webofscience-com.z.e-nformation.ro/wos/woscc/full-record/WOS:001391522300001</t>
  </si>
  <si>
    <t>Walters, AW (Walters, Annika W.) [1] , [2] ; Clancy, NG (Clancy, Niall G.) [2] , [3] ; Archdeacon, TP (Archdeacon, Thomas P.) [4] ; Yu, SY (Yu, Songyan) [5] ; Rogosch, JS (Rogosch, Jane S.) [6] ; Rieger, EA (Rieger, Elizabeth A.) [2] , [3], Refuge identification as a climate adaptation strategy to promote fish persistence during drought, https://1510q1jnf-y-https-www-webofscience-com.z.e-nformation.ro/wos/woscc/full-record/WOS:001307911100001</t>
  </si>
  <si>
    <t>https://1510q1jnf-y-https-www-webofscience-com.z.e-nformation.ro/wos/woscc/full-record/WOS:001307911100001</t>
  </si>
  <si>
    <t>Koperski, P (Koperski, Pawel) [1], Windows into the Recent Past: Simple Biotic Indices to Assess Hydrological Stability in Small, Isolated Ponds, WATER</t>
  </si>
  <si>
    <t>https://1510q1jnf-y-https-www-webofscience-com.z.e-nformation.ro/wos/woscc/full-record/WOS:001219883900001</t>
  </si>
  <si>
    <t>Curtean-Banaduc, A; Burcea, A; Banaduc, D, Muhut C.</t>
  </si>
  <si>
    <t>The Benthic Trophic Corner Stone Compartment in POPs Transfer from Abiotic Environment to Higher Trophic Levels-Trichoptera and Ephemeroptera Pre-Alert Indicator Role</t>
  </si>
  <si>
    <t>Mamanazarova, K (Mamanazarova, Karomat) [1] ; Alimjanova, K (Alimjanova, Kholiskhon) [1] ; Barinova, S (Barinova, Sophia) [2], Biodiversity of Diatoms as Indicators of Water Quality and Landscape Sustainable Dynamics in the Zarafshan River, Uzbekistan, LAND</t>
  </si>
  <si>
    <t>https://1510q1jnf-y-https-www-webofscience-com.z.e-nformation.ro/wos/woscc/full-record/WOS:001365560900001</t>
  </si>
  <si>
    <t>Costea, G (Costea, Gabriela) [1] ; Pusch, MT (Pusch, Martin T.) [1] ; Banaduc, D (Banaduc, Doru) [2] ; Cosmoiu, D (Cosmoiu, Diana) [3] ; Curtean-Banaduc, A (Curtean-Banaduc, Angela) [2]</t>
  </si>
  <si>
    <t>A review of hydropower plants in Romania: Distribution, current knowledge, and their effects on fish in headwater streams</t>
  </si>
  <si>
    <t>He, FZ (He, Fengzhi) [1] , [2] , [3] , [4] , [5] ; Zarfl, C (Zarfl, Christiane) [6] ; Tockner, K (Tockner, Klement) [7] , [8] ; Olden, JD (Olden, Julian D.) [9] , [10] ; Campos, Z (Campos, Zilca) [11] ; Muniz, F (Muniz, Fabio) [12] ; Svenning, JC (Svenning, Jens-Christian) [4] ; Jähnig, SC (Jaehnig, Sonja C.) [3] , [5], Hydropower impacts on riverine biodiversity, 
NATURE REVIEWS EARTH &amp; ENVIRONMENT</t>
  </si>
  <si>
    <t>https://1510q1jnf-y-https-www-webofscience-com.z.e-nformation.ro/wos/woscc/full-record/WOS:001331067300001</t>
  </si>
  <si>
    <t>Uiuiu, P (Uiuiu, Paul) [1] , [2] ; Constantinescu, R (Constantinescu, Radu) [1] , [2] ; Papuc, T (Papuc, Tudor) [1] , [2] ; Muntean, GC (Muntean, George-Catalin) [1] , [2] ; Matei-Latiu, MC (Matei-Latiu, Maria Catalina) [3] ; Becze, A (Becze, Anca) [4] ; Cocan, D (Cocan, Daniel) [1] , [2] ; Latiu, C (Latiu, Calin) [1] , [2] ; Martonos, CO (Martonos, Cristian Olimpiu) [5], Influence of Longitudinal Fragmentation on Length-Weight Relationships of Fishes in the Somesul Cald River, Romania, FISHES</t>
  </si>
  <si>
    <t>https://1510q1jnf-y-https-www-webofscience-com.z.e-nformation.ro/wos/woscc/full-record/WOS:001342459000001</t>
  </si>
  <si>
    <t>Gerea, AG (Gerea, Alexandra Georgiana) [1] , [2] , [3] ; Mihai, AE (Mihai, Andrei Emilian) [1]</t>
  </si>
  <si>
    <t>https://1510q1jnf-y-https-www-webofscience-com.z.e-nformation.ro/wos/woscc/full-record/WOS:001305087900001</t>
  </si>
  <si>
    <t>Bulmez, AM (Bulmez, Alexandru-Mihai) [1] ; Brezeanu, AI (Brezeanu, Alin-Ionut) [1] ; Dragomir, G (Dragomir, George) [1] ; Talaba, OM (Talaba, Ovidiu-Mircea) [2] ; Nastase, G (Nastase, Gabriel) [1]</t>
  </si>
  <si>
    <t>https://1510q1jnf-y-https-www-webofscience-com.z.e-nformation.ro/wos/woscc/full-record/WOS:001276639400001</t>
  </si>
  <si>
    <t>Hudek, H (Hudek, H.) [1] , [3] ; Carolli, M (Carolli, M.) [1] , [4] ; Zganec, K (Zganec, K.) [2] ; Pusch, TM (Pusch, T. M.) [1], Alterations of river flow caused by three types of hydropower plants in Slovenia and Croatia, https://1510q1jnf-y-https-www-webofscience-com.z.e-nformation.ro/wos/woscc/full-record/WOS:001248033700001</t>
  </si>
  <si>
    <t>https://1510q1jnf-y-https-www-webofscience-com.z.e-nformation.ro/wos/woscc/full-record/WOS:001248033700001</t>
  </si>
  <si>
    <t>Luo, QY (Luo, Qingyi) [1] , [2] , [3] ; Xu, YY (Xu, Yao-Yang) [4] , [5] ; Zhang, WL (Zhang, Wenli) [4] , [5] ; Wu, RW (Wu, Ruowen) [4] , [6] ; Lin, XW (Lin, Xiaowei) [1] , [2] ; Cai, QH (Cai, Qinghua) [1] ; Chiu, MC (Chiu, Ming-Chih) [1], Research Status and Future Agenda in Small Hydropower from the Perspective of Sustainable Development Goals, 
ACS ES&amp;T WATER</t>
  </si>
  <si>
    <t>https://1510q1jnf-y-https-www-webofscience-com.z.e-nformation.ro/wos/woscc/full-record/WOS:001228047100001</t>
  </si>
  <si>
    <t>Stoffers, T (Stoffers, Twan) [1] ; Altermatt, F (Altermatt, Florian) [2] , [3] ; Baldan, D (Baldan, Damiano) [4] , [5] , [6] ; Bilous, O (Bilous, Olena) [4] , [7] ; Borgwardt, F (Borgwardt, Florian) [4] ; Buijse, AD (Buijse, Anthonie D.) [8] , [9] ; Bondar-Kunze, E (Bondar-Kunze, Elisabeth) [4] , [5] ; Cid, N (Cid, Nuria) [10] , [11] ; Eros, T (Eros, Tibor) [12] ; Ferreira, MT (Ferreira, Maria Teresa) [13] ; Funk, A (Funk, Andrea) [4] , [5] ; Haidvogl, G (Haidvogl, Gertrud) [4] ; Hohensinner, S (Hohensinner, Severin) [4] ; Kowal, J (Kowal, Johannes) [4] ; Nagelkerke, LAJ (Nagelkerke, Leopold A. J.) [8] ; Neuburg, J (Neuburg, Jakob) [4] , [7] ; Peller, T (Peller, Tianna) [2] , [3] ; Schmutz, S (Schmutz, Stefan) [4] ; Singer, GA (Singer, Gabriel A.) [14] ; Unfer, G (Unfer, Guenther) [4] ; Vitecek, S (Vitecek, Simon) [5] , [15] ; Jähnig, SC (Jaehnig, Sonja C.) [1] , [16] ; Hein, T (Hein, Thomas) [4] , [5], Reviving Europe's rivers: Seven challenges in the implementation of the Nature Restoration Law to restore free-flowing rivers, 
WILEY INTERDISCIPLINARY REVIEWS-WATER</t>
  </si>
  <si>
    <t>https://1510q1jnf-y-https-www-webofscience-com.z.e-nformation.ro/wos/woscc/full-record/WOS:001151771200001</t>
  </si>
  <si>
    <t xml:space="preserve">Sher, F (Sher, Farooq) [1] ; Smjecanin, N (Smjecanin, Narcisa) [2] , [3] ; Hrnjic, H (Hrnjic, Harun) [2] , [3] ; Bakunic, E (Bakunic, Emir) [3] , [4] ; Sulejmanovic, J (Sulejmanovic, Jasmina) [2] , [3], Prospects of renewable energy potentials and development in Bosnia and Herzegovina - A review, 
RENEWABLE &amp; SUSTAINABLE ENERGY REVIEWS
</t>
  </si>
  <si>
    <t>https://1510q1jnf-y-https-www-webofscience-com.z.e-nformation.ro/wos/woscc/full-record/WOS:001102502300001</t>
  </si>
  <si>
    <t>Banaduc, D (Banaduc, Doru) [1] ; Curtean-Banaduc, A (Curtean-Banaduc, Angela) [1] ; Cianfaglione, K (Cianfaglione, Kevin) [2] ; Akeroyd, JR (Akeroyd, John Robert) [3] ; Cioca, LI (Cioca, Lucian-Ionel) [4] , [5]</t>
  </si>
  <si>
    <t>Proposed Environmental Risk Management Elements in a Carpathian Valley Basin, within the Rosia Montana European Historical Mining Area</t>
  </si>
  <si>
    <t>Nadlonek, W (Nadlonek, Weronika) [1] ; Cabala, J (Cabala, Jerzy) [2] ; Szopa, K (Szopa, Krzysztof) [2], Potentially Harmful Elements (As, Sb, Cd, Pb) in Soil Polluted by Historical Smelting Operation in the Upper Silesian Area (Southern Poland), MINERALS</t>
  </si>
  <si>
    <t>https://1510q1jnf-y-https-www-webofscience-com.z.e-nformation.ro/wos/woscc/full-record/WOS:001231299500001</t>
  </si>
  <si>
    <t>Konyshev, AA (Konyshev, Artem A.) [1] , [2] ; Sidkina, ES (Sidkina, Evgeniya S.) [1] ; Bugaev, IA (Bugaev, Ilya A.) [1] , [3], A Study on the Long-Term Exposure of a Tailings Dump, a Product of Processing Sn-Fe-Cu Skarn Ores: Mineralogical Transformations and Impact on Natural Water, SUSTAINABILITY</t>
  </si>
  <si>
    <t>https://1510q1jnf-y-https-www-webofscience-com.z.e-nformation.ro/wos/woscc/full-record/WOS:001183063300001</t>
  </si>
  <si>
    <t>Burcea, A (Burcea, Alexandru) [1] ; Boeras, I (Boeras, Ioana) [1] ; Mihut, CM (Mihut, Claudia-Maria) [1] ; Banaduc, D (Banaduc, Doru) [1] ; Matei, C (Matei, Claudiu) [2] ; Curtean-Banaduc, A (Curtean-Banaduc, Angela) [1]</t>
  </si>
  <si>
    <t>Adding the Mures River Basin (Transylvania, Romania) to the List of Hotspots with High Contamination with Pharmaceuticals</t>
  </si>
  <si>
    <t>Sandré, F (Sandre, Fidji) [1] ; Moilleron, R (Moilleron, Regis) [1] ; Morin, C (Morin, Christophe) [1] , [2] ; Garrigue-Antar, L (Garrigue-Antar, Laure) [1], Comprehensive analysis of a widely pharmaceutical, furosemide, and its degradation products in aquatic systems: Occurrence, fate, and ecotoxicity, ENVIRONMENTAL POLLUTION</t>
  </si>
  <si>
    <t>https://1510q1jnf-y-https-www-webofscience-com.z.e-nformation.ro/wos/woscc/full-record/WOS:001226620400001</t>
  </si>
  <si>
    <t>Popa, GO (Popa, Gina-Oana) [1] ; Dudu, A (Dudu, Andreea) [1] ; Banaduc, D (Banaduc, Doru) [2] ; Curtean-Banaduc, A (Curtean-Banaduc, Angela) [3] ; Burcea, A (Burcea, Alexandru) [1] ; Ureche, D (Ureche, Dorel) [4] ; Nechifor, R (Nechifor, Ramona) [1] ; Georgescu, SE (Georgescu, Sergiu Emil) [1] ; Costache, M (Costache, Marieta) [1]</t>
  </si>
  <si>
    <t>Genetic analysis of populations of brown trout (Salmo trutta L.) from the Romanian Carpathians</t>
  </si>
  <si>
    <t>Olano, YM (Olano, Yadhira M.) [1] ; Chuquizuta, F (Chuquizuta, Fernando) [1] ; Calderon, MS (Calderon, Martha S.) [1] , [2] ; Bustamante, DE (Bustamante, Danilo E.) [1] , [2], Population genetics and mitogenome decoding of naturalized rainbow trout ( Oncorhynchus mykiss) from the Amazonas region, northern Peru, AQUACULTURE</t>
  </si>
  <si>
    <t>https://1510q1jr2-y-https-www-webofscience-com.z.e-nformation.ro/wos/woscc/full-record/WOS:001394639500001</t>
  </si>
  <si>
    <t>Zhang, JL (Zhang, Junling) [1] , [2] , [3] ; Liao, MC (Liao, Mingcong) [1] , [2] , [3] ; Wang, JH (Wang, Jianghua) [1] , [2] , [3] ; Gu, ZM (Gu, Zemao) [1] , [2] , [3], Development of microsatellite markers and comprehensive assessment on genetic variation of the red swamp crayfish (Procambarus clarkii) in Hubei province, China, AQUACULTURE INTERNATIONAL</t>
  </si>
  <si>
    <t>https://1510q1jr2-y-https-www-webofscience-com.z.e-nformation.ro/wos/woscc/full-record/WOS:001173249100001</t>
  </si>
  <si>
    <t>Curtean-Banaduc, A (Curtean-Banaduc, Angela) [1] ; Maric, S (Maric, Sasa) [2] ; Gábor, G (Gabor, Guti) [3] ; Didenko, A (Didenko, Alexander) [4] ; Rey Planellas, S (Rey Planellas, Sonia) [5] ; Banaduc, D (Banaduc, Doru) [1]</t>
  </si>
  <si>
    <t>Hucho hucho (Linnaeus, 1758): last natural viable population in the Eastern Carpathians - conservation elements</t>
  </si>
  <si>
    <t>Antonina Mruk, 
Anna Kucheruk, 
Olena Bielikova, 
Fedor Čiampor, Current state of the European grayling (Thymallus thymallus L.) in Ukraine and conservation strategy for population support. A review, Journal for Nature Conservation</t>
  </si>
  <si>
    <t>https://doi.org/10.1016/j.jnc.2024.126676</t>
  </si>
  <si>
    <t>Pinter, K (Pinter, Kurt) [1] ; Ratschan, C (Ratschan, Clemens) [2] ; Unfer, G (Unfer, Guenther) [1] ; Weiss, S (Weiss, Steven) [3] ; Jungwirth, M (Jungwirth, Mathias) [1] ; Schmutz, S (Schmutz, Stefan) [1], History, Life History, and Fate of a Salmonid Flagship Species: The Danube Salmon, FISHERIES</t>
  </si>
  <si>
    <t>https://1510q1jr2-y-https-www-webofscience-com.z.e-nformation.ro/wos/woscc/full-record/WOS:001180678000001</t>
  </si>
  <si>
    <t>Maric, S (Maric, Saa) [1] ; Stankovic, D (Stankovic, David) [2] , [3] ; Wanzenböck, J (Wanzenboeck, Josef) [4] ; Sanda, R (Sanda, Radek) [5] ; Eros, T (Eros, Tibor) [6] ; Takács, P (Takacs, Peter) [6] ; Specziár, A (Specziar, Andras) [6] ; Sekulic, N (Sekulic, Nenad) [7] ; Banaduc, D (Banaduc, Doru) [8] ; Caleta, M (Caleta, Marko) [9] ; Trombitsky, I (Trombitsky, Ilya) [10] ; Galambos, L (Galambos, Laszlo) [11] ; Sipos, S (Sipos, Sandor) [12] ; Snoj, A (Snoj, Ales)</t>
  </si>
  <si>
    <t>Phylogeography and population genetics of the European mudminnow (Umbra krameri) with a time-calibrated phylogeny for the family Umbridae</t>
  </si>
  <si>
    <r>
      <rPr>
        <rFont val="Arial Narrow"/>
        <color theme="1"/>
        <sz val="10.0"/>
      </rPr>
      <t xml:space="preserve">Stankovic, D (Stankovic, David) [1] ; Zoric, K (Zoric, Katarina) [2] ; Duretanovic, S (Duretanovic, Simona) [3] ; Stamenkovic, G (Stamenkovic, Gorana) [4] ; Ilic, M (Ilic, Marija) [2] ; Markovic, V , (Markovic, Vanja) [5] ; Maric, S (Maric, Sasa) [5], A new perspective on the molecular dating of the stone crayfish with an extended phylogeographic information on the species, </t>
    </r>
    <r>
      <rPr>
        <rFont val="Arial Narrow"/>
        <b/>
        <color theme="1"/>
        <sz val="10.0"/>
      </rPr>
      <t>HYDROBIOLOGIA</t>
    </r>
  </si>
  <si>
    <t>https://1510q1k64-y-https-www-webofscience-com.z.e-nformation.ro/wos/woscc/full-record/WOS:001252319500001</t>
  </si>
  <si>
    <t>Near, TJ (Near, Thomas J.) [1] , [2] ; Thacker, CE (Thacker, Christine E.) [3] , [4], Phylogenetic Classification of Living and Fossil Ray-finned Fishes (Actinopterygii), 
BULLETIN OF THE PEABODY MUSEUM OF NATURAL HISTORY</t>
  </si>
  <si>
    <t>https://1510q1k64-y-https-www-webofscience-com.z.e-nformation.ro/wos/woscc/full-record/WOS:001208829800001</t>
  </si>
  <si>
    <r>
      <rPr>
        <rFont val="Arial Narrow"/>
        <color theme="1"/>
        <sz val="10.0"/>
      </rPr>
      <t xml:space="preserve">Bánó, B (Bano, Balint) [1] , [2] , [3] ; Bolotovskiy, A (Bolotovskiy, Aleksey) [4] ; Levin, B (Levin, Boris) [4] , [5] ; Mattox, GMT (Mattox, George M. T.) [6] ; Cetra, M (Cetra, Mauricio) [7] ; Czeglédi, I (Czegledi, Istvan) [2] , [3] ; Takács, P (Takacs, Peter) [3] , [8], Scale morphology is a promising, additional tool for exploring the taxonomy and ecology of freshwater fishes, </t>
    </r>
    <r>
      <rPr>
        <rFont val="Arial Narrow"/>
        <b/>
        <color theme="1"/>
        <sz val="10.0"/>
      </rPr>
      <t>FISH AND FISHERIES</t>
    </r>
  </si>
  <si>
    <t>https://1510q1k64-y-https-www-webofscience-com.z.e-nformation.ro/wos/woscc/full-record/WOS:001192114300001</t>
  </si>
  <si>
    <t>https://1510q1k64-y-https-www-webofscience-com.z.e-nformation.ro/wos/woscc/full-record/WOS:001163219200001</t>
  </si>
  <si>
    <t>Banaduc, D (Banaduc, Doru) [1] ; Rey, S (Rey, Sonia) [2] ; Trichkova, T (Trichkova, Teodora) [3] ; Lenhardt, M (Lenhardt, Mirjana) [4] ; Curtean-Banaduc, A (Curtean-Banaduc, Angela) [1]</t>
  </si>
  <si>
    <t>The Lower Danube River-Danube Delta-North West Black Sea: A pivotal area of major interest for the past, present and future of its fish fauna - A short review</t>
  </si>
  <si>
    <t>Aiken, M (Aiken, Magie) [1] ; Gladilina, E (Gladilina, Elena) [2] , [3] ; Cakirlar, C (Cakirlar, Canan) [4] ; Telizhenko, S (Telizhenko, Serhii) [5] ; Bejenaru, L (Bejenaru, Luminita) [6] ; Bukhsianidze, M (Bukhsianidze, Maia) [7] ; Olsen, MT (Olsen, Morten Tange) [1] ; Gol'din, P (Gol'din, Pavel) [8], Earliest Records of Holocene Cetaceans in the Black Sea, 
JOURNAL OF QUATERNARY SCIENCE</t>
  </si>
  <si>
    <t>https://1510q1k64-y-https-www-webofscience-com.z.e-nformation.ro/wos/woscc/full-record/WOS:001179162500001</t>
  </si>
  <si>
    <t>Ispas, BA (Ispas, Bogdan-Adrian) [1] ; Catianis, I (Catianis, Irina) [1] ; Partale, A (Partale, Adrian) [1], 2-YEAR GRAIN SIZE MONITORING OF THE RIVERBED SEDIMENTS FROM DANUBE DELTA, 
CARPATHIAN JOURNAL OF EARTH AND ENVIRONMENTAL SCIENCES</t>
  </si>
  <si>
    <t>https://1510q1k64-y-https-www-webofscience-com.z.e-nformation.ro/wos/woscc/full-record/WOS:001128603000002</t>
  </si>
  <si>
    <t xml:space="preserve">Komazec, N (Komazec, Nenad) [1] ; Soskic, S (Soskic, Svetislav) [1] ; Milic, A (Milic, Aleksandar) [1] ; Strbac, K (Strbac, Katarina) [2] ; Valjarevic, A (Valjarevic, Aleksandar) [3], Water transportation planning in connection with extreme weather conditions; case study - Port of Novi Sad, Serbia, OPEN GEOSCIENCES </t>
  </si>
  <si>
    <t>https://1510q1k64-y-https-www-webofscience-com.z.e-nformation.ro/wos/woscc/full-record/WOS:001157888600001</t>
  </si>
  <si>
    <t>Curtean-Banaduc, A; Banaduc, D and Bucsa, C</t>
  </si>
  <si>
    <t>Watersheds management (Transylvania/Romania): Implications, risks, solutions</t>
  </si>
  <si>
    <t>https://1510q1k64-y-https-www-webofscience-com.z.e-nformation.ro/wos/woscc/full-record/WOS:001365560900001</t>
  </si>
  <si>
    <t>Vladica Simić, Doru Bănăduc, Angela Curtean-Bănăduc, Ana Petrović, Tijana Veličković, Milica Stojković-Piperac, Snežana Simić</t>
  </si>
  <si>
    <t>Assessment of the ecological sustainability of river basins based on the modified the ESHIPPOfish…</t>
  </si>
  <si>
    <r>
      <rPr>
        <rFont val="Arial Narrow"/>
        <color theme="1"/>
        <sz val="10.0"/>
      </rPr>
      <t xml:space="preserve">Tijana Veličković 1,*ORCID,Saša Marić 2,David Stanković 3ORCID,Aleksandra Milošković 4,Milena Radenković 1,Radek Šanda 5,Jasna Vukić 6ORCID,Simona Đuretanović 1ORCID,Nataša Kojadinović 1ORCID,Marija Jakovljević 1 andVladica Simić 1,*, Sustainability Assessment of Brown Trout Populations in Serbia (Central Balkans) Using the Modified ESHIPPO Model, </t>
    </r>
    <r>
      <rPr>
        <rFont val="Arial Narrow"/>
        <b/>
        <color theme="1"/>
        <sz val="10.0"/>
      </rPr>
      <t>FISHES</t>
    </r>
  </si>
  <si>
    <t>https://www.mdpi.com/2410-3888/9/11/423</t>
  </si>
  <si>
    <t>Grzegorz J. Wolski, Zbigniew Sobisz, Józef Mitka, Andrzej Kruk, Ilona Jukonienė &amp; Agnieszka Popiela, Vascular plants and mosses as bioindicators of variability of the coastal pine forest (Empetro nigri-Pinetum), SCIENTIFIC REPORTS</t>
  </si>
  <si>
    <t>https://www.nature.com/articles/s41598-023-50189-y</t>
  </si>
  <si>
    <t>A Burcea, I Boeraș, CM Mihuț, D Bănăduc, C Matei, A. Curtean-Bănăduc</t>
  </si>
  <si>
    <t>Adding the Mureș Basin (Transylvania, Romania) to the list of hotspots with high contamination with pharmaceuticals</t>
  </si>
  <si>
    <t>Hugo Olvera-Vargas a b, Suthan Selvam a, Rishikesh Veer c, Orlando García-Rodríguez a d, Srikanth Mutnuri c, Olivier Lefebvre a d, A sustainable activated carbon fiber/TiO2 cathode for the photoelectro-Fenton treatment of pharmaceutical pollutant enalapril, CHEMOSPHERE</t>
  </si>
  <si>
    <t>https://www.sciencedirect.com/science/article/pii/S0045653524003850?casa_token=LaYtR9Y-f4YAAAAA:vhD8DsR_QzCM2eKIG7rO7ExIzOGh6hKJfO_jjt8wExzqhf-HxncoiS-W5idG2PlX6tsVwQafaQ</t>
  </si>
  <si>
    <t>Fidji Sandré a, Régis Moilleron a, Christophe Morin a b, Laure Garrigue-Antar a, Comprehensive analysis of a widely pharmaceutical, furosemide, and its degradation products in aquatic systems: Occurrence, fate, and ecotoxicity, ENVIRONMENTAL POLLUTION</t>
  </si>
  <si>
    <t>https://www.sciencedirect.com/science/article/pii/S026974912400513X</t>
  </si>
  <si>
    <t>Rafael Hernández-Tenorio a, Octavio Gaspar-Ramírez a, Cinthia G. Aba-Guevara b,  Edgar González-Juaréz c, Jorge Luis Guzmán Mar c, Laura Hinojosa-Reyes c, Toxicological and environmental risks of enalapril and their possible transformation products generated under phototransformation reactions, TOXICOLOGY REPORTS</t>
  </si>
  <si>
    <t>https://www.sciencedirect.com/science/article/pii/S2214750024001793</t>
  </si>
  <si>
    <t>A Curtean-Bănăduc, IC Cismaş, D Bănăduc</t>
  </si>
  <si>
    <t>Management elements for two Alburninae species, Alburnus alburnus (Linnaeus, 1758) and Alburnoides bipunctatus (Bloch, 1782) based on a decision-support system study case</t>
  </si>
  <si>
    <t>Piotr Pieckiel 1,*ORCID,Krzysztof Kozłowski 2 andTomasz Kuczyński 1ORCID, Ecological Potential of Freshwater Dam Reservoirs Based on Fish Index, First Evaluation in Poland, WATER</t>
  </si>
  <si>
    <t>A Curtean-Bănăduc, A Didenko, G Guti, D Bănăduc</t>
  </si>
  <si>
    <t>Telestes souffia (Risso, 1827) species conservation at the eastern limit of range—Vişeu River basin, Romania</t>
  </si>
  <si>
    <t>Marco Bertoli
Marco Bertoli
SciProfilesScilitPreprints.orgGoogle Scholar
 1,†,Chiara Manfrin 1,†ORCID,Piero Giulio Giulianini 1ORCID,Alberto Pallavicini 1ORCID,Paolo Pastorino 2ORCID andElisabetta Pizzul 1,*ORCID</t>
  </si>
  <si>
    <t>https://www.mdpi.com/1424-2818/16/12/713</t>
  </si>
  <si>
    <t>A Curtean-Bănăduc, D Bănăduc</t>
  </si>
  <si>
    <t>Thymallus thymallus (Linnaeus, 1758), ecological status in Maramureș Mountains Nature Park</t>
  </si>
  <si>
    <t xml:space="preserve"> Paul Uiuiu 1,2ORCID,Radu Constantinescu 1,2,*,Tudor Păpuc 1,2ORCID,George-Cătălin Muntean 1,2ORCID,Maria Cătălina Matei-Lațiu 3,Anca Becze 4ORCID,Daniel Cocan 1,2,Călin Lațiu 1,2,*ORCID andCristian Olimpiu Martonoș 5, Influence of Longitudinal Fragmentation on Length–Weight Relationships of Fishes in the Someșul Cald River, Romania</t>
  </si>
  <si>
    <t>https://www.mdpi.com/2410-3888/9/10/420</t>
  </si>
  <si>
    <t>Angela Curtean-Banaduc, Skyler Pauli, Doru Banaduc, Alexander Didenko, Joana Sender, Sasa Maric, Pablo Del Monte, Zahra Khoshnood, Shafiq Zakeyuddin</t>
  </si>
  <si>
    <t>Environmental aspects of implementation of mycro hydro power plants - a short review</t>
  </si>
  <si>
    <t>Antonina Mruk a, Anna Kucheruk a, Olena Bielikova a b, Fedor Čiampor Jr b, Current state of the European grayling (Thymallus thymallus L.) in Ukraine and conservation strategy for population support. A review. JOURNAL FOR NATURE CONSERVATION</t>
  </si>
  <si>
    <t>https://www.sciencedirect.com/science/article/pii/S1617138124001250?casa_token=0lxSz7ajs08AAAAA:FK03368wQdiSqESTA4inRzBNI4Y1huI0yMCeJblLy_NKB8tFEH185MtB3YLIjV0zd5w3FYv1CQ</t>
  </si>
  <si>
    <t>Doru Bănăduc, Angela Bănăduc, Mirjana Lenhardt, Gabor Guti</t>
  </si>
  <si>
    <t>" PORŢILE DE FIER"/" IRON GATE" AREA (DANUBE) FISH FAUNA</t>
  </si>
  <si>
    <t>Voichița Gheoca, Ana Maria Benedek &amp; Robert Cameron, Geographical and environmental patterns of Carpathian land snail faunas in a region of high endemicity, SCIENTIFIC REPORTS</t>
  </si>
  <si>
    <t xml:space="preserve"> Ioana Boeraș (ULBS), Alexandru Burcea (Ecotur Sibiu Association), Doru Bănăduc (ULBS), David-Ioan Florea (Heinrich-Heine Univ.), and Angela Curtean-Bănăduc (ULBS</t>
  </si>
  <si>
    <t>Lotic Ecosystem Sediment Microbial Communities Resilience to the impact of Wastewater Effluents in a Polluted European Hotspot-Mureș Basin (Transylvania, Romania)</t>
  </si>
  <si>
    <t>Faina Tskhay,  Christoph Köbsch,  Alan X. Elena,  Johan Bengtsson-Palme,  Thomas U. Berendonk, I Klümper, Fish are poor sentinels for surveillance of riverine AMR, BIORXIV</t>
  </si>
  <si>
    <t>https://www.sciencedirect.com/science/article/pii/S235277142500062X</t>
  </si>
  <si>
    <t>Doru Bănăduc (ULBS), Sergey Afanasyev (Ukrainean Acad.), John Robert Akeroyd (Sherkin Island Station), Aurel Năstase (Danube Delta Insti.), Ion Năvodaru (Danube Delta Inst.),  Lucica Tofan (Ovidius Univ.) and Angela Curtean-Bănăduc (ULBS)</t>
  </si>
  <si>
    <t>The Danube Delta: The Achilles heel of Danube River–Danube Delta–Black Sea region fish diversity under a Black sea impact scenario due to sea level rise—A prospective review</t>
  </si>
  <si>
    <t>Viktor Vyshnevskyi1,2 • Yuryi Dykhanov3 • Viktor Komorin3, LONG-TERM CHANGES IN WATER LEVEL
OF THE NORTHWESTERN PART OF THE BLACK SEA, GEOGRAPHIA POLONICA</t>
  </si>
  <si>
    <t>https://rcin.org.pl/Content/243339/WA51_280143_r2024-t97-no4_G-Polonica-Vyshnevsk.pdf</t>
  </si>
  <si>
    <t>wOs</t>
  </si>
  <si>
    <t>Doru Bănăduc 1,*,†ORCID,Vladica Simić 2,Kevin Cianfaglione 3ORCID,Sophia Barinova 4ORCID,Sergey Afanasyev 5ORCID,Ahmet Öktener 6ORCID,Grant McCall 7,Snežana Simić 2ORCID andAngela Curtean-Bănăduc 1</t>
  </si>
  <si>
    <t>Mattia Gaiolini a
, Rosario Acosta b
, Eleonora Carol b
, Nicolo ` Colombani a,*, Assessing the effects of ENSO-induced climate variability on shallow coastal
groundwater reserves of north Patagonia, Argentina, GROUNDWATER FOR SUSTAINABLE DEVELOPMENT</t>
  </si>
  <si>
    <t>https://pdf.sciencedirectassets.com/312046/1-s2.0-S2352801X25X00023/1-s2.0-S2352801X25000244/main.pdf?X-Amz-Security-Token=IQoJb3JpZ2luX2VjEEcaCXVzLWVhc3QtMSJHMEUCIEuzNoCsOoXrP1U%2BUBRQhwwK0%2Fu6bLg%2BR1roKojX1JWjAiEAoXUgSVdxEjeqBqEHQlHrPtLy6nqAZuUHCDIzeZIXSz4quwUI0P%2F%2F%2F%2F%2F%2F%2F%2F%2F%2FARAFGgwwNTkwMDM1NDY4NjUiDJNAWCmDp5ZZeFe6cSqPBf68c4k%2BW%2FmhjhVAGh0sWw%2F5zk0QynA2Yontho%2BnWXJdNqH9BFj0McCBK8ATxdVx0to6DUo9Fg%2FDYW%2FZXCUaF1h%2FrSMhHnalHFt23xil473JQG14VX3HuJPJaVGunYk9xJ70SJ0eSvqfUtDdL%2FMouc20UdGBinIRyBW03zipzYc3NyMXNQJUx6x39Bk9uVb9zBIrxn6oFZU6WBdYg7soD1pVG8wciTyWzt3UC3TdEzgwDz9yvli%2BY2umW%2BR%2BC4JyQAnPAh8yfBGqA9cYt0ffAZ%2FPDmPx3CPhP2UNiMOOP0VjMd1j3DuDgy2TbNR8kcVPJnUPsJr%2FhN8xLSoXYtP2YydiQ1RfoQayEJv53yrFIGrdARcqREMXr1yzZDVZnv8OyXxZH%2B13R5C0m5fehiAlbdCJJE19jSkzpLfKa%2BbbRqfK2S3BVaNWD7T5NDUqaTa7THEgD38hRWcAgUv9dyfy8hGiZCKLCkwHF9EWsvlX3b7OmpUuShWkoBZCY8Lvbjg4mlnG9EEx7rcrDysDffGk%2FAijuKatmZYITfLWXS%2FYft2UQD3x0VBIvrErSHG9POOFWJyes9QLpZk2SFICoZlPKyHWM%2FM7rrNVebVplmSrYfyJZPw3qGnzNB0JwIko11zjNFZ8n2qv3vLXtsf5BcODT55gseuyGU300ETVD1C3dvDRV9UxerWy%2FsA%2BWwQba1pLfKPlItfQA0ZTYDlC6g1YhEnhxGfS09bhgwE65I11gRRaxbetRPPo693uMyjzGS7ZBo8It%2BzAdIBYjiA7B3669om5Xp5o0FpH%2BpOEWgS2W2qFoRyhkDSYfU0JFtQse5RSKqxEJQuOvpvfh%2Bq%2FxPB4AQjq%2BXquCbd6LBRfzGN%2BVvkwu%2FCcwAY6sQF0YvhfIIQ4l%2BY6rJUN1o6xFd%2B%2FHowCYKHhmPf4%2BA77VvvEYjNkC8%2BjIWgF1R0Op7S%2FGAtHhoTrSsy26dECnRjMvyAUfheN2%2Ba08kQJhiMUgBf397%2FRImi7JHUQ31Vxuw58L7G4YIQLaUd7HA1gBjHTQFz9xcpyXwW5WwaCMi98UFTdTAe%2FJXmf1Fl4dzNMAg5FNNWLM6FDNMkOvVpa2W778LFd8NOjnmuKcYvbQ6WXUpg%3D&amp;X-Amz-Algorithm=AWS4-HMAC-SHA256&amp;X-Amz-Date=20250422T073825Z&amp;X-Amz-SignedHeaders=host&amp;X-Amz-Expires=300&amp;X-Amz-Credential=ASIAQ3PHCVTY4US4VRPB%2F20250422%2Fus-east-1%2Fs3%2Faws4_request&amp;X-Amz-Signature=7fa3f017cd7f807aef0b436161b5a290a115d80c24082a3decdc2a0c071b0240&amp;hash=d53c0f5147b11eb0af4e3eb994a96d823de89131550e4a32575d178b5c1389e8&amp;host=68042c943591013ac2b2430a89b270f6af2c76d8dfd086a07176afe7c76c2c61&amp;pii=S2352801X25000244&amp;tid=spdf-1bd96145-01e7-4b88-af86-fce3662677db&amp;sid=dfe5f8ba2bca4249ae5b8dd0c24c0ebc9df5gxrqb&amp;type=client&amp;tsoh=d3d3LnNjaWVuY2VkaXJlY3QuY29t&amp;rh=d3d3LnNjaWVuY2VkaXJlY3QuY29t&amp;ua=0809595755505054515350&amp;rr=934376247bb42182&amp;cc=ro</t>
  </si>
  <si>
    <t>Indah Fajarini Sri Wahyuningrum a, Muhammad Thariq Sani, annisa Sila Puspita, Hadrian Geri Djajadikerta, Terri Trireksani, Mochamad Arief Budihardjo, Water sustainability disclosures in agriculture sector, SUSTAINABLE FUTURES</t>
  </si>
  <si>
    <t>https://www.sciencedirect.com/science/article/pii/S2666188825001637</t>
  </si>
  <si>
    <t>Tesfamariam Gezahegn, Meseret Dereje, Molla Tefera, Tamene Beshaw, Mengistu Mulu, Mulugeta Legesse, Addis Kokeb, Tsegu Lijalem, Tarekegn Fentie, Ayal Adugna, Atnafu Guadie, Analysis of nutrient loads, heavy metals and physicochemical properties of wastewater, wetland grass, and papaya samples: Gondar Malt factory, Ethiopia with global implication, TOXICOLOGY REPORTS</t>
  </si>
  <si>
    <t>https://www.sciencedirect.com/science/article/pii/S2214750024000477</t>
  </si>
  <si>
    <t xml:space="preserve">Doru Bănăduc 1,*,†ORCID,Vladica Simić 2,Kevin Cianfaglione 3ORCID,Sophia Barinova 4ORCID,Sergey Afanasyev 5ORCID,Ahmet Öktener 6ORCID,Grant McCall 7,Snežana Simić 2ORCID andAngela Curtean-Bănăduc </t>
  </si>
  <si>
    <t>Alexandre Lima de Figueiredo TeixeiraORCID Icon,Anik BhaduriORCID Icon,Stuart Bunn,Saulo Aires de Souza,Marco Vinicius Castro Gonçalves &amp;Songyan YuORCID Icon, Ecosystem and human water security trade-offs in a context of climate change in South East Queensland Region, Australia, AUSTRALASIAN JOURNAL OF ENVIRONMENTAL MANAGEMENT</t>
  </si>
  <si>
    <t>https://www.tandfonline.com/doi/full/10.1080/14486563.2024.2429501?casa_token=mu-hHDNa01cAAAAA%3A0nx26EBy34B8oT0NVBnb01qRGO1M3B5uMuHFvfQ-MUkwJB1MHzikhX8Wm_8g9yQDSCrkI-64zMNm</t>
  </si>
  <si>
    <t>Cianfaglione К. (Univ. of Lille). and Bánáduc D. (ULBS)</t>
  </si>
  <si>
    <t>Landscape, water, ground, and society sustainability under the global change scenarios</t>
  </si>
  <si>
    <t>Askeyev, Arthur; Askeyev, Igor; Monakhov, Sergey; Yanybaev, Nur; Askeyev, Oleg, Long-term monitoring of fish abundance dynamics in the middle strectch of the Mesha River (Tatarstan), TRANSYLVANIAN REVIEW OF SYSTEMATICAL AND ECOLOGICAL RESEARCH, 26, 2, 2024</t>
  </si>
  <si>
    <t>Doru Bănăduc (ULBS), Angela Curtean-Bănăduc (Ecotur Sibiu Association), Sophia Barinova (Univ. of Haifa), Verónica L Lozano (Salta Univ.), Sergey Afanasyev (Ukraine Acad.), Tamara Leite (Lisbon Univ.), Paulo Branco (Lisbon Univ.), Daniel F Gomez Isaza (Murdoch Unic.), Juergen Geist (Munich Univ.), Aristoteles Tegos (Athens Univ.), Horea Olosutean (ULBS), Kevin Cianfanglione (Lille Univ.)</t>
  </si>
  <si>
    <t>Multi-interacting natural and anthropogenic stressors on freshwater ecosystems: Their current status and future prospects for 21st century</t>
  </si>
  <si>
    <t>Askeyev, Arthur; Askeyev, Igor; Monakhov, Sergey; Yanybaev, Nur; Askeyev, Oleg, LONG-TERM MONITORING OF FISH ABUNDANCE DYNAMICS IN THE MIDDLE STRETCH OF THE MESHA RIVER (TATARSTAN), TRANSYLVANIAN REVIEW OF SYSTEMATICAL AND ECOLOGICAL RESEARCH, 26, 2, 2024</t>
  </si>
  <si>
    <t>D Bănăduc, S Barinova, K Cianfaglione, A Curtean-Bănăduc</t>
  </si>
  <si>
    <t>Multiple freshwater stressors—Key drivers for the future of freshwater environments</t>
  </si>
  <si>
    <t>Zahra KHOSHNOOD, HISTOLOGICAL STUDY OF THE NERVOUS SYSTEM OF
RUTILUS FRISII KUTUM KAMENSKY, 1901 FINGERLINGS, TRANSYLVANIAN REVIEW OF SYSTEMATICAL AND ECOLOGICAL RESEARCH</t>
  </si>
  <si>
    <t>https://sciendo-parsed.s3.eu-central-1.amazonaws.com/66bef24c244b564e1ba0d35c/10.2478_trser-2024-0005.pdf?X-Amz-Algorithm=AWS4-HMAC-SHA256&amp;X-Amz-Content-Sha256=UNSIGNED-PAYLOAD&amp;X-Amz-Credential=ASIA6AP2G7AKGPJ5NU55%2F20250422%2Feu-central-1%2Fs3%2Faws4_request&amp;X-Amz-Date=20250422T054402Z&amp;X-Amz-Expires=3600&amp;X-Amz-Security-Token=IQoJb3JpZ2luX2VjEEUaDGV1LWNlbnRyYWwtMSJHMEUCIQCLaZxf7U18RuZvfgUZjwsgZA00ynIKZlrsUih%2BeyK9%2BAIgAoM2j%2FtDUQFYQHoQUCfzYOsD8JJxOkaeXFhvINIeYdoqxgUIzv%2F%2F%2F%2F%2F%2F%2F%2F%2F%2FARACGgw5NjMxMzQyODk5NDAiDBcuTEYwJ0TWJBAcvCqaBXvKQGYUmMEUDU3KZ62tpf3ZD8m2XFGp1Lq7%2BoQeJFUMVroULAl2Oh27ve6A%2B6kLOu%2Fx8oewPETBYhiw1Y4Q2OdysnkLXf9GRbn2jUO9ik62xMp3YFGpKncxfjwTQBx630l5n3JBuGnwnROzKwsxZjYtlCroe%2FGwK6nXXlinWkrrNa7%2F1zQ40jvnD4eHYcvPgKSepdS%2F%2B8LwLDcLqf4bL4YDgdnDPCBZUqOdS21r5eWIwCTtoW02V7dlICq4aPc3bsS0kOhWooGUegSy2EOJpFCQw4Iqk4pISVhfcN%2BBZTL1P%2FyoMK5pY4l07V%2Bs%2BsODvcgf0iUekqt267hlhpghOrwAJlSv9PgO7J2NbSW0DgtFrv1bGQ8T1sbGaS4%2BdSgsRWebraRqkqzexrpxl90xGErQSCehJFZHsm4XddW66l5B0MpX%2BjzCWHfkwmATNrvs7X1zagh471CPMf8cxGAMU1QPcDwzQailcTOW2eaRalflnolzo457T7t%2FQQaRIfu%2FXisRj1AqARw2l6NZXLIaXOatowW2%2BPC011i6iyhMXlro3FXvNIQa5PWhAOqn3ZnnDFVdnz02nibiE4lzwKc%2BjuwbhB0QDXwHRnjnHOVKngPnsiAdRTrYa4%2FuAqd%2FIq8v0JVfDTJekm%2FhPoi2SCuABDNzQVNPyq3%2F%2BPohcxYtS6yF5VBM78oj8kpzKrS5Fkpv6dVNd%2FDXTmvWGKfvTWR%2BmZcS084hw5uNEJGHdlZeQFbzRXMyynZ7nFQ6WuVziSDyEfQjlqcaYxMctAGUL0wd9z00Ig58H4QdLg15NFDsmkThreW8halA6hVopYoWkKQADOjc3RAt5WY%2Bo2qfvNdEnJypNLDO3%2FiH5RPeDA1mCNB7t4JsBylFoQhS%2FzC%2Fx5zABjqxAYlOApq01lvOV1Lin3HCOKZi%2FuooqgmGyx5YyNytDbt6z62ymErVmc3Qxgk4RtJdBuBT%2BAPP66UNGl8V4tfRlhsCM0umnIxcJV28TfKUs%2FEIIDPfVqEAvoRpPRaJKUnTYU7iDxK4sw7DRXC0ncUb50HR7CrmGR8CBje82Gj6MK5FspRNc%2BLEUZbhrWdsYpuTMi5ruvcPKTDZVkI4Uv8lXm%2FLd70Xa%2BlpfSWPshBP9VTD%2Bw%3D%3D&amp;X-Amz-Signature=02f503902613d267bb960878ff1b003c872a60401ba8303249d4f9e12e3d5554&amp;X-Amz-SignedHeaders=host&amp;x-amz-checksum-mode=ENABLED&amp;x-id=GetObject</t>
  </si>
  <si>
    <t>Shahraki M. Z. (Isfahan Univ.), Keivani Y. (sfahan Univ.), Dorche E. E. (Isfahan Univ.), Blocksom K. (EPA Univ.), Bruder A. (Southern Switzerland Univ.), Flotermersch J. (EPA USA)
and Bănăduc D. (ULBS)</t>
  </si>
  <si>
    <t>Distribution and expansion of alien fish species in the Karun River basin, Iran</t>
  </si>
  <si>
    <t>Serbest BILICI * (c.a.), Muhammed Yaşar DÖRTBUDAK **,
Alaettin KAYA ***, Tarık ÇIÇEK **** and Erhan ÜNLÜ ****, GENDER, AGE, AND SEASONAL VARIATION
IN SCALE CHARACTERISTICS OF ALBURNUS SELLAL HECKEL, 1843
FROM THE TIGRIS RIVER (TURKEY)
A GEOMETRIC MORPHOMETRIC STUDY, TRANSYLVANIAN REVIEW OF SYSTEMATICAL AND ECOLOGICAL RESEARCH</t>
  </si>
  <si>
    <t>https://www.researchgate.net/profile/Serbest-Bilici/publication/388075538_GENDER_AGE_AND_SEASONAL_VARIATION_IN_SCALE_CHARACTERISTICS_OF_ALBURNUS_SELLAL_HECKEL_1843_FROM_THE_TIGRIS_RIVER_TURKEY_A_GEOMETRIC_MORPHOMETRIC_STUDY/links/6789760875d4ab477e47b16a/Gender-Age-and-Seasonal-Variation-in-Scale-Characteristics-of-Alburnus-sellal-Heckel-1843-from-the-Tigris-River-Turkey-a-Geometric-Morphometric-Study.pdf</t>
  </si>
  <si>
    <t xml:space="preserve">Daniel SABAI *, The role of integrated coastal management approach in the protection of coastal and marine resources in the eastern coast of Tanzania, TRANSILVANIAN REVIEW OF SYSTEMATICAL AND ECOLOGICAL RESEARCH
</t>
  </si>
  <si>
    <t>https://www.researchgate.net/publication/377349910_The_Role_of_Integrated_Coastal_Management_Approach_in_the_Protection_of_Coastal_and_Marine_Resources_in_the_Eastern_Coast_of_Tanzania</t>
  </si>
  <si>
    <t>Doru Bănăduc 1,*,†ORCID,Vladica Simić 2,Kevin Cianfaglione 3ORCID,Sophia Barinova 4ORCID,Sergey Afanasyev 5ORCID,Ahmet Öktener 6ORCID,Grant McCall 7,Snežana Simić 2ORCID and Angela Curtean-Bănăduc</t>
  </si>
  <si>
    <t>Freshwater as a Sustainable Resource and Generator of Secondary Resources in the 21st Century: Stressors, Threats, Risks, Management and Protection Strategies, and Conservation Approach</t>
  </si>
  <si>
    <t xml:space="preserve">Zahra KHOSHNOOD *, HISTOLOGICAL STUDY OF THE NERVOUS SYSTEM OF
RUTILUS FRISII KUTUM KAMENSKY, 1901 FINGERLINGS, TRASNYLVANIAN REVIEW OF SYSTEMATICAL AND ECOLOGICAL RESEARCH
</t>
  </si>
  <si>
    <t>https://sciendo-parsed.s3.eu-central-1.amazonaws.com/66bef24c244b564e1ba0d35c/10.2478_trser-2024-0005.pdf?X-Amz-Algorithm=AWS4-HMAC-SHA256&amp;X-Amz-Content-Sha256=UNSIGNED-PAYLOAD&amp;X-Amz-Credential=ASIA6AP2G7AKG3YM36T3%2F20250422%2Feu-central-1%2Fs3%2Faws4_request&amp;X-Amz-Date=20250422T101326Z&amp;X-Amz-Expires=3600&amp;X-Amz-Security-Token=IQoJb3JpZ2luX2VjEEkaDGV1LWNlbnRyYWwtMSJIMEYCIQCsdbVgEi0xk67v8%2BwQ2CWsqvbWQH2VXYk025wLqHMQEAIhAMWsUgijpUBAREddyBQzr4NksMyqC5NEdR1GmjQXTzlUKsYFCNP%2F%2F%2F%2F%2F%2F%2F%2F%2F%2FwEQAhoMOTYzMTM0Mjg5OTQwIgyTH05S7kYyzeIAZHQqmgU1jwg7zcTKu0I%2ByQ52dNyLYNYPlQ%2FNfQGJ0TjLOsw8mPJE%2BXlwHLC%2BDSqZInpRbhG1tlu9lU%2BvDxA6WEC%2FDgcLAAOOwreHo0eZ9yM%2BDMuCVQDdvS9CW8YGcMkdzk5ysvrEAVMEjzQhxtoDeUqqjzqViqbtplLrrzA7F7TxIzSPjvfE7%2B%2FfZEgdM3tb%2FF3zf7QNZO%2BdlaOqGEHM8Qs7KBuasIIKcwMmhMTRmOMu8PQggepPgz%2BFSZwp3uLgUQS%2B9NMq%2FBI0P%2BQmKRU%2Fp9wjKud3UqSkvxzqlM3lvTWfI86xnPYx74DyfoVZldCzn4inrbUVYbV804ntGqkYyKn6cbgaYkerjsGL0BCyHA%2BmxHOpBFm7qaaGubjmbBv%2F3WidK1y454pvyDUzBP0CAGRiAg5VliP%2BsUZIk1mZLoStNXl9r2Q%2FG%2FlleRLQvDoUP9%2B3JrGPkuQPx1UBf%2BkLhPFWxj04TTcs7LIldg4GJqVC4dOLfCwiC0B%2BMnFL4nM7B%2FW5KbfmJi8rnV70MlVDTZIv1LDeSlU3Bl21noOXZD%2B3Hp7Aip97dksGp4jncq5PeXerHZ%2BsIHyxmGUnSkULEd%2Bsk6Srm%2FaPYv8zAlHALqaTN1Fh9k2QFr6gwIMf940hNHNKdSt6GGpN9RJApT9ydyFihMqPMvLz0xrCpv1Pc8WeGh2iU2JATVr8aucJi7%2BXlLy%2BKDSH%2Bsr7i4yb3CumrmP1PPJc2aAp2aji8X69VAorQY30d9VqsInpqtEGWzZNhhsD9h3%2BJfxCGG8TzCHAUTW3vRZ6Xc%2FbeuQZgieNfUp5K4KXfgHV%2F9RJSoDzYo%2F6A2pWj4Fmd06WSjStQwaSPqDcFrBPLDR8%2F0wAHS%2F3EIk3oOkno7YDw3CGXJ55k3Yw78CdwAY6sAG4VaW7XLGnjDoalxMmccX92IGjfrd8dSA2MlgJYt1wuVvozHaryzzUpEkSKoUs7TyFfIjcsgWus05zGzgz9UuJSa58ckUv%2B42LCt8ia01JZUKMLeX0%2FJCs5fCQ%2FBacQs8Cu8uh6KyFI9goT36dlvZ34hM43MYg8qhyyeaMfWIPmp5qD4GPEgF3FYjY5hWYX2cPGh2267nLoJAXtHCi%2BNkCcPlu9z4sBw7xlvouXSmzNg%3D%3D&amp;X-Amz-Signature=71960948d8790f4df6c5ee5ba0e8b1edf662f8ead10f11f3b042751dcfaf7f06&amp;X-Amz-SignedHeaders=host&amp;x-amz-checksum-mode=ENABLED&amp;x-id=GetObject</t>
  </si>
  <si>
    <t>Doru Bănăduc, Alexandru Sas, Kevin Cianfaglione, Sophia Barinova, Angela Curtean-Bănăduc</t>
  </si>
  <si>
    <t>The role of aquatic refuge habitats for fish, and threats in the context of climate change and human impact, during seasonal hydrological drought in the Saxon Villages area</t>
  </si>
  <si>
    <t>.
Askeyev, Arthur; Askeyev, Igor; Monakhov, Sergey; Yanybaev, Nur; Askeyev, Oleg, LONG-TERM MONITORING OF FISH ABUNDANCE DYNAMICS IN THE MIDDLE STRETCH OF THE MESHA RIVER (TATARSTAN), TRANSYLVANIAN REVIEW OF SYSTEMATICAL AND ECOLOGICAL REVIEW</t>
  </si>
  <si>
    <t>https://www.proquest.com/docview/3163907742?pq-origsite=gscholar&amp;fromopenview=true&amp;sourcetype=Scholarly%20Journals</t>
  </si>
  <si>
    <t>Mobina Keymasi, Mihai Datcu, Analyzing Temporal Changes in the Danube Delta: A Time Series Study with Co-registered Sentinel-1 and Sentinel-2 Data, IEEEXPLORE-</t>
  </si>
  <si>
    <t>https://ieeexplore.ieee.org/abstract/document/10921541</t>
  </si>
  <si>
    <t>A Öktener, D Bănăduc</t>
  </si>
  <si>
    <t>Ecological interdependence of pollution, fish parasites, and fish in freshwater ecosystems of Turkey</t>
  </si>
  <si>
    <t>Mahmoud Saied1, Hosam Elsaied1, Mahmoud Mabrok2,  Adel Abdelmageed1, Safaa Aljilaney1, Hassan Derwa2, Trials for the Control of Isopods Infesting Lake Qarun, Egypt, with the Impact of
Environmental Stresses on their Parasitism, EGYPTIAN JOURNAL OF AQUATIC BIOLOGY &amp; FISHERIES-</t>
  </si>
  <si>
    <t>https://journals.ekb.eg/article_343213_70cff9d94363076efa811634ce8caf5a.pdf</t>
  </si>
  <si>
    <t>Doru Bănăduc 1,*,†ORCID,Vladica Simić 2,Kevin Cianfaglione 3ORCID,Sophia Barinova 4ORCID,Sergey Afanasyev 5ORCID,Ahmet Öktener 6ORCID,Grant McCall 7,Snežana Simić 2ORCID andAngela Curtean-Bănăduc</t>
  </si>
  <si>
    <t>Freshwater as a Sustainable Resource and Generator of Secondary Resources in the 21st Century: Stressors, Threats, Risks, Management and Protection Strategies, and Conservation Approache</t>
  </si>
  <si>
    <t>Harith K. Buniya 1,*ORCID,Nuha A. Mohammed 1 andDhyauldeen Aftan Al-Hayani 2, Antibiotic Resistance Genes Detection in Several Local Cyanobacteria Isolates. LIMNOLOGICAL REVIEW-</t>
  </si>
  <si>
    <t>https://www.mdpi.com/2300-7575/24/4/33</t>
  </si>
  <si>
    <t>Rupesh Kumar Sinha   Anshul Gaur   Rupal Gupta   Asha Uchil , Anticipating the long-term effects of daily weather conditions and socio-economic factors on FNN through metropolitan yard waste, MALQUE-</t>
  </si>
  <si>
    <t>https://www.malque.pub/ojs/index.php/msj/article/view/3376</t>
  </si>
  <si>
    <t>Mojgan Zare-Shahraki, Eisa Ebrahimi-Dorche, Andreas Bruder, Joseph Flotemersch, Karen Blocksom, Doru Bănăduc</t>
  </si>
  <si>
    <t>Fish species composition, distribution and community structure in relation to environmental variation in a semi-arid mountainous river basin, Iran</t>
  </si>
  <si>
    <t>Azrita Azrita, Hafrijal Syandri, Netti Aryani, Length and Weight Relationship, Condition Factor, and Morphometric Characteristics of Eleven Freshwater Fish Species in Koto Panjang Reservoir, Indonesia, INTERNATIONAL JOURNAL OF ZOOLOGY-</t>
  </si>
  <si>
    <t>https://onlinelibrary.wiley.com/doi/full/10.1155/2024/9927705</t>
  </si>
  <si>
    <t>Mark Makomborero Matsa, Oshneck Mupepi *
, John Hove, Beauty Dzawanda, Binga’s VaTonga communities involvement in Zambezi river
fishery resource harvesting and management, SCIENTIFIC AFRICAN-</t>
  </si>
  <si>
    <t>https://www.researchgate.net/profile/Oshneck-Mupepi-5/publication/377000984_BINGA'S_VATONGA_COMMUNITIES_INVOLVEMENT_IN_ZAMBEZI_RIVER_FISHERY_RESOURCE_HARVESTING_AND_MANAGEMENT/links/6597ffd50bb2c7472b360b18/Bingas-VaTonga-communities-involvement-in-Zambezi-river-fishery-resource-harvesting-and-management.pd</t>
  </si>
  <si>
    <t>G Costea, MT Pusch, D Bănăduc, D Cosmoiu, A Curtean-Bănăduc</t>
  </si>
  <si>
    <t>Ronald Albert de Araújo Júnior, Gabriel Matos Cardoso Leite, Silvia Jiménez-Fernández, Sancho Salcedo-Sanz, Carla Amor Divino Moreira Delgado &amp; Carolina Gil Marcelino, Special-Crowd-Distance Boosted MESH Applied to the Operation of Cascade Hydro-Power Plants, CONF. PAPER-</t>
  </si>
  <si>
    <t>https://link.springer.com/chapter/10.1007/978-3-031-79035-5_31</t>
  </si>
  <si>
    <t>Muhammad Ikram, Ali Haider, Sawaira Moeen &amp; Junaid Haider ,  Carbon-Based Nanomaterials for Environmental Applications, Dye Degradation Application Chapter-</t>
  </si>
  <si>
    <t>https://link.springer.com/chapter/10.1007/978-3-031-59390-1_3</t>
  </si>
  <si>
    <t>Edit. Prestigiu</t>
  </si>
  <si>
    <t>S Marić, Doru Bănăduc, Đ Gajić, Radek Šanda, T Veličković</t>
  </si>
  <si>
    <t>Sabanejewia romanica (Băcescu, 1943)(Actinopterygii: Cobitidae), a new species for the ichthyofauna of Serbia</t>
  </si>
  <si>
    <t>Vladica Simić, Miljanović Branko, Ana Petrović, Milena Radenković, Milica Stojković Piperac, Tijana Veličković, Marija Jakovljević &amp; Snežana Simić, Inland Fisheries in Serbia: Historical Aspect, Fish Resources, Management, and Conservation, Chapter in  Ecological Sustainability of Fish Resources of Inland Waters of the Western Balkans</t>
  </si>
  <si>
    <t>https://link.springer.com/chapter/10.1007/978-3-031-36926-1_4</t>
  </si>
  <si>
    <t>Assessment of the ecological sustainability of river basins based on the modified the ESHIPPOfish model on the example of the Velika Morava basin (Serbia, Central Balkans)</t>
  </si>
  <si>
    <t>*Snežana Simić, Nevena Đorđević, Nada Tokodi, Damjana Drobac Backović &amp; Zoran Marinović , Eutrophication of Fishing Waters and the Influence of Cyanobacterial Occurrence and Blooming on Fish Resources: Case Studies in Serbia,  Ecological Sustainability of Fish Resources of Inland Waters of the Western Balkans CHAPTER-</t>
  </si>
  <si>
    <t>https://link.springer.com/chapter/10.1007/978-3-031-36926-1_11</t>
  </si>
  <si>
    <t>Milena Radenković, Katarina Zorić &amp; Ana Petrović , Invasive Macroinvertebrate and Fish Species and Their Impact on Fish Resources: A Case Study on Fishing Waters of Serbia CHAPTER-</t>
  </si>
  <si>
    <t>https://link.springer.com/chapter/10.1007/978-3-031-36926-1_13</t>
  </si>
  <si>
    <t>*Vladica Simić, Snežana Simić, Ana Petrović, Tijana Veličković, Predrag Simović, Milica Stojković-Piperac &amp; Đurađ Milošević, A Brief Overview of the Development of the ES–HIPPO Model for Assessing the Sustainability and Conservation Priorities of Fish, Chapter-</t>
  </si>
  <si>
    <t>https://link.springer.com/chapter/10.1007/978-3-031-36926-1_14</t>
  </si>
  <si>
    <t>Saša Marić, David Stanković, Josef Wanzenböck, Radek Šanda, Tibor Erős, Péter Takács, András Specziár, Nenad Sekulić, Doru Bănăduc, Marko Ćaleta, Ilya Trombitsky, László Galambos, Sándor Sipos, Aleš Snoj</t>
  </si>
  <si>
    <t>*Vladica Simić, Miljanović Branko, Ana Petrović, Milena Radenković, Milica Stojković Piperac, Tijana Veličković, Marija Jakovljević &amp; Snežana Simić, Inland Fisheries in Serbia: Historical Aspect, Fish Resources, Management, and Conservation, Chapter in  Ecological Sustainability of Fish Resources of Inland Waters of the Western Balkans-</t>
  </si>
  <si>
    <t>Doru Bănăduc, Sonia Rey, Teodora Trichkova, Mirjana Lenhardt, Angela Curtean-Bănăduc</t>
  </si>
  <si>
    <t>The Lower Danube River–Danube Delta–North West Black Sea: A pivotal area of major interest for the past, present and future of its fish fauna—A short review</t>
  </si>
  <si>
    <t>Gorčin Cvijanović, Vesna Đikanović, Laslo Galambos, Polona Pengal &amp; Marija Smederevac-Lalić, Past and Future of Sturgeon Species (Acipenseridae) in Western Balkans: Case for Permanent Conservation or Sustainable Management, chapter in ECOLOGICAL SUSTAINABILITY OF FISH RESOURCES OF INLAND WATERS OF THE WESTERN BALKANS-</t>
  </si>
  <si>
    <t>https://link.springer.com/chapter/10.1007/978-3-031-36926-1_10</t>
  </si>
  <si>
    <t>Hania Ghazi El-Kanj
Electrical and Electronics Engineering, Australian University - Kuwait, Mishref, Kuwait
; Amash Alaslami; Abdulrahman Alfailakawi; Essa Alkandari; Abdulmuhsen Hajjeah, A Smart IoT Based Water Desalination System: A Kuwaiti Case Study, IEEE Xplore-</t>
  </si>
  <si>
    <t>https://ieeexplore.ieee.org/abstract/document/10815280?casa_token=uXcptAHb5zQAAAAA:6nmcZPZihDfFZ-QBJZ6W_WWp1conc2HVqhT1gAZoYSSCwrpAdHatNzkor1iq5NRKstuCBip8UGU9</t>
  </si>
  <si>
    <t>Doru Bănăduc, Saša Marić, Kevin Cianfaglione, Sergey Afanasyev, Dóra Somogyi, Krisztián Nyeste, László Antal, Ján Koščo, Marko Ćaleta, Josef Wanzenböck, Angela Curtean-Bănăduc</t>
  </si>
  <si>
    <t>Stepping stone wetlands, last sanctuaries for European Mudminnow: How can the human impact, climate change, and non-native species drive a fish to the edge of extinction?</t>
  </si>
  <si>
    <t>*Somogyi, Dóra, Az Idegenhonos Amurgéb (Perccottus Glenii) Hatása a Hazai Halközösségekre, DISERTATION THESIS-</t>
  </si>
  <si>
    <t>https://www.proquest.com/openview/6b314a1b05bb9e082445d0291510070c/1?cbl=2026366&amp;diss=y&amp;pq-origsite=gscholar</t>
  </si>
  <si>
    <t>Stamatis Zogaris, Linda Grapci-Kotori, Donard Geci, Halil Ibrahimi, Dimitris Zogaris, Astrit Bilalli, Andonita Buçinca, Konstantinos Vlachopoulos, Theocharis Vavalidis, River degradation impacts fish assemblages in Kosovo’s Ibër basin, ECOLOGICA MONTENEGRINA-</t>
  </si>
  <si>
    <t>https://www.biotaxa.org/em/article/view/85815</t>
  </si>
  <si>
    <t>Márcia Sostmeyer Jung, José Antonio Gonzalez da Silva, Juliana Maria Fachinetto, Vidica Bianchi, Christiane de Fátima Colet, Juliana Aozane da Rosa, Rafael Schneider Costa, Water quality and surroundings for systemic management of springs in rural areas, REVISTA DE GESTAO E SECRETARIADO-</t>
  </si>
  <si>
    <t>https://ojs.revistagesec.org.br/secretariado/article/view/3923</t>
  </si>
  <si>
    <t>Dušan Jelić, Matej Vucić, Ivan Špelić, Tanja Mihinjač, Damir Lisjak, Ana Pušić, Feitoumatt Lematt Ghrib &amp; Göran Klobučar, Distribution and habitat preferences of the endangered mudminnow Umbra krameri Walbaum, 1792 in the Croatian parts of the Drava and Sava drainages, BIOLOGIA-</t>
  </si>
  <si>
    <t>https://link.springer.com/article/10.1007/s11756-024-01600-0</t>
  </si>
  <si>
    <t>Ioana Boeraş, Alexandru Burcea, Cristian Coman, Doru Bănăduc, Angela Curtean-Bănăduc</t>
  </si>
  <si>
    <t>Bacterial microbiomes in the sediments of lotic systems ecologic drivers and role: A case study from the Mureş River, Transylvania, Romania</t>
  </si>
  <si>
    <t>Sadashiv Chaturvedi, Biswameet Chakraborty, Liu Min, Amit Kumar, Bikram Pathak, Rupesh Kumar, Zhi-Guo Yu, Exploring the dynamic microbial tapestry of South Asian rivers: insights from the Ganges and Yamuna ecosystems, ECOHIDROLOGY-</t>
  </si>
  <si>
    <t>https://onlinelibrary.wiley.com/doi/abs/10.1002/eco.2662</t>
  </si>
  <si>
    <t>Fengzhi He  (何逢志), Christiane Zarfl, Klement Tockner, Julian D. Olden, Zilca Campos, Fábio Muniz, Jens-Christian Svenning &amp; Sonja C. Jähnig, Hydropower impacts on riverine biodiversity, NATURE REVIEWS EARTH &amp; ENVIRONMENT-</t>
  </si>
  <si>
    <t>https://www.nature.com/articles/s43017-024-00596-0</t>
  </si>
  <si>
    <t>Twan Stoffers, Florian Altermatt, Damiano Baldan, Olena Bilous, Florian Borgwardt, Anthonie D. Buijse, Elisabeth Bondar-Kunze, Nuria Cid, Tibor Erős, Maria Teresa Ferreira, Andrea Funk, Gertrud Haidvogl, Severin Hohensinner, Johannes Kowal, Leopold A. J. Nagelkerke, Jakob Neuburg, Tianna Peller, Stefan Schmutz, Gabriel A. Singer, Günther Unfer, Simon Vitecek, Sonja C. Jähnig, Thomas Hein, Reviving Europe's rivers: Seven challenges in the implementation of the Nature Restoration Law to restore free-flowing rivers, WIRES-</t>
  </si>
  <si>
    <t>https://wires.onlinelibrary.wiley.com/doi/full/10.1002/wat2.1717</t>
  </si>
  <si>
    <t>Doru Bănăduc, Angela Curtean-Bănăduc, Kevin Cianfaglione, John Robert Akeroyd, Lucian-Ionel Cioca</t>
  </si>
  <si>
    <t>Proposed environmental risk management elements in a Carpathian valley basin, within the Roşia Montană European historical mining area</t>
  </si>
  <si>
    <t>Violeta-Monica Radu, George Dinca, Alexandru-Anton Ivanov, Robert Szabo &amp; Valentina Maria Cetean, New data regarding the identification of critical raw materials recoverable from raw, processed and the waste mining industry materials from Romania, ENVIRONMENTAL CHALLENGES OF THE MEDITERRANEAN AND SURROUNDING REGIONS-</t>
  </si>
  <si>
    <t>https://link.springer.com/article/10.1007/s11356-023-26536-x</t>
  </si>
  <si>
    <t>Dušan Jelić, Matej Vucić, Ivan Špelić, Tanja Mihinjač, Damir Lisjak, Ana Pušić, Feitoumatt Lematt Ghrib &amp; Göran Klobučar, Distribution and habitat preferences of the endangered mudminnow Umbra krameri Walbaum, 1792 in the Croatian parts of the Drava and Sava drainages, chapter-</t>
  </si>
  <si>
    <t>A Curtean-Bănăduc, JL Lyche, V Berg, A Burcea, D Bănăduc</t>
  </si>
  <si>
    <t>Assessment and Monitoring of Persistent Organic Pollutants in Lotic Ecosystems: Methodological Guide</t>
  </si>
  <si>
    <t>O Brokate, J Papenbrock, AE Turcios, Biofilm-forming microorganisms in the rhizosphere to improve plant growth: Coping with abiotic stress and environmental pollution, APPLIED SOIL ECOLOGY-</t>
  </si>
  <si>
    <t>https://scholar.google.com/scholar?oi=bibs&amp;hl=ro&amp;cites=12366100502429730004</t>
  </si>
  <si>
    <t>Doru Bănăduc, Victor Stroilă, Angela Curtean-Bănăduc</t>
  </si>
  <si>
    <t>The fish fauna of the Timiş river (Banat, Romania)</t>
  </si>
  <si>
    <t>Mala Maria STAVRESCU-BEDIVAN, Gabriel-Cătălin GILEA, Cristina-Florentina ALISTAR, Sabin-Adrian ȘTEFA, Ionut-Cosmin SFETCU, A BIOMETRIC ANALYSIS AND FISHERMEN’S PERCEPTION ON Pseudorasbora parva (Temminck &amp; Schlegel, 1846): A CASE STUDY FROM ROMANIA, AGROLIFE SCIENTIFIC JOURNAL-</t>
  </si>
  <si>
    <t>https://agrolifejournal.usamv.ro/index.php/agrolife/article/view/105</t>
  </si>
  <si>
    <t>Bănărescu P.M., Bănăduc D.</t>
  </si>
  <si>
    <t>Habitats Directive (92/43/EEC) fish species (Osteichthyes) on the Romanian territory</t>
  </si>
  <si>
    <t>Doru Bănăduc</t>
  </si>
  <si>
    <t>Umbra krameri Walbaum, 1792 a Natura 2000 protected fish species, in Romania</t>
  </si>
  <si>
    <t>Trophic elements regarding the non-indigenous Pseudorasbora parva (Schlegel) 1842 fish species spreading success—Olt River Basin, a case study</t>
  </si>
  <si>
    <t>Maia Maria Stavrescu-Bedivan, Gabriel-Cătălin Gilea, Cristina-Florentina Alistar, Sabin-Adrian Ștefan, Ionuț-Cosmin Sfetcu, A BIOMETRIC ANALYSIS AND FISHERMEN'S PERCEPTION ON Pseudorasbora parva (Temminck &amp; Schlegel, 1846): A CASE STUDY FROM ROMANIA AGROLIFE SCIENTIFIC JOURNAL-</t>
  </si>
  <si>
    <t>https://agrolifejournal.usamv.ro/index.php/agrolife/article/view/1052</t>
  </si>
  <si>
    <t>Annika W. Walters, Niall G. Clancy, Thomas P. Archdeacon, Songyan Yu, Jane S. Rogosch, Elizabeth A. Rieger, Refuge identification as a climate adaptation strategy to promote fish persistence during drought, FISH AND FISHERIES-</t>
  </si>
  <si>
    <t>https://onlinelibrary.wiley.com/doi/abs/10.1111/faf.12860</t>
  </si>
  <si>
    <t>A Curtean-Bănăduc, A Burcea, CM Mihuţ, D Bănăduc</t>
  </si>
  <si>
    <t>The benthic trophic corner stone compartment in POPs transfer from abiotic environment to higher trophic levels—Trichoptera and Ephemeroptera pre-alert indicator role</t>
  </si>
  <si>
    <t>Hamdhani Hamdhani, Use of Ephemeroptera as a bioindicator for assessing surface water quality in Indonesia, WATER CONSERVATION &amp; MANAGEMENT-</t>
  </si>
  <si>
    <t xml:space="preserve">https:F165//www.watconman.org/archives-pdf/3wcm2024/3wcm2024-326-330.pdf
</t>
  </si>
  <si>
    <t>*Vladica Simić, Snežana Simić &amp; Vladimir Pešić ,  Ecological Sustainability of Fish Resources of Inland Waters of the Western Balkans, Chapter</t>
  </si>
  <si>
    <t>https://link.springer.com/chapter/10.1007/978-3-031-36926-1_19</t>
  </si>
  <si>
    <t>EDIT. Prestigiu</t>
  </si>
  <si>
    <t>*Vladica Simić, Snežana Simić, Ana Petrović, Tijana Veličković, Predrag Simović, Milica Stojković-Piperac &amp; Đurađ Milošević, A Brief Overview of the Development of the ES–HIPPO Model for Assessing the Sustainability and Conservation Priorities of Fish, Fish Resources, and Inland Water Habitats,  Ecological Sustainability of Fish Resources of Inland Waters of the Western Balkans Chapter-</t>
  </si>
  <si>
    <t>edit. Prestigiu</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</si>
  <si>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</si>
  <si>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</si>
  <si>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</si>
  <si>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</si>
  <si>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</si>
  <si>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</si>
  <si>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</si>
  <si>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</si>
  <si>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</si>
  <si>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</si>
  <si>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</si>
  <si>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</si>
  <si>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</si>
  <si>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</si>
  <si>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</si>
  <si>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</si>
  <si>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</si>
  <si>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</si>
  <si>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</si>
  <si>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</si>
  <si>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</si>
  <si>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</si>
  <si>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</si>
  <si>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</si>
  <si>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</si>
  <si>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</si>
  <si>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</si>
  <si>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</si>
  <si>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</si>
  <si>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</si>
  <si>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</si>
  <si>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</si>
  <si>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</si>
  <si>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</si>
  <si>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</si>
  <si>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</si>
  <si>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</si>
  <si>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</si>
  <si>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</si>
  <si>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</si>
  <si>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</si>
  <si>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</si>
  <si>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</si>
  <si>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</si>
  <si>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</si>
  <si>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</si>
  <si>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</si>
  <si>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</si>
  <si>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 xml:space="preserve">Night Cross Challenge </t>
  </si>
  <si>
    <t>Național</t>
  </si>
  <si>
    <t>https://cronometraj.racetecresults.com/Search.aspx?CId=16648&amp;RId=355&amp;S=B%c4%83descu%20Delia</t>
  </si>
  <si>
    <t>Participant</t>
  </si>
  <si>
    <t>Ștafeta Invictus</t>
  </si>
  <si>
    <t>8-10.10.2024</t>
  </si>
  <si>
    <t>https://www.facebook.com/ULBSStiinteSport/posts/pfbid021qj4Z6XCk1yZdQjzZPX9H5Ep4jivdb15Jf5EKnJjA2ZKbm6tj3xHkY4RBMxqj9Fgl</t>
  </si>
  <si>
    <t>Campionatun national universitar de judo 2024</t>
  </si>
  <si>
    <t>national</t>
  </si>
  <si>
    <t>27 aprilie 2024</t>
  </si>
  <si>
    <t>https://www.ulbsibiu.ro/news/campionatul-national-universitar-de-judo-a-53-a-editie-nationala-si-a-23-a-editie-organizata-de-ulbs/</t>
  </si>
  <si>
    <t>organizator</t>
  </si>
  <si>
    <t>Maratonul Internațional Sibiu</t>
  </si>
  <si>
    <t>25.05.2024</t>
  </si>
  <si>
    <t xml:space="preserve">https://cronometraj.racetecresults.com/myresults.aspx?uid=16648-2313-1-104921&amp;g=1&amp;c=3 </t>
  </si>
  <si>
    <t>Finala Campionatului național universitar de judo</t>
  </si>
  <si>
    <t>Competiție națională</t>
  </si>
  <si>
    <t>26.04. - 28.04.2024</t>
  </si>
  <si>
    <t>https://fssu.ro/wp-content/uploads/2024/05/calendar_cnu_modif_2024.pdf</t>
  </si>
  <si>
    <t>Organizator</t>
  </si>
  <si>
    <t>Todor Raul-Marian</t>
  </si>
  <si>
    <t>competiție internațională</t>
  </si>
  <si>
    <t>25-26 mai 2024</t>
  </si>
  <si>
    <t>https://results.sportic.ro/results/view?id=864528</t>
  </si>
  <si>
    <t>participant</t>
  </si>
  <si>
    <t>Expeditia Dent du Geant - Alpi</t>
  </si>
  <si>
    <t>- national</t>
  </si>
  <si>
    <t>10 - 14.08.2024</t>
  </si>
  <si>
    <t>https://www.facebook.com/groups/288666234488703/search/?q=teodor%20tulpan%20fotografii</t>
  </si>
  <si>
    <t>- participant</t>
  </si>
  <si>
    <t>Expeditia EBC Trek - Nepal</t>
  </si>
  <si>
    <t>16.09 - 5.10.2024</t>
  </si>
  <si>
    <t>https://www.facebook.com/hashtag/ulbs</t>
  </si>
  <si>
    <t>Maratonul Internațional Sibiu 2024</t>
  </si>
  <si>
    <t>https://cronometraj.racetecresults.com/myresults.aspx?uid=16648-2313-1-107422</t>
  </si>
  <si>
    <t>Turul Ciclist al Sibiului  2024</t>
  </si>
  <si>
    <t>Competiție sportivă internațională</t>
  </si>
  <si>
    <t>6-9 iulie 2024</t>
  </si>
  <si>
    <t>https://sibiucityapp.ro/ro/events/turul-ciclist-al-sibiului-2024-1# https://federatiadeciclism.ro/?</t>
  </si>
  <si>
    <t>Competiție sportivă națională</t>
  </si>
  <si>
    <t>https://cronometraj.racetecresults.com/myresults.aspx?uid=16648-2313-1-104893&amp;g=2</t>
  </si>
  <si>
    <t>https://cronometraj.racetecresults.com/results.aspx?CId=16648&amp;RId=355&amp;EId=4&amp;dt=0&amp;adv=1</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</si>
  <si>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</si>
  <si>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</si>
  <si>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</si>
  <si>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</si>
  <si>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</si>
  <si>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</si>
  <si>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</si>
  <si>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</si>
  <si>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</si>
  <si>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</si>
  <si>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</si>
  <si>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</si>
  <si>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Data on land snail fauna of central and northern Dobrujea/Dobrogea Plateau (Romania)</t>
  </si>
  <si>
    <t>articol</t>
  </si>
  <si>
    <t>Gheoca Voichita</t>
  </si>
  <si>
    <t>Acta Oecologica Carpathica XVII</t>
  </si>
  <si>
    <t>ISSN 2065-7064</t>
  </si>
  <si>
    <t>45-54</t>
  </si>
  <si>
    <t xml:space="preserve">https://reviste.ulbsibiu.ro/actaoc/acta-17-45-54.pdf </t>
  </si>
  <si>
    <t>EBSCO, ULRICH</t>
  </si>
  <si>
    <t>E-learnin in sport training</t>
  </si>
  <si>
    <t>Articol</t>
  </si>
  <si>
    <t>FAIR-PLAY REVISTĂ ȘTIINȚIFICĂ ȘI PEDAGOGICĂ</t>
  </si>
  <si>
    <t xml:space="preserve">ISSN 1841-1010 </t>
  </si>
  <si>
    <t xml:space="preserve">pag. 4 - pag. 7 </t>
  </si>
  <si>
    <t>Video Analysis - An Important Factor in the Preparation and Conduct of the Modern Soccer Game</t>
  </si>
  <si>
    <r>
      <rPr>
        <rFont val="Arial Narrow"/>
        <color theme="1"/>
        <sz val="10.0"/>
      </rPr>
      <t>Stoian Iulian (ULBS), Turcu Ioan (UniTBv)</t>
    </r>
    <r>
      <rPr>
        <rFont val="Arial Narrow"/>
        <color theme="1"/>
        <sz val="10.0"/>
      </rPr>
      <t>, Hășmășan Ioan (ULBS)</t>
    </r>
  </si>
  <si>
    <t>Bulletin of the Transilvania University of Braşov. Series IX: Sciences of Human Kinetics</t>
  </si>
  <si>
    <t>2344–2026</t>
  </si>
  <si>
    <t>113-120</t>
  </si>
  <si>
    <t>10.31926/but.shk.2024.17.66.2.12</t>
  </si>
  <si>
    <t>https://kanalregister.hkdir.no/publiseringskanaler/erihplus/periodical/info.action?id=491442</t>
  </si>
  <si>
    <t>IMPLICATIONS OF MOTIVATION FACTORS IN THE ACTIVITY OF ROMANIAN SPORTS TEACHERS</t>
  </si>
  <si>
    <t xml:space="preserve"> Hulpus Alexandru, ULBS, Hulpus Ioana, ULBS</t>
  </si>
  <si>
    <t xml:space="preserve">Annals of the „Constantin Brâncuşi” University of Târgu Jiu, Economy Series, Issue 6 II/2024, </t>
  </si>
  <si>
    <t>ISSN 2344 – 3685 ISSN-L 1844-7007</t>
  </si>
  <si>
    <t>209-218</t>
  </si>
  <si>
    <t>ERIH PLUS</t>
  </si>
  <si>
    <t>Dance sport  as integratedpart of the Romanian educational system</t>
  </si>
  <si>
    <t>Neagu Sonia Gbariela, Zaharie Nicoleta</t>
  </si>
  <si>
    <t>Revista Fair-Play Revista Stiintifica si Pedagogica Vol. XI, Nr 15, Noiembrie 2024Editura ULB Sibiu</t>
  </si>
  <si>
    <t>ISSN:1841-1010</t>
  </si>
  <si>
    <t>16-24</t>
  </si>
  <si>
    <t>neindexat</t>
  </si>
  <si>
    <t xml:space="preserve">Enhancing Tehnical Performance in Junior I Dancers Through Optimized Physical Training Programs </t>
  </si>
  <si>
    <t>Monica Gulap, Neagu Sonia Gabriela</t>
  </si>
  <si>
    <t xml:space="preserve">Journal of Orthopedics and Physiotherapy </t>
  </si>
  <si>
    <t>ISSN:3033-358X</t>
  </si>
  <si>
    <t>https://doi.org/10.61440/JOP.2024.v2.09</t>
  </si>
  <si>
    <t>Google scholar, Research Gate Crossref, Doi, International Standard Serial Number, Index Copernicus International, Academia, International Comitee of Medical Journal Editors, international Scientific Indexing, Semantic Scholar, World Cat, DRJI, Cite Fcator, Discovery.Research Publication Rating and Indexing, Scilit, Yubetsu Shibata, Base</t>
  </si>
  <si>
    <t>STADIUL ACTUAL AL CUNOAȘTERII ÎN DOMENIUL PREGĂTIRII SPORTIVE ȘI AL CALITĂȚII VIEȚII LA PRACTICANȚII DE DANS SPORTIV</t>
  </si>
  <si>
    <t>Neagu Sonia Gabriela, Stoian Iulian, Hășmășan Ioan, Pop Răzvan Codruț, Zaharie Nicoleta</t>
  </si>
  <si>
    <t>Fair-play Journal - Scientific and Pedagogical Journal</t>
  </si>
  <si>
    <t>1841-1010</t>
  </si>
  <si>
    <t>65-70</t>
  </si>
  <si>
    <t>The role of motor activities in rising student motivation for sport</t>
  </si>
  <si>
    <t>Pomohaci Marcel (ULBS)</t>
  </si>
  <si>
    <t>FTSI2</t>
  </si>
  <si>
    <t>Revista Fair-play</t>
  </si>
  <si>
    <t>24-31</t>
  </si>
  <si>
    <t>Brief history of law. Main elements of law in sport</t>
  </si>
  <si>
    <t>32-35</t>
  </si>
  <si>
    <t>The importance of knowledge of the law in sport</t>
  </si>
  <si>
    <t>36-39</t>
  </si>
  <si>
    <t>Coaching vs mentoring in sport performance</t>
  </si>
  <si>
    <t>Sopa Ioan Sabin (ULBS)      Giurgiu Antonia (ULBS)</t>
  </si>
  <si>
    <t>Fair play</t>
  </si>
  <si>
    <t>49-54</t>
  </si>
  <si>
    <t>Qualities of a good coach</t>
  </si>
  <si>
    <t>Sopa Ioan Sabin (ULBS)      Stoian Iulian (ULBS)</t>
  </si>
  <si>
    <t>55-61</t>
  </si>
  <si>
    <t>Differences between coaching and sports training</t>
  </si>
  <si>
    <t>Sopa Ioan Sabin (ULBS)</t>
  </si>
  <si>
    <t>62-64</t>
  </si>
  <si>
    <t>A Narrative Review on the Motivational Factors And Benefits of Using Crossfit Elements in the Training of Combat Sports (Judo and Sambo)</t>
  </si>
  <si>
    <t>ART</t>
  </si>
  <si>
    <t>Stanciu Cristian, Ene Voiculescu Virgil</t>
  </si>
  <si>
    <t xml:space="preserve">Bulletin of the Transilvania University of Braşov. Series IX: Sciences of Human Kinetics, 17(66), no.1 </t>
  </si>
  <si>
    <t>ISSN (Print): 2344–2026</t>
  </si>
  <si>
    <t>141-178</t>
  </si>
  <si>
    <t>DOI: https://doi.org/10.31926/but.shk.2024.17.66.1.27</t>
  </si>
  <si>
    <t>ERIH PLUS, EBSCO, PROQUEST</t>
  </si>
  <si>
    <t>EVIDENCE PROVIDED BY THE LITERATURE ON
THE USE OF CROSSFIT ELEMENTS IN SPORT</t>
  </si>
  <si>
    <t>Bulletin of the Transilvania University of Braşov. Series IX: Sciences of Human Kinetics, 17(66), no.2</t>
  </si>
  <si>
    <t>93-102</t>
  </si>
  <si>
    <t>DOI: https://doi.org/10.31926/but.shk.2024.17.66.2.10</t>
  </si>
  <si>
    <t>The impact of crossfit on physical activity, mental health, and physiological indicators among law students: A four-week intervention study</t>
  </si>
  <si>
    <r>
      <rPr>
        <rFont val="Arial Narrow"/>
        <color theme="1"/>
        <sz val="10.0"/>
      </rPr>
      <t>Rаul-Ioаn MUNTEАN (UAB), Valentina STEFANICA (UPB),</t>
    </r>
    <r>
      <rPr>
        <rFont val="Arial Narrow"/>
        <color theme="1"/>
        <sz val="10.0"/>
      </rPr>
      <t xml:space="preserve"> Stoian Iulian (ULBS)</t>
    </r>
    <r>
      <rPr>
        <rFont val="Arial Narrow"/>
        <color theme="1"/>
        <sz val="10.0"/>
      </rPr>
      <t>, Daniel ROSU (UPB), Alexandru BONCU (UVT), Mihaela ORAVITAN (UVT)</t>
    </r>
  </si>
  <si>
    <t>BALTICA</t>
  </si>
  <si>
    <t>0067-3064</t>
  </si>
  <si>
    <t>18-29</t>
  </si>
  <si>
    <t>10.59879/Yhv9X</t>
  </si>
  <si>
    <t>https://balticajournal.com/index.html</t>
  </si>
  <si>
    <r>
      <rPr>
        <rFont val="Arial Narrow"/>
        <color theme="1"/>
        <sz val="10.0"/>
      </rPr>
      <t>Stoian Iulian (ULBS)</t>
    </r>
    <r>
      <rPr>
        <rFont val="Arial Narrow"/>
        <color theme="1"/>
        <sz val="10.0"/>
      </rPr>
      <t>, Turcu Ioan (UniTBv), Hășmășan Ioan (ULBS)</t>
    </r>
  </si>
  <si>
    <t>Developing a training program for altitude climbing</t>
  </si>
  <si>
    <t>FAIR-PLAY SCIENTIFIC AND PEDAGOGICAL JOURNAL</t>
  </si>
  <si>
    <t>65 - 70</t>
  </si>
  <si>
    <t>Revista Fair Play, Vol. 11, no. 15, anul 2024</t>
  </si>
  <si>
    <t>Introduction in acclimatisation to altitude</t>
  </si>
  <si>
    <t>70 - 80</t>
  </si>
  <si>
    <t>REFORMA ÎN CĂUTAREA UNOR SISTEME DE EDUCAȚIE FIZICĂ ÎN TRANSILVANIA</t>
  </si>
  <si>
    <t>TURCU Dionisie-Vladimir, HĂȘMĂȘAN Ioan, HĂȘMĂȘAN Denisa</t>
  </si>
  <si>
    <t>Fair-Play vol. 9 nr. 13</t>
  </si>
  <si>
    <t>76-85</t>
  </si>
  <si>
    <t>https://magazines.ulbsibiu.ro/fairplayjournal/?page_id=64</t>
  </si>
  <si>
    <t xml:space="preserve">CURRENT STATE OF KNOWLEDGE IN THE FIELD OF SPORTS TRAINING AND DANCER'S QUALITY OF LIFE </t>
  </si>
  <si>
    <r>
      <rPr>
        <rFont val="Arial Narrow"/>
        <color rgb="FF000000"/>
        <sz val="10.0"/>
      </rPr>
      <t xml:space="preserve">Neagu Sonia Gabriela, Stoian Iulian, Hășmășan Ioan, Pop Răzvan Codruț, </t>
    </r>
    <r>
      <rPr>
        <rFont val="Arial Narrow"/>
        <color rgb="FF000000"/>
        <sz val="10.0"/>
      </rPr>
      <t>Zaharie Nicoleta</t>
    </r>
  </si>
  <si>
    <r>
      <rPr>
        <rFont val="Arial Narrow"/>
        <color theme="1"/>
        <sz val="10.0"/>
      </rPr>
      <t xml:space="preserve">Neagu Sonia Gbariela, </t>
    </r>
    <r>
      <rPr>
        <rFont val="Arial Narrow"/>
        <color theme="1"/>
        <sz val="10.0"/>
      </rPr>
      <t>Zaharie Nicoleta</t>
    </r>
  </si>
  <si>
    <t>Enhancing Predictive Analytics Effectiveness with Evolutionary AutoML Pipelines</t>
  </si>
  <si>
    <t>Florin Stoica, Laura Florentina Stoica</t>
  </si>
  <si>
    <t>International Journal of Smart Business and Technology</t>
  </si>
  <si>
    <t>2288-8969</t>
  </si>
  <si>
    <t>21-32</t>
  </si>
  <si>
    <t>DOI:10.21742/IJSBT.2024.12.2.03</t>
  </si>
  <si>
    <t>VMSCI
https://www.vmsci.com/search?q=Enhancing+Predictive+Analytics+Effectiveness+with+Evolutionary+AutoML+Pipelines&amp;page=1</t>
  </si>
  <si>
    <t>A transforming property for a subclass of analytic functions obtained by using a Libera type integral operator</t>
  </si>
  <si>
    <t>M. Acu (ULBS), A. Rațiu (ULBS)</t>
  </si>
  <si>
    <t>General Mathematics  Vol. 32, No. 2 (2024)</t>
  </si>
  <si>
    <t>ISSN 1221-5023  ISSN 1584-3289</t>
  </si>
  <si>
    <t>44-50</t>
  </si>
  <si>
    <t>DOI: 10.2478/gm-2024-0011</t>
  </si>
  <si>
    <t>Index Copernicus, EBSCO</t>
  </si>
  <si>
    <t>Algorithm and software implementation of an optimization method</t>
  </si>
  <si>
    <t>European Journal of Theoretical and Applied Sciences</t>
  </si>
  <si>
    <t>2786-7447</t>
  </si>
  <si>
    <t>416-423</t>
  </si>
  <si>
    <t>https://doi.org/10.59324/ejtas.2024.2(5).43</t>
  </si>
  <si>
    <t>Google Scholar, Zenodo, OpenAIRE, ISSUU, Academia.edu, Scribd, Europub, Scilit, Semantic Scholar, Dimensions, Lens.org, Core, WorldCat, Base - Bielefeld University Library, Hollis - Harvard Library</t>
  </si>
  <si>
    <t>New properties of the Intermediate Point from Bonnet
Theorem</t>
  </si>
  <si>
    <t>Emilia-Loredana Pop (UBB), Dorel I. Duca (UBB), Augusta Ratiu (ULBS)</t>
  </si>
  <si>
    <t>General Mathematics</t>
  </si>
  <si>
    <t>1221-5023; 1584-3289 (online)</t>
  </si>
  <si>
    <t>15-27</t>
  </si>
  <si>
    <t>10.2478/gm-2024-0002</t>
  </si>
  <si>
    <t>EBSCO;Index Copernicus
J-Gate</t>
  </si>
  <si>
    <t>Mugur Acu (ULBS), Augusta Raiu (ULBS)</t>
  </si>
  <si>
    <t>10.2478/gm-2024-0011</t>
  </si>
  <si>
    <t>On a transformation of a sequence of real numbers</t>
  </si>
  <si>
    <t xml:space="preserve">Daniel Florin Sofonea, Ioan Țincu
 </t>
  </si>
  <si>
    <t>1221-5023</t>
  </si>
  <si>
    <t>62 - 66</t>
  </si>
  <si>
    <t>doi.org/10.2478/gm-2024-0013</t>
  </si>
  <si>
    <t>BDI</t>
  </si>
  <si>
    <t>Detemination of carbon emission from hybrid road vehicles by mathematical modelling</t>
  </si>
  <si>
    <t>Gheorghe Neamtu,Marinela Inta,Ioan Tincu</t>
  </si>
  <si>
    <t>Journal of Research and Innovation for Sustainable Society(JRISS)</t>
  </si>
  <si>
    <t>ISSN 2668-0416</t>
  </si>
  <si>
    <t>150-169</t>
  </si>
  <si>
    <t>10.33727/JRISS.2024.2.17:150-169</t>
  </si>
  <si>
    <t>BDI recunoscuta ERIH Plus link (https://kanalregister.hkdir.no/publiseringskanaler/erihplus/periodical/info?id=496811</t>
  </si>
  <si>
    <t>On a transformation of sequence of real numbers</t>
  </si>
  <si>
    <t>Florin Sofonea, Ioan Tincu</t>
  </si>
  <si>
    <t>vol32,no.2</t>
  </si>
  <si>
    <t>62-67</t>
  </si>
  <si>
    <t>10.2478/gm-2024-0013</t>
  </si>
  <si>
    <t>BDI link general mathematics.ro/volume-32-no-2-2024</t>
  </si>
  <si>
    <t>Ignored dam-fish ecological relations and dam management activities risk
knowledge capital ‒ a protected area lotic ecosystem case study (Gura Golumbului Dam
Lake, Nera/Danube Watershed)</t>
  </si>
  <si>
    <t>Doru BĂNĂDUC (ULBS), Mircea MĂRGINEAN (Fauna and Flora International), Alexandru DOBRE (Ecotur Sibiu Association),
Raluca PETERNEL (World Wide Fund) and Angela CURTEAN-BĂNĂDUC (Ecotur Sibiu Association)</t>
  </si>
  <si>
    <t>Transylvanian Review of Systematical and Ecological Research</t>
  </si>
  <si>
    <t>ISSN-L 1841 – 7051; online ISSN 2344 – 3219</t>
  </si>
  <si>
    <t>91-100</t>
  </si>
  <si>
    <t>DOI: 10.2478/trser-2024-0012</t>
  </si>
  <si>
    <t>AGRICOLA (National Agricultural Library)
Baidu Scholar
CABI (over 50 subsections)
CNKI Scholar (China National Knowledge Infrastructure)
CNPIEC - cnpLINKer
Dimensions
DOAJ (Directory of Open Access Journals)
EBSCO (relevant databases)
EBSCO Discovery Service
Genamics JournalSeek
Google Scholar
Japan Science and Technology Agency (JST)
J-Gate
JournalGuide
JournalTOCs
KESLI-NDSL (Korean National Discovery for Science Leaders)
Microsoft Academic
MyScienceWork
Naver Academic
Naviga (Softweco)
Primo Central (ExLibris)
Publons
QOAM (Quality Open Access Market)
ReadCube
Semantic Scholar
Sherpa/RoMEO
Summon (ProQuest)
TDNet
Ulrich's Periodicals Directory/ulrichsweb
WanFang Data
Web of Science - Zoological Record
WorldCat (OCLC)</t>
  </si>
  <si>
    <t>Miniș River (Nera/Danube Basin) ichthyofauna dynamic over one century.</t>
  </si>
  <si>
    <t>Doru BĂNĂDUC (ULBS),  Alexandru DOBRE (Ecotur Sibiu Association), Mircea MĂRGINEAN (Fauna and Flora International),
and Angela CURTEAN-BĂNĂDUC (Ecotur Sibiu Association)</t>
  </si>
  <si>
    <t>37-54</t>
  </si>
  <si>
    <t>AGRICOLA (National Agricultural Library)
Baidu Scholar
CABI (over 50 subsections)
CNKI Scholar (China National Knowledge Infrastructure)
CNPIEC - cnpLINKer
Dimensions
DOAJ (Directory of Open Access Journals)
EBSCO (relevant databases)
EBSCO Discovery Serv</t>
  </si>
  <si>
    <t xml:space="preserve">STUDY ON THE POPULATIONS OF
ARTEMIA SALINA (LINNAEUS, 1758)
FROM THE HYPERHALINE LAKES
AT OCNA SIBIULUI
(TRANSYLVANIA, ROMANIA)
</t>
  </si>
  <si>
    <t>Doru BĂNĂDUC (ULBS), Elena VÂRVOREA Ecotur Sibiu Association) and Angela CURTEAN-BĂNĂDUC Ecotur Sibiu Association)</t>
  </si>
  <si>
    <t>Acta Oecologica Carpatica</t>
  </si>
  <si>
    <t>35-44</t>
  </si>
  <si>
    <t>EBSCO: Academic Search Complete
TOC Premier Database Coverage List
Ulrichs Web - Global Serials Directory</t>
  </si>
  <si>
    <t>PROPOSALS OF ECOLOGICAL ELEMENTS FOR THE TIMIȘ RIVER AND
ITS RIVERINE AREAS, IN CARANSEBEȘ AND LUGOJ LOCALITIES AREA
(BANAT, ROMANIA)</t>
  </si>
  <si>
    <t>Doru BĂNĂDUC (ULBS), Claudia-Maria MIHUȚ Ecotur Sibiu Association), Răzvan VOICU (Institutul Național de Hidrologie) and Angela CURTEAN-BĂNĂDUC Ecotur Sibiu Association)</t>
  </si>
  <si>
    <t>63-70</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</si>
  <si>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</si>
  <si>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</si>
  <si>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</si>
  <si>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</si>
  <si>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</si>
  <si>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</si>
  <si>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</si>
  <si>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</si>
  <si>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</si>
  <si>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</si>
  <si>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</si>
  <si>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</si>
  <si>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</si>
  <si>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</si>
  <si>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Pliometria în antrenamentul tinerilor handbalişti</t>
  </si>
  <si>
    <r>
      <rPr>
        <rFont val="Arial Narrow"/>
        <color theme="1"/>
        <sz val="10.0"/>
      </rPr>
      <t xml:space="preserve">Stoian Iulian, Turcu Ioan, </t>
    </r>
    <r>
      <rPr>
        <rFont val="Arial Narrow"/>
        <color theme="1"/>
        <sz val="10.0"/>
      </rPr>
      <t>Hășmășan Ioan Teodor</t>
    </r>
  </si>
  <si>
    <t>Editura Universităţii "Transilvania" din Braşov</t>
  </si>
  <si>
    <t xml:space="preserve"> ISBN 978-606-19-1711-2 </t>
  </si>
  <si>
    <t>Noiembrie</t>
  </si>
  <si>
    <t>Aqua fitnes aspectete teoretico-metodice</t>
  </si>
  <si>
    <r>
      <rPr>
        <rFont val="Arial Narrow"/>
        <color theme="1"/>
        <sz val="10.0"/>
      </rPr>
      <t>Sonia Gabriela Neagu,Iulian Stoian</t>
    </r>
    <r>
      <rPr>
        <rFont val="Arial Narrow"/>
        <color theme="1"/>
        <sz val="10.0"/>
      </rPr>
      <t>,Ioan Hășmășan</t>
    </r>
  </si>
  <si>
    <t>Editura Risoprint ,2024 cluj napoca</t>
  </si>
  <si>
    <t>ISBN 978-973-53-3257-0</t>
  </si>
  <si>
    <t>iunie</t>
  </si>
  <si>
    <t>84,6</t>
  </si>
  <si>
    <t>Educatie fizica militara:aspecte teoretico-metodice</t>
  </si>
  <si>
    <r>
      <rPr>
        <rFont val="Arial Narrow"/>
        <color theme="1"/>
        <sz val="10.0"/>
      </rPr>
      <t>Sonia Gabriela Neagu,Martinescu-Bădălan Fabiana</t>
    </r>
    <r>
      <rPr>
        <rFont val="Arial Narrow"/>
        <color theme="1"/>
        <sz val="10.0"/>
      </rPr>
      <t>,Ioan Hășmășan</t>
    </r>
  </si>
  <si>
    <t>ISBN 978-973-53-3256-3</t>
  </si>
  <si>
    <t>iulie</t>
  </si>
  <si>
    <t>Aqua Fitness Aspecte teoretico-metodice</t>
  </si>
  <si>
    <t>Neagu Sonia Gabriela, Iulian Stoian, Ioan Hasmasan</t>
  </si>
  <si>
    <t>Riso Print</t>
  </si>
  <si>
    <t>978-973-53-3257-0</t>
  </si>
  <si>
    <t>Mai</t>
  </si>
  <si>
    <t>Educatie fizica militara Aspecte teoretico-metodice</t>
  </si>
  <si>
    <t>Neagu Sonia Gabriela, Fabiana Martinescu Bdalan, Ioan Hasmasan</t>
  </si>
  <si>
    <t>978-973-53-3256-3</t>
  </si>
  <si>
    <t>Iulie</t>
  </si>
  <si>
    <t xml:space="preserve">Tecnología, inclusión y diversidad en el aprendizaje del siglo XXI  (e-book)            </t>
  </si>
  <si>
    <t>Carlos Hervas-Gomez,, Sonia  Gabriela Neagu , Vlad Teodor Grosu,Angela Martin Gutierez,Gloria Maria Jaime Mirabel, Maria de los Angeles Domingue Gonzales</t>
  </si>
  <si>
    <t>COLECCIÓN CONOCIMIENTO CONTEMPORÁNEO, Dickinson S,L</t>
  </si>
  <si>
    <t>ID: 5831094</t>
  </si>
  <si>
    <t>Noiembrie https://www.torrossa.com/en/resources/an/5831094</t>
  </si>
  <si>
    <t>Artificial Intelligence Tools for the Creation of Educational Videos for Teaching - (capitol într-o carte)</t>
  </si>
  <si>
    <t>Carlos Hervas-Gomez(uUniversitatea din Sevilla), Maria Dolores Diaz-Noguera, Emilia Florina Grosu (UBB-Cluj), Liliana Mata (Univ din Bacau), Sonia  Gabriela Neagu (ULBS)</t>
  </si>
  <si>
    <t>The Education Revolution throught Artificial Intelligence</t>
  </si>
  <si>
    <t>ISBN: 978-8410282-58-2 DOI: 10.36006/09651-1</t>
  </si>
  <si>
    <t xml:space="preserve">Noiembrie </t>
  </si>
  <si>
    <t>Theory and methodology of physical education and sport. Didactic planning in physical education lessons</t>
  </si>
  <si>
    <t>Pomohaci Marcel, Sopa Sabin</t>
  </si>
  <si>
    <t>Lap Lambert</t>
  </si>
  <si>
    <t>978-620-8-42124-3</t>
  </si>
  <si>
    <t>decembrie</t>
  </si>
  <si>
    <r>
      <rPr>
        <rFont val="Arial Narrow"/>
        <color theme="1"/>
        <sz val="10.0"/>
      </rPr>
      <t>Stoian Iulian</t>
    </r>
    <r>
      <rPr>
        <rFont val="Arial Narrow"/>
        <color theme="1"/>
        <sz val="10.0"/>
      </rPr>
      <t>, Turcu Ioan, Hășmășan Ioan Teodor</t>
    </r>
  </si>
  <si>
    <t>Handbal - fundamente teoretico-științifice</t>
  </si>
  <si>
    <r>
      <rPr>
        <rFont val="Arial Narrow"/>
        <color theme="1"/>
        <sz val="10.0"/>
      </rPr>
      <t>Stoian Iulian</t>
    </r>
    <r>
      <rPr>
        <rFont val="Arial Narrow"/>
        <color theme="1"/>
        <sz val="10.0"/>
      </rPr>
      <t xml:space="preserve">, Muntean Raul </t>
    </r>
  </si>
  <si>
    <t>Editura RISOPRINT</t>
  </si>
  <si>
    <t xml:space="preserve"> ISBN 978-973-53-3116-0</t>
  </si>
  <si>
    <t>Aprilie</t>
  </si>
  <si>
    <t>Aqua fitness: aspecte teoretico-metodice</t>
  </si>
  <si>
    <r>
      <rPr>
        <rFont val="Arial Narrow"/>
        <color theme="1"/>
        <sz val="10.0"/>
      </rPr>
      <t xml:space="preserve">Neagu Sonia, </t>
    </r>
    <r>
      <rPr>
        <rFont val="Arial Narrow"/>
        <color theme="1"/>
        <sz val="10.0"/>
      </rPr>
      <t>Stoian Iulian</t>
    </r>
    <r>
      <rPr>
        <rFont val="Arial Narrow"/>
        <color theme="1"/>
        <sz val="10.0"/>
      </rPr>
      <t>, Ioan Hășmășan</t>
    </r>
  </si>
  <si>
    <t>Septembrie</t>
  </si>
  <si>
    <t>Volum SESIUNEA STUDENȚEASCĂ
DE COMUNICĂRI ȘTIINȚIFICE
ÎN MATEMATICĂ
EDIȚIA a XXII-a
17-18 MAI 2024</t>
  </si>
  <si>
    <t>Editori:
Prof. univ. dr. Mugur Alexandru ACU
Conf. univ. dr. Amelia BUCUR
Lector univ. dr. Miruna-Ștefana SOREA</t>
  </si>
  <si>
    <t xml:space="preserve">ISSN 2821-7462 </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</si>
  <si>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</si>
  <si>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</si>
  <si>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</si>
  <si>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</si>
  <si>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</si>
  <si>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</si>
  <si>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</si>
  <si>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</si>
  <si>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</si>
  <si>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</si>
  <si>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</si>
  <si>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</si>
  <si>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Studiu dendrologic și de biodiversitate - Amenajare zone verzi în cartierul Vasile Aaron și cartierul  Tineretului</t>
  </si>
  <si>
    <t>Municipiul Sibiu - Serviciul Strategii Dezvoltare Durabilă și Marketing</t>
  </si>
  <si>
    <t>Crăciunaș Mihai</t>
  </si>
  <si>
    <t>05.2024 - 10.2024</t>
  </si>
  <si>
    <t>Primăria Sibiu</t>
  </si>
  <si>
    <t>83 000 lei</t>
  </si>
  <si>
    <t>CRĂCIUNAȘ MIHAI -TUDOR</t>
  </si>
  <si>
    <t>Studiu dendrologic și de biodiversitate pentru obiectivul de investiții „Amenajare zone verzi în Cartierul Vasile Aron și Cartierul Tineretuluiˮ</t>
  </si>
  <si>
    <t>Primăria Municipiului Sibiu</t>
  </si>
  <si>
    <t>CRĂCIUNAȘ Mihai Tudor</t>
  </si>
  <si>
    <r>
      <rPr>
        <rFont val="Arial Narrow"/>
        <b/>
        <color theme="1"/>
        <sz val="10.0"/>
      </rPr>
      <t>83 000 lei</t>
    </r>
    <r>
      <rPr>
        <rFont val="Arial Narrow"/>
        <b val="0"/>
        <color theme="1"/>
        <sz val="10.0"/>
      </rPr>
      <t xml:space="preserve"> </t>
    </r>
  </si>
  <si>
    <t xml:space="preserve">Hybrid plasmonic sensor empowered by artificial neural network for the non-invasive detection of cortisol in simulated biological fluids ; acronim SensStress (Senzor plasmonic hibrid asistat de rețele neurale artificiale pentru detecția non-invazivă a cortizolului din fluide biologice simulate) </t>
  </si>
  <si>
    <t>Academia Oamenilor de Știință din România</t>
  </si>
  <si>
    <t>04/2024 - 12/2025</t>
  </si>
  <si>
    <t>50.000 RON</t>
  </si>
  <si>
    <t>20.000 RON</t>
  </si>
  <si>
    <t>Hunyadi Daniel</t>
  </si>
  <si>
    <t>Mobilitate pentru cercetare</t>
  </si>
  <si>
    <t>Proiecte de mobilitate pentru cercetători</t>
  </si>
  <si>
    <t>10/2024-12/2024</t>
  </si>
  <si>
    <t>Acu Ana-Maria</t>
  </si>
  <si>
    <t>Proiecte de mobilitate pentru cercetatori/CONTRACT DE FINANȚARE nr. MC 188 ⁄ 08/11/2024</t>
  </si>
  <si>
    <t>UEFISCDI</t>
  </si>
  <si>
    <t>Acu Ana_maria</t>
  </si>
  <si>
    <t>4-8.12.2024</t>
  </si>
  <si>
    <t>3.384,65 lei</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</si>
  <si>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</si>
  <si>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</si>
  <si>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</si>
  <si>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</si>
  <si>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</si>
  <si>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</si>
  <si>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</si>
  <si>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</si>
  <si>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</si>
  <si>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</si>
  <si>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</si>
  <si>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</si>
  <si>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Tomaz, Mariana do Nascimento. Efeitos da gestão e das características do habitat agrícola no uso do espaço pela coruja-das-torres (Tyto alba) no Estuário do Tejo. MS thesis. Universidade de Évora, 2024.</t>
  </si>
  <si>
    <t>https://dspace.uevora.pt/rdpc/handle/10174/37776</t>
  </si>
  <si>
    <t>Teză în Google Scholar</t>
  </si>
  <si>
    <t>LUPU, G., COVALIOV, S., DOROFTEI, M., MIERLĂ, M., SIMIONOV, M., NĂSTASE, A., CHIRILĂ Simona-Dumitrița, CENIȘENCU Irina, DOROȘENCU Alexandru, BOLBOACĂ Lucian, MARINOV Mihai, ALEXE Vasile, SICRIERU Florentina &amp; ENE, L. Status of biodiversity, reed habitats, sustainable exploitation of natural resources, invasive species and socio-economic implications in Danube Delta Biosphere Reserve in 2023. Scientific Annals of the Danube Delta Institute, vol. 29, 55-73, 2024</t>
  </si>
  <si>
    <t>https://journals.indexcopernicus.com/search/article?articleId=3914303</t>
  </si>
  <si>
    <t>Index Copernicus</t>
  </si>
  <si>
    <t>Rahardjanto, A., Husamah, H., Azaria, A., Lubis, C. A., Ayuntya, E., &amp; Alfikri, F. W. (2024). Bioindicators for Forest Area Condition: A Systematic Literature Review. Jurnal Penelitian Dan Pengkajian Ilmu Pendidikan: E-Saintika, 8(1), 138–164.</t>
  </si>
  <si>
    <t>https://journal-center.litpam.com/index.php/e-Saintika/article/view/1793</t>
  </si>
  <si>
    <t>Adis Softic, Amra Softic. Uzgoj puževa – ekološki izazovi i perspektive. MESO, No2., March - April, Vol.XXVI (2024)</t>
  </si>
  <si>
    <t>https://www.researchgate.net/publication/382742392_Snail_breeding_-_ecological_challenges_and_perspectives</t>
  </si>
  <si>
    <t>Revistă neindexată</t>
  </si>
  <si>
    <t>Appleby Scott Michael. Effects of managed forest stand composition on small mammal demography and reciprocal effects on seed predation patterns in Northern Germany. Georg-August-Universität Göttingen</t>
  </si>
  <si>
    <t>https://ediss.uni-goettingen.de/handle/11858/15198</t>
  </si>
  <si>
    <t xml:space="preserve">Olusola, J. A., Adeboyejo, A. A. (2024), Soil Seed Banks Dynamics and Restoration Potential of Some Selected Forest Reserves in Southwest, Nigeria. African Journal of Environment and Natural Science Research 7(4), 65-83. </t>
  </si>
  <si>
    <t>https://abjournals.org/ajensr/papers/volume-7/issue-4/soil-seed-banks-dynamics-and-restoration-potential-of-some-selected-forest-reserves-in-southwest-nigeria/</t>
  </si>
  <si>
    <t>Yusuff, Utieyineshola Adeleke (2024) Exploring the Motivations for and Modes of Academic Engagement among Irish Academic Researchers: A Qualitative Investigation. Masters thesis, National University of Ireland Maynooth.</t>
  </si>
  <si>
    <t>https://mural.maynoothuniversity.ie/id/eprint/19160/</t>
  </si>
  <si>
    <t>Drăgulescu, Constantin (ULBS); Benedek, Ana Maria (ULBS); Schneider, Erika (Univ Land Baden Wurttemberg, KIT Karlsruhe Inst Technol)</t>
  </si>
  <si>
    <t>Habitats phytodiversity in the Carpathians</t>
  </si>
  <si>
    <t>MORAR BURESCU, E. A., POP, I. F., &amp; BURESCU, L. I. N. (2024). VEGETATION OF NORWAY SPRUCE FORESTS (Picea abies) WITHIN THE APUSENI MOUNTAINS NATURAL FOREST HABITATS OF COMMUNITY INTEREST. Annals of Oradea University, Biology Fascicle/Analele Universităţii din Oradea, Fascicula Biologie, 31(1).</t>
  </si>
  <si>
    <t>https://openurl.ebsco.com/EPDB%3Agcd%3A4%3A1296100/detailv2?sid=ebsco%3Aplink%3Ascholar&amp;id=ebsco%3Agcd%3A181433761&amp;crl=c&amp;link_origin=scholar.google.com</t>
  </si>
  <si>
    <t>EBSCO</t>
  </si>
  <si>
    <t>Costea M. (2009) Pluvial hazards and geomorphological consequences in the Sebeş Basin, în Riscuri şi catastrofe (V. Sorocovschi – editor), VIII, 6, Edit. Casa Cărţii de Ştiinţă, Cluj Napoca, 2009.</t>
  </si>
  <si>
    <r>
      <rPr>
        <rFont val="Arial Narrow"/>
        <color theme="1"/>
        <sz val="10.0"/>
      </rPr>
      <t>Buda, A. (2024). </t>
    </r>
    <r>
      <rPr>
        <rFont val="Arial Narrow"/>
        <i/>
        <color theme="1"/>
        <sz val="10.0"/>
      </rPr>
      <t>Tehnică și expresie plastică în arta făuritorilor de iconostase. Bisericile românești din zona Hunedoarei din veacurile XVIII-XIX</t>
    </r>
    <r>
      <rPr>
        <rFont val="Arial Narrow"/>
        <color theme="1"/>
        <sz val="10.0"/>
      </rPr>
      <t> (Doctoral dissertation). Universitatea Lucian Blaga Sibiu.</t>
    </r>
  </si>
  <si>
    <t>http://digital-library.ulbsibiu.ro/jspui/handle/123456789/3934</t>
  </si>
  <si>
    <t>Digital library of ULBS, teză de doctorat</t>
  </si>
  <si>
    <r>
      <rPr>
        <rFont val="Arial Narrow"/>
        <color theme="1"/>
        <sz val="10.0"/>
      </rPr>
      <t>Costea, M. (2013). Spatial and temporal features of the Timiş River (Banat, Romania) liquid flow regime. </t>
    </r>
    <r>
      <rPr>
        <rFont val="Arial Narrow"/>
        <i/>
        <color theme="1"/>
        <sz val="10.0"/>
      </rPr>
      <t>Transylvanian Review of Systematical and Ecological Research</t>
    </r>
    <r>
      <rPr>
        <rFont val="Arial Narrow"/>
        <color theme="1"/>
        <sz val="10.0"/>
      </rPr>
      <t>, </t>
    </r>
    <r>
      <rPr>
        <rFont val="Arial Narrow"/>
        <i/>
        <color theme="1"/>
        <sz val="10.0"/>
      </rPr>
      <t>15</t>
    </r>
    <r>
      <rPr>
        <rFont val="Arial Narrow"/>
        <color theme="1"/>
        <sz val="10.0"/>
      </rPr>
      <t>(3), 1-12.</t>
    </r>
  </si>
  <si>
    <t>Bănăduc, D., Mihuț, C. M., Voicu, R., &amp; Curtean-Bănăduc, A. (2024) Proposals of ecological elements for the Timiș river and its riverine areas, in Caransebeș and Lugoj localities area (Banat, Romania), Acta Oecologica Carpatica, XVII, pp.63-70.</t>
  </si>
  <si>
    <t>https://reviste.ulbsibiu.ro/actaoc/acta-17-63-70.pdf</t>
  </si>
  <si>
    <t>EBSCO: Academic Search Complete</t>
  </si>
  <si>
    <r>
      <rPr>
        <rFont val="Arial Narrow"/>
        <color theme="1"/>
        <sz val="10.0"/>
      </rPr>
      <t>Costea, M. (2018). Impact of floodplain gravel mining on landforms and processes: a study case in Orlat gravel pit (Romania). </t>
    </r>
    <r>
      <rPr>
        <rFont val="Arial Narrow"/>
        <i/>
        <color theme="1"/>
        <sz val="10.0"/>
      </rPr>
      <t>Environmental Earth Sciences</t>
    </r>
    <r>
      <rPr>
        <rFont val="Arial Narrow"/>
        <color theme="1"/>
        <sz val="10.0"/>
      </rPr>
      <t>, </t>
    </r>
    <r>
      <rPr>
        <rFont val="Arial Narrow"/>
        <i/>
        <color theme="1"/>
        <sz val="10.0"/>
      </rPr>
      <t>77</t>
    </r>
    <r>
      <rPr>
        <rFont val="Arial Narrow"/>
        <color theme="1"/>
        <sz val="10.0"/>
      </rPr>
      <t>(4), 119.</t>
    </r>
  </si>
  <si>
    <t>Gayathri, R (2023), Chapter 1. Navigating the Dynamic Landscape of Human Resource Management: Challenges, Functions, and Future Trends, in: FUNDAMENTAL OF HUMAN RESOURCE MANAGEMENT  Alexis Press, LLC, Jersey City, USA, ISBN 979-8-89161-788-9</t>
  </si>
  <si>
    <t>http://alexispress.in/wp-content/uploads/2023/10/Fundamental-of-Human-Resource-Management.pdf</t>
  </si>
  <si>
    <t>ALEXIS PRESS, Google Scholar</t>
  </si>
  <si>
    <r>
      <rPr>
        <rFont val="Arial Narrow"/>
        <color theme="1"/>
        <sz val="10.0"/>
      </rPr>
      <t>"European first-year university students accept evolution but lack substantial knowledge about it: a standardized European cross-country assessment." </t>
    </r>
    <r>
      <rPr>
        <rFont val="Arial Narrow"/>
        <i/>
        <color rgb="FF222222"/>
        <sz val="10.0"/>
      </rPr>
      <t>Evolution: Education and Outreach</t>
    </r>
    <r>
      <rPr>
        <rFont val="Arial Narrow"/>
        <color rgb="FF222222"/>
        <sz val="10.0"/>
      </rPr>
      <t> 14 (2021): 1-22.</t>
    </r>
  </si>
  <si>
    <r>
      <rPr>
        <rFont val="Arial Narrow"/>
        <color theme="1"/>
        <sz val="10.0"/>
      </rPr>
      <t>Stewart, M. (2024). </t>
    </r>
    <r>
      <rPr>
        <rFont val="Arial Narrow"/>
        <i/>
        <color rgb="FF222222"/>
        <sz val="10.0"/>
      </rPr>
      <t>Exploring Patterns of Evolution Understanding, Religiosity, and Evolution Acceptance in Undergraduate Biology Students in the United States</t>
    </r>
    <r>
      <rPr>
        <rFont val="Arial Narrow"/>
        <color rgb="FF222222"/>
        <sz val="10.0"/>
      </rPr>
      <t> (Master's thesis, Middle Tennessee State University).</t>
    </r>
  </si>
  <si>
    <t>https://jewlscholar.mtsu.edu/server/api/core/bitstreams/e2d5ed8d-0e43-4351-9e8c-66dd845cf6c7/content</t>
  </si>
  <si>
    <t>Teza de doctorat</t>
  </si>
  <si>
    <r>
      <rPr>
        <rFont val="Arial Narrow"/>
        <color theme="1"/>
        <sz val="10.0"/>
      </rPr>
      <t>Adnan, B. A., Kurniawati, T., &amp; Trianto, M. (2024). Diversity and Abundance of Soil Arthropods in Terrestrial Area of Situ Lengkong Panjalu, West Java, Indonesia. </t>
    </r>
    <r>
      <rPr>
        <rFont val="Arial Narrow"/>
        <i/>
        <color rgb="FF222222"/>
        <sz val="10.0"/>
      </rPr>
      <t>Jurnal Biodjati</t>
    </r>
    <r>
      <rPr>
        <rFont val="Arial Narrow"/>
        <color rgb="FF222222"/>
        <sz val="10.0"/>
      </rPr>
      <t>, </t>
    </r>
    <r>
      <rPr>
        <rFont val="Arial Narrow"/>
        <i/>
        <color rgb="FF222222"/>
        <sz val="10.0"/>
      </rPr>
      <t>9</t>
    </r>
    <r>
      <rPr>
        <rFont val="Arial Narrow"/>
        <color rgb="FF222222"/>
        <sz val="10.0"/>
      </rPr>
      <t>(1), 66-79.</t>
    </r>
  </si>
  <si>
    <t>https://journal.uinsgd.ac.id/index.php/biodjati/article/download/33980/10761?__cf_chl_tk=U38yDCoSgqUhqNbYytNXSBxP1WG4TMGlz_MMR9YJBUo-1747687470-1.0.1.1-BF.UGsXY5MCPOr7NijdWTLdgX5xPbII_EPr1qOkjQDk</t>
  </si>
  <si>
    <r>
      <rPr>
        <rFont val="Arial Narrow"/>
        <color theme="1"/>
        <sz val="10.0"/>
      </rPr>
      <t xml:space="preserve">Rahardjanto, A., Husamah, H., Azaria, A., Lubis, C. A., Ayuntya, E., &amp; Alfikri, F. W. (2024). Bioindicators for forest area condition: A systematic literature review. </t>
    </r>
    <r>
      <rPr>
        <rFont val="Arial Narrow"/>
        <i/>
        <color theme="1"/>
        <sz val="10.0"/>
      </rPr>
      <t>Jurnal Penelitian dan Pengkajian Ilmu Pendidikan: e-Saintika (Journal of Research and Education Studies: e-Saintika)</t>
    </r>
    <r>
      <rPr>
        <rFont val="Arial Narrow"/>
        <color theme="1"/>
        <sz val="10.0"/>
      </rPr>
      <t xml:space="preserve">, </t>
    </r>
    <r>
      <rPr>
        <rFont val="Arial Narrow"/>
        <i/>
        <color theme="1"/>
        <sz val="10.0"/>
      </rPr>
      <t>8</t>
    </r>
    <r>
      <rPr>
        <rFont val="Arial Narrow"/>
        <color theme="1"/>
        <sz val="10.0"/>
      </rPr>
      <t>(1), 138-164.</t>
    </r>
  </si>
  <si>
    <t>https://eprints.umm.ac.id/id/eprint/6318/1/Rahardjanto%20Husamah%20Azaria%20Lubis%20Ayuntya%20Alfikri%20-%20bioindicator%20biology%20forest%20systematic%20literature%20review.pdf</t>
  </si>
  <si>
    <t>Inex Copernicus</t>
  </si>
  <si>
    <t>Новіцький Р. О., Гапіч Г. В, НАСЛІДКИ ВІЙНИ В УКРАЇНІ
ДЛЯ ВОДНОГО ГОСПОДАРСТВА
ТА РИБОГОСПОДАРСЬКОЇ ГАЛУЗІ, Chapter 7</t>
  </si>
  <si>
    <t>https://www.researchgate.net/profile/Hennadii-Hapich/publication/388474658_Consequences_of_the_war_in_Ukraine_for_water_management_and_the_fishing_industry/links/679b738396e7fb48b9a92449/Consequences-of-the-war-in-Ukraine-for-water-management-and-the-fishing-industry.pdf</t>
  </si>
  <si>
    <t>Volum la editură din străinătate</t>
  </si>
  <si>
    <t>Gazali, Novri, et al. "A new dimension in learning badminton refereeing: A 3D simulation android app with virtual reality integration." Jurnal Keolahragaan 12.1 (2024): 29-39.</t>
  </si>
  <si>
    <t>https://scholarhub.uny.ac.id/cgi/viewcontent.cgi?article=1278&amp;context=jolahraga</t>
  </si>
  <si>
    <t>Google Scholar, IPI, ISJD, DAIJ, Dimensions, Sinta, Garuda, Road</t>
  </si>
  <si>
    <t>Tursynova, Azhar, and Bolganay Kaldarova. "Real-Time precision prehospital stroke diagnosis in weightlifting athletes using cutting-edge non-invasive sensors." Retos: nuevas tendencias en educación física, deporte y recreación 61 (2024): 1321-1332.</t>
  </si>
  <si>
    <t>file:///C:/Users/DELL/Downloads/Dialnet-RealTimePrecisionPrehospitalStrokeDiagnosisInWeigh-9777420.pdf</t>
  </si>
  <si>
    <t>Scopus, SciELO Ecuador, Emerging Sources Citation Index</t>
  </si>
  <si>
    <t>Нагорна, В. О., et al. "Characteristics of modern technologies in the training and competitive process of elite athletes in sports games." (2024).</t>
  </si>
  <si>
    <t>https://reposit.uni-sport.edu.ua/items/0b5edce8-fb9d-45ec-88e3-c3029e4818de+F24:K24</t>
  </si>
  <si>
    <t>Index Copernicus International, Base, Academic Resource Index</t>
  </si>
  <si>
    <t>Koerner, Swen, Mario S. Staller, and Benjamin Bonn. "Digitalisierung im Coaching–Eine trainingspädagogische Perspektive." Digitalisierung und Innovation im Sport und in der Sportwissenschaft: Handbuch Sport und Sportwissenschaft. Berlin, Heidelberg: Springer Berlin Heidelberg, 2024. 1-13.</t>
  </si>
  <si>
    <t>https://link.springer.com/rwe/10.1007/978-3-662-68241-8_25-1</t>
  </si>
  <si>
    <t>SpringerLink, CrosRef; FIS</t>
  </si>
  <si>
    <t>Faustino, Riley Gem, et al. "Adaptive Lineup Recommendation System for Basketball Coaching Using Multi Linear Regression and Decision Support Techniques." 2024 International Conference on Intelligent Cybernetics Technology &amp; Applications (ICICyTA). IEEE, 2024.</t>
  </si>
  <si>
    <t>https://ieeexplore.ieee.org/abstract/document/10912999</t>
  </si>
  <si>
    <t>IEEE Xplore, Scopus</t>
  </si>
  <si>
    <t>عبد العاطي, and محمد هلال. "From Promise to Glory: Shaping Egypt’s Roadmap to Olympic Victory." المجلة الدولية للسياسات العامة في مصر 3.4 (2024): 148-205.‎</t>
  </si>
  <si>
    <t>https://journals.ekb.eg/article_389288_72c8cd4fc057ee0cc1b923e64aed1937.pdf</t>
  </si>
  <si>
    <t>DOAJ, CrossRef, Open Alex</t>
  </si>
  <si>
    <t>Tursynova, Azhar, and Bolganay Kaldarova. "Diagnóstico precoz de accidentes cerebrovasculares en atletas de halterofilia en tiempo real utilizando sensores no invasivos de última generación." Retos 61 (2024): 1321.</t>
  </si>
  <si>
    <t>https://www.proquest.com/docview/3122191925?fromopenview=true&amp;pq-origsite=gscholar&amp;sourcetype=Scholarly%20Journals</t>
  </si>
  <si>
    <t>Ferreira, Gonçalo Jácome Loureiro Rodrigues. Referential for Technologies Which Track and Improve the Performance of Small Rugby Team Athletes. MS thesis. Universidade NOVA de Lisboa (Portugal), 2024.</t>
  </si>
  <si>
    <t>https://run.unl.pt/bitstream/10362/175326/1/TGI3643.pdf</t>
  </si>
  <si>
    <t>Repositório RUN (NOVA), OpenAIRE / Re3Data / CORE</t>
  </si>
  <si>
    <t>Villa, Giacomo, et al. "Assessment of Adolescent Soccer Players' Physical Performance Using Inertial Measurement Units and Principal Component Analysis." (2024).</t>
  </si>
  <si>
    <t>file:///C:/Users/COMPUTER2/Downloads/preprints202407.1025.v1.pdf</t>
  </si>
  <si>
    <t>Preprints.org</t>
  </si>
  <si>
    <t>Agosti, Valeria. "TECHNOLOGIES AND EDUCATIONAL PRACTICES IN SPORTS SCIENCE." EDULEARN24 Proceedings. IATED, 2024.</t>
  </si>
  <si>
    <t>https://library.iated.org/view/AGOSTI2024TEC</t>
  </si>
  <si>
    <t>IATED Digital Library, CrossRef / DOI</t>
  </si>
  <si>
    <t>Yulong, Gui. "Current opportunities and challenges for scientists in the field of sports biomechanics." Theory and Practice of Physical Culture 1 (2024): 10-12.</t>
  </si>
  <si>
    <t>http://www.tpfk.ru/index.php/TPPC/article/view/918</t>
  </si>
  <si>
    <t>RSCI, Web of Science, VAK RF</t>
  </si>
  <si>
    <t>Golmohammadi, Hamed, et al. "Word Cloud Insights for Innovations in Sports Technology: Charting the Future Studies."</t>
  </si>
  <si>
    <t>https://faculty.tabrizu.ac.ir/file/download/articlesInConferences/66580d41d4775-download8.pdf</t>
  </si>
  <si>
    <t>fără</t>
  </si>
  <si>
    <t>Pomohaci Marcel (ULBS), Sopa Sabin (ULBS)</t>
  </si>
  <si>
    <t>Pomohaci, M., Sopa, I. S. (2017). “Extracurricular Sport Activities and Their Importance in Children Socialization and Integration Process”. Scientific Bulletin, 1 (43), pp: 46-59.</t>
  </si>
  <si>
    <t xml:space="preserve"> Mahboubeh Khodaparast, Mehdi Salimi (2024). Develop a model of socialization of citizens through participation in sport for all. Strategic studies on youth and Sports.</t>
  </si>
  <si>
    <t>https://faslname.msy.gov.ir/article_632.html</t>
  </si>
  <si>
    <t>Google Scholar, Civilika, SID, Islamic Science Citation Center, Magiran, Noormags, LinkeDin, Academia</t>
  </si>
  <si>
    <t>Zhaneta Beqiri, Arjana Muçaj. "Outdoor Play and Digitalization in Early Childhood Education:
Exploring Kindergarten Practices in Tirana". Сборник доклади от научна конференция
„Знание, наука, иновации, технологии” 4:132-164.
https://www.ceeol.com/search/article-detail?id=1292806</t>
  </si>
  <si>
    <t xml:space="preserve"> https://www.ceeol.com/search/viewpdf?id=1349141</t>
  </si>
  <si>
    <t>Index Copernicus, BASE, ROAD, ESJI, Root Indexing, Google Scholar, Asos Index, ARI, Ideal Online, InfoBase Index</t>
  </si>
  <si>
    <t>Sabin, S. I., &amp; Marcel, P. (2014). Study regarding the impact of sport
competitions on students socialization. European Scientific
Journal, 10(26).
https://eujournal.org/index.php/esj/article/view/4293/4115</t>
  </si>
  <si>
    <t>Daşkesen, S. S., İlhan, E. L., &amp; Zorba, E.
(2024). Oturarak voleybol sporcularının
oturarak voleybol kavramına yönelik
metaforik algıları. IntJourExerPsyc, 6(1),
1-8.
https://doi.org/10.51538/intjourexerps
yc.1474133</t>
  </si>
  <si>
    <t>https://dergipark.org.tr/en/download/article-file/3887646</t>
  </si>
  <si>
    <t>Pomohaci Marcel (ULBS), Sopa Ioan Sabin (ULBS)</t>
  </si>
  <si>
    <t>Pomohaci, M.; Sopa, I.S. Leisure sport activities and their importance in living a healthy physical and psycho-social lifestyle. Sci. Bull. 2018, 23, 36–42. [Google Scholar] [CrossRef]</t>
  </si>
  <si>
    <t>Saputra, A. P., Mulyadi, A., &amp; Purwana, H. (2024). Peningkatan keterampilan passing bawah bola voli melalui pemanfaatan alat bantu papan spalk. Motion: Jurnal Riset Physical Education, 14(1), 1-10.</t>
  </si>
  <si>
    <t>http://jurnal.unismabekasi.ac.id/index.php/motion/article/view/8267</t>
  </si>
  <si>
    <t>Google Scholar, Garuda, Crossref, Dimensions, OpenAlex, Scilt, Journal Stories</t>
  </si>
  <si>
    <t>Sopa Ioan Sabin (ULBS)                Pomohaci Marcel (ULBS)</t>
  </si>
  <si>
    <t>Sopa, I. S., &amp; Pomohaci, M. (2016). Study regarding the development of agility skills of students aged between 10 and 12 years old. Timisoara Physical Education and Rehabilitation Journal, 9(17), 7-16. https://doi.org/10.1515/tperj-2016-0009</t>
  </si>
  <si>
    <t>Peqini, E., &amp; Misja, B. (2024). The importance of senso-perceptive skills in children of primal school age: Literature summary. Sustainability and Sports Science Journal, 2(4), 211-225.</t>
  </si>
  <si>
    <t>https://sssj.kineticeditorial.com/index.php/sssj/article/view/senso-perceptive-skills-children-primal-school-age</t>
  </si>
  <si>
    <t xml:space="preserve">ROAD, LatinIndex, ERIHPlus, Dialnet, MIAR, Google Scholar, </t>
  </si>
  <si>
    <t>Sopa, I. S., &amp; Pomohaci, M. (2021). Using coaching techniques in assessing and
developing the static and dynamic balance level of young volleyball players.
Bulletin of the Transilvania University of Braşov. Series IX: Sciences of
Human Kinetics, 89-100</t>
  </si>
  <si>
    <t>Syafai, I. (2024). TINGKAT VOLUME OKSIGEN MASKIMAL (VO2 MAX) PADA ATLET TENIS MEJA PUTRA DAN PUTRI PWMBINAAN TENIS MEJA JAGUAR TINGKAT REMAJA (Doctoral dissertation, Universitas Nusantara PGRI Kediri)</t>
  </si>
  <si>
    <t>http://repository.unpkediri.ac.id/15912/8/RAMA_85201_17101090076_0727089001_0718019003_06_ref.pdf</t>
  </si>
  <si>
    <t>Sabin S, Marcel P (2016) Testing agility skill at a basketball team (10–12 years old). Ovidius University annals, series physical education and sport/science. Mov Health 16:103–110</t>
  </si>
  <si>
    <t>Haghighi, A. H., Hosseini, S. B., Askari, R., Shahrabadi, H., &amp; Ramirez-Campillo, R. (2024). Effects of plyometric compared to high-intensity interval training on youth female basketball player’s athletic performance. Sport Sciences for Health, 20(1), 211-220.</t>
  </si>
  <si>
    <t>https://link.springer.com/article/10.1007/s11332-023-01096-2</t>
  </si>
  <si>
    <t>Pomohaci, M., &amp; Sopa, I. S. (2017). The Importance of Anthropometry Measurements in Analyzing the Impact of Sports Activities on Students. Land Forces Academy Review, 22(1), 40-48. https://doi.org/10.1515/raft-2017-0007</t>
  </si>
  <si>
    <t>Zetta, A. P., Susanto, H., Noer, E. R., Muniroh, M., &amp; Widyastiti, N. S. (2024). Nutrition intake, insulin-like growth factor-1 hormone levels, somatotype score, and strength performance of adolescent athletes. Journal Sport Area, 9(3), 357-366.</t>
  </si>
  <si>
    <t>https://journal.uir.ac.id/index.php/JSP/article/view/17017</t>
  </si>
  <si>
    <t>Maxtumjanovna, K. G. (2024). TIBBIY TA’LIM JARAYONIDA DIDAKTIK YONDOSHUVLAR ASOSIDA TALABLARNING (DIGITAL) RAQAMLI KOMPETENSIYASINI RIVOJLANTIRISH TEXNOLOGIYASI. THEORY OF SCIENTIFIC RESEARCHES OF WHOLE WORLDT, 1(1), 129-132.</t>
  </si>
  <si>
    <t>https://esiconf.org/index.php/TOSROF/article/view/164</t>
  </si>
  <si>
    <t>Google Scholar, ResearchBiB, Russian Juridical Journal</t>
  </si>
  <si>
    <t>Pomohaci, M., &amp; Sopa, I. S. (2017). The importance of anthropometry measurements in analyzing the impact of sports activities on students. Land Forces Academy Review, 22(1), 40-48. https://doi.org/10.1515/raft-2017-0007</t>
  </si>
  <si>
    <t>Aleksyeyenko, N., Andriichuk, V., Radoha, R., Danylevych, V., &amp; Kachula, S. (2024). Comparative characteristics of changes in the component composition of the body mass of young people, rural and city residents during education in a higher educational institution. Reports of Vinnytsia National Medical University, 28(2), 184-187.</t>
  </si>
  <si>
    <t>https://reports-vnmedical.com.ua/index.php/journal/article/view/1256</t>
  </si>
  <si>
    <t>Crossref, Google Scholar, National Library of Ukraina, Index Copernicus,</t>
  </si>
  <si>
    <t>Sopa, I.S.; Pomohaci, M. Developing a Healthy Lifestyle of Students Through the Practice of Sport Activities. Land Forces Acad. Rev. 2018, 23, 207–218.</t>
  </si>
  <si>
    <t>Židek, P. (2024). The Evolution of Sporting Consumption Habits among Socioeconomically Disadvantaged Children and Adults. Economica, 15(1-2), 33-43.</t>
  </si>
  <si>
    <t>https://ojs.lib.unideb.hu/economica/article/view/13854</t>
  </si>
  <si>
    <t>Sopa Ioan Sabin (ULBS)                   Pomohaci Macel (ULBS)</t>
  </si>
  <si>
    <t>Sopa, I. S., &amp; Pomohaci, M. (2018). Evaluation of Motor Development and Skills in Mini‐Volleyball Game (10‐12 Years Old). Bulletin of the Transilvania University of Braşov. Series IX: Sciences of Human Kinetics, 95-104.</t>
  </si>
  <si>
    <t>Trajković, N., Bibić, E., Ćeremidžić, D., &amp; Mladenović, M. (2024). TEST-RETEST AND INTER-RATER RELIABILITY OF VOLLEYBALL ACCURACY TESTS IN SCHOOL CHILDREN. Facta Universitatis, Series: Physical Education and Sport, (1), 087-095.</t>
  </si>
  <si>
    <t>https://casopisi.junis.ni.ac.rs/index.php/FUPhysEdSport/article/view/12864</t>
  </si>
  <si>
    <t>EBSCO, SportDiscus, Directory of Open Access Journals, Index Copernicus, SPONET, ProQuest, Google Scholar, KOBSON, SCIndex, Genamics JournalSeek</t>
  </si>
  <si>
    <t>Sopa, I. S., &amp; Pomohaci, M. (2018). Evaluation of Motor Development and Skills in Mini‐Volleyball Game
(10‐12 Years Old). Bulletin of the Transilvania University of Braşov. Series IX: Sciences of Human
Kinetics, 95-104.</t>
  </si>
  <si>
    <t>Ćorluka, B. J., &amp; Kostić, N. T. (2024). ISPITIVANJE MOTIVACIJE STUDENATA ZA SPORTSKE AKTIVNOSTI. Journal of the Faculty of Philosophy: Humanities &amp; Social Sciences, (26).</t>
  </si>
  <si>
    <t>https://radovi.ff.ues.rs.ba/wp-content/uploads/2020/09/12-Corluka-Kostic.pdf</t>
  </si>
  <si>
    <t>Pomohaci Marcel (ULBS)                Sopa Ioan Sabin (ULBS)</t>
  </si>
  <si>
    <t xml:space="preserve">Pomohaci M, Sopa IS. Study Regarding the Development of Jumping Ability in Basketball Game. Land Forces Academy Review. 2021; 26(3): 198–208. doi: 10.2478/raft-2021-0027 </t>
  </si>
  <si>
    <t>Zhu, H. (2024). Analysis of the mechanical characteristics of progressive one-handed underhand shooting in basketball play through kinematics. Molecular &amp; Cellular Biomechanics, 21(1), 125-125.</t>
  </si>
  <si>
    <t>https://sin-chn.com/index.php/mcb/article/view/125</t>
  </si>
  <si>
    <t>Dimensions, EBSCO, SCILIT, Google Scholar, Proquest, WorldCat, IndexCopernicus</t>
  </si>
  <si>
    <t>Szabo, D. A. (UMFTGM)                Neagu, N. (UMFTGM)               Sopa Ioan Sabin (ULBS)</t>
  </si>
  <si>
    <t>Szabo, D.A.; Neagu, N.; Sopa, I.S. Research regarding the development and evaluation of agility (balance, coordination and speed) in children aged 9–10 years. Health Sports Rehabil. Med. 2020, 21, 33–40.</t>
  </si>
  <si>
    <t>Shahril, Mohd Izwan; Suyoto, Abdul Alim ; Tomoliyus Sumardi ; Round, Cerika Rismayanthi ; Safaun, Wahyu Dwi Yulianto (2024). Content validity and reliability of agility test in wheelchair tennis, Retos, 55, 665-671.</t>
  </si>
  <si>
    <t>https://dialnet.unirioja.es/servlet/articulo?codigo=9507847</t>
  </si>
  <si>
    <t>Bulz, A.M., Șandra, M., Sabău, A.M., Grosu, E.F., &amp; Bulz, G.C. (2024). Enhancing motor skills and coordination in
middle schoolers through innovative physical education programs. Geosport for Society, 21(1), 115-125.
https://doi.org/10.30892/gss.2104-112</t>
  </si>
  <si>
    <t>https://www.researchgate.net/profile/Bulz-Codrut/publication/386087043_Enhancing_motor_skills_and_coordination_in_middle_schoolers_through_innovative_physical_education_programs/links/6743050f868c966b932ab703/Enhancing-motor-skills-and-coordination-in-middle-schoolers-through-innovative-physical-education-programs.pdf</t>
  </si>
  <si>
    <t>ERIH PLUS, DOAJ, Index Copernicus, J-Gate, Genamics, SCIPIO</t>
  </si>
  <si>
    <t>Dwi Yusta Purnamaningtyas, Andi Kristanto, Hendratno (2024). PEMANFAATAN EGRANG DALAM PEMBELAJARAN OLAHRAGA UNTUK MENINGKATKAN HASIL BELAJAR DAN KOLABORASI PADA SISWA KELAS IV SEKOLAH DASAR, Pendas : Jurnal Ilmiah Pendidikan Dasar, Volume 09Nomor 04, Desember 2024</t>
  </si>
  <si>
    <t>https://journal.unpas.ac.id/index.php/pendas/article/view/20086/9833</t>
  </si>
  <si>
    <t>CrossRef, DOAJ, Sinta, Google Scholar, GARUDA, BASE, Dimensions, EBSCO</t>
  </si>
  <si>
    <t>Alizadeh, Z., Halabchi, F., Bodaghabadi, Z. et al. Non-invasive Body Contouring Technologies: An Updated Narrative Review. Aesth Plast Surg 48, 659–679 (2024). https://doi.org/10.1007/s00266-023-03647-x</t>
  </si>
  <si>
    <t>https://link.springer.com/article/10.1007/s00266-023-03647-x#citeas</t>
  </si>
  <si>
    <t xml:space="preserve">BFI List, Baidu, CLOCKSS, CNKI, CNPIEC, Current Contents/Clinical Medicine, Dimensions, EBSCO, Google Scholar, Japanese Science and Technology Agency (JST), Medline, Naver, OCLC WorldCat Discovery Service, Portico, ProQuest, SCImago, SCOPUS, Science Citation Index Expanded (SCIE), Semantic Scholar, TD Net Discovery Service, Wanfang
</t>
  </si>
  <si>
    <t>Trybulski R, Żebrowska A, Bichowska-Pawęska M, Kużdżał A, Ryszkiel I, Silva RM, Muracki J, Kawczyński A. The Effects of Combined Contrast Heat Cold Pressure Therapy on Post-Exercise Muscle Recovery in MMA Fighters: A Randomized Controlled Trial. J Hum Kinet. 2024 Sep 26;94:127-146. doi: 10.5114/jhk/190220. PMID: 39563772; PMCID: PMC11571465.</t>
  </si>
  <si>
    <t>https://pmc.ncbi.nlm.nih.gov/articles/PMC11571465/</t>
  </si>
  <si>
    <t>https://pmc.ncbi.nlm.nih.gov/articles/PMC10862082/</t>
  </si>
  <si>
    <t xml:space="preserve">Tamilarasu Thenmozhia, Murugan Senthil Kumarb, Yuliya Kalmykovac, Swamynathan Sanjaykumard, Daria Okun (2024). Effectiveness of a twelve-week manual therapy intervention forshoulder injury prevention andmanagement in female volleyball players. Fizicna Reabilitacia ta Rekreacijno-Ozdorovci Tehnologii / Physical rehabilitation and recreational health technologies. Vol. 9 No. 4(2024)    </t>
  </si>
  <si>
    <t>https://phrir.com/journal/article/view/156</t>
  </si>
  <si>
    <t>CrossRef, DOAJ, Sinta, Google Scholar, Scopus, Europe PMC</t>
  </si>
  <si>
    <t>Javan Amoli M, Khademi-Kalantari K, Niajalili M, Daryabor A, Sadat Naimi S. Comparison of the effect of separate and simultaneous application of Tecar therapy and low-level laser therapy on the neurological symptoms of type 2 diabetic patients with peripheral neuropathy of lower limbs. Turk J Phys Med Rehabil. 2024 Aug 26;70(3):344-357. doi: 10.5606/tftrd.2024.13419. PMID: 39679116; PMCID: PMC11639497.
Download .nbib
Format:</t>
  </si>
  <si>
    <t>https://pmc.ncbi.nlm.nih.gov/articles/PMC11639497/</t>
  </si>
  <si>
    <t>Zhang S, Zeng N, Wu S, Wu HH, Kong MW. Research progress in spasmodic torticollis rehabilitation treatment. World J Clin Cases. 2024 Mar 6;12(7):1205-1214. doi: 10.12998/wjcc.v12.i7.1205. PMID: 38524504; PMCID: PMC10955543.</t>
  </si>
  <si>
    <t>https://pmc.ncbi.nlm.nih.gov/articles/PMC10955543/</t>
  </si>
  <si>
    <t>Zahra Mousavi, Abbas Soltani, Jalal Ahadi, Bahram Amirshakecri (2024). Comparing the Effect of Capacitive and Capacitive-Resistive TECAR
Therapy on Hamstring Muscle Flexibility in Individuals with
Hamstring Shortness: A Randomized Controlled Trial. Middle East J Rehabil Health Stud. 2025 April; 12(2): e154567. Middle East J Rehabil Health Stud. 2025 April; 12(2): e154567 https://doi.org/10.5812/mejrh-154567</t>
  </si>
  <si>
    <t>https://brieflands.com/articles/mejrh-154567.pdf</t>
  </si>
  <si>
    <t>Caufriez, M., Botanica, F. (2024). The Role of Physiotherapy. In: Cuccomarino, S., Palmisano, E.M., Juárez Muas, D.M. (eds) New Concepts in Diastasi Recti Surgery. Springer, Cham. https://doi.org/10.1007/978-3-031-74947-6_15</t>
  </si>
  <si>
    <t xml:space="preserve">https://link.springer.com/chapter/10.1007/978-3-031-74947-6_15#citeas </t>
  </si>
  <si>
    <t>Javan Amoli M, Khademi Kalantari K, Ahmadpour Emshi Z, Daryabor A, Naimi SS. Comparison of Tecar Therapy and Low-Level Laser Therapy Separately and Simultaneously on Clinical Symptoms and Health-Related Quality of Life in Individuals with Type 2 Diabetes: A 3-Month Follow-up Study. Int J Endocrinol Metab. 2024 May 5;22(1):e143135. doi: 10.5812/ijem-143135. PMID: 40065850; PMCID: PMC11892693.</t>
  </si>
  <si>
    <t>https://pmc.ncbi.nlm.nih.gov/articles/PMC11892693/</t>
  </si>
  <si>
    <t>Bagga I B, Ramteke S U, Keoliya A (March 13, 2024) Progressive Physiotherapy Rehabilitation Program for a Patient With Biceps Tenodesis
Recovery: A Case Report. Cureus 16(3): e56085. DOI 10.7759/cureus.56085</t>
  </si>
  <si>
    <t>https://assets.cureus.com/uploads/case_report/pdf/237094/20240725-319105-4j5gwx.pdf</t>
  </si>
  <si>
    <t>Cha, Y.-J., &amp; Kim, K.-T. (2024). Immediate Effects of High-Frequency Diathermy on Neck, Shoulder Alignment, Pain and Function in Adults with Forward Head Posture. Journal of The Korean Society of Integrative Medicine, 12(3), 143–153. https://doi.org/10.15268/KSIM.2024.12.3.143</t>
  </si>
  <si>
    <t>https://koreascience.kr/article/JAKO202424963681610.page</t>
  </si>
  <si>
    <t>Sergeja Bec1, Daša Weber1, Renata Vauhnik (2024). Use of capacitive and resistive radiofrequency therapy for increasing. Fizioterapija 2024, l</t>
  </si>
  <si>
    <t>https://physio.si/wp-content/uploads/2024/07/Fizioterapija_2024_junij_2-50-58.pdf</t>
  </si>
  <si>
    <t>Sopa Ioan Sabin (ULBS)           Szabo Dan Alexandru (UMFTGM)</t>
  </si>
  <si>
    <t>Ioan Sabin., Dan Alexandru (2015). Testing agility and balance in volleyball game. Diissccobollull – Physical
Education, Sport and Kinetotherapy Journal Voll. XII no.3 (41), 167-174.</t>
  </si>
  <si>
    <t xml:space="preserve">RASHID MATKARIMOV1, SOYIB TAJIBAEV2, YUNI ASTUTI3, KHASAN TOSHPULATOV4, GANISHER
ISMOILOV5, DILSHODBEK MAMAJONOV6, SHOKHRUKH KHOJIEV7, AKHADJON KHASANOV8 (2024). Enhancement of a software–hardware system for measuring volleyball players'
speed indicators and evaluating its effectiveness in a pedagogical context. Journal of Physical Education and Sport ® (JPES), Vol. 24 (issue 9), Art 244, pp. 1194 - 1208, </t>
  </si>
  <si>
    <t>https://www.researchgate.net/profile/Shokhrukh-Khojiev-2/publication/385683896_Original_Article_Enhancement_of_a_software-hardware_system_for_measuring_volleyball_players'_speed_indicators_and_evaluating_its_effectiveness_in_a_pedagogical_context/links/672f98a577b63d1220e8493b/Original-Article-Enhancement-of-a-software-hardware-system-for-measuring-volleyball-players-speed-indicators-and-evaluating-its-effectiveness-in-a-pedagogical-context.pdf</t>
  </si>
  <si>
    <t>Qolbi, M. H. (2024). TEAM GAMES TOURNAMENT LEARNING MODEL FOR LOW CLASS PRIMARY SCHOOL STUDENTS BALANCE MATERIALS. ACTIVE: Journal of Physical Education, Sport, Health and Recreation, 13(1).</t>
  </si>
  <si>
    <t>https://www.saudijournals.com/media/articles/JASPE_77_186-199.pdf</t>
  </si>
  <si>
    <t>I. S. Sopa, “Developing Attack Point in Volleyball Game Using Plyometric Exercises at 13-14 Years Old Volleyball
Players,” Sci. Hum. Kinet., vol. 12, no. 61, pp. 67–76, 2019, doi: 10.31926/but.shk.2019.12.61.2.41</t>
  </si>
  <si>
    <t>Kurniawan, F., Ningrum, N. R., &amp; Putra, M. E. Height, Push-Off Angle, Explosive Power: Do they Correlate with Volleyball Athlete Jumping Performance?.</t>
  </si>
  <si>
    <t>https://pdfs.semanticscholar.org/6d68/697e7a47bcc670c775cf09af15fa47308c96.pdf</t>
  </si>
  <si>
    <t>Szabo Dan Alexandru (UMFTGM)         Neagu Nicolae (UMFTGM)          Teodorescu Silvia (UNEFS)           Sopa Ioan Sabin (ULBS)</t>
  </si>
  <si>
    <t>Szabo, D. A., Neagu, N., Teodorescu, S., Sopa, S. (2020). Eye-hand relationship of proprioceptive motor control and coordination in children 10–11 years old. Health, Sports &amp; Rehabilitation Medicine, 21 (2020), p. 3, 10.26659/pm3.2020.21.3.185</t>
  </si>
  <si>
    <t>Destriana, D., Muslimin, M., Yusfi, H., &amp; Anggraini, P. (2024). Relationship between strength, coordination, and balance to underhand service in amateur volleyball players' teenage. Jurnal SPORTIF: Jurnal Penelitian Pembelajaran, 10(2), 230-244.</t>
  </si>
  <si>
    <t>https://ojs.unpkediri.ac.id/index.php/pjk/article/view/22673</t>
  </si>
  <si>
    <t>https://dergipark.org.tr/en/pub/tsed/article/1459486</t>
  </si>
  <si>
    <t>TR Dizin, SportDiscus, ProQuest, ERIH Plus, CAB Abstracts, DOAJ, EBSCO</t>
  </si>
  <si>
    <t>Lascano-Arias, J. I., Quiroz-Chuez, F. D., &amp; Giler-Giler, R. D. (2024). Técnicas de grafomotricidad para el desarrollo óculo manual en niños y niñas de 18 a 36 meses. MQRInvestigar, 8(3), 1934-1961.</t>
  </si>
  <si>
    <t>http://www.investigarmqr.com/ojs/index.php/mqr/article/view/1561</t>
  </si>
  <si>
    <t xml:space="preserve">Latindex, ERIH Plus, ISSN Road, LatinRev, DRJI, Index Copernicus, </t>
  </si>
  <si>
    <t>Gull, N. F. (2024). Strengthening Eye-Hand Coordination And Sensorimotor Skills. A Comprehensive Meta-Analysis Of The Impact Of Cognitive Function On Children’s Language Acquisition. Inclusión, diversidad y desarrollo personal, 119.</t>
  </si>
  <si>
    <t>https://repositorio.ciedupanama.org/bitstream/handle/123456789/762/Inclusi%C3%B3n%20y%20diversidad%20octaedro.pdf?sequence=1&amp;isAllowed=y#page=12</t>
  </si>
  <si>
    <t>Sopa Ioan Sabin (ULBS)           Sanislav Mihai (ULBS)                    Pomohaci Marcel (ULBS)</t>
  </si>
  <si>
    <t>Sabin SI, Mihai S, Marcel P. The importance and utility of the sociometric survey method in physical education research. Procedia Soc Behav Sci. 2014;117:185-92. http://doi.org/10.1016/j.sbspro.2014.02.199
» http://doi.org/10.1016/j.sbspro.2014.02.199</t>
  </si>
  <si>
    <t>Menegaldo, F. R., &amp; Bortoleto, M. A. C. (2024). O impacto do tamanho do grupo no desenvolvimento do potencial social da Ginástica para Todos: uma análise a partir da Praxiologia Motriz. Revista Brasileira de Ciências do Esporte, 46, e20230093.</t>
  </si>
  <si>
    <t>https://www.scielo.br/j/rbce/a/fytDzKjkxpvjqPKfRKPTJCy/</t>
  </si>
  <si>
    <t>DOAJ, Google Scholar, LILACS. SciELO, Scopus, LATINDEX</t>
  </si>
  <si>
    <t>Szabo Dan Alexandru (UMFTGM)         Neagu Nicolae (UMFTGM)          Teodorescu Silvia (UNEFS)           Panait (ULBS)                                       Sopa Ioan Sabin (ULBS)</t>
  </si>
  <si>
    <t>Szabo, D. A., Neagu, N., Teodorescu, S., Panait, C. M., &amp; Sopa, I. S. (2021). Study on the influence of proprioceptive control versus visual control on reaction speed, hand coordination, and lower limb balance in young students 14–15 years old. International Journal of Environmental Research and Public Health, 18(19), 10356. https://doi.org/10.3390/ijerph181910356</t>
  </si>
  <si>
    <t>Camenidis, C. M., de Hillerin, P. J., Mihăilescu, L., Geantă, V. A., &amp; Roşu, D. (2024). The effects of integrated proprioception development strategies in increasing the psycho-neuro-motor level of children. Revista Romaneasca pentru Educatie Multidimensionala, 16(3), 277-308.</t>
  </si>
  <si>
    <t>https://lumenpublishing.com/journals/index.php/rrem/article/view/6957</t>
  </si>
  <si>
    <t>Szabo Dan Alexandru (UMFTGM)     Neagu Nicolae (UMFTGM)             Voidazan S (UMFTGM)                  Sopa Ioan Sabin (ULBS)                 Gliga C. A. (UMFTGM)</t>
  </si>
  <si>
    <t>Szabo, D. A., Neagu, N., Voidazan, S., Sopa, I. S., &amp; Gliga, C. A. (2019). Analyzing the attack players in volleyball through statistical methods. Health, Sports &amp; Rehabilitation Medicine, 20(4), 154-158. https://doi.org/10.26659/pm3.2019.20.4.154 DOI: https://doi.org/10.26659/pm3.2019.20.4.154</t>
  </si>
  <si>
    <t>Mocanu, G. D., Harabagiu, N., &amp; Parvu, C. (2024). Analysing Differences in Attack Indicators in Men’s First Division Volleyball According to the Positional Status of Teams. Physical Education Theory and Methodology, 24(6), 936-945.</t>
  </si>
  <si>
    <t>https://www.tmfv.com.ua/journal/article/view/2858</t>
  </si>
  <si>
    <t>Crossref, Scopus, Europe PMC</t>
  </si>
  <si>
    <t>Zhou, J., &amp; Xu, Y. (2024). Surface electromyographic characteristics: a study on muscle force generation during smashing jump serve in adolescent volleyball players. Journal of Biotech Research, 19, 251-257.</t>
  </si>
  <si>
    <t>https://www.btsjournals.com/assets/2024v19p251-257.pdf</t>
  </si>
  <si>
    <t xml:space="preserve">EBSCO
Ei Compendex
ELSEVIER
Google Scholar
HINARI (World Health Organization)
Index Copernicus International
InfoBase Index
International Institute of Organized Research (I2OR)
National Library of Australia (NAL)
National Science Digital Library (NSDL)
</t>
  </si>
  <si>
    <t>Szabo Dan Alexandru (ULBS)         Sopa Ioan Sabin (ULBS)</t>
  </si>
  <si>
    <t>Szabo DA, Sopa IS. Study regarding the level of physical and functional development of children from the primary school level. J Phys. Educ. Sport. 2020;20(3):1497-1504. Available from:
https://doi.org/10.7752/jpes.2020.03207</t>
  </si>
  <si>
    <t>Hadi, T. M., Al-Zubaidi, M. A., &amp; Degan, A. Identification of risk factors, comorbidities and effects of life style interventions in sample of overweight and obese children and adolescents.</t>
  </si>
  <si>
    <t>https://www.pediatricsjournal.net/archives/2024/vol6issue2/PartA/6-1-18-752.pdf</t>
  </si>
  <si>
    <t>Sopa, I. S. (2021). Assessing the anxiety level of a volleyball team. Geosport for Society (Vol. 14, Issue 1, pp.
47–55). Asociatia de Geografie. https://doi.org/10.30892/gss.1405-071</t>
  </si>
  <si>
    <t>Trandafirescu, E. A., Cojanu, F., Fleancu, J. L., Mihai, I., Trandafirescu, G., &amp; Potop, V. (2024). Multidimensional sport competitive anxiety among women football players according to playing position. Journal of Physical Education and Sport, 24(9), 1186-1193.</t>
  </si>
  <si>
    <t>https://www.researchgate.net/profile/Florin-Cojanu/publication/385689696_Original_Article_Multidimensional_sport_competitive_anxiety_among_women_football_players_according_to_playing_position/links/6730661977b63d1220e85ac1/Original-Article-Multidimensional-sport-competitive-anxiety-among-women-football-players-according-to-playing-position.pdf</t>
  </si>
  <si>
    <t>Sopa IS. Developing spatial orientation at Young Volleyball Players. Bulletin of the Transilvania University of Braşov Series. Sci Hum Kinetics. 2021;14(63):111–22. https://doi.org/10.31926/but.shk.2021.14.63.2.13.</t>
  </si>
  <si>
    <t>Amara, S., Al-Hadabi, B., El-Ashkar, H., Gmada, N., Habacha, H., &amp; Mkaouer, B. (2024). Does dynamic balance affect cube mental rotation task in badminton vs. volleyball female players?. BMC psychology, 12(1), 131.</t>
  </si>
  <si>
    <t>https://link.springer.com/article/10.1186/s40359-024-01589-w</t>
  </si>
  <si>
    <t>POPESCU, A., STANCIU, M. &amp; STANCIU, C. (2023):</t>
  </si>
  <si>
    <t xml:space="preserve"> ROMANIA'S VEGETAL PRODUCTION IN THE POST
ACCESS PERIOD TO THE EUROPEAN UNION. Scientific Papers Series Management, Economic Engineering in
Agriculture &amp; Rural Development. Volume 23. Issue 1.</t>
  </si>
  <si>
    <t>Nagy, Szeréna. "Gazdaságszerkezet vizsgálata Romániában és az Európai Unió egyes tagállamaiban." Economica 15.1-2 (2024): 44-54.</t>
  </si>
  <si>
    <t>https://dea.lib.unideb.hu/server/api/core/bitstreams/510b81c8-cb1b-42c8-b366-78cf396a03d7/content</t>
  </si>
  <si>
    <t>DOAJ, EBSCO, ProQuest, Pubmed, Scopus, Web of Science</t>
  </si>
  <si>
    <r>
      <rPr>
        <rFont val="Arial Narrow"/>
        <color rgb="FF222222"/>
        <sz val="10.0"/>
      </rPr>
      <t>Nagy, Szeréna. </t>
    </r>
    <r>
      <rPr>
        <rFont val="Arial Narrow"/>
        <i/>
        <color rgb="FF222222"/>
        <sz val="10.0"/>
      </rPr>
      <t>Az IKT Technológia Alkalmazási Esélyei Székelyföld Mezőgazdaságában</t>
    </r>
    <r>
      <rPr>
        <rFont val="Arial Narrow"/>
        <color rgb="FF222222"/>
        <sz val="10.0"/>
      </rPr>
      <t>. Diss. Debreceni Egyetem (Hungary), 2024.</t>
    </r>
  </si>
  <si>
    <t>https://dea.lib.unideb.hu/server/api/core/bitstreams/dfc059e7-7a99-4110-b8da-6bd899702136/content</t>
  </si>
  <si>
    <t xml:space="preserve">Google Academic - teză de doctorat - </t>
  </si>
  <si>
    <t>Mirela STANCIU, Agatha POPESCU, Cristian STANCIU, 2023</t>
  </si>
  <si>
    <t>RURAL TOURISM, AGROTOURISM AND ECOTOURISM IN ROMANIA: CURRENT RESEARCH STATUS AND FUTURE TRENDS</t>
  </si>
  <si>
    <t>FSRI2</t>
  </si>
  <si>
    <t>Kasmawati, Kasmawati, et al. "The Influence Of Government Policies In The Agro-Tourism Sector On Increasing The Promotion Of Grape Farmers' Sales With Infrastructure As A Moderation Variable." International Journal Of Law, Government And Communication (Ijlgc) 9.38 (2024): 178-192.</t>
  </si>
  <si>
    <t>http://repository.umpalopo.ac.id/5368/1/The%20Influence%20Of%20Government%20Policies%20In%20The%20Agro-Tourism%20Sector%20On%20Increasing%20The%20Promotion%20Of%20Grape%20Farmers%27%20Sales%20With%20Infrastructure%20As%20A%20Moderation%20Variable.pdf</t>
  </si>
  <si>
    <t xml:space="preserve">J-gate, International Standard Serial Number, Google Scholar, Citation&amp;Infometrics division, Malaysian Citation Index, </t>
  </si>
  <si>
    <t>THEODOR, MUNTEAN, et al. "EVALUATING THE ROLE OF RURAL TOURISM AND ECOTOURISM IN SUSTAINABLE DEVELOPMENT: A CASE STUDY OF WESTERN ROMANIA'S RURAL COMMUNITIES." Agricultural Management/Lucrari Stiintifice Seria I, Management Agricol 26.3 (2024).</t>
  </si>
  <si>
    <t>https://openurl.ebsco.com/EPDB%3Agcd%3A14%3A19401918/detailv2?sid=ebsco%3Aplink%3Ascholar&amp;id=ebsco%3Agcd%3A182761982&amp;crl=c&amp;link_origin=scholar.google.com</t>
  </si>
  <si>
    <t>EBSCO, CABI Full Text</t>
  </si>
  <si>
    <t>Rozaq, Moh Fathur. "Tourism Village Development Strategy in Pati Regency: Optimizing Collaboration and Destination Management Networks." Proceeding of International Conference on Economic Issues. Vol. 1. No. 1. 2024.</t>
  </si>
  <si>
    <t>file:///C:/Users/COMPUTER2/Downloads/XX7-57+Call+for+paper+ICONES+MOH+FATHUR+ROZAQ+-+Fathur+Rozaq%20(1).pdf</t>
  </si>
  <si>
    <t>ALEXANDRA, MICULA IOANA, et al. "CONSIDERATIONS REGARDING THE EVOLUTION OF AGROTOURISM IN ROMANIA." Agricultural Management/Lucrari Stiintifice Seria I, Management Agricol 26.3 (2024).</t>
  </si>
  <si>
    <t>https://lsma.ro/index.php/lsma/article/view/2645</t>
  </si>
  <si>
    <t>Quezada, Ariadna Raquel Campos, and Ismael Castillo Ortiz. "La sostenibilidad en los estudios del turismo gastronómico. Una revisión sistemática de literatura." PASOS Revista de Turismo y Patrimonio Cultural 22.3 (2024): 595-614.</t>
  </si>
  <si>
    <t>https://ojsull.webs.ull.es/index.php/Revista/article/download/3790/1815</t>
  </si>
  <si>
    <t>Scopus (Cite Score Rank), WOS, FECYT Ranking, Redib, Dialnet</t>
  </si>
  <si>
    <t>Dobay, Krisztina Melinda, and Camelia Apetroaie. "Sustainable rural development through local gastronomic points." Agricultural Economics and Rural Development 21.1 (2024): 23-39.</t>
  </si>
  <si>
    <t>https://www.eadr.ro/RePEc/iag/iag_pdf/AERD2401_23-39.pdf</t>
  </si>
  <si>
    <t>file:///C:/Users/COMPUTER2/Downloads/Dialnet-RealTimePrecisionPrehospitalStrokeDiagnosisInWeigh-9777420.pdf</t>
  </si>
  <si>
    <t>Google Academic</t>
  </si>
  <si>
    <t>https://fis-db.dshs-koeln.de/ws/portalfiles/portal/23699899/RG_DigiTrain.pdf</t>
  </si>
  <si>
    <t>https://ieeexplore.ieee.org/document/10912999/</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</si>
  <si>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</si>
  <si>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Pourfayaz, F., Gholami, A., &amp; Farzan, F. (2024). Synthesis of Proper Magnetite Nanoparticles for Preparation of Activated Carbon-Based Nanocomposites as Magnetic Adsorbents. International Journal of Nanoscience and Nanotechnology, 20(3), 161-169.</t>
  </si>
  <si>
    <t xml:space="preserve">https://www.ijnnonline.net/article_721797_b3f824624b35928730e2de94a47ff9fe.pdf </t>
  </si>
  <si>
    <t>BDI-Google Scholar</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</si>
  <si>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</si>
  <si>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Valiyaparambil, S., Kuvapra, A. J., Kundil, N. F., Vadakkan, H., Karumannil, H., &amp; Kallungal, S. M. (2024). Marine Sponge Assisted Metallic Nanoparticles and its Biological Activity and its Mechanism. Journal of Current Pharma Science and Research, 1(1), 11-17.</t>
  </si>
  <si>
    <t xml:space="preserve">https://jcpsr.com/index.php/jcpsr/article/view/7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</si>
  <si>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</si>
  <si>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Thakur, A., &amp; Kumar, A. (2024). Gold and Silver Nanoparticles-Based Electrodes for Sensing Biomolecules and Pharmaceutical Compounds. In Nanomaterial-Modified Electrodes: Design and Applications (pp. 171-201). Cham: Springer International Publishing.</t>
  </si>
  <si>
    <t xml:space="preserve">https://link.springer.com/chapter/10.1007/978-3-031-67176-0_10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</si>
  <si>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</si>
  <si>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Zheng, Y. (2024). Carbene reactions catalyzed by silver-supported or metal-free microporous solids (Doctoral dissertation, Universitat Politècnica de València).</t>
  </si>
  <si>
    <t xml:space="preserve">https://portaldelaciencia.uva.es/documentos/67b388e971a91b01d0c3d038?lang=gl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</si>
  <si>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</si>
  <si>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Díaz, M. E. P., López, B. S. G., Bermeo, N. L. R., Valencia, C. S., Hernández, A. P. R., &amp; Solís, C. E. M. (2024). Síntesis y caracterización de nanopartículas de plata para su uso en odontología. Odontología, 26(2), 13-18.</t>
  </si>
  <si>
    <t xml:space="preserve">https://dialnet.unirioja.es/servlet/articulo?codigo=9752761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</si>
  <si>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</si>
  <si>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Roselli, B. (2024). Élaboration de cellules électrochimiques électroluminescentes à base de nanoparticules semi-conductrices luminescentes (Doctoral dissertation, Sorbonne Université).</t>
  </si>
  <si>
    <t xml:space="preserve">https://theses.hal.science/tel-04964096/ </t>
  </si>
  <si>
    <t>Google Scholar-Teza</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</si>
  <si>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</si>
  <si>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Srećković, N. (2024). Fitohemijska karakterizacija ekstrakata biljaka Lythrum salicaria L. i Salvia Pratensis L., njihova biološka aktivnost i potencijalna primena u sintezi nanočestica srebra. Универзитет у Крагујевцу.</t>
  </si>
  <si>
    <t xml:space="preserve">https://nardus.mpn.gov.rs/handle/123456789/22603 </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</si>
  <si>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</si>
  <si>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Ajala, O., Onwudiwe, D., Ogunniyi, S., Kurniawan, S. B., Esan, O., &amp; Aremu, O. S. (2024) A Review of Different Synthesis Approaches to Nanoparticles: Bibliometric Profile. Journal of the Turkish Chemical Society Section A: Chemistry, 11(4), 1329-1368.</t>
  </si>
  <si>
    <t>https://www.researchgate.net/publication/384396644_A_Review_of_Different_Synthesis_Approaches_to_Nanoparticles_Bibliometric_Profile</t>
  </si>
  <si>
    <t>BDI-ResearchGate</t>
  </si>
  <si>
    <r>
      <rPr>
        <rFont val="Arial Narrow"/>
        <color rgb="FF000000"/>
        <sz val="10.0"/>
      </rPr>
      <t xml:space="preserve">Nicolae-Maranciuc Alexandra (ISCI, ULBS), </t>
    </r>
    <r>
      <rPr>
        <rFont val="Arial Narrow"/>
        <b/>
        <color rgb="FF000000"/>
        <sz val="10.0"/>
      </rPr>
      <t>Dan Chicea (Fac de Științe, ULBS)</t>
    </r>
    <r>
      <rPr>
        <rFont val="Arial Narrow"/>
        <color rgb="FF000000"/>
        <sz val="10.0"/>
      </rPr>
      <t>, Liana-Maria Chicea (Fac de Medicină, ULBS)</t>
    </r>
  </si>
  <si>
    <t>Merve Düzgün, Asli Kara. (2024) Gümüş Nanopartiküllerin Bitkiler Aracılı Yeşil Sentezi ve Biyolojik Aktivitelerinin Değerlendirilmesi, Hacettepe University Journal of the Faculty of Pharmacy, 44</t>
  </si>
  <si>
    <t>https://www.researchgate.net/publication/382928193_Gumus_Nanopartikullerin_Bitkiler_Aracili_Yesil_Sentezi_ve_Biyolojik_Aktivitelerinin_Degerlendirilmesi</t>
  </si>
  <si>
    <r>
      <rPr>
        <rFont val="Arial Narrow"/>
        <b/>
        <color rgb="FF000000"/>
        <sz val="10.0"/>
      </rPr>
      <t>Chicea Dan (Facultatea de Științe, ULBS, Sibiu, Romania)</t>
    </r>
    <r>
      <rPr>
        <rFont val="Arial Narrow"/>
        <b val="0"/>
        <color rgb="FF000000"/>
        <sz val="10.0"/>
      </rPr>
      <t>, Indrea E (Natl Inst Res &amp; Dev Isotop &amp; Mol Technol, Cluj Napoca, Romania), Cretu CM (ULBS, Sibiu, Romania)</t>
    </r>
  </si>
  <si>
    <t>Sharma, V., Singh, M., kumar Vashishtha, T., Hussain, Z., &amp; Verma, N. (2024). Preparation and Characterization of Ciprofloxacin–Loaded Nanoparticles Using the Solvent Evaporation Technique: A Factorial Design. Biosciences Biotechnology Research Asia, 21(2), 599-616.</t>
  </si>
  <si>
    <t xml:space="preserve">https://www.biotech-asia.org/vol21no2/preparation-and-characterization-of-ciprofloxacin-loaded-nanoparticles-using-the-solvent-evaporation-technique-a-factorial-design/ </t>
  </si>
  <si>
    <t>Chicea Dan (Facultatea de Științe, ULBS, Sibiu, Romania), Chicea Radu (Fac de Medicină, ULBS), Chicea Liana (Fac de Medicină, ULBS)</t>
  </si>
  <si>
    <t>HSA PARTICLE SIZE CHARACTERIZATION BY AFM</t>
  </si>
  <si>
    <t>Фудулей, Н. О., &amp; Хорольський, О. В. (2024). Волюметрия водних розчинів альбумінів в околі особливої точки. Фізика аеродисперсних систем, (62), 57-61.</t>
  </si>
  <si>
    <t xml:space="preserve">http://fas.onu.edu.ua/article/view/320206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</si>
  <si>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</si>
  <si>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Suparno, S., &amp; Aziz, K. N. (2024). In Depth Review on Light Scattering Techniques for Characterization of Protein. Polymer, Macromolecule, and Nanoparticle. NanoWorld J, 10(2), 29-40.</t>
  </si>
  <si>
    <t xml:space="preserve">https://www.researchgate.net/profile/Suparno-Suparno-4/publication/385919753_In_Depth_Review_on_Light_Scattering_Techniques_for_Characterization_of_Protein_Polymer_Macromolecule_and_Nanoparticle/links/673bec3bb94c451c116076a6/In-Depth-Review-on-Light-Scattering-Techniques-for-Characterization-of-Protein-Polymer-Macromolecule-and-Nanoparticle.pdf </t>
  </si>
  <si>
    <r>
      <rPr>
        <rFont val="Arial Narrow"/>
        <b/>
        <color rgb="FF000000"/>
        <sz val="10.0"/>
      </rPr>
      <t>Chicea Dan (Facultatea de Știinte, ULBS)</t>
    </r>
    <r>
      <rPr>
        <rFont val="Arial Narrow"/>
        <b val="0"/>
        <color rgb="FF000000"/>
        <sz val="10.0"/>
      </rPr>
      <t>, Nicolae-Maranciuc Alexandra (ISCI, ULBS), Doroshkevich Aleksandr S. (Donetsk Inst Phys &amp; Engn Ukraine); Chicea Liana Maria (Fac de Medicină, ULBS), Ozkendir Osman Murat (Tarsus Univ, Tarsus, Turcia)</t>
    </r>
  </si>
  <si>
    <t>Cerón García, S. P. Solution-processed electrodes for printed electronics.</t>
  </si>
  <si>
    <t xml:space="preserve">https://repositorioinstitucional.buap.mx/items/3f6dfabb-fbd7-4131-b228-492a24e856c7 </t>
  </si>
  <si>
    <r>
      <rPr>
        <rFont val="Arial Narrow"/>
        <color rgb="FF000000"/>
        <sz val="10.0"/>
      </rPr>
      <t xml:space="preserve">Maletsky, A. V., Belichko, D. R., Konstantinova, T. E., Volkova, G. K., Doroshkevich, A. S., Lyubchyk, A. I., Burkhovetskiy, V. V., Aleksandrov, V. A., Mardare, D., Mita, C., </t>
    </r>
    <r>
      <rPr>
        <rFont val="Arial Narrow"/>
        <b/>
        <color rgb="FF000000"/>
        <sz val="10.0"/>
      </rPr>
      <t>Chicea, D.</t>
    </r>
    <r>
      <rPr>
        <rFont val="Arial Narrow"/>
        <color rgb="FF000000"/>
        <sz val="10.0"/>
      </rPr>
      <t xml:space="preserve">, Khiemh, L. H. </t>
    </r>
  </si>
  <si>
    <t>Maletsky, A. V., Belichko, D. R., Konstantinova, T. E., Volkova, G. K., Doroshkevich, A. S., Lyubchyk, A. I., Burkhovetskiy, V. V., Aleksandrov, V. A., Mardare, D., Mita, C., Chicea, D., Khiemh, L. H. 2021. “Structure formation and properties of corundum ceramics based on metastable aluminium oxide doped with stabilized zirconium dioxide.” Ceramics International, 47, 19489-19495. https://doi.org/10.1016/j.ceramint.2021.03.286 [CrossRef] [Google Scholar]</t>
  </si>
  <si>
    <t xml:space="preserve">https://www.e3s-conferences.org/articles/e3sconf/abs/2024/33/e3sconf_isac-iccme2023_06004/e3sconf_isac-iccme2023_06004.html </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</si>
  <si>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</si>
  <si>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Nematov, D., Burhonzoda, A., Kholmurodov, K., Lyubchyk, A., Lyubchyk, S., &amp; Lyubchyk, S. (2024). Study on Structural Stability of ZrO2 and YSZ: Doping-Induced Phase Transitions and Fermi Level Shift. Advanced Energy Conversion Materials, 5(1).</t>
  </si>
  <si>
    <t xml:space="preserve">https://papers.ssrn.com/sol3/papers.cfm?abstract_id=4597439 </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</si>
  <si>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</si>
  <si>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Alma Abylkassymova, Bakhytkul Kaskatayeva, Rymkul Kaparova, Roza Ysmagul, Farida Nametkulova. (2024). Preparation of bachelors for professionally oriented teaching of mathematics to schoolchildren at a pedagogical university. Scientific Herald of Uzhhorod University</t>
  </si>
  <si>
    <t>https://physics.uz.ua/web/uploads/pdf/2710-2719_Abylkasymova%20et%20al.pdf</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</si>
  <si>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</si>
  <si>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Guldana Karabassova, Gulzhakhan Alimbekova, Gulmira Nigmetova, Asylkanym Kasaeva, Lydia Taimuratova. (2024). Didactic conditions for improving demonstration experiments in physics in pedagogical universities. Scientific Herald of Uzhhorod University</t>
  </si>
  <si>
    <t xml:space="preserve">https://physics.uz.ua/web/uploads/pdf/2310-2318_Karabassova%20et%20al.pdf </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</si>
  <si>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</si>
  <si>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https://www.researchgate.net/publication/384668782_Assessment_of_the_Level_of_Pollution_of_the_Aquatic_Ecosystem_of_Lake_Markakol_with_Mobile_Forms_of_Copper_and_Zinc</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</si>
  <si>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</si>
  <si>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Zhanna Sagitova, Zhazira Abdykhalykova, Kuanysh Temirov, Aizat Kunanbayeva, Akbidash Abdirkenova. (2024). Effectiveness of case study method in teacher preparation in Kazakhstan. Scientific Herald of Uzhhorod University, 56, 2124-2132</t>
  </si>
  <si>
    <t>https://www.researchgate.net/publication/382510078_Effectiveness_of_case_study_method_in_teacher_preparation_in_Kazakhstan</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</si>
  <si>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</si>
  <si>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Orazkul Tursymtova, Kalampyr Zhumagulova, Saltanat Zharylkassynovna. Ibadullayeva, Aitmaganbet Urgenishbekov, Gulzhan Balykbayeva. (2024). Formation of biophysical concepts in the process of training biology students. Scientific Herald of Uzhhorod University, 56, 83-93</t>
  </si>
  <si>
    <t>https://www.researchgate.net/publication/382124942_Formation_of_biophysical_concepts_in_the_process_of_training_biology_students</t>
  </si>
  <si>
    <r>
      <rPr>
        <rFont val="Arial Narrow"/>
        <color rgb="FF000000"/>
        <sz val="10.0"/>
      </rPr>
      <t xml:space="preserve">Asgerov, Elmar B (Joint Inst Nucl Res, Dubna, Russia &amp; Natl Nucl Res Ctr CJSC, Baku, Azerbaijan); Beskrovnyy, Anatoly I (Joint Inst Nucl Res, Dubna, Russia); Doroshkevich, Nelya V. (Joint Inst Nucl Res, Dubna, Russia &amp; Donetsk Natl Vasyl Stus Univ, Vinnitsa, Ukraine); Mita, Carmen (Alexandru Ioan Cuza Univ, Fac Phys,  Iasi, Romania); Mardare, Diana M. (Alexandru Ioan Cuza Univ, Fac Phys,  Iasi, Romania); </t>
    </r>
    <r>
      <rPr>
        <rFont val="Arial Narrow"/>
        <b/>
        <color rgb="FF000000"/>
        <sz val="10.0"/>
      </rPr>
      <t>Chicea Dan (Facultatea de Știinte, ULBS, Sibiu, Romania)</t>
    </r>
    <r>
      <rPr>
        <rFont val="Arial Narrow"/>
        <color rgb="FF000000"/>
        <sz val="10.0"/>
      </rPr>
      <t>; Lazar, Mihaela D. (Alexandru Ioan Cuza Univ, Fac Phys,  Iasi, Romania); Tatarinova, Alisa A. (Joint Inst Nucl Res, Dubna, Russia); Lyubchyk, Sergiy I. (Univ Nova Lisboa,Fac Ciencias &amp; Tecnol,Caparica, Portugal &amp; Lusofona Univ, Res Ctr Ind Engn Management &amp; Sustainabil, Lisbon, Portugal); Lyubchyk, Svitlana B. (Univ Nova Lisboa,Fac Ciencias &amp; Tecnol,Caparica, Portugal &amp; Lusofona Univ, Res Ctr Ind Engn Management &amp; Sustainabil, Lisbon, Portugal); Lyubchyk, Andriy I. ( Lusofona Univ, Res Ctr Ind Engn Management &amp; Sustainabil, Lisbon, Portugal &amp; Nanotechcenter LLC, Kiev, Ukraine); Doroshkevich, Alexander S. (Donetsk Inst Phys &amp; Engn, Kiev, Ukraine)</t>
    </r>
  </si>
  <si>
    <t>Aitzhanova, M. R., &amp; Zhaparova, S. B. (2024). Влияние весенних паводков на состояние почв Акмолинской области. Bulletin of the Karaganda University “Biology medicine geography Series”, 11329(1), 105-112.</t>
  </si>
  <si>
    <t>https://www.researchgate.net/publication/379522901_The_influence_of_spring_floods_on_the_soil_condition_of_Akmola_region</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</si>
  <si>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</si>
  <si>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Meirambek Taubaldiyev, Manshuk Mambetova, Sarsenbay Kulmanov, Zhangul Yelemessova, Nagima Ashimbayeva. (2024). Problems and prospects of systematization of the general scientific terminology. Scientific Herald of Uzhhorod University, 56, 758-767</t>
  </si>
  <si>
    <t xml:space="preserve">https://physics.uz.ua/web/uploads/pdf/758-767_Taubaldiyev%20et%20al.pdf </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</si>
  <si>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</si>
  <si>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Manchuk Mukhatova, Nurzhamal Shengelbayeva, Zhangul Yelemessova, Tolkyn Konyrbekova, Saltanat Kalmukhanbetova. (2024) Forms and functions of the use of figurative systems in modern Kazakh prose (cognitive aspect and comparative aspect with European literature). Scientific Herald of Uzhhorod University, 56, 889-898</t>
  </si>
  <si>
    <t xml:space="preserve">https://physics.uz.ua/web/uploads/pdf/889-898_Mukhatova%20et%20al.pdf </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</si>
  <si>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</si>
  <si>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Manshuk Yeskindirova, Saule Zagatova, Saltanat Meiramova, Aliya Ayazbayeva, Zhanna Kuzar. (2024). Language modernization in applied, experimental, and computer linguistics aspects during the translator training in Kazakhstan. Scientific Herald of Uzhhorod University, 56, 916-927</t>
  </si>
  <si>
    <t>https://physics.uz.ua/web/uploads/pdf/916-927_Yeskindirova%20et%20al.pdf</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</si>
  <si>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</si>
  <si>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Karlygash Sailinova, Aliya Boltayeva, Nazirash Zhubanazarova, Aliya Tolegenova, Almagul Ayaganova. (2024). Development of social intelligence of students in the process of thinking. Scientific Herald of Uzhhorod University, 56, 2539–2549</t>
  </si>
  <si>
    <t>https://physics.uz.ua/web/uploads/pdf/2539-2549_Sailinova%20et%20al.pdf</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</si>
  <si>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</si>
  <si>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Nataliia Krasnostanova, Lyudmyla Vasyutynska, Viktoriya Baranova, Iryna Lapina, Lidiia Voloshchuk. (2024) The use of methods and tools of financial management in the organisation management system. Scientific Herald of Uzhhorod University, 56, 631-639</t>
  </si>
  <si>
    <t>https://physics.uz.ua/web/uploads/pdf/631-639_Krasnostanova%20et%20al.pdf</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</si>
  <si>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</si>
  <si>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 xml:space="preserve">Raushan Kulakhmetova,Abdinur Sultangaliyev, Gulbaram Kulakhmetova. (2024) Digitalization of tourism objects as a tool for the development of cultural tourism in Kazakhstan. Scientific Herald of Uzhhorod University, 56, 573–580 </t>
  </si>
  <si>
    <t>https://physics.uz.ua/web/uploads/pdf/573-580_Kulakhmetova%20et%20al.pdf</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</si>
  <si>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</si>
  <si>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Yernur Dauyenov, Aray Amanova, Natalya Ladzina, Gulmira Myshbayeva, Gulshat Onlanbekkyzy. (2024) National identity establishment for secondary school students through project activities. Scientific Herald of Uzhhorod University Series Physics, 56, 1997–2005</t>
  </si>
  <si>
    <t>https://www.researchgate.net/publication/382505344_National_identity_establishment_for_secondary_school_students_through_project_activities</t>
  </si>
  <si>
    <r>
      <rPr>
        <rFont val="Arial Narrow"/>
        <color rgb="FF000000"/>
        <sz val="10.0"/>
      </rPr>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t>
    </r>
    <r>
      <rPr>
        <rFont val="Arial Narrow"/>
        <b/>
        <color rgb="FF000000"/>
        <sz val="10.0"/>
      </rPr>
      <t xml:space="preserve"> Chicea, Dan (Facultatea de Știinte, ULBS, Sibiu, Romania)</t>
    </r>
    <r>
      <rPr>
        <rFont val="Arial Narrow"/>
        <color rgb="FF000000"/>
        <sz val="10.0"/>
      </rPr>
      <t>; Konstantinova, Tatyana Ye.(Donetsk Natl Vasyl Stus Univ, Vinnitsa, Ukraine)</t>
    </r>
  </si>
  <si>
    <t>Kuralay Tursynkhanova, Arap Espenbetov, Akmaral Smagulova, Zhanar Aitova, Gulnur Mursalim. (2024)Shakarim Kudaiberdiev's library as a reflection of spiritual and scientific quests: On the development of the poet's aesthetic and philosophical principles. Scientific Herald of Uzhhorod University Series Physics, 56, 352-360</t>
  </si>
  <si>
    <t>https://www.researchgate.net/publication/382138586_Shakarim_Kudaiberdiev's_library_as_a_reflection_of_spiritual_and_scientific_quests_On_the_development_of_the_poet's_aesthetic_and_philosophical_principles</t>
  </si>
  <si>
    <r>
      <rPr>
        <rFont val="Arial Narrow"/>
        <b/>
        <color rgb="FF000000"/>
        <sz val="10.0"/>
      </rPr>
      <t>Chicea Dan (Fac de Științe, ULBS)</t>
    </r>
    <r>
      <rPr>
        <rFont val="Arial Narrow"/>
        <b val="0"/>
        <color rgb="FF000000"/>
        <sz val="10.0"/>
      </rPr>
      <t>, Nicolae-Maranciuc Alexandra (ISCI, ULBS), Chicea Liana-Maria (Fac de Medicină, ULBS)</t>
    </r>
  </si>
  <si>
    <t>Самохін, Є. О. (2024). Оцінка біосумісності та антибактеріальної ефективності тривимірних волокнистих матеріалів з інкорпорованими наночастинками (Doctoral dissertation, Сумський державний університет).</t>
  </si>
  <si>
    <t>https://essuir.sumdu.edu.ua/handle/123456789/95940</t>
  </si>
  <si>
    <r>
      <rPr>
        <rFont val="Arial Narrow"/>
        <b/>
        <color rgb="FF000000"/>
        <sz val="10.0"/>
      </rPr>
      <t>Chicea Dan (Fac de Științe, ULBS)</t>
    </r>
    <r>
      <rPr>
        <rFont val="Arial Narrow"/>
        <b val="0"/>
        <color rgb="FF000000"/>
        <sz val="10.0"/>
      </rPr>
      <t>, Nicolae-Maranciuc Alexandra (ISCI, ULBS), Chicea Liana-Maria (Fac de Medicină, ULBS)</t>
    </r>
  </si>
  <si>
    <t>I. S. Chaschin,*a
 E. I. Dreger,b
 N. M. Ivanova,c
I. S. Chaschin, E. I. Dreger, N. M. Ivanova, V. G. Vasiliev, N. M. Anuchina, E. I. Perepelkin, N. R. Kildeevab . (2024) ANTIMICROBIAL CHITOSAN/HYALURONIC ACID/GENIPIN/NANO SILVER SPONGES OBTAINED IN SOLUTIONS OF CARBONIC ACID: A STUDY OF STRUCTURE AND PROPERTIES, Journal of Nesmeyanov Institute of Organoelement Compounds of the Russian Academy of Sciences, 6, 172–180</t>
  </si>
  <si>
    <t>https://www.researchgate.net/publication/383594796_Antimicrobial_ChitosanHyaluronic_AcidGenipinNano_Silver_Sponges_Obtained_in_Solutions_of_Carbonic_Acid_a_Study_of_Structure_and_Properties</t>
  </si>
  <si>
    <r>
      <rPr>
        <rFont val="Arial Narrow"/>
        <color rgb="FF000000"/>
        <sz val="10.0"/>
      </rPr>
      <t xml:space="preserve">L Oprean (ULBS), </t>
    </r>
    <r>
      <rPr>
        <rFont val="Arial Narrow"/>
        <b/>
        <color rgb="FF000000"/>
        <sz val="10.0"/>
      </rPr>
      <t>D Chicea (ULBS)</t>
    </r>
    <r>
      <rPr>
        <rFont val="Arial Narrow"/>
        <color rgb="FF000000"/>
        <sz val="10.0"/>
      </rPr>
      <t>, E Gaspar (ULBS), E Lengyel (ULBS)</t>
    </r>
  </si>
  <si>
    <t>RESULTS OF PHYSICAL AND CHEMICAL PARAMETERS MONITORING OF THE “RÂUL MARE” RIVER_x0090_</t>
  </si>
  <si>
    <t>Anka, I. Z. (2024). Effect of early rearing conditions on the behaviour and microbiome of fish with low genetic diversity.</t>
  </si>
  <si>
    <t>https://cronfa.swan.ac.uk/Record/cronfa67285/Download/67285__31032__5820b381af2642729f7f394e3124b25e.pdf</t>
  </si>
  <si>
    <r>
      <rPr>
        <rFont val="Arial Narrow"/>
        <color rgb="FF000000"/>
        <sz val="10.0"/>
      </rPr>
      <t>Rei Silviu (Continental Automotive); </t>
    </r>
    <r>
      <rPr>
        <rFont val="Arial Narrow"/>
        <b/>
        <color rgb="FF000000"/>
        <sz val="10.0"/>
      </rPr>
      <t>Chicea Dan (ULBS)</t>
    </r>
    <r>
      <rPr>
        <rFont val="Arial Narrow"/>
        <color rgb="FF000000"/>
        <sz val="10.0"/>
      </rPr>
      <t>; Olaru Sorin (Continental Automotive)</t>
    </r>
  </si>
  <si>
    <t>AUTOCORRELATION FUNCTION ANALYSIS IN PROCESSING STOCHASTIC TIME SERIES.</t>
  </si>
  <si>
    <r>
      <rPr>
        <rFont val="Arial Narrow"/>
        <color rgb="FF222222"/>
        <sz val="10.0"/>
      </rPr>
      <t>Dede, M., &amp; Çamlı, A. Y. (2024). BIST Sürdürülebilirlik 25 Endeksi İşletmelerinde Borsa Performans Modellemesi. </t>
    </r>
    <r>
      <rPr>
        <rFont val="Arial Narrow"/>
        <i/>
        <color rgb="FF222222"/>
        <sz val="10.0"/>
      </rPr>
      <t>Manisa Celal Bayar Üniversitesi Sosyal Bilimler Dergisi</t>
    </r>
    <r>
      <rPr>
        <rFont val="Arial Narrow"/>
        <color rgb="FF222222"/>
        <sz val="10.0"/>
      </rPr>
      <t>, </t>
    </r>
    <r>
      <rPr>
        <rFont val="Arial Narrow"/>
        <i/>
        <color rgb="FF222222"/>
        <sz val="10.0"/>
      </rPr>
      <t>22</t>
    </r>
    <r>
      <rPr>
        <rFont val="Arial Narrow"/>
        <color rgb="FF222222"/>
        <sz val="10.0"/>
      </rPr>
      <t>(3), 390-408.</t>
    </r>
  </si>
  <si>
    <t>https://dergipark.org.tr/tr/pub/cbayarsos/issue/87467/1515271</t>
  </si>
  <si>
    <t>Chicea Dan (ULBS)</t>
  </si>
  <si>
    <t>Electron clusters-Possible deuterium fusion catalyzers</t>
  </si>
  <si>
    <r>
      <rPr>
        <rFont val="Arial Narrow"/>
        <color rgb="FF222222"/>
        <sz val="10.0"/>
      </rPr>
      <t>Vassallo, G. (2024). Charge clusters, low energy nuclear reactions and electron structure. </t>
    </r>
    <r>
      <rPr>
        <rFont val="Arial Narrow"/>
        <i/>
        <color rgb="FF222222"/>
        <sz val="10.0"/>
      </rPr>
      <t>J. Condens. Matter Nucl. Sci</t>
    </r>
    <r>
      <rPr>
        <rFont val="Arial Narrow"/>
        <color rgb="FF222222"/>
        <sz val="10.0"/>
      </rPr>
      <t>, </t>
    </r>
    <r>
      <rPr>
        <rFont val="Arial Narrow"/>
        <i/>
        <color rgb="FF222222"/>
        <sz val="10.0"/>
      </rPr>
      <t>39</t>
    </r>
    <r>
      <rPr>
        <rFont val="Arial Narrow"/>
        <color rgb="FF222222"/>
        <sz val="10.0"/>
      </rPr>
      <t>.</t>
    </r>
  </si>
  <si>
    <t>https://www.researchgate.net/publication/386873037_Charge_Clusters_Low_Energy_Nuclear_Reactions_and_Electron_Structure</t>
  </si>
  <si>
    <t>Estimating particle concentration in natural water by speckle contrast</t>
  </si>
  <si>
    <r>
      <rPr>
        <rFont val="Arial Narrow"/>
        <color rgb="FF222222"/>
        <sz val="10.0"/>
      </rPr>
      <t>El-Ghaffar, A., Omnia, A., Mohamed, N. O., El-Nagdy, M. S., &amp; Shafaa, M. W. (2024). Laser biospeckle contrast measurements stimulated from liposomal nanocarriers incubated in vitro model cancer cells: A proven promising tool in clinical therapy. </t>
    </r>
    <r>
      <rPr>
        <rFont val="Arial Narrow"/>
        <i/>
        <color rgb="FF222222"/>
        <sz val="10.0"/>
      </rPr>
      <t>Journal of Laser Applications</t>
    </r>
    <r>
      <rPr>
        <rFont val="Arial Narrow"/>
        <color rgb="FF222222"/>
        <sz val="10.0"/>
      </rPr>
      <t>, </t>
    </r>
    <r>
      <rPr>
        <rFont val="Arial Narrow"/>
        <i/>
        <color rgb="FF222222"/>
        <sz val="10.0"/>
      </rPr>
      <t>36</t>
    </r>
    <r>
      <rPr>
        <rFont val="Arial Narrow"/>
        <color rgb="FF222222"/>
        <sz val="10.0"/>
      </rPr>
      <t>(1).</t>
    </r>
  </si>
  <si>
    <t>https://pubs.aip.org/lia/jla/article-abstract/36/1/012032/3267474/Laser-biospeckle-contrast-measurements-stimulated?redirectedFrom=fulltext</t>
  </si>
  <si>
    <r>
      <rPr>
        <rFont val="Arial Narrow"/>
        <b/>
        <color theme="1"/>
        <sz val="10.0"/>
      </rPr>
      <t>M.Răcuciu (ULBS)</t>
    </r>
    <r>
      <rPr>
        <rFont val="Arial Narrow"/>
        <color theme="1"/>
        <sz val="10.0"/>
      </rPr>
      <t xml:space="preserve">, D. E. Creanga (UAIC), A. Airinei (ICMPP) </t>
    </r>
  </si>
  <si>
    <t>Hasani, M. R. , Sabzi Dizajyekan, B. and Jafari, A. (2024). Experimental Investigation of Modified Iron Oxide Nanoparticles with Ascorbic Acid on Enhanced Oil Recovery. Iranian Chemical Engineering Journal, 23(135), 7-16.</t>
  </si>
  <si>
    <t>https://www.ijche.ir/article_201410.html</t>
  </si>
  <si>
    <t>revista, Google Scholar</t>
  </si>
  <si>
    <r>
      <rPr>
        <rFont val="Arial Narrow"/>
        <b/>
        <color theme="1"/>
        <sz val="10.0"/>
      </rPr>
      <t>Mihaela Răcuciu (ULBS)</t>
    </r>
    <r>
      <rPr>
        <rFont val="Arial Narrow"/>
        <color theme="1"/>
        <sz val="10.0"/>
      </rPr>
      <t>, Dorina Creangă (UAIC)</t>
    </r>
  </si>
  <si>
    <t>Mani Prabha, Tulika Malviya,  Shehala,  Aayushee, Ashok Kumar, Vandana Singh,
Effect of Gum acacia capped Cu-Ag bimetallic nanoparticles on germination and growth of gram seeds (Cicer arietinum L.),
Materials Today: Proceedings,
Volume 106, 2024, Pages 122-133</t>
  </si>
  <si>
    <t>https://www.sciencedirect.com/science/article/pii/S2214785323041160?casa_token=_VE2I3_FgikAAAAA:CrK3r3XZaxXjhUvA15VaBXG3-RhpvUczXZImq7o2JQ3uxLSnXluvopsNXra0XGo7iF5z5SY</t>
  </si>
  <si>
    <t>revista Science Direct, Google Scholar</t>
  </si>
  <si>
    <r>
      <rPr>
        <rFont val="Arial Narrow"/>
        <b/>
        <color theme="1"/>
        <sz val="10.0"/>
      </rPr>
      <t>Mihaela Răcuciu (ULBS)</t>
    </r>
    <r>
      <rPr>
        <rFont val="Arial Narrow"/>
        <color theme="1"/>
        <sz val="10.0"/>
      </rPr>
      <t>, Dorina Creangă (UAIC)</t>
    </r>
  </si>
  <si>
    <t xml:space="preserve">Ahmed, M., Soroor, A. (2024). Silver nanoparticles ,synthesis, characterization and applications. Bulletin of Faculty of Science, Zagazig University, 2023(4), 200-220. </t>
  </si>
  <si>
    <t>https://bfszu.journals.ekb.eg/article_337066.html</t>
  </si>
  <si>
    <r>
      <rPr>
        <rFont val="Arial Narrow"/>
        <b/>
        <color theme="1"/>
        <sz val="10.0"/>
      </rPr>
      <t>Mihaela Răcuciu (ULBS)</t>
    </r>
    <r>
      <rPr>
        <rFont val="Arial Narrow"/>
        <color theme="1"/>
        <sz val="10.0"/>
      </rPr>
      <t>, Dorina Creangă (UAIC)</t>
    </r>
  </si>
  <si>
    <t xml:space="preserve">Singh, G., Sheokand, A., Gupta, A. et al. Effect of Biofabricated Silver nanoparticles on Growth parameters in Fenugreek (Trigonella foenum-graecum). Vegetos 37, 1751–1759 (2024). </t>
  </si>
  <si>
    <t>https://link.springer.com/article/10.1007/s42535-024-00878-4#Sec10</t>
  </si>
  <si>
    <t>revista Springer, Google Scholar</t>
  </si>
  <si>
    <r>
      <rPr>
        <rFont val="Arial Narrow"/>
        <b/>
        <color theme="1"/>
        <sz val="10.0"/>
      </rPr>
      <t>Mihaela Răcuciu (ULBS)</t>
    </r>
    <r>
      <rPr>
        <rFont val="Arial Narrow"/>
        <color theme="1"/>
        <sz val="10.0"/>
      </rPr>
      <t>, Dorina Creangă (UAIC)</t>
    </r>
  </si>
  <si>
    <t xml:space="preserve">Kataria, A., Kumari, A., Dudwal, R., Singh, S., Rajput, V.D., Jat, M.K. (2024). Nanotechnology- A Novel Tool to Enhance Agricultural Productivity and Quality of Life of Farmers. In: Kanga, S., Singh, S.K., Shevkani, K., Pathak, V., Sajan, B. (eds) Transforming Agricultural Management for a Sustainable Future. World Sustainability Series. Springer, Cham. </t>
  </si>
  <si>
    <t>https://link.springer.com/chapter/10.1007/978-3-031-63430-7_9#Bib1</t>
  </si>
  <si>
    <t>volum Springer, Google Scholar</t>
  </si>
  <si>
    <r>
      <rPr>
        <rFont val="Arial Narrow"/>
        <b/>
        <color theme="1"/>
        <sz val="10.0"/>
      </rPr>
      <t>Mihaela Răcuciu (ULBS)</t>
    </r>
    <r>
      <rPr>
        <rFont val="Arial Narrow"/>
        <color theme="1"/>
        <sz val="10.0"/>
      </rPr>
      <t>, Dorina Creangă (UAIC)</t>
    </r>
  </si>
  <si>
    <t>Elsharkawy, M.M. (2024). Nanoparticles in Phytovirus Management. In: Khan, M., Chen, JT. (eds) Nanoparticles in Plant Biotic Stress Management. Springer, Singapore.</t>
  </si>
  <si>
    <t>https://link.springer.com/chapter/10.1007/978-981-97-0851-2_6</t>
  </si>
  <si>
    <r>
      <rPr>
        <rFont val="Arial Narrow"/>
        <b/>
        <color theme="1"/>
        <sz val="10.0"/>
      </rPr>
      <t>Mihaela Răcuciu (ULBS)</t>
    </r>
    <r>
      <rPr>
        <rFont val="Arial Narrow"/>
        <color theme="1"/>
        <sz val="10.0"/>
      </rPr>
      <t>, Dorina Creangă (UAIC)</t>
    </r>
  </si>
  <si>
    <t>Singh, G.B., Sharma, A., Thapa, J., Nidhi (2024). Foliar-Based Nanoformulations: Leads and Flaws. In: Kaur, S., Dwibedi, V., Sahu, P.K. (eds) Metabolomics, Proteomics and Gene Editing Approaches in Biofertilizer Industry. Springer, Singapore.</t>
  </si>
  <si>
    <t>https://link.springer.com/chapter/10.1007/978-981-97-2910-4_12</t>
  </si>
  <si>
    <r>
      <rPr>
        <rFont val="Arial Narrow"/>
        <b/>
        <color theme="1"/>
        <sz val="10.0"/>
      </rPr>
      <t>Mihaela Răcuciu (ULBS)</t>
    </r>
    <r>
      <rPr>
        <rFont val="Arial Narrow"/>
        <color theme="1"/>
        <sz val="10.0"/>
      </rPr>
      <t>, Dorina Creangă (UAIC)</t>
    </r>
  </si>
  <si>
    <t>Huong, T.T., Tuan, T.T., Duc, H.H., Ngoc, P.B., Ha, C.H., Nhut, D.T. (2024). Hardening of Plantlets Regenerated from Transgenic Hairy Roots of Panax vietnamensis on Medium Containing Iron Nanoparticles. In: Nhut, D.T., Tung, H.T. (eds) Metal Nanoparticles in Plant Cell, Tissue and Organ Culture. Springer, Singapore.</t>
  </si>
  <si>
    <t>https://link.springer.com/chapter/10.1007/978-981-97-3161-9_11</t>
  </si>
  <si>
    <r>
      <rPr>
        <rFont val="Arial Narrow"/>
        <b/>
        <color theme="1"/>
        <sz val="10.0"/>
      </rPr>
      <t>Mihaela Răcuciu (ULBS)</t>
    </r>
    <r>
      <rPr>
        <rFont val="Arial Narrow"/>
        <color theme="1"/>
        <sz val="10.0"/>
      </rPr>
      <t>, Dorina Creangă (UAIC)</t>
    </r>
  </si>
  <si>
    <t xml:space="preserve">Abou Seeda M.A., E.A.A. Abou El-Nour, Hala M.S. El- Bassiouny, Maha M.S. Abdallah, Abd El-Monem A.A., Toxicity of Silver Nano Particuls, Molecular Reaction and Their Tolerance in Plants: A Review , Middle East Journal of Agriculture Research, Vol. 13, Issue: 01, 2024 </t>
  </si>
  <si>
    <t>https://curresweb.com/index.php/MEJAR1/article/view/389</t>
  </si>
  <si>
    <r>
      <rPr>
        <rFont val="Arial Narrow"/>
        <b/>
        <color theme="1"/>
        <sz val="10.0"/>
      </rPr>
      <t xml:space="preserve">M. Răcuciu (ULBS), </t>
    </r>
    <r>
      <rPr>
        <rFont val="Arial Narrow"/>
        <b val="0"/>
        <color theme="1"/>
        <sz val="10.0"/>
      </rPr>
      <t>D. Creangă (UAIC), I. Horga (Col.Teh. S.I.SV)</t>
    </r>
  </si>
  <si>
    <t>Gregory C Bernard*, Andrea Lockett, Sharan Asundi, Ivi L Mitchell, Marceline Egnin, Inocent Ritte, Osa Idehen and Pamelas
M Okoma, Magnetic Fields in Plant Development: Unravelling the Complex Interplay from Phenotypic Responses to Molecular Dynamics. Am J
Biomed Sci &amp; Res. 2024 21(4) AJBSR.MS.ID.002854</t>
  </si>
  <si>
    <t>https://www.researchgate.net/profile/Gregory-C-Bernard/publication/378337172_Magnetic_Fields_in_Plant_Development_Unravelling_the_Complex_Interplay_from_Phenotypic_Responses_to_Molecular_Dynamics/links/65d54097e7670d36abc5d8ee/Magnetic-Fields-in-Plant-Development-Unravelling-the-Complex-Interplay-from-Phenotypic-Responses-to-Molecular-Dynamics.pdf</t>
  </si>
  <si>
    <r>
      <rPr>
        <rFont val="Arial Narrow"/>
        <b/>
        <color theme="1"/>
        <sz val="10.0"/>
      </rPr>
      <t xml:space="preserve">M. Răcuciu (ULBS), </t>
    </r>
    <r>
      <rPr>
        <rFont val="Arial Narrow"/>
        <b val="0"/>
        <color theme="1"/>
        <sz val="10.0"/>
      </rPr>
      <t>D. Creangă (UAIC), I. Horga (Col.Teh. S.I.SV)</t>
    </r>
  </si>
  <si>
    <t>Plant Growth under Static Magnetic Field Influence, Romanian Journal of Physics, 53(1-2), p. 331-336, 2013</t>
  </si>
  <si>
    <t>Ulgen, C., &amp; Turker, A. (2024). Impacts of three different magnetic field applications on seed germination and seedling development of Melissa officinalis L. Biological Diversity and Conservation, 17(1), 18-25.</t>
  </si>
  <si>
    <t>https://dergipark.org.tr/en/pub/biodicon/article/1261058</t>
  </si>
  <si>
    <r>
      <rPr>
        <rFont val="Arial Narrow"/>
        <b/>
        <color theme="1"/>
        <sz val="10.0"/>
      </rPr>
      <t>Mihaela Răcuciu (ULBS)</t>
    </r>
    <r>
      <rPr>
        <rFont val="Arial Narrow"/>
        <color theme="1"/>
        <sz val="10.0"/>
      </rPr>
      <t>, Dorina-Emilia Creangă (UAIC)</t>
    </r>
  </si>
  <si>
    <t xml:space="preserve">Maheshkumar Yashwantrao Salunkhe, Sharadkumar Ganpatrao Narwade, Faiyyaj Isamuddin Shaikh, Review: Preparation, Properties, and Applications of Ferrites in Sustaining Environment, Materials International, Volume 6, Issue 2, 2024, 20 . </t>
  </si>
  <si>
    <t>https://materials.international/wp-content/uploads/2025/01/Materials62.020.pdf</t>
  </si>
  <si>
    <r>
      <rPr>
        <rFont val="Arial Narrow"/>
        <b/>
        <color theme="1"/>
        <sz val="10.0"/>
      </rPr>
      <t>Mihaela Răcuciu (ULBS</t>
    </r>
    <r>
      <rPr>
        <rFont val="Arial Narrow"/>
        <color theme="1"/>
        <sz val="10.0"/>
      </rPr>
      <t>), Dorina Creangă (UAIC), Carmen Amorăriţei(Col.Naț.SM SV)</t>
    </r>
  </si>
  <si>
    <t xml:space="preserve">Bakhtiari, H., &amp; Okhovat, M. (2024). Exploring the Impact of Magnetic Water on the Physiological and Functional Parameters of Maize as a Vital Industrial Crop. Agrotechniques in Industrial Crops, 5(1), 57-69. </t>
  </si>
  <si>
    <t>https://atic.razi.ac.ir/article_3325.html</t>
  </si>
  <si>
    <r>
      <rPr>
        <rFont val="Arial Narrow"/>
        <b/>
        <color theme="1"/>
        <sz val="10.0"/>
      </rPr>
      <t>Mihaela Răcuciu (ULBS</t>
    </r>
    <r>
      <rPr>
        <rFont val="Arial Narrow"/>
        <color theme="1"/>
        <sz val="10.0"/>
      </rPr>
      <t>), Dorina Creangă (UAIC), Carmen Amorăriţei(Col.Naț.SM SV)</t>
    </r>
  </si>
  <si>
    <t xml:space="preserve">STYVEN GONZALEZ ALFONSO, TESTING THE EFFECT OF THE LOW-INTENSITY MAGNETIC FIELD ON THE GERMINATION PROCESS OF COFFEE SEEDS. Universidad Nacional de Colombia  </t>
  </si>
  <si>
    <t>https://d1wqtxts1xzle7.cloudfront.net/121408050/PRUEBA_DEL_EFECTO_DEL_CAMPO_MAGNETICO_DE_BAJA_INTENSIDAD-libre.pdf?1739817142=&amp;response-content-disposition=inline%3B+filename%3DPRUEBA_DEL_EFECTO_DEL_CAMPO_MAGNETICO_DE.pdf&amp;Expires=1745691253&amp;Signature=WVKzPh~vevdbdkzp1b8twtrcwguz~AVMc2cjrvZXHX0t51iQh-daWDAio7cgRICDrbPMlKazXoBOZtBWy1wXFikKXD75Q3crlNiWKbCbP~LwdlIYjMxeQ9hwwJgqvAl~1eiI2RQ~nzyrJYoY-lDFUHNxF5Nu2gIesKUmW0ydut17aKN-VJp2IY-HCD-Aoyd1qFItaNAaOR0tUNkqzw2xwS5y2nwsiI7oYk1r5BT4lVxy5NMkAED73AXmO1nBzxqfxGimmS2AAYs6baG1ZAmLMQlYT7d366UH2Dd8J0U03f-rqi~E5wJvL7~RRZvynEQM3SxhBUkcnIOjK4tSRXZ6GQ__&amp;Key-Pair-Id=APKAJLOHF5GGSLRBV4ZA</t>
  </si>
  <si>
    <t>teza  Universidad Nacional de Colombia , Google Scholar</t>
  </si>
  <si>
    <r>
      <rPr>
        <rFont val="Arial Narrow"/>
        <b/>
        <color theme="1"/>
        <sz val="10.0"/>
      </rPr>
      <t>M. Răcuciu (ULBS)</t>
    </r>
    <r>
      <rPr>
        <rFont val="Arial Narrow"/>
        <color theme="1"/>
        <sz val="10.0"/>
      </rPr>
      <t>, D.E. Creangă (UAIC)</t>
    </r>
  </si>
  <si>
    <t xml:space="preserve">Abhisek Rath, Devayani Sarmah, Niranjan Raj S., Syed Baker, Popy Bora, NANOOMICS APPROACH IN MITIGATING BIOTIC STRESSES
IN CROPS, chapter In book: IMPACT OF  NANOTECHNOLOGY, Publisher: PhDians, ian 2024
</t>
  </si>
  <si>
    <t>https://www.researchgate.net/profile/Syed-Baker-2/publication/380544711_NANOOMICS_APPROACH_IN_MITIGATING_BIOTIC_STRESSES_IN_CROPS/links/664325b206ea3d0b7466ecdc/NANOOMICS-APPROACH-IN-MITIGATING-BIOTIC-STRESSES-IN-CROPS.pdf</t>
  </si>
  <si>
    <t>volum, Google Scholar</t>
  </si>
  <si>
    <r>
      <rPr>
        <rFont val="Arial Narrow"/>
        <b/>
        <color theme="1"/>
        <sz val="10.0"/>
      </rPr>
      <t>M. Răcuciu (ULBS)</t>
    </r>
    <r>
      <rPr>
        <rFont val="Arial Narrow"/>
        <color theme="1"/>
        <sz val="10.0"/>
      </rPr>
      <t>, D.E. Creangă (UAIC)</t>
    </r>
  </si>
  <si>
    <t>Racuciu, Mihaela (ULBS)</t>
  </si>
  <si>
    <t>Effects of radiofrequency radiation on root tip cells of Zea mays, ROMANIAN BIOTECHNOLOGICAL LETTERS, 14(3), 4366-4370, 2009.</t>
  </si>
  <si>
    <t>Sadia, Qureshi, S. T., Soomro, A. N., Samina Malik, &amp; Zubeda Punar. (2024). Mutational and Carcinogenic Potential of Amaltas Fruit Via Oxidation. Journal of Applied Research in Plant Sciences , 5(02), 269–280.</t>
  </si>
  <si>
    <t>https://joarps.org/index.php/ojs/article/view/276</t>
  </si>
  <si>
    <t>Qureshi et al., PHYTOGENOTOXICITY ASSESMENT OF MOSQUITO REPELLENT COILS USED IN PAKISTANVIA PLANT CHROMOSOMAL ABERRATION ASSAY, Pak. J. Biotechnol. Vol. 21(2), 345-354, 2024.</t>
  </si>
  <si>
    <t>https://nja.pastic.gov.pk/PJBT/index.php/PJBT/article/view/35</t>
  </si>
  <si>
    <r>
      <rPr>
        <rFont val="Arial Narrow"/>
        <b/>
        <color theme="1"/>
        <sz val="10.0"/>
      </rPr>
      <t>Racuciu, M (ULBS)</t>
    </r>
    <r>
      <rPr>
        <rFont val="Arial Narrow"/>
        <color theme="1"/>
        <sz val="10.0"/>
      </rPr>
      <t xml:space="preserve">; Tecucianu, A (Dacia Plant); Oancea, S (ULBS) </t>
    </r>
  </si>
  <si>
    <t>Dey A, Nandy P. Size, shape, and dose — three crucial determinants for applying nanoparticles in sustainable plant biology. Academia Biology. 2024;2(3).</t>
  </si>
  <si>
    <t>https://www.academia.edu/2837-4010/2/3/10.20935/AcadBiol7331</t>
  </si>
  <si>
    <t>https://dergipark.org.tr/en/pub/biodicon/article/1261058#article_cite</t>
  </si>
  <si>
    <r>
      <rPr>
        <rFont val="Arial Narrow"/>
        <b/>
        <color theme="1"/>
        <sz val="10.0"/>
      </rPr>
      <t xml:space="preserve">M. Răcuciu (ULBS), </t>
    </r>
    <r>
      <rPr>
        <rFont val="Arial Narrow"/>
        <b val="0"/>
        <color theme="1"/>
        <sz val="10.0"/>
      </rPr>
      <t>D. Creangă (UAIC), Z. Olteanu (UAIC)</t>
    </r>
  </si>
  <si>
    <t>Water based magnetic fluid impact on young plants, Romanian Reports in Physics, 2009, 61(2), p. 259-268</t>
  </si>
  <si>
    <t>Kanthaiah Kannan, Rajamanickam Ramachandran, Gnanaselvan Suvathika, Devanesan Arul Ananth, Murugan Mani Sabareesh,
Chapter 11 - Potential degradation of nanomaterials by enzymes, Editor(s): Chaudhery Mustansar Hussain, Veleeswaran Ananthi, Alagarsamy Arun, In Progress in Biochemistry and Biotechnology,Nano-Enzyme Incorporated Particles,Academic Press,2024,Pages 307-328</t>
  </si>
  <si>
    <t>https://www.sciencedirect.com/science/article/abs/pii/B9780443188107000119</t>
  </si>
  <si>
    <r>
      <rPr>
        <rFont val="Arial Narrow"/>
        <b/>
        <color theme="1"/>
        <sz val="10.0"/>
      </rPr>
      <t xml:space="preserve">Racuciu, M (ULBS) </t>
    </r>
    <r>
      <rPr>
        <rFont val="Arial Narrow"/>
        <b val="0"/>
        <color theme="1"/>
        <sz val="10.0"/>
      </rPr>
      <t>and Olosutean, H (ULBS)</t>
    </r>
  </si>
  <si>
    <t>BARASA, CHARITY NAFUNA , ASSESSMENT OF PHYSICAL-CHEMICAL PARAMETERS AND EPHEMEROPTERA, PLECOPTERA AND TRICHOPTERA (EPT) RICHNESS INDEX ALONG RIVER KIMININI, TRANS-NZOIA COUNTY, KENYA
(2024)</t>
  </si>
  <si>
    <t>http://41.89.164.27/handle/123456789/2225</t>
  </si>
  <si>
    <t>teza University of Endoret, Kenya, Google Scholar</t>
  </si>
  <si>
    <r>
      <rPr>
        <rFont val="Arial Narrow"/>
        <b/>
        <color theme="1"/>
        <sz val="10.0"/>
      </rPr>
      <t>M. Răcuciu (ULBS)</t>
    </r>
    <r>
      <rPr>
        <rFont val="Arial Narrow"/>
        <color theme="1"/>
        <sz val="10.0"/>
      </rPr>
      <t>, D.E. Creangă (UAIC)</t>
    </r>
  </si>
  <si>
    <t>Static magnetic field influence on some plant growth, Rom. Journ. Phys. 51 (1-2), 245–251</t>
  </si>
  <si>
    <r>
      <rPr>
        <rFont val="Arial Narrow"/>
        <b/>
        <color theme="1"/>
        <sz val="10.0"/>
      </rPr>
      <t>Răcuciu M (ULBS),</t>
    </r>
    <r>
      <rPr>
        <rFont val="Arial Narrow"/>
        <b val="0"/>
        <color theme="1"/>
        <sz val="10.0"/>
      </rPr>
      <t xml:space="preserve"> Miclăuş S (AFT), Creangă DE(UAIC) </t>
    </r>
  </si>
  <si>
    <t>The response of plant tissues to magnetic fluid and electromagnetic exposure. Romanian J Biophys. 2009;19:73–82.</t>
  </si>
  <si>
    <t>Jali, P., Acharya, S. &amp; Mahalik, G. Antimicrobial efficacy of nano-particles for crop protection and sustainable agriculture. Discover Nano 19, 117 (2024).</t>
  </si>
  <si>
    <t>https://link.springer.com/article/10.1186/s11671-024-04059-9</t>
  </si>
  <si>
    <r>
      <rPr>
        <rFont val="Arial Narrow"/>
        <b/>
        <color theme="1"/>
        <sz val="10.0"/>
      </rPr>
      <t>Răcuciu M (ULBS),</t>
    </r>
    <r>
      <rPr>
        <rFont val="Arial Narrow"/>
        <b val="0"/>
        <color theme="1"/>
        <sz val="10.0"/>
      </rPr>
      <t xml:space="preserve"> Miclăuş S (AFT), Creangă DE(UAIC) </t>
    </r>
  </si>
  <si>
    <t xml:space="preserve">Moussa, A., Omar, M., Mancy, A., Abu-Elsaoud, A., Ali, I., Azab, E., &amp; Elkelish, A. (2024). Effect of Normal and Magnetized Gray Water on Growth, Mineral Hemostasis and Antioxidant Content in Zucchini (Cucurbita pepo L.). Egyptian Journal of Soil Science, 64(2), 561-580. </t>
  </si>
  <si>
    <t>https://ejss.journals.ekb.eg/article_340480.html</t>
  </si>
  <si>
    <r>
      <rPr>
        <rFont val="Arial Narrow"/>
        <color theme="1"/>
        <sz val="10.0"/>
      </rPr>
      <t xml:space="preserve">D.E. Creangă (UAIC), M. Culea (UBB), C. Nădejde (UAIC), S. Oancea (USAMV), L. Curecheriu (UAIC), </t>
    </r>
    <r>
      <rPr>
        <rFont val="Arial Narrow"/>
        <b/>
        <color theme="1"/>
        <sz val="10.0"/>
      </rPr>
      <t>M. Racuciu (ULBS)</t>
    </r>
  </si>
  <si>
    <t>Magnetic nanoparticle effects on the red blood cells, J. Phys. Conf. Ser., 170 (2009), Article 012020</t>
  </si>
  <si>
    <t>Vazhnichaya E. M., Semaka O. V., Lutsenko R. V., N. O. Bobrova, Kurapov Yu. A., Toxicity factors of magnetite nanoparticlesand methods of their research, Innovative Biosystems and Bioengineering : international scientific journal. – 2024. – Vol. 8, No. 1. – P. 3-18.</t>
  </si>
  <si>
    <t>https://ela.kpi.ua/items/ae9dddfa-e0f2-4a9c-97ab-f513c6aad0e4</t>
  </si>
  <si>
    <r>
      <rPr>
        <rFont val="Arial Narrow"/>
        <b/>
        <color theme="1"/>
        <sz val="10.0"/>
      </rPr>
      <t xml:space="preserve">M. Racuciu (ULBS), </t>
    </r>
    <r>
      <rPr>
        <rFont val="Arial Narrow"/>
        <b val="0"/>
        <color theme="1"/>
        <sz val="10.0"/>
      </rPr>
      <t xml:space="preserve">D. Creanga (UAIC) </t>
    </r>
  </si>
  <si>
    <t>Biological effects of low frequency electromagnetic field in curcubita pepo, in Proceedings of the Third Moscow International Symposium on Magnetism (2005) pp. 278–282.</t>
  </si>
  <si>
    <t>Abasalt Bahrami, Leonardo Y. Tanaka, Ricardo C. Massucatto, Francisco R. M. Laurindo, Clarice D. Aiello, Automated 1D Helmholtz coil design for cell biology: Weak magnetic fields alter cytoskeleton dynamics, Biological Physics, june 2024
arXiv:2406.19555v1, DOI: 10.48550/arXiv.2406.19555</t>
  </si>
  <si>
    <t>https://arxiv.org/abs/2406.19555</t>
  </si>
  <si>
    <r>
      <rPr>
        <rFont val="Arial Narrow"/>
        <b/>
        <color theme="1"/>
        <sz val="10.0"/>
      </rPr>
      <t>Răcuciu, M (ULBS)</t>
    </r>
    <r>
      <rPr>
        <rFont val="Arial Narrow"/>
        <color theme="1"/>
        <sz val="10.0"/>
      </rPr>
      <t>, Oancea, S (ULBS)</t>
    </r>
  </si>
  <si>
    <t xml:space="preserve">WALUYO, Lita LIDYAWATI, ROHANA, Mochamad Sanny HERMAWAN, Comparisons of Rice Seed Growths Due to Alternating and Direct
Current Electric and Magnetic Field Influences, Electrotehnica, Electronica, Automatica (EEA), vol. 72 (2024), nr. 2, pp. 41-53
</t>
  </si>
  <si>
    <t>https://research.ebsco.com/c/ggkrri/viewer/pdf/34ccjn2azn</t>
  </si>
  <si>
    <r>
      <rPr>
        <rFont val="Arial Narrow"/>
        <b/>
        <color theme="1"/>
        <sz val="10.0"/>
      </rPr>
      <t>Mihaela Răcuciu (ULBS</t>
    </r>
    <r>
      <rPr>
        <rFont val="Arial Narrow"/>
        <color theme="1"/>
        <sz val="10.0"/>
      </rPr>
      <t>), Dorina Creangă (UAIC), Carmen Amorăriţei(Col.Naț.SM SV)</t>
    </r>
  </si>
  <si>
    <t>Doru BĂNĂDUC,  Alexandru DOBRE,Mircea MĂRGINEAN, Angela CURTEAN-BĂNĂDUC, MINIȘ RIVER (NERA/DANUBE BASIN) ICHTHYOFAUNA DYNAMIC OVER ONE CENTURY, Transylv. Rev. Syst. Ecol. Res. 26.3 (2024), "The Wetlands Diversity"</t>
  </si>
  <si>
    <t>https://magazines.ulbsibiu.ro/trser/trser26/trser_26.3-2024-37_54.pdf</t>
  </si>
  <si>
    <t>SCIENDO</t>
  </si>
  <si>
    <t>Dorel Savulea, Nicolae Constantinescu</t>
  </si>
  <si>
    <t>Statistical Correlation Study</t>
  </si>
  <si>
    <t>FN Hardianto, Analisis Korelasi Kualitas Institusi Dan Pertumbuhan Ekonomi Di Indonesia, Jurnal Ilmiah Ekonomi Dan Bisnis</t>
  </si>
  <si>
    <t>https://repository.usd.ac.id/51303/1/11623_Analisis+Korelasi+Kualitas+Institusi+dan+Pertumbuhan+Ekonomi.pdf</t>
  </si>
  <si>
    <t>DOAJ</t>
  </si>
  <si>
    <t>Ion Iancu, Nicolae Constantinescu, Mihaela Colhon</t>
  </si>
  <si>
    <t>Fingerprints Identification using a Fuzzy Logic System</t>
  </si>
  <si>
    <t>Ravi Prakash, Sinnu Susan Thomas, Unbalanced Fingerprint Classification for Hybrid Fingerprint Orientation Maps, Computer Vision and Pattern Recognition</t>
  </si>
  <si>
    <t>https://arxiv.org/abs/2409.00779</t>
  </si>
  <si>
    <t>Hichem Amar, Badreddine Babes, Noureddine Hamouda, Hatem Ghodbane Monir Amir, Biometric Hand Recognition by Application of Particle Swarm Optimization Method, International Conference on Image and Signal Processing and their Applications (ISPA)</t>
  </si>
  <si>
    <t>https://ieeexplore.ieee.org/document/10536763/references#references</t>
  </si>
  <si>
    <t>IEEE</t>
  </si>
  <si>
    <t>Anand Ratnakar, Advanced Fingerprint Alteration Detection: A Comparative Analysis of Real and
Synthetic Modifications Using InceptionV3 on the SOCOFing Dataset, International Journal of Science and Research</t>
  </si>
  <si>
    <t>https://ijsra.net/content/advanced-fingerprint-alteration-detection-comparative-analysis-real-and-synthetic</t>
  </si>
  <si>
    <t>CrossRef</t>
  </si>
  <si>
    <t>Maniu I., Maniu G.C.</t>
  </si>
  <si>
    <t>Educational Marketing: Factors Influencing the Selection of a University.</t>
  </si>
  <si>
    <t>Por, N., Say, C., &amp; Mov, S. (2024). FACTORS INFLUENCING STUDENTS'DECISION IN CHOOSING UNIVERSITIES: BUILD BRIGHT UNIVERSITY STUDENTS. Jurnal As-Salam, 8(1), 1-15.</t>
  </si>
  <si>
    <t>https://www.jurnal-assalam.org/index.php/JAS/article/view/646</t>
  </si>
  <si>
    <t>Metin, B., &amp; Sevinç, İ. (2024). Bir Kamu Diplomasi Aracı Olarak Uluslararası Öğrenci Hareketliliği. Sinop Üniversitesi Sosyal Bilimler Dergisi, 8(1), 387-408.</t>
  </si>
  <si>
    <t>https://dergipark.org.tr/tr/pub/sinopusd/issue/84730/1444650</t>
  </si>
  <si>
    <t>Șișcan, E. (2024). Marketingul învățământului superior economic: riscuri, oportunități și strategii de dezvoltare. Teza de doctor în științe economice.</t>
  </si>
  <si>
    <t>https://irek.ase.md/jspui/handle/123456789/3452</t>
  </si>
  <si>
    <t>TEZA DOCTORAT</t>
  </si>
  <si>
    <t>LAHANGI, R. (2024). PENGARUH PROMOSI ONLINE DAN BIAYA KULIAH TERHADAP PENGAMBILAN KEPUTUSAN MAHASISWA BARU MEMILIH INSTITUSI PENDIDIKAN TINGGI SWASTA (LITERATURE REVIEW MANAJEMEN PEMASARAN). Journal of Management and Business, 1(2), 62-70.</t>
  </si>
  <si>
    <t>https://ejournal.univbhaktiasih.ac.id/index.php/mass/article/view/5</t>
  </si>
  <si>
    <t>Dorri, B. (2024). Solutions to improve the quality of higher education services in crises using soft systems methodology.</t>
  </si>
  <si>
    <t>https://www.researchsquare.com/article/rs-3857512/v1</t>
  </si>
  <si>
    <t>Khurania, M. Factors Affecting Student's Choice of Vocational Education: A Study of Select Industrial Training Institutes in New Delhi. INDIAN JOURNAL OF VOCATIONAL EDUCATION, 91.</t>
  </si>
  <si>
    <t>http://164.100.61.23/storage/uploads/documents/1728043949_IJVE%2036.pdf#page=99</t>
  </si>
  <si>
    <t>Wu, C., Wang, Q., Li, W., Han, M., Zhao, H., &amp; Xu, Z. (2025). Research progress on pathogenesis and treatment of febrile seizures. Life Sciences, 362, 123360.</t>
  </si>
  <si>
    <t>https://www.sciencedirect.com/science/article/pii/S0024320524009500?casa_token=aR89rFNy1UkAAAAA:6zj238fcITHvzXgZ38ylohIArvglEbp7To3ij4LGhGKFYko7XCh6hiNpvUiLsuRbXGWQAwh5I24</t>
  </si>
  <si>
    <t>Luo, Y., Shen, G., Wang, G., Lou, C., Cao, J., Zhu, X., ... &amp; Fang, M. (2024). Upregulations of high mobility group box 1 and TLR4/NF-κB signaling pathway in hippocampus and serum of rats with febrile seizure. International Journal of Neuroscience, 134(10), 1031-1039.</t>
  </si>
  <si>
    <t>https://www.tandfonline.com/doi/full/10.1080/00207454.2023.2208278?casa_token=-kN3OwTojJwAAAAA%3ALZqM4xLN3DRWc7-RTQAJRvbO0HX7FwnusTQfO_0Oe6c1-XzWOe816oZzPKWjDs5IQ8JFnDWZyP44Gi0N</t>
  </si>
  <si>
    <t>Papež, J., Česká, K., Loja, T., Šána, J., Večeřa, M., Jabandžiev, P., ... &amp; Aulická, Š. (2024). IL-6 as potential predictive biomarker of febrile seizures.</t>
  </si>
  <si>
    <t>https://assets-eu.researchsquare.com/files/rs-3964084/v1/df4f95a0-5084-46ab-857c-c97eb77c5d36.pdf</t>
  </si>
  <si>
    <t>I Maniu (ULBS),G Maniu(ULBS)</t>
  </si>
  <si>
    <t>A MODEL OF STUDENTS'UNIVERSITY DECISION-MAKING BEHAVIOR.</t>
  </si>
  <si>
    <t>Vantzos, E. (2024). THE INFLUENCE OF MARKETING ON STUDENTS'CHOICE OF PRIVATE HIGHER EDUCATION INSTITUTES (Doctoral dissertation, University of Plymouth. Plymouth Business School).</t>
  </si>
  <si>
    <t>https://pearl.plymouth.ac.uk/cgi/viewcontent.cgi?article=1272&amp;context=pbs-theses</t>
  </si>
  <si>
    <t>Maniu I(ULBS), Maniu G(ULBS), Totan M.(ULBS)</t>
  </si>
  <si>
    <t>Clinical and laboratory characteristics of pediatric COVID-19 population-a bibliometric analysis</t>
  </si>
  <si>
    <t>Bolat, S., Yerlitaş, S. İ., Cephe, A., Koçhan, N., Zararsız, G. E., Dogan, H. O., &amp; Zararsız, G. (2024). A Bibliometric and Visual Analysis of Publications on Low-Density Lipoprotein Cholesterol Estimating Equations. Cumhuriyet Science Journal, 45(4), 648-657.</t>
  </si>
  <si>
    <t>http://csj.cumhuriyet.edu.tr/en/pub/issue/89447/1452125</t>
  </si>
  <si>
    <t>Emilia-Loredana Pop, Augusta Raţiu, Human-Computer Interaction in Artificial Intelligence with Applications in Healthcare: A Review, Frontiers in Artificial Intelligence and Applications, 10.3233/FAIA241213</t>
  </si>
  <si>
    <t>https://ebooks.iospress.nl/volumearticle/70785</t>
  </si>
  <si>
    <t>Costea, R.M. (ULBS); Maniu, I.(ULBS); Dobrota, L.(ULBS); Neamtu, B.(ULBS)</t>
  </si>
  <si>
    <t>Stress Hyperglycemia as Predictive Factor of Recurrence in Children with Febrile Seizures</t>
  </si>
  <si>
    <t>Fatima, A., Hafeez, A., Ijaz, A., &amp; Hassan, M. (2024). Correlation of the capillary and venous blood glucose levels using glucometer with fully automated chemistry analyzer for stress hyperglycemia among critically ill patients. Pakistan Journal of Pathology, 35(2), 69-75.</t>
  </si>
  <si>
    <t>https://pakjpath.com/index.php/Pak-J-Pathol/article/view/797</t>
  </si>
  <si>
    <t>Penugonda, A. J., Biswas, D., Dsouza, R. W., Valiaveetil, K. A., Durai, B., Antonisamy, B., ... &amp; Mathew, L. G. (2024). Evaluating the Correlation of SARS-CoV-2 Reverse-transcription Polymerase Chain Reaction Cycle Threshold Values at Diagnosis with Subsequent COVID-19 Disease Severity and Humoral Immune Responses in Children: A Prospective Observational Study. CHRISMED Journal of Health and Research, 11(2), 92-98.</t>
  </si>
  <si>
    <t>https://journals.lww.com/chri/fulltext/2024/11020/evaluating_the_correlation_of_sars_cov_2.5.aspx</t>
  </si>
  <si>
    <t>СТАСІВ, М. В. COVID-19 ТА МУЛЬТИСИСТЕМНИЙ ЗАПАЛЬНИЙ СИНДРОМ, АСОЦІЙОВАНИЙ З SARS-CoV-2 У ДІТЕЙ: КЛІНІКО-ІМУНОЛОГІЧНІ ОСОБЛИВОСТІ ЇХ ПЕРЕБІГУ.</t>
  </si>
  <si>
    <t>https://library.dmed.org.ua/uploads/files/2024-05/1714724836_dysertaciia-stasiv-m_v_-r-maria-stasiv.pdf</t>
  </si>
  <si>
    <t>Vásquez, P., Gallego, V., &amp; Soto, J. D. (2024). Transforming MSMEs towards circularity: an attainable challenge with the appropriate technologies and approaches. Environment Systems and Decisions, 44(3), 624-644.</t>
  </si>
  <si>
    <t>https://link.springer.com/article/10.1007/s10669-023-09961-8</t>
  </si>
  <si>
    <t>Shah, S. K. A., Ali, Z., &amp; Rais, K. (2024). Green HRM for enhanced environmental performance: a circular economy perspective aligned with SDGs. The Asian Bulletin of Green Management and Circular Economy, 4(1), 4-1.</t>
  </si>
  <si>
    <t>https://abgmce.com/index.php/Journal/article/view/71</t>
  </si>
  <si>
    <t>Sugiyanto, E. K., &amp; Wijayanti, R. (2024). Driver Factors of Successful Woman Entrepreneurs Go Green: A Systematic Literature Review and Future Research Agenda. In International Conference on Business and Technology (pp. 342-356). Springer, Cham.</t>
  </si>
  <si>
    <t>https://link.springer.com/chapter/10.1007/978-3-031-54009-7_32</t>
  </si>
  <si>
    <t>Dura, J., &amp; Azham, N. A. A. B. (2024). Correlation of Sales, Business Climate Change Through Economic The Correlation of SME Sales, Business Climate Change Impact, and Economic Growth in Sustainable Green Economy Implementation. Jurnal Akuntansi dan Bisnis: Jurnal Program Studi Akuntansi, 10(2), 86-101.</t>
  </si>
  <si>
    <t>https://ojs.uma.ac.id/index.php/jurnalakundanbisnis/article/view/12269</t>
  </si>
  <si>
    <t>Fuchs, K. (2024). An exploratory study with western female tourists about perceived drivers and challenges towards environmental stewardship in a nature-based destination. International Journal of Tourism Policy, 14(6), 595-608.</t>
  </si>
  <si>
    <t>https://www.inderscienceonline.com/doi/abs/10.1504/IJTP.2024.142696</t>
  </si>
  <si>
    <t>Sugiyanto, E. K., Widjajanti, K., Wijayanti, R., &amp; Ali, S. (2024). Challenges and Opportunities for Women's Success in Entering Green Economy-Based Businesses: A Systematic Literature Review. Indonesian Journal of Sustainability Accounting and Management, 8(1), 1-19.</t>
  </si>
  <si>
    <t>https://www.ijsam.org/index.php/ijsam/article/view/868</t>
  </si>
  <si>
    <t>Ismail, W. N. A. T. (2024). CHALLENGES AND OPPORTUNITIES FOR IMPLEMENTING INNOVATIVE GREEN TOURISM PRACTICES: EVIDENCE FROM INDONESIA. PLANNING MALAYSIA, 22.</t>
  </si>
  <si>
    <t>https://planningmalaysia.org/index.php/pmj/article/view/1642</t>
  </si>
  <si>
    <t>Harmadji, D. E., &amp; Perdana, S. (2024). Malang City MSME Women Entrepreneurs Framed by Sustainability, Digital Economy and Environmental Sustainability. INVENTORY: JURNAL AKUNTANSI, 8(2).</t>
  </si>
  <si>
    <t>https://e-journal.unipma.ac.id/index.php/inventory/article/view/21228</t>
  </si>
  <si>
    <t>Harmadji, D. E., &amp; Perdana, S. (2024). PENGUSAHA PEREMPUAN, DIGITAL EKONOMI, KELESTARIAN LINGKUNGAN, KEBERLANJUTAN UMKM DI KOTA MALANG. Journal of Innovation Research and Knowledge, 4(5), 3143-3154.</t>
  </si>
  <si>
    <t>https://bajangjournal.com/index.php/JIRK/article/view/8756</t>
  </si>
  <si>
    <t>Kolawole, A. O., Ojo, S. O., Igbatayo, S. A., Owolabi, I. O., Ezekiel, A. M., &amp; Abdu-Raheem, K. A. (2024). Determinants of Green Energy Utilization Among Small and Medium-sized Enterprises in Ekiti State Ngeria.</t>
  </si>
  <si>
    <t>https://www.researchsquare.com/article/rs-5194726/v1</t>
  </si>
  <si>
    <t>Dura, C. (2024). A BIBLIOMETRIC ANALYSIS ON THE DRIVERS OF SME'S SUSTAINABILITY PRACTICES. Annals of the University of Petroşani. Economics, 24(1), 65-74.</t>
  </si>
  <si>
    <t>https://www.upet.ro/annals/economics/pdf/2024/6).%20Dura.pdf</t>
  </si>
  <si>
    <t>Singh, H. (2024). A green revolution: exploring sustainable entrepreneurship among regional entrepreneurs in rural economies.</t>
  </si>
  <si>
    <t>http://edoc.bseu.by:8080/bitstream/edoc/105553/1/Harmanpreet_Singh_64-65.pdf</t>
  </si>
  <si>
    <t>Răulea, Cristina, Răulea, Ciprian</t>
  </si>
  <si>
    <t>The impact of electronic communication technology on teamwork</t>
  </si>
  <si>
    <t>Bor Kiprotich Elphas&amp; Dr. Julius Miroga, PhD, ”PROJECT DEVELOPMENT APPROACHES AND PERFORMANCE OF CONSTITUENCY DEVELOPMENT FUND CONSTRUCTION PROJECTS IN THE COUNTY GOVERNMENT OF KAKAMEGA, KENYA”, - Revista: The strategic journal of management, business &amp;change</t>
  </si>
  <si>
    <t xml:space="preserve"> www.strategicjournals.com, © Strategic Journals DOI: http://dx.doi.org/10.61426/sjbcm.v11i4.3101 </t>
  </si>
  <si>
    <t>Vol. 11, Iss.3, pp 496 – 510, October 21, 2024. ISSN:2312-9492</t>
  </si>
  <si>
    <t>Răulea Cristina</t>
  </si>
  <si>
    <r>
      <rPr>
        <rFont val="Arial Narrow"/>
        <color theme="1"/>
        <sz val="10.0"/>
      </rPr>
      <t>Jovanovic R. (Univ. of Belgrade, Serbia)</t>
    </r>
    <r>
      <rPr>
        <rFont val="Arial Narrow"/>
        <color rgb="FF333333"/>
        <sz val="10.0"/>
      </rPr>
      <t>, </t>
    </r>
    <r>
      <rPr>
        <rFont val="Arial Narrow"/>
        <color theme="1"/>
        <sz val="10.0"/>
      </rPr>
      <t>Tuba M. (Univ. of Belgrade, Serbia), Simian D.</t>
    </r>
  </si>
  <si>
    <t xml:space="preserve">
Combinatorial Clustering Engineering in Communications: Preliminary Survey. Preprint. 140 p, November 6, 2024. DOI: 10.13140/RG.2.2.25146.81603, DOI: 10.13140/RG.2.2.25146.81603, Academy of Russia</t>
  </si>
  <si>
    <t>http://iitp.ru/en/science/publications/8731.htm</t>
  </si>
  <si>
    <t>IITP (Institute for Information Transmission Problems)</t>
  </si>
  <si>
    <t>Teza de doctorat. Univ. Sci. and Tech. Houraie Boumediene, Alger, 2024</t>
  </si>
  <si>
    <t>https://dspace.usthb.dz/server/api/core/bitstreams/19115440-4ee2-4a0b-8629-a5308cca1979/content</t>
  </si>
  <si>
    <t>Google Scholar</t>
  </si>
  <si>
    <t>Lee, Y. &amp; Ryu, C., (2024) “Using OpenAI to Forecast Fashion Trends and Design Development”, International Textile and Apparel Association Annual Conference Proceedings 80(1). doi: https://doi.org/10.31274/itaa.17580</t>
  </si>
  <si>
    <t>https://www.iastatedigitalpress.com/itaa/article/id/17580/</t>
  </si>
  <si>
    <t>Yowa State University Digital Press,  Semantic Scholar</t>
  </si>
  <si>
    <t>Khaoula Khlie, Zoubida Benmamoun, Widad Fethallah, Ikhlef Jebbor, Leveraging variational autoencoders and recurrent neural networks for demand forecasting in supply chain management: A case study. Article ID: 6639, Vol 8, Issue 8, 2024</t>
  </si>
  <si>
    <t>https://systems.enpress-publisher.com/index.php/jipd/article/view/6639</t>
  </si>
  <si>
    <t>Base, Scilit, WorldCat, EuroPub, Portico</t>
  </si>
  <si>
    <t>Ovidiu Boitor (ULBS), Florin Stoica (ULBS), Romeo Mihailă (ULBS), Laura Florentina Stoica (ULBS), Laura Stef (ULBS)</t>
  </si>
  <si>
    <t>Asha Ambhaikar Suman Kumar Swarnkar, M.Parthiban, Rohit R Dixit, Prakash Kalavadekar, Sarika B. Patil. Random Forest-Based Prediction Models for Assessing Cardiovascular Disease Risk: Integrating Clinical and Genetic Factors. Page 663-672. JOURNAL OF ELECTRICAL SYSTEMS, Volume 20, Issue 3. 24 iunie 2024. ISSN 1112-5209</t>
  </si>
  <si>
    <t>https://doi.org/10.52783/jes.1352</t>
  </si>
  <si>
    <t>Stoica, F. (ULBS); Stoica, L.F. (ULBS)</t>
  </si>
  <si>
    <t>Interoperability issues in accessing databases through Web Services. Recent Advances in Neural Networks, Fuzzy Systems &amp; Evolutionary Computing (2010)</t>
  </si>
  <si>
    <t>Anichebe Gregory Emeka. Verification and Processing of Academic Certificates Using Web Services. Published: 2024-01-30, Issue: Vol. 13 No. 1 (2024). Pages 311-318. PERSPEKTIF January 2024. ISSN 2085-0328
eISSN 2684-9305</t>
  </si>
  <si>
    <t>DOI: 10.31289/perspektif.v13i1.10658</t>
  </si>
  <si>
    <t>AutoML Insights: Gaining Confidence to Operationalize Predictive Models, IntechOpen, 2024 (DOI: 10.5772/intechopen.1004861)</t>
  </si>
  <si>
    <t>Song, H.-Y., Kang, J.-S., Park, B.-J., Kim, J., Jeon, K.-W., Yoon, J., &amp; Chung, H.-J. (2024). Development of an AutoML Web Platform for Text Classification Automation. The Transactions of the Korea Information Processing Society (정보처리학회 논문지)
Volume 13 Issue 10 / Pages.537-544. eISSN: 3022-7011</t>
  </si>
  <si>
    <t>https://doi.org/10.3745/TKIPS.2024.13.10.537</t>
  </si>
  <si>
    <t xml:space="preserve">Johnas Camillius Chami, Collaborative automated machine learning (AutoML) process framework, Edelweiss Applied Science and Technology ISSN: 2576-8484 Vol. 8, No. 6, pp. 7675-7685, 2024 Publisher: Learning Gate. ISSN: 2576-8484 </t>
  </si>
  <si>
    <t>https://doi.org/10.55214/25768484.v8i6.3676</t>
  </si>
  <si>
    <t>Note on a class of starlike functions,</t>
  </si>
  <si>
    <t>On a Certain Subclass of Univalent Function Associated with
Mittag-Leffler Function, N. D. Sangale, Ananda S. Patil, K. P. Chopade, INDIAN JOURNAL OF TECHNICAL EDUCATION, 378, VOLUME 47 • SPECIAL ISSUE • NO. 1 • AUGUST 2024, ISSN 0971-3034</t>
  </si>
  <si>
    <t>https://www.researchgate.net/profile/Nitish-Mohite/publication/384687936_ANALYSIS_OF_AFFORDABLE_LOW_COST_HOUSING_BUILDINGS/links/67039ed9f599e0392fbec77e/ANALYSIS-OF-AFFORDABLE-LOW-COST-HOUSING-BUILDINGS.pdf#page=388</t>
  </si>
  <si>
    <t>UGC-Care Journal list           Scimago</t>
  </si>
  <si>
    <t>On some subclass of univalent functions,</t>
  </si>
  <si>
    <t>A. M. YEHIA, S. M. MADIAN AND M. M. TARWAT, CLASS OF MEROMORPHIC FUNCTIONS RELATRD TO NEW
OPERATOR, Electronic Journal of Mathematical Analysis and Applications, Vol. 12(1) Jan. 2024, No. 8, ISSN: 2090-729(online), ISSN: 3009-6731(print)</t>
  </si>
  <si>
    <t>https://ejmaa.journals.ekb.eg/</t>
  </si>
  <si>
    <t>Shahram Najafzadeh (Payame University), M. Acu (ULBS)</t>
  </si>
  <si>
    <t>Applications of the Bell numbers on univalent functions associated with subordination</t>
  </si>
  <si>
    <t>A. M. Gbolagade, I. T. Awolere, Generalized distribution for bi-univalent functions defined by error and poisson distribution via bell number, COAST Vol. 6, no. 2/2024, pp. 1120 - 1128</t>
  </si>
  <si>
    <t>https://www.ajol.info/index.php/coast/article/view/287738</t>
  </si>
  <si>
    <t>N. El Idrissi, H. Zoubeir, Invertibility in partially ordered nonassociative rings and in Hausdorff Cauchy-complete weak-quasi-topological nonassociative rings endowed with an ordered ring valued seminorm, arXiv:2405.16565 [math.AC], pp 1-21, 14 September 2024</t>
  </si>
  <si>
    <t>https://arxiv.org/pdf/2405.16565</t>
  </si>
  <si>
    <t>Zentralblatt MATH, arXiv</t>
  </si>
  <si>
    <t>N. El Idrissi, H. Zoubeir, Invertibility in nonassociative ordered rings and in weak-quasi-topological nonassociative rings, arXiv:2405.16565v1 [math.AC], pp 1-19, 26 May 2024.</t>
  </si>
  <si>
    <t>https://arxiv.org/html/2405.16565v2</t>
  </si>
  <si>
    <t>arXiv</t>
  </si>
  <si>
    <t>Gilberto Crispm (Universidade Federal de Goiás), Luiz Alberton (Universidade Federal de Santa Catarina), Ernani Ott (Universidade do Vale do Rio dos Sinos), Performance evaluation model to measure the effectiveness of public spending on state education, Rev. Desafio, vol. 12, no.1, 2024, DOI: 10.55028/don.v12i1.18082</t>
  </si>
  <si>
    <t>https://desafioonline.ufms.br/index.php/deson/article/view/18082/13341</t>
  </si>
  <si>
    <t>Latindex
https://www.latindex.org/latindex/Solr/Busqueda?idModBus=0&amp;buscar=dESAFIO&amp;submit=Buscar
Dialnet
https://dialnet.unirioja.es/buscar/revistas?querysDismax.REVISTA_TODO=desafio
SPELL Portal, Latindex, CAPES/MEC Journal Portal and Dialnet
https://desafioonline.ufms.br/index.php/deson/</t>
  </si>
  <si>
    <t>Amelia Bucur</t>
  </si>
  <si>
    <t>Miguel C. N. Fiolhais(Science Department, Borough of Manhattan Community College,
The City University of New York, USA; Departamento de Física, Universidade de Coimbra, Portugal; The Graduate School and University Center, The City University of New York,  New York, USA) and Andrea Ferroglia(The Graduate School and University Center, The City University of New York, New York, USA; Physics Department, New York City College of Technology, New York, USA), 12 pages, 2024</t>
  </si>
  <si>
    <t>https://arxiv.org/abs/2402.15519</t>
  </si>
  <si>
    <t>Cornell University
https://arxiv.org/abs/2402.15519
NASA ADS
https://ui.adsabs.harvard.edu/abs/2024arXiv240215519F/abstract
 (https://ui.adsabs.harvard.edu/abs/2024arXiv240215519F/abstract)
Semantic Scholar (https://www.semanticscholar.org/paper/The-Dirac-Delta-Rogue-Wave-Fiolhais-Ferroglia/44ca2c049c574bdb43213c541e3d1183f1cd5860)
Semantic Scholars
https://www.semanticscholar.org/paper/The-Dirac-Delta-Rogue-Wave-Fiolhais-Ferroglia/44ca2c049c574bdb43213c541e3d1183f1cd5860</t>
  </si>
  <si>
    <t>Abdelrahman Ammar, Extraction of Soliton Solutions and
Other Solutions for Nonlinear Partial
Differential Equations for Optical Fiber
Communications, Bachelor Thesis, 2024</t>
  </si>
  <si>
    <t>https://www.researchgate.net/profile/Abdelrahman-Ammar-5/publication/381136077_Extraction_of_Soliton_Solutions_and_Other_Solutions_for_Nonlinear_Partial_Differential_Equations_for_Optical_Fiber_Communications_Bachelor_Thesis/links/665f16660856f96e7f2a5416/Extraction-of-Soliton-Solutions-and-Other-Solutions-for-Nonlinear-Partial-Differential-Equations-for-Optical-Fiber-Communications-Bachelor-Thesis.pdf</t>
  </si>
  <si>
    <t>Brătian Vasile (ULBS), Opreana Claudiu(ULBS), Amelia Bucur(ULBS)</t>
  </si>
  <si>
    <t>Evaluation of the Stock Quote–Stochastic Approach, Market
Efficiency and Technical Analysis. International Journal of Economics and Financial Issues, 7(5), 307, 2017</t>
  </si>
  <si>
    <t>Garlapati Akshara,Chokkamreddy Prakash,R. Ramakrishna(School of Management Studies, Guru Nanak Institutions Technical Campus, Hyderabad), Comparative Analysis of Stock Performance of Major IT Companies: Insights from RSI and ROC
Oscillators, International Journal of Advanced Research in Science, Communication and Technology (IJARSCT), Volume 4, Issue 1, August 2024, 318-329</t>
  </si>
  <si>
    <t>https://www.researchgate.net/profile/Prakash-Chokkamreddy/publication/383432531_Comparative_Analysis_of_Stock_Performance_of_Major_IT_Companies_Insights_from_RSI_and_ROC_Oscillators/links/66cd9121c2eaa500231af55f/Comparative-Analysis-of-Stock-Performance-of-Major-IT-Companies-Insights-from-RSI-and-ROC-Oscillators.pdf</t>
  </si>
  <si>
    <t xml:space="preserve">Crossref
https://www.crossref.org/site-search/?query=International%20Journal%20of%20Advanced%20Research%20in%20Science%2C%20Communication%20and%20Technology
Academia.edu
https://www.academia.edu/search?q=International%20Journal%20of%20Advanced%20Research%20in%20Science,%20Communication%20and%20Technology
Index Copernicus
https://journals.indexcopernicus.com/search/form?search=International%20Journal%20of%20Advanced%20Research%20in%20Science,%20Communication%20and%20Technology
ș.a.
</t>
  </si>
  <si>
    <t>Shahram Rezapour, Lights and Shadows on Generalizations in Fixed Point Theory,CRC Press, 2024</t>
  </si>
  <si>
    <t>https://books.google.ro/books?hl=ro&amp;lr=&amp;id=NeEoEQAAQBAJ&amp;oi=fnd&amp;pg=PP1&amp;ots=zv9FUiqP8h&amp;sig=kJ04dKKmjj1MsdkKoPnBgwFzngI&amp;redir_esc=y#v=onepage&amp;q&amp;f=false</t>
  </si>
  <si>
    <t>Book-  Volum apărut la editură din străinatate</t>
  </si>
  <si>
    <t>Subhonov Muhammad Rashidugli,Yarashov Inomjon Kahramonugli,Jurakulov Nodirbek,Karimov Rajabmurod(Tashkent University of Information Technologies named after Muhammad al-Khwarizmi, Tashkent, Uzbekistan), MATHEMATICAL MODEL AND IMPLEMENTATION OF CONTROLLING THE BEHAVIOR OF COMPUTERIZED PRODUCTION SYSTEM EMPLOYEES,vol.2, nr.4,  Digital Tehnologies in Industry, 2024, 39-56</t>
  </si>
  <si>
    <t>https://cyberleninka.ru/article/n/mathematical-model-and-implementation-of-controlling-the-behavior-of-computerized-production-system-employees</t>
  </si>
  <si>
    <t>Index Copernicus
https://journals.indexcopernicus.com/search/article?articleId=4138485
SLIB.UZ
https://slib.uz/uz/article/view?id=31382</t>
  </si>
  <si>
    <t>Amelia Bucur, Gabriela Dobrotă, Oana Dumitraşcu, Implications of Fiscal Pressure on the Sustainability of the Equilibrium and Performance of Companies. Evidences in the Rubber and Plastic Industry from Romania, Sustainability, 11(7), 2019, https://doi.org/10.3390/su11072082</t>
  </si>
  <si>
    <t>Xie Weihong , Liu Ziyi, Zheng Diwen, Wang Ligang
(School of Economics, Guangdong University of Technology;Digital Economy and Data Governance Laboratory, Guangdong University of Technology;Guangdong Manufacturing Big Data Innovation Research CenterSchool of Management, Guangdong University of Technology;5.Institute of Big Data Strategy, Guangdong University of Technology,Guangzhou,China),The Pressure-Bearing Capacity of Manufacturing Association Networks: A Characteristic Analysis and Stress Testing Based on Input-Output Tables, DOI: 10.6049/kjjbydc.2023030762DOI: 10.6049/kjjbydc.2023030762, 2024, Article number: 1001-7348(2024)15-0033-11, (Editor: Wang Jingmin)</t>
  </si>
  <si>
    <t>https://www.kjjb.org/fileup/1001-7348/HTML/2024-41-15-004.htm</t>
  </si>
  <si>
    <t>Contribuţii la abordarea ştiinţifică a calităţii şi managementului calităţii, prin modelare şi simulare, Editura Universităţii ,,Lucian Blaga” din Sibiu, Sibiu, 2015</t>
  </si>
  <si>
    <t>Alexandru Olteanu, Teză de doctorat susținută la ULBS, 2024</t>
  </si>
  <si>
    <t>chrome-extension://efaidnbmnnnibpcajpcglclefindmkaj/https://doctorate.ulbsibiu.ro/wp-content/uploads/15.-an-Olteanu-2.pdf</t>
  </si>
  <si>
    <t>Citare în teza de doctorat a d-nului ing.Alexandru Olteanu, de la Facultatea de Inginerie a ULBS</t>
  </si>
  <si>
    <t xml:space="preserve">Xiuzhen Zeng, Shea Lee Chieng, Haiou Liu, Bridging theory and practice: Exploring digital transformation in entrepreneurship education through a conceptual curriculum development framework in TVET, Vocation, Technology &amp; Education </t>
  </si>
  <si>
    <t>https://www.hksmp.com/journals/vte/article/view/589</t>
  </si>
  <si>
    <t>Revista neindexata strainatate</t>
  </si>
  <si>
    <t>Begüm Şahin, An   examination   ofthe   European   entrepreneurship   competence framework (Entrecomp) and good practices, Business &amp; Management Studies: An International Journal</t>
  </si>
  <si>
    <t>https://www.bmij.org/index.php/1/issue/view/91/239</t>
  </si>
  <si>
    <t>EBSCO, Crossref, ErihPlus, ProQuest</t>
  </si>
  <si>
    <t>Nicusor Minculete (Universitatea Transilvania Brasov), Augusta Ratiu (ULBS), Josip Pecaric (University of Zagreb)</t>
  </si>
  <si>
    <t>A Refinement of Gruss Inequality via Cauchy-Schwarz’s Inequality for Discrete Random Variables</t>
  </si>
  <si>
    <t>Andrzej Tomski, Szymon Łukaszyk, Reply to Various issues around the L1-norm distance, Information Physics Institute</t>
  </si>
  <si>
    <t>https://opus.us.edu.pl/info/article/USL909730fd70754aea8958e9c8246a0c12?r=publication&amp;ps=20&amp;tab=&amp;title=Publikacja%2B%25E2%2580%2593%2BReply%2Bto%2B%2522Various%2Bissues%2Baround%2Bthe%2BL1-norm%2Bdistance%2522%2B%25E2%2580%2593%2BUniwersytet%2B%25C5%259Al%25C4%2585ski&amp;lang=pl</t>
  </si>
  <si>
    <t>Iterated function systems consisting of F-contractions, Fixed Point Theory and Applications, 2013, 2013:277, DOI:10.1186/1687-1812-2013-277</t>
  </si>
  <si>
    <t>M. S. Shagaria, M. Jehoshaphata , R. O. Ogbumbaa , R. Chiroma, Fixed point results of hybrid-type F-contractions, Journal of Linear and Topological Algebra
Vol. 13, No. 02, 2024, 81- 91</t>
  </si>
  <si>
    <t>https://www.researchgate.net/profile/Mohammed-Shehu-Shagari/publication/383609358_Fixed_point_results_of_hybrid-type_F_-contractions/links/66d38b02b1606e24c2ac812c/Fixed-point-results-of-hybrid-type-F-contractions.pdf</t>
  </si>
  <si>
    <t>Zentralblatt MATH, Mathematical Reviews (MathSciNet), AMS Digital Mathematics Registry</t>
  </si>
  <si>
    <t>Mohammed Shehu Shagari, Adewale Aremu, Some Advancements in Fixed Point Results of Kannan-Type
F-contractions, Commun. Nonlinear Anal. 1 (2024), 1–7</t>
  </si>
  <si>
    <t>https://www.cna-journal.com/article_202554_d84cc10fbb6c90ce6d844f5052645571.pdf</t>
  </si>
  <si>
    <t>Journal Master List, Mendeley, EBSCO, Academia.edu</t>
  </si>
  <si>
    <r>
      <rPr>
        <rFont val="Arial Narrow"/>
        <color theme="1"/>
        <sz val="10.0"/>
      </rPr>
      <t>Generalized iterated function systems on the space l</t>
    </r>
    <r>
      <rPr>
        <rFont val="Arial Narrow"/>
        <color theme="1"/>
        <sz val="10.0"/>
      </rPr>
      <t>∞(X), Journal of Mathematical Analysis and Applications
Volume 410, Issue 2, 15 February 2014, Pages 847-858</t>
    </r>
    <r>
      <rPr>
        <rFont val="Arial Narrow"/>
        <color theme="1"/>
        <sz val="10.0"/>
      </rPr>
      <t xml:space="preserve"> 
</t>
    </r>
  </si>
  <si>
    <t>Elismar R. Oliveira, On the Higuchi fractal dimension of invariant measures for countable idempotent iterated function systems, Nonlinear Science
Volume 1, December 2024, 100002, https://doi.org/10.1016/j.nls.2024.100002</t>
  </si>
  <si>
    <t>https://www.sciencedirect.com/science/article/pii/S3050517824000029</t>
  </si>
  <si>
    <t>Elsevier</t>
  </si>
  <si>
    <r>
      <rPr>
        <rFont val="Arial Narrow"/>
        <color rgb="FF222222"/>
        <sz val="10.0"/>
      </rPr>
      <t>Fixed Point Theorems for Generalized Kannan‐Type Mappings in a New Type of Fuzzy Metric Space." </t>
    </r>
    <r>
      <rPr>
        <rFont val="Arial Narrow"/>
        <i/>
        <color rgb="FF222222"/>
        <sz val="10.0"/>
      </rPr>
      <t>Journal of Mathematics</t>
    </r>
    <r>
      <rPr>
        <rFont val="Arial Narrow"/>
        <color rgb="FF222222"/>
        <sz val="10.0"/>
      </rPr>
      <t> 2020.1 (2020): 1712486.</t>
    </r>
  </si>
  <si>
    <r>
      <rPr>
        <rFont val="Arial Narrow"/>
        <color rgb="FF222222"/>
        <sz val="10.0"/>
      </rPr>
      <t>Wong, Koon Sang, Zabidin Salleh, and Habibulla Akhadkulov. "Some Common Fixed-Point Theorems of Kannan-type Contractions with CLR and EA Property on Fuzzy Metric Spaces." </t>
    </r>
    <r>
      <rPr>
        <rFont val="Arial Narrow"/>
        <i/>
        <color rgb="FF222222"/>
        <sz val="10.0"/>
      </rPr>
      <t>Jordan Journal of Mathematics and Statistics</t>
    </r>
    <r>
      <rPr>
        <rFont val="Arial Narrow"/>
        <color rgb="FF222222"/>
        <sz val="10.0"/>
      </rPr>
      <t> 17.2 (2024).</t>
    </r>
  </si>
  <si>
    <t>https://jjms.yu.edu.jo/index.php/jjms/article/download/375/20</t>
  </si>
  <si>
    <t>Zentralblatt Math and American Mathematical Society, Crossref</t>
  </si>
  <si>
    <t>Ismat Beg, FIXED POINT OF MULTIVALUED MAPS ON PARTIALLY
ORDERED BICOMPLETE QUASI-METRIC SPACES, Discussiones Mathematicae
Differential Inclusions, Control and Optimization 44 (2024) 167–184
https://doi.org/10.7151/dmdico.1251</t>
  </si>
  <si>
    <t>https://www.researchgate.net/profile/Ismat-Beg/publication/385142393_Fixed_point_of_multivalued_maps_on_partially_ordered_bicomplete_quasi-metric_spaces/links/675be086e9427c77e9099ce4/Fixed-point-of-multivalued-maps-on-partially-ordered-bicomplete-quasi-metric-spaces.pdf</t>
  </si>
  <si>
    <t>ZentralBlatt, Google Scholar</t>
  </si>
  <si>
    <t xml:space="preserve"> A new kind of nonlinear quasicontractions in metric spaces. Mathematics (2020), 8(5), 661.</t>
  </si>
  <si>
    <t>Johnsy, J., and M. Jeyaraman. "Ciric-Type Non-Uniqueness in Fixed Point Theorems for Intuitionistic Fuzzy Metric Spaces.", Commun. Nonlinear Anal. 2 (2024), 1–14</t>
  </si>
  <si>
    <t>https://www.cna-journal.com/article_206626_2d18d6aa17269ef5e4341765bcc575f7.pdf</t>
  </si>
  <si>
    <t>Copernicus Index, Mendeley, EBSCO, Journals Master List</t>
  </si>
  <si>
    <t>Any compact subset of a metric space is the attractor of a countable function system, Bulletin mathématique de la Société des Sciences Mathématiques de Roumanie
Nouvelle Série, Vol. 44 (92), No. 3 (2001), pp. 237-241</t>
  </si>
  <si>
    <r>
      <rPr>
        <rFont val="Arial Narrow"/>
        <color rgb="FF222222"/>
        <sz val="10.0"/>
      </rPr>
      <t>A sufficient condition for the existence of the invariant set for a system of functions." </t>
    </r>
    <r>
      <rPr>
        <rFont val="Arial Narrow"/>
        <i/>
        <color rgb="FF222222"/>
        <sz val="10.0"/>
      </rPr>
      <t>ANALELE UNIVERSITATII BUCURESTI</t>
    </r>
    <r>
      <rPr>
        <rFont val="Arial Narrow"/>
        <color rgb="FF222222"/>
        <sz val="10.0"/>
      </rPr>
      <t> (2002): 189.</t>
    </r>
  </si>
  <si>
    <t>Secelean N.A. (ULBS), Mi Zhou (Sanya, China), N. Saleem (Lahore, Pakinstan), M. Abbas (Lahore, Pakistan)</t>
  </si>
  <si>
    <t>Best proximity points for alternative p-contractions, Journal of Inequalities and Applications 2024.1 (2024): 4.</t>
  </si>
  <si>
    <r>
      <rPr>
        <rFont val="Arial Narrow"/>
        <color rgb="FF222222"/>
        <sz val="10.0"/>
      </rPr>
      <t>Kamran, T., et al. "Certain fixed point results via contraction mappings in neutrosophic semi-metric spaces." </t>
    </r>
    <r>
      <rPr>
        <rFont val="Arial Narrow"/>
        <i/>
        <color rgb="FF222222"/>
        <sz val="10.0"/>
      </rPr>
      <t>J Adv App Comput Math</t>
    </r>
    <r>
      <rPr>
        <rFont val="Arial Narrow"/>
        <color rgb="FF222222"/>
        <sz val="10.0"/>
      </rPr>
      <t> 11 (2024): 30-71.</t>
    </r>
  </si>
  <si>
    <t>https://www.researchgate.net/profile/Umar-Ishtiaq/publication/383148639_Certain_Fixed_Point_Results_via_Contraction_Mappings_in_Neutrosophic_Semi-Metric_Spaces/links/66be3b62145f4d35535cefc0/Certain-Fixed-Point-Results-via-Contraction-Mappings-in-Neutrosophic-Semi-Metric-Spaces.pdf</t>
  </si>
  <si>
    <t>Index Copernicus, Worldcat</t>
  </si>
  <si>
    <t>Ana Maria Acu, Nesibe Manav, Florin Sofonea</t>
  </si>
  <si>
    <t>Approximation properties of a general sequence of λ−Szász-Kantorovich-Schurer operators
Filomat
Nadeem Rao, Uday Raj Prajapati, Mohammad Shahzad, Brijesh Kumar Sinha</t>
  </si>
  <si>
    <t>https://www.researchgate.net/publication/387894224_Approximation_properties_of_a_general_sequence_of_l-Szasz-Kantorovich-Schurer_operators</t>
  </si>
  <si>
    <t>Reasearch Gate, Scholar</t>
  </si>
  <si>
    <t>Approximation Properties of (λ,μ)‐Bernstein‐Durrmeyer Operators
Mathematical Methods in the Applied Sciences
Qing-Bo Cai, Guorong Zhou</t>
  </si>
  <si>
    <t>https://www.researchgate.net/publication/387321009_Approximation_Properties_of_lm-Bernstein-Durrmeyer_Operators</t>
  </si>
  <si>
    <t>Reasearch Gate</t>
  </si>
  <si>
    <t>Comparison of Parents’ Anxiety Levels During Febrile Seizure and Epileptic Convulsion
Turkish Journal of Pediatric Emergency and Intensive Care Medicine
Halise AkcaAysun TekeliAyla Akca Caglar[...]Can Demir Karacan</t>
  </si>
  <si>
    <t>https://www.researchgate.net/publication/387156637_Comparison_of_Parents'_Anxiety_Levels_During_Febrile_Seizure_and_Epileptic_Convulsion</t>
  </si>
  <si>
    <t>Complex Generalized Stancu-Schurer Operators,
Mathematica Slovaca
Nursel ÇetinNesibe Manav Mutlu</t>
  </si>
  <si>
    <t>https://www.researchgate.net/publication/384945716_Complex_Generalized_Stancu-Schurer_Operators</t>
  </si>
  <si>
    <t>A note on a general sequence of λ-Szász Kantorovich type operators,
Computational and Applied Mathematics
Nadeem Rao, Mohammad Ayman Mursaleen, Reşat Aslan</t>
  </si>
  <si>
    <t>https://www.researchgate.net/publication/384616965_A_note_on_a_general_sequence_of_l-Szasz_Kantorovich_type_operators</t>
  </si>
  <si>
    <t>On the Properties of the Modified λ-Bernstein-Stancu Operators, Symmetry
Zhi-Peng Lin, Gülten Torun, Esma Kangal, [...], Qing-Bo Cai</t>
  </si>
  <si>
    <t>https://www.researchgate.net/publication/384425709_On_the_Properties_of_the_Modified_l-Bernstein-Stancu_Operators</t>
  </si>
  <si>
    <t>Convergence of λ -Bernstein - Kantorovich operators in the Lp - norm, Journal of Numerical Analysis and Approximation Theory
P. N. Agrawal, Behar Baxhaku</t>
  </si>
  <si>
    <t>https://www.researchgate.net/publication/382197630_Convergence_of_lambda-Bernstein_-_Kantorovich_operators_in_the_L_p-_norm</t>
  </si>
  <si>
    <t>Reasearch Gate, scholar</t>
  </si>
  <si>
    <t>Approximation by a new Stancu variant of generalized (\lambda, \mu)-Bernstein operators
Alexandria Engineering Journal,
Qing-Bo Cai, Reşat Aslan, Faruk Özger, Hari Mohan Srivastava</t>
  </si>
  <si>
    <t>Approximation by a new kind of (λ,μ)-Bernstein–Kantorovich operators,
Computational and Applied Mathematics
Qing-Bo Cai</t>
  </si>
  <si>
    <t>https://www.researchgate.net/publication/381464339_Approximation_by_a_new_kind_of_lambda_mu_-Bernstein-Kantorovich_operators</t>
  </si>
  <si>
    <t>Bivariate λ-Bernstein operators on triangular domain, AIMS Mathematics
Guorong Zhou, Qing-Bo Cai</t>
  </si>
  <si>
    <t>https://www.researchgate.net/publication/380012060_Bivariate_l-Bernstein_operators_on_triangular_domain</t>
  </si>
  <si>
    <t>Kantorovich-Stancu Type (α, λ, s) - Bernstein Operators and Their Approximation Properties,
Mathematical and Computer Modelling of Dynamical Systems
Nezihe Turhan Turan, Faruk Özger, Mohammad Mursaleen</t>
  </si>
  <si>
    <t>https://www.researchgate.net/publication/379338315_Kantorovich-Stancu_Type_a_l_s_-_Bernstein_Operators_and_Their_Approximation_Properties</t>
  </si>
  <si>
    <t>A new kind of λ-Bernstein operators with better approximation,
Annals of the Alexandru Ioan Cuza University - Mathematics
Shagufta Rahman</t>
  </si>
  <si>
    <t>https://www.researchgate.net/publication/380870204_A_new_kind_of_l-Bernstein_operators_with_better_approximation</t>
  </si>
  <si>
    <t>Ana Maria Acu, Vijay Gupta, Ioan Rasa, Florin Sofonea</t>
  </si>
  <si>
    <t>New exponential operators connected with a2+x2: a generalization of Post-Widder and Ismail-May operators,
Computational and Applied Mathematics
Vijay Gupta, Anjali</t>
  </si>
  <si>
    <t>https://www.researchgate.net/publication/386103880_New_exponential_operators_connected_with_a2x2_a_generalization_of_Post-Widder_and_Ismail-May_operators</t>
  </si>
  <si>
    <t>Approximation by semi-exponential Post-Widder operators, Annali dell'Università di Ferrara. Sezione 7: Scienze matematiche
Brijesh Kumar Grewal, Meenu Rani</t>
  </si>
  <si>
    <t>https://www.researchgate.net/publication/380445486_Approximation_by_semi-exponential_Post-Widder_operators</t>
  </si>
  <si>
    <t>Construction of New Operators by Composition of Integral-Type Operators and Discrete Operators,
Mathematica Pannonica
Ulrich Abel, V Gupta</t>
  </si>
  <si>
    <t>https://www.researchgate.net/publication/377915641_Construction_of_New_Operators_by_Composition_of_Integral-Type_Operators_and_Discrete_Operators</t>
  </si>
  <si>
    <t>Ana Maria Acu, Vijay Gupta, Florin Sofonea</t>
  </si>
  <si>
    <t>Approximation of Baskakov type Pólya–Durrmeyer operators</t>
  </si>
  <si>
    <t>Curves defined by a class of discrete operators: Approximation result and applications, Mathematical Methods in the Applied Sciences
Rosario Corso, Gabriele Gucciardi</t>
  </si>
  <si>
    <t>https://www.researchgate.net/publication/383495099_Curves_defined_by_a_class_of_discrete_operators_Approximation_result_and_applications</t>
  </si>
  <si>
    <t>Direct, Inverse Theorems of Approximation by Linear Combinations of Weighted Baskakov--Durrmeyer Operators in Orlicz Spaces,
Analysis in Theory and Applications
Lingxiong Han and Yumei Bai</t>
  </si>
  <si>
    <t>https://www.researchgate.net/publication/381274199_Direct_Inverse_Theorems_of_Approximation_by_Linear_Combinations_of_Weighted_Baskakov--Durrmeyer_Operators_in_Orlicz_Spaces</t>
  </si>
  <si>
    <t>Curves defined by a class of discrete operators: approximation result and applications
Rosario CorsoGabriele Gucciardi</t>
  </si>
  <si>
    <t>https://www.researchgate.net/publication/380568860_Curves_defined_by_a_class_of_discrete_operators_approximation_result_and_applications</t>
  </si>
  <si>
    <t>Florin Sofonea</t>
  </si>
  <si>
    <t>Some properties from q-Calculus</t>
  </si>
  <si>
    <t>On the Fekete–Szegö Problem for Certain Classes of (γ,δ)-Starlike and (γ,δ)-Convex Functions Related to Quasi-Subordinations,
Symmetry
Norah Saud AlmutairiAwatef ShahenAdriana CatasHanan Darwish</t>
  </si>
  <si>
    <t>https://www.researchgate.net/publication/383131572_On_the_Fekete-Szego_Problem_for_Certain_Classes_of_gd-Starlike_and_gd-Convex_Functions_Related_to_Quasi-Subordinations</t>
  </si>
  <si>
    <t>Multi-parametric post quantum Simpson inequalities and their applications, Filomat
Muhammad RaeesMuhammad Uzair AwanArtion KashuriMatloob Anwar</t>
  </si>
  <si>
    <t>https://www.researchgate.net/publication/376582979_Multi-parametric_post_quantum_Simpson_inequalities_and_their_applications</t>
  </si>
  <si>
    <t>Florin Sofonea, Ioan Ţincu, Ana Maria Acu</t>
  </si>
  <si>
    <t>Convex sequences of higher order</t>
  </si>
  <si>
    <t>Decomposition of Approximately Monotone and Convex Sequences,
Angshuman Robin Goswami</t>
  </si>
  <si>
    <t>https://www.researchgate.net/publication/379901479_DECOMPOSITION_OF_APPROXIMATELY_MONOTONE_AND_CONVEX_SEQUENCES</t>
  </si>
  <si>
    <t>On approximately Convex and Affine Sequences,Angshuman Robin Goswami</t>
  </si>
  <si>
    <t>https://www.researchgate.net/publication/379901615_ON_APPROXIMATELY_CONVEX_AND_AFFINE_SEQUENCES</t>
  </si>
  <si>
    <t>Rate of approximation of blending type modified univariate and bivariate λ-Schurer-Kantorovich operators
R Aslan - Kuwait Journal of Science</t>
  </si>
  <si>
    <t>https://scholar.google.com/scholar?hl=ro&amp;as_sdt=2005&amp;sciodt=0%2C5&amp;cites=3402632960284268424&amp;scipsc=&amp;as_ylo=2024&amp;as_yhi=2024</t>
  </si>
  <si>
    <t>Scholar</t>
  </si>
  <si>
    <t>A note on a general sequence of -Szász Kantorovich type operators
N Rao, M Ayman-Mursaleen, R Aslan - Computational and Applied</t>
  </si>
  <si>
    <t>https://link.springer.com/article/10.1007/s40314-024-02946-6</t>
  </si>
  <si>
    <t>Kantorovich-Stancu type (α,λ,s) - Bernstein operators and their approximation properties
N Turhan, F Özger, M Mursaleen - Mathematical and Computer</t>
  </si>
  <si>
    <t>https://www.tandfonline.com/doi/full/10.1080/13873954.2024.2335382</t>
  </si>
  <si>
    <t>Approximation properties of Riemann-Liouville type fractional Bernstein-Kantorovich operators of order, E Baytunç, H Aktuğlu, NI Mahmudov - Mathematical Foundations</t>
  </si>
  <si>
    <t>https://www.aimsciences.org/article/doi/10.3934/mfc.2023030</t>
  </si>
  <si>
    <t>Kantorovich Variant of the Blending Type Bernstein Operators
E Baytunç, H Gezer, H Aktuğlu - Bulletin of the Iranian Mathematica</t>
  </si>
  <si>
    <t>https://link.springer.com/article/10.1007/s41980-024-00917-5</t>
  </si>
  <si>
    <t>Blending type approximation by λ-Bernstein-Beta type operators
A Senapatia, A Kumarb, T Soma - Filomat</t>
  </si>
  <si>
    <t>https://www.researchgate.net/profile/Ajay-Kumar-135/publication/387744769_Blending_type_approximation_by_l-Bernstein-Beta_type_operators/links/677b3031117f340ec3f65a23/Blending-type-approximation-by-l-Bernstein-Beta-type-operators.pdf</t>
  </si>
  <si>
    <t>Approximation by semi-exponential Post-Widder operators
BK Grewal, M Rani - ANNALI DELL'UNIVERSITA'DI FERRARA</t>
  </si>
  <si>
    <t>https://link.springer.com/article/10.1007/s11565-024-00517-5</t>
  </si>
  <si>
    <t>Ana Maria Acu, Florin Sofonea</t>
  </si>
  <si>
    <t>A class of optimal quadrature formulae
Autori
Ana Maria Acu, Florin Sofonea</t>
  </si>
  <si>
    <t>A swarm-intelligence based formulation for solving nonlinear ODEs: γβII-(2+ 3) P method
M Babaei - Applied Soft Computing</t>
  </si>
  <si>
    <t>https://www.sciencedirect.com/science/article/pii/S1568494624001984?casa_token=icfDUsGXL4kAAAAA:YgJ1c1U-Vz9cU1EMcUHx1H7tiI_H-LuNL3FlPMEG9khdHFKUfu5OUY1-HWpyGFqu97okndk</t>
  </si>
  <si>
    <t>Convex Sequence and Convex Polygon
AR Goswami, Istvan Szalkai</t>
  </si>
  <si>
    <t>https://arxiv.org/abs/2404.12095</t>
  </si>
  <si>
    <t>Ana-Maria Acu, Ioan Rasa, Florin Sofonea</t>
  </si>
  <si>
    <t>Operatori liniari și pozitivi, inegalități, clase de funcții convexe
SV Pașca</t>
  </si>
  <si>
    <t>http://digital-library.ulbsibiu.ro/jspui/handle/123456789/3932</t>
  </si>
  <si>
    <t>Positive linear operators, convergence, degree of approximation
AM SESERMAN</t>
  </si>
  <si>
    <t>chrome-extension://efaidnbmnnnibpcajpcglclefindmkaj/https://doctorat.utcluj.ro/theses/view/rpCrhwvJpfNb15XeBQb5mvWuPLZBnOjFxod6chkv.pdf</t>
  </si>
  <si>
    <t>H. Hu, S. Ye, Norm of the Hilbert matrix operator between some spaces of analytic functions, arXiv Math</t>
  </si>
  <si>
    <t xml:space="preserve">
https://arxiv.org/abs/2410.16598</t>
  </si>
  <si>
    <t>Haque, Sabina Jehan, Graph-Theoretic Approaches to Biochemical Reaction Networks, PhD Thesis, Harvard University</t>
  </si>
  <si>
    <t>https://dash.harvard.edu/entities/publication/7362ee7c-83a1-4fef-8b4c-13257f99c358</t>
  </si>
  <si>
    <t>Teza de doctorat indexata in Google Scholar</t>
  </si>
  <si>
    <t xml:space="preserve"> "Orthogonal decompositions induced by generalized contractions." Acta Sci. Math.(Szeged) 70 (2004): 751-765.</t>
  </si>
  <si>
    <t xml:space="preserve">Radharamani, A., and N. Sathyavathi. (\alpha, \beta)-Quasi A - Normal Operators in Semi–Hilbert Spaces "BULLETIN OF MATHEMATICS AND STATISTICS RESEARCH.", Vol. 12. Issue.4. 2024 </t>
  </si>
  <si>
    <t>http://www.bomsr.com/12.4.24/28-35%20N.Sathyavathi.pdf</t>
  </si>
  <si>
    <t>Новіцький Р. О., Гапіч Г. В, НАСЛІДКИ ВІЙНИ В УКРАЇНІ
ДЛЯ ВОДНОГО ГОСПОДАРСТВА
ТА РИБОГОСПОДАРСЬКОЇ ГАЛУЗІ, Chapter 7-</t>
  </si>
  <si>
    <t>EBSCO, DOAJ</t>
  </si>
  <si>
    <t>Sapta Suhardono, Yosef Adicita, Mega Mutiara Sari, I Wayan Koko Suryawan, Coastal Degradation in Tanjung Uma, Batam City, Indonesia: A SWOT Analysis of Environmental Challenges and Opportunities, INDONESIAN JOURNAL OF SOCIAL AND ENVIRONMENTAL ISSUES-</t>
  </si>
  <si>
    <t>https://www.ojs.literacyinstitute.org/index.php/ijsei/index</t>
  </si>
  <si>
    <t>DOAJ, EBSCO, BASE, GARUDA</t>
  </si>
  <si>
    <t>Miljana Milić1, Novak Radivojević1,
Jelena Milojković1, Miljan Jeremić2, DAILY DANUBE RIVER WATER LEVEL PREDICTION
USING EXTREME LEARNING MACHINE APPROACH, FACTA UNIVERSITATIS-</t>
  </si>
  <si>
    <t>https://doi.org/10.22190/FUACR240111002M</t>
  </si>
  <si>
    <t>IndexCopernicus, EBSCO, DOAJ, Ulrich, Scirus, etc.</t>
  </si>
  <si>
    <t>A Curtean-Bănăduc, C Mihuţ, A Burcea, GS McCall, C Matei, D Bănăduc</t>
  </si>
  <si>
    <t>Burcu Aişeoğlu  , Arif Parmaksız, Assessing the Effects of Microplastics on Freshwater Fish, INTERNATIONAL JOURNAL OF NATURE AND LIFE SCIENCES-</t>
  </si>
  <si>
    <t>https://dergipark.org.tr/en/pub/ijnls/issue/85939/1496421</t>
  </si>
  <si>
    <t>Rootindexing, I2OR Index, etc.</t>
  </si>
  <si>
    <t>Endalkachew Daniel, Use of medicinal plants in the control of fish parasites and problems related to their use in ethnoveterinary treatment-A review, JOURNAL OF ISTANBUL VETERINARY SCIENCES-</t>
  </si>
  <si>
    <t>https://dergipark.org.tr/en/pub/http-www-jivs-net/issue/89492/1572627</t>
  </si>
  <si>
    <t>Scientific Indexing Service, Eurasian Scientific Index, etc.</t>
  </si>
  <si>
    <t>Clarivate, EBSCO, Scilit, etc.</t>
  </si>
  <si>
    <t xml:space="preserve">Hilton Brandão Araújo 1, 
Paulo Valladares Soares2, 
Maximilian Espuny3, 
Otávio José de Oliveira4, Iproving water eficiency in higher education institutions: contributions from the Boa Vosta campus of the Federal Institute Roraima, INSTITUTE OF RORAIMA, REVISTA DE GESTAO SOCIAL E AMBIENTAL-
</t>
  </si>
  <si>
    <t>https://www.researchgate.net/profile/Maximilian-Espuny/publication/382584599_Improving_Water_Efficiency_in_Higher_Education_Institutions_Contributions_From_the_Boa_Vista_Campus_of_the_Federal_Institute_of_Roraima/links/66a3be5dde060e4c7e5d9bf2/Improving-Water-Efficiency-in-Higher-Education-Institutions-Contributions-From-the-Boa-Vista-Campus-of-the-Federal-Institute-of-Roraima.pdf</t>
  </si>
  <si>
    <t>SCIMAGO, LATINDEX, etc.</t>
  </si>
  <si>
    <t>*Snežana Simić, Nevena Đorđević, Nada Tokodi, Damjana Drobac Backović &amp; Zoran Marinović, Eutrophication of Fishing Waters and the Influence of Cyanobacterial Occurrence and Blooming on Fish Resources: Case Studies in Serbia, Chapter in  Ecological Sustainability of Fish Resources of Inland Waters of the Western Balkans-</t>
  </si>
  <si>
    <t>Hamidullah Aman, Ziaul Haq Doost, Abdul Wali Hejran, Ali Danandeh Mehr, Robert Szczepanek, Gordon Gilja, Survey on The Challenges for Achieving SDG 6: Clean Water and Sanitation: A Global Insight, KNOWLEDGE-BASED ENGINEERING AND SCIENCES-</t>
  </si>
  <si>
    <t>https://kbes.journals.publicknowledgeproject.org/index.php/kbes/article/view/11395/10075</t>
  </si>
  <si>
    <t>Ocieczek Aneta , Kozirok Witold , Kłopotek Katarzyna, Eating behaviors of Gdynia Maritime University students regarding the consumption of beverages as a source of water, BAZA DANYCH O ZAWARTOSCI POLSKICH CZASOPISM TECHNICZNYCH-</t>
  </si>
  <si>
    <t>https://yadda.icm.edu.pl/baztech/element/bwmeta1.element.baztech-ac9b3b6a-2900-4578-88ea-7122e9df1850</t>
  </si>
  <si>
    <t>BazTech, icm, SUKAL, PRZEGLADAJ</t>
  </si>
  <si>
    <t>Chep Makur Chuot, Assessment of the Effectiveness of Oil Spillage Management in the Melut Basin of South Sudan, MASTER THESIS-</t>
  </si>
  <si>
    <t>https://ir.kiu.ac.ug/items/2eaa6715-0c48-44a5-bcdc-93d36d81c2c3</t>
  </si>
  <si>
    <t>Ulrich, Scirus</t>
  </si>
  <si>
    <t>Freshwater ecosystems’ benthic microplastic uptake in fish: the case study of Chondrostoma nasus (Linnaeus, 1758)</t>
  </si>
  <si>
    <t>Alecsandra Andreea BUDIHOI , Valeria POP , Alexandru OZUNU , Monica POPA, The effects of microplastic and nanoplastic particles on the environment and the human body, THE JOURNAL OF SCHOOL AND UNIVERSITY MEDICINE-</t>
  </si>
  <si>
    <t>https://www.revista-medicina-scolara.ro/article_html.php?did=15304&amp;issueno=0</t>
  </si>
  <si>
    <t>TELCEAN, Ilie-Cătălin; GROZA, Marius-Ioan; CICORT-LUCACIU, Alfred-Ștefan, A new record of the invasive fish, Perccottus glenii, in Oltenia Region, South-Western Romania: Blahnița Plain, Mehedinți County, SOUTH-WESTERN JOURNAL OF HORTICULTURE BIOLOGY &amp; ENVIRONMENT-</t>
  </si>
  <si>
    <t>https://openurl.ebsco.com/EPDB%3Agcd%3A7%3A13225399/detailv2?sid=ebsco%3Aplink%3Ascholar&amp;id=ebsco%3Agcd%3A182033232&amp;crl=c&amp;link_origin=scholar.google.com</t>
  </si>
  <si>
    <t>*Somogyi Dóra1,2, Erős Tibor3, Mozsár Attila3, Czeglédi István3, Szeles Júlia4, Nagy László1
, Antal László1, Nyeste Krisztián1, HALASZAT-TUDOMANY-</t>
  </si>
  <si>
    <t>https://teszt.hungarikum.hu/sites/default/files/cikk/2024-12/Hal%C3%A1szat%20digitalis%202024_2_21-28.pdf</t>
  </si>
  <si>
    <t>Ioana Boeraș, Angela Curtean-Bănăduc, Doru Bănăduc, Gabriela Cioca</t>
  </si>
  <si>
    <t>Anthropogenic sewage water circuit as vector for SARS-CoV-2 viral ARN transport and public health assessment, monitoring and forecasting—Sibiu metropolitan area (Transylvania …</t>
  </si>
  <si>
    <t>Cosmin I. Mohor ∙ George C. Oprinca georgecalin.oprinca@ulbsibiu.ro ∙ Alexandra Oprinca-Muja ∙ Sorin R. Fleacă ∙ Adrian Boicean ∙ Ioana Boeraș ∙ Mihai D. Roman ∙ Călin I. Mohor, Vertical transmission of SARS-CoV-2 from mother to fetus, PATHOLOGY</t>
  </si>
  <si>
    <t>Vladica Simić, Snežana Simić, Ana Petrović, Tijana Veličković, Predrag Simović, Milica Stojković-Piperac &amp; Đurađ Milošević, A Brief Overview of the Development of the ES–HIPPO Model for Assessing the Sustainability and Conservation Priorities of Fish, Fis</t>
  </si>
  <si>
    <t>Vladica Simić, Miljanović Branko, Ana Petrović, Milena Radenković, Milica Stojković Piperac, Tijana Veličković, Marija Jakovljević &amp; Snežana Simić, Inland Fisheries in Serbia: Historical Aspect, Fish Resources, Management, and Conservation, Chapter in  Ec-</t>
  </si>
  <si>
    <t>Miguel Ángel Álvarez Vázquez, INTERACCIÓNS SOCIEDADE-MEDIO AMBIENTE: ANÁLISE ESTRATIGRÁFICA E SEDIMENTARIA NO NOROESTE PENINSULAR, REVISTAS UVIGO-</t>
  </si>
  <si>
    <t>https://revistas.uvigo.es/index.php/mns/article/view/5880</t>
  </si>
  <si>
    <t xml:space="preserve"> *Radojković, Nataša, Đuretanović, Simona, 
Milošković, Aleksandra, 
Radenković, Milena, Jakovljević, Marija, Veličković, Tijana 
Nikolić, Marijana,
Simić, Vladica, Fish diversity assessment of the Ibar Eiver: a-20 year perspective, SCIDAR - A DIGITAL ARCHIVE OF THE UNIVERSITY OF KRAGUEVAC-</t>
  </si>
  <si>
    <t>https://scidar.kg.ac.rs/handle/123456789/21158</t>
  </si>
  <si>
    <t>Kenneth Ray Olson1, Sergey Stanislavovich Chernyanskii2, Karun and Shatt Al-Arab River System: Historic and Modern Attempts to Manage Iran’s Lifeline, SCIENTIFIC RESEARCH-</t>
  </si>
  <si>
    <t>https://www.scirp.org/journal/paperinformation?paperid=134534</t>
  </si>
  <si>
    <t>Davis, Meredith Taylor, Genomics and eDNA provide a holistic understanding of microbial communities and zoonoses in Aotearoa's waters : a thesis presented in partial fulfilment of the requirements for the degree of Doctor of Philosophy in Ecology at Massey University, Palmerston North, New Zealand, PHD THESIS-</t>
  </si>
  <si>
    <t>https://mro.massey.ac.nz/items/5f279785-afbe-4559-a843-9e5114da67ab/full</t>
  </si>
  <si>
    <t>Titi Setiyoningsih, Sarwiji Suwandi, Nugraheni E. Wardani, Chafit Ulya, Eko Setyawan, Sugit Zulianto, Representation of the ecological crisis impact in Sumur, a short story written by Eka Kurniawan, BAHASA SENI-</t>
  </si>
  <si>
    <t>https://citeus.um.ac.id/jbs/vol52/iss2/6/</t>
  </si>
  <si>
    <t>Kolo, R. J., Babalola, O. J., Amesa, V. S. and Adeniyi, N. O., Assessment of Physico-Chemical Parameters of River Sabon Dagah, Minna, Niger State, BIOLOGICAL AND ENVIRONMENTAL SCIENCES JOURNAL-</t>
  </si>
  <si>
    <t>https://citeus.um.ac.id/jbs/vol52/iss2/1/</t>
  </si>
  <si>
    <t>Qingyi Luo, Yao-Yang Xu Wenli, Zhang Ruowen, Wu Xiaowei, Lin Qinghua, Cai Ming-Chih Chiu, Research Status and Future Agenda in Small Hydropower from the Perspective of Sustainable Development Goals, ACS ES&amp;T WATER-</t>
  </si>
  <si>
    <t>https://pubs.acs.org/doi/abs/10.1021/acsestwater.4c00010</t>
  </si>
  <si>
    <t>M.C. Silva, [1] ; M.J.O. Almeida [2] ; R.S. Juliano [3] ; U.G.P. Abreu [3] ; D.M. M.R. Azevêdo [4] ; A.M. Araújo [4], Orelha rudimentar congênita em caprinos no Brasil: descritores homogêneos e distribuição geográfica de ecotipo Nambi no Piauí, DIALNET-</t>
  </si>
  <si>
    <t>https://dialnet.unirioja.es/servlet/articulo?codigo=9774990</t>
  </si>
  <si>
    <t xml:space="preserve">Eleftherios Mezilis, The impact of Marine and Offshore Renewable
Energy on the European Energy System
Evolution, LICENCE THESIS-
</t>
  </si>
  <si>
    <t>https://repository.tudelft.nl/file/File_fa101562-b92b-45f6-8c1a-7da1d897a978?preview=1</t>
  </si>
  <si>
    <t xml:space="preserve">Jan Novotný, Populace vranek obecných ve vybraných tocích Šumavy, THESIS-
</t>
  </si>
  <si>
    <t>https://theses.cz/id/25vx3k/Novotny_Jan_2024_BP.pdf</t>
  </si>
  <si>
    <t>Mészáros, Vojtěch. "Technologie přeměny energie s ohledem na využití obnovitelných zdrojů a celkovou bilanci, THESIS-</t>
  </si>
  <si>
    <t>https://theses.cz/id/n2c6ym/?lang=cs</t>
  </si>
  <si>
    <t>Nina Tisnawati, Noormawanti Noormawanti, Murtadlo Murtadlo, Agus Pahrudin, The Role of Philosophy in the Development of Islamic Education Management, JURNAL MANAJEMEN, KEPEMINPINAN, DAN SUPERVISI PENDIDIKAN-</t>
  </si>
  <si>
    <t>https://jurnal.univpgri-palembang.ac.id/index.php/JMKSP/article/view/14419</t>
  </si>
  <si>
    <t>Doru Bănăduc, Michael Joy, Horea Olosutean, Sergey Afanasyev &amp; Angela Curtean-Bănăduc</t>
  </si>
  <si>
    <t>Fulga, Ana. Contribuții la studiul factorilor de risc ai neoplasmului faringo-esofagian în regiunea Dunării de Jos. Diss. Universitatea „Dunărea de Jos” din Galați, 2024. Teză Doc.-</t>
  </si>
  <si>
    <t>https://ugal.ro/files/doctorat/sustineri/2024/REZUMAT_TEZA_DE_DOCTORAT_-_Fulga.pdf</t>
  </si>
  <si>
    <t>D Bănăduc, A Curtean-Bănăduc, F Pedrotti, K Cianfaglione, JR Akeroyd</t>
  </si>
  <si>
    <t>Human impact on Danube watershed biodiversity in the XXI century</t>
  </si>
  <si>
    <t>*Kevin Cianfaglione. An editorial to introduce the New Journal Wild: Issues, Approaches, Ideas and Proposals, WILD-</t>
  </si>
  <si>
    <t>https://www.mdpi.com/3042-4526/1/1/3</t>
  </si>
  <si>
    <t>Doru Bănăduc, Răzvan Voicu, Angela Bănăduc</t>
  </si>
  <si>
    <t>Sediments as factor in the fate of the threatened endemic fish species Romanichthys valsanicola Dumitrescu, Bănărescu and Stoica, 1957 (Vâlsan River basin, Danube Basin)</t>
  </si>
  <si>
    <t>Rodrigue Fotie Lele1,2*, Mihaela Amalia Diminescu3, Issoufou Ouedraogo1,4, Annette Madelene Dăncila3, Souleymane Pelede1, Alphonse Emadak5, Martin Lompo1, Granulometry Assessment of Lom Pangar Dam Sediments (East-Cameroon), SCIENTIFIC RESEARCH-</t>
  </si>
  <si>
    <t>https://www.scirp.org/journal/paperinformation?paperid=134109</t>
  </si>
  <si>
    <t xml:space="preserve">1Laurenţiu Burlacu, 2, Claudiu Gavriloaie, 1,3Dragoş Ş. Măntoiu,1, Ioana G. Puşcaşu,, 1Roxana I. Guţă, Beneath the surface: critical insights into the
conservation status and ecological dynamics of
Romanichthys valsanicola, AES BIOFLUX-
</t>
  </si>
  <si>
    <t>https://www.researchgate.net/profile/Laurentiu-Burlacu/publication/388105360_Beneath_the_surface_critical_insights_into_the_conservation_status_and_ecological_dynamics_of_Romanichthys_valsanicola/links/67a1e42c52b58d39f26aeabe/Beneath-the-surface-critical-insights-into-the-conservation-status-and-ecological-dynamics-of-Romanichthys-valsanicola.pdf</t>
  </si>
  <si>
    <t>Gina-Oana Popa, Andreea Dudu, Doru Bănăduc, Angela Curtean-Bănăduc, Alexandru Burcea, Dorel Ureche, Ramona Nechifor, Sergiu Emil Georgescu, Marieta Costache</t>
  </si>
  <si>
    <t>Junling Zhang, Mingcong Liao, Jianghua Wang &amp; Zemao Gu, Development of microsatellite markers and comprehensive assessment on genetic variation of the red swamp crayfish (Procambarus clarkii) in Hubei province, China, AQUACULTURE INTERNATIONAL-</t>
  </si>
  <si>
    <t>https://link.springer.com/article/10.1007/s10499-024-01416-4</t>
  </si>
  <si>
    <t>P Anastasiu, C Preda, D Bănăduc, D Cogălniceanu</t>
  </si>
  <si>
    <t>Alien Species of EU Concern in Romania.</t>
  </si>
  <si>
    <t>*Paulina Anastasiu 1,2, Iulia V Miu 3,✉, Athanasios A Gavrilidis 3, Cristina Preda 3,4, Laurentiu Rozylowicz 3, Culita Sirbu 5, Adrian Oprea 6,7, Mihaela Urziceanu 2,8, Petronela Camen-Comanescu 1, Eugenia Nagoda 1, Daniyar Memedemin 9,4, Marius Barbos 10, Violeta Boruz 11, Alina Cislariu 2, Ioan Don 12, Marius Fagaras 4, Jozsef Pal Frink 13, Ioana Mihaela Georgescu 14, Ovidiu Ioan Haruta 15, Bogdan-Iuliu Hurdu 16, Attila Matis 17, Sretco Milanovici 18, Sorana Muncaciu 10, Alina Georgeta Neacsu 19, Monica Neblea 20, Alma Lioara Nicolin 21, Mariana Niculescu 22, Silvia Oroian 23, Oliviu Grigore Pop 24, Daniel I Radutoiu 25, Mihaela Samarghitan 26, Ioana Simion 11, Liliana Cristina Soare 20, Corina Steiu 27, Emilia Stoianov 10, Daniela Strat 28, Anna Szabo 29, Paul Marian Szatmari 30, Corneliu Tanase 23, Marian D Mirea 3, Nicolae Manta 31, Ioana M Sirbu 2, Alien plant species distribution in Romania: a nationwide survey following the implementation of the EU Regulation on Invasive Alien Species, BIODIVERS DATA-</t>
  </si>
  <si>
    <t>https://pmc.ncbi.nlm.nih.gov/articles/PMC11150868/</t>
  </si>
  <si>
    <t xml:space="preserve">Daniela Mihaela Măceșeanu 1, 2,*, Marius Făgăraș 3, Quantitative data regarding invasive plant species from habitats of European interest in the Pesceana River basin,
Vâlcea County, CURRENT TRENDS IN NATURAL SCIENCES-
</t>
  </si>
  <si>
    <t>https://www.natsci.upit.ro/media/2663/14maceseanu-and-fagaras.pdf</t>
  </si>
  <si>
    <t>Lauranne Alaerts, Jonathan Lambrechts, Ny Riana Randresihaja, Luc Vandenbulcke, Olivier Gourgue, Emmanuel Hanert, and Marilaure Grégoire, An integrated high-resolution bathymetric model for the Danube Delta system, earth system science data, Chapter-</t>
  </si>
  <si>
    <t>file:///C:/Users/DELL/Downloads/10.1515_geo-2022-0559.pdf</t>
  </si>
  <si>
    <t>Nenad Komazec , Svetislav Šoškić EMAIL logo , Aleksandar Milić , Katarina Štrbac and Aleksandar Valjarević, Water transportation planning in connection with extreme weather conditions; case study – Port of Novi Sad, Serbia, OPEN GEOSCIENCES-</t>
  </si>
  <si>
    <t>https://www.researchgate.net/publication/377815862_Water_transportation_planning_in_connection_with_extreme_weather_conditions_case_study_-_Port_of_Novi_Sad_Serbia</t>
  </si>
  <si>
    <t>D. V. Dubуna, P. M. Ustymenko, T. P. Dzyuba, L. P. Vakarenko, M. Yemelyanova, P. A. Tymoshenko, RUDERAL VEGETATION OF THE DANUBE BIOSPHERE RESERVE OF THE NATIONAL ACADEMY OF SCIENCES OF UKRAINE AND MEASURES OF ITS RESTRUCTURING OPTIMIZATION, BULLETIN OF SUMY NATIONAL AGRARIAN UNIVERSITY-</t>
  </si>
  <si>
    <t>https://snaubulletin.com.ua/index.php/ab/article/view/1174</t>
  </si>
  <si>
    <t>A Curtean-BĂnĂduc, IC CismaŞ, D BĂnĂduc</t>
  </si>
  <si>
    <t>SUPPORT ELEMENTS FOR COBITIS TAENIA LINNAEUS, 1758 MANAGEMENT DECISIONS SYSTEM FOR ROSCI0132 (TRANSYLVANIA, ROMANIA)</t>
  </si>
  <si>
    <t>BE Bărbat, 21st Century Artificial Intelligence Tackling Climate Instability. Cybernetic Modelling of Living Systems, CHAPTER IN DACISION MAKING AND DECISION SUPPORT IN THE INFORMATION ERA-</t>
  </si>
  <si>
    <t>Miad Khalaf, Gina Oana Popa, Andreea Dudu, Sergiu Emil Georgescu, Doru Bănăduc, Marieta Costache</t>
  </si>
  <si>
    <t>Microsatellites Variation in two Different Populations of Brown Trout (Salmo trutta, morpha fario, Linnaeus, 1758) from Făgăraş Mountains</t>
  </si>
  <si>
    <t>John D. C. Linnell, Bjørn Kaltenborn, Yennie Bredin
Jan Ove Gjershaug, Evaluarea biodiversității din Munții Făgăraș, NINA Report 1236-</t>
  </si>
  <si>
    <t>https://www.carpathia.org/wp-content/uploads/2019/11/ECOSS-Raport-A1.1-Fagaras-biodiversity-RO.pdf</t>
  </si>
  <si>
    <t>TELCEAN, Ilie-Cătălin; GROZA, Marius-Ioan; CICORT-LUCACIU, Alfred-Ștefan, A NEW RECORD OF THE INVASIVE FISH, Perccottus glenii, IN OLTENIA REGION, SOUTH-WESTERN ROMANIA: BLAHNIȚA PLAIN, MEHEDINȚI COUNTY, South-WESTERN JOURNAL OF HORTICULTURE BIOLOGY &amp; ENV-</t>
  </si>
  <si>
    <t>*Somogyi Dóra1,2, Erős Tibor3, Mozsár Attila3, Czeglédi István3, Szeles Júlia4, Nagy László1
, Antal László1, 
Nyeste Krisztián1, Investigating the feeding ecology and effect of the invasive
Amur sleeper (Perccottus glenii Dybowski, 1877) on the aquatic
assemblage, HALASZAT-TUDOMANY-</t>
  </si>
  <si>
    <t>1Laurenţiu Burlacu, 2Claudiu Gavriloaie, 1,3Dragoş Ş. Măntoiu,
1
Ioana G. Puşcaşu, 1Roxana I. Guţă, Beneath the surface: critical insights into the
conservation status and ecological dynamics of
Romanichthys valsanicola, aes bioflux-</t>
  </si>
  <si>
    <t>Doru BĂNĂDUC *, Victor STROILĂ *
and Angela CURTEAN-BĂNĂDUC *</t>
  </si>
  <si>
    <t>Mala Stavrescu Bedivan, Gilea Gabriel-Catalin, Cristina Florentina Alistar, Stefan Sabin-Adrian, Ionut Cosmin Sfetcu, A BIOMETRIC ANALYSIS AND FISHERMEN'S PERCEPTION ON Pseudorasbora parva (Temminck &amp; Schlegel, 1846): A CASE STUDY FROM ROMANIA, AgroLife Scientific Journal-</t>
  </si>
  <si>
    <t>Angela CURTEAN-BĂNĂDUC * and Doru BĂNĂDUC **</t>
  </si>
  <si>
    <t>THYMALLUS THYMALLUS (LINNAEUS, 1758), ECOLOGICAL STATUS
IN MARAMUREŞ MOUNTAINS NATURE PARK (ROMANIA)</t>
  </si>
  <si>
    <t xml:space="preserve">by Paul Uiuiu 1,2ORCID,Radu Constantinescu 1,2,*,Tudor Păpuc 1,2ORCID,George-Cătălin Muntean 1,2ORCID,Maria Cătălina Matei-Lațiu 3,Anca Becze 4ORCID,Daniel Cocan 1,2,Călin Lațiu 1,2,*ORCID andCristian Olimpiu Martonoș 5, Influence of Longitudinal Fragmentation on Length–Weight Relationships of Fishes in the Someșul Cald River, Romania, Fishes </t>
  </si>
  <si>
    <t>Jordan A. Pitt1,2,5, Scott M. Gallager3, Sarah Youngs4, Anna P. M. Michel4, Mark E. Hahn1 and
Neelakanteswar Aluru1*, The abundance and localization
of environmental microplastics
in gastrointestinal tract and muscle of Atlantic
killifish (Fundulus heteroclitus): a pilot study, MICROPLASTICS AND NANOPLASTIC</t>
  </si>
  <si>
    <t>ttps://doi.org/10.1186/s43591-024-00101-w</t>
  </si>
  <si>
    <t>S. O. Afanasyev, Impact of War on Hydroecosystems of Ukraine: Conclusion of the First Year of the Full-Scale Invasion of Russia (a Review), HYDROBIOLOGICAL JOURNAL</t>
  </si>
  <si>
    <t>https://www.dl.begellhouse.com/journals/38cb2223012b73f2,171f29734fcf5f01,11eef11611c0fd49.html</t>
  </si>
  <si>
    <t>N. O. Ivanova, S. S. Dubniak, K. Ye. Zorina-Sakharova, OM Lietytska, I. M. Nezbrytska, M. S. Pohorielova, M. V. Prychepa, O. Afanasyev, Hydrological and Morphological Characteristics of the Water Bodies of the Irpin River Basin in View of Hostilities' Impact, HYDROBIOLOGICAL JOURNAL</t>
  </si>
  <si>
    <t>https://www.dl.begellhouse.com/journals/38cb2223012b73f2,701b91ed4592dd97,378ed9606e4f3d49.html</t>
  </si>
  <si>
    <t>*Kevin Cianfaglione, An editorial to introduce the new journal Wild: Issues, Approaches, Ideas and Proposals, WILD</t>
  </si>
  <si>
    <t xml:space="preserve">*T. F. Shevchenko, T. M. Sereda, </t>
  </si>
  <si>
    <t>https://www.dl.begellhouse.com/journals/38cb2223012b73f2,2fc571357475e803,4ca6bc0345d272be.html</t>
  </si>
  <si>
    <t>T. F. Shevchenko, P. D. Klochenko, T. M. Sereda, Phytoplankton Annual Dynamics and Ecological Characteristics in the Irpin River (Ukraine) Prior to the Beginning of Military Activities, HYDROBIOLOGICAL JOURNAL</t>
  </si>
  <si>
    <t>https://www.dl.begellhouse.com/journals/38cb2223012b73f2,0cc841513779c776,385082db225b0b66.html</t>
  </si>
  <si>
    <t>Yaw A. Twumasi1*, Edmund C. Merem2, Zhu H. Ning1, Harriet B. Yeboah3, Jeff D. Osei1, Priscilla M. Loh1, Dorcas T. Gyan1, Esi Dadzie1, Vanessa Ferchaud1, Matilda Anokye4, Recheal N. D. Armah1, Janeth E. Mjema1, Lucinda A. Kangwana1, Assessing the Impact of Population Growth in Louisiana on Diminishing Water Quantity and Quality within the State, JOURNAL OF WATER RESOURCE AND PROTECTION</t>
  </si>
  <si>
    <t>https://www.scirp.org/journal/paperinformation?paperid=137762</t>
  </si>
  <si>
    <t xml:space="preserve">Aneta OcieczekAneta OcieczekWitold KozirokWitold KozirokKatarzyna KłopotekKatarzyna Kłopotek, Eating behaviours of Gdynia Maritime University students regarding the consumption of beverages as a source of water, Scientific Papers of Silesian University of Technology Organization and Management Series </t>
  </si>
  <si>
    <t>https://www.researchgate.net/publication/380558650_Eating_behaviours_of_Gdynia_Maritime_University_students_regarding_the_consumption_of_beverages_as_a_source_of_water#fullTextFileContent</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</si>
  <si>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</si>
  <si>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</si>
  <si>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</si>
  <si>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</si>
  <si>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</si>
  <si>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</si>
  <si>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</si>
  <si>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</si>
  <si>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</si>
  <si>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</si>
  <si>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</si>
  <si>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</si>
  <si>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</si>
  <si>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</si>
  <si>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</si>
  <si>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</si>
  <si>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</si>
  <si>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Benedek Ana Maria</t>
  </si>
  <si>
    <t>raport de recenzie</t>
  </si>
  <si>
    <t>Crop Protection</t>
  </si>
  <si>
    <t>Diversity</t>
  </si>
  <si>
    <t>Ecology and evolution</t>
  </si>
  <si>
    <t>Environmental Monitoring and Assessment</t>
  </si>
  <si>
    <t>Ethology, ecology and evolution</t>
  </si>
  <si>
    <t>Forest ecology and management</t>
  </si>
  <si>
    <t>Forests</t>
  </si>
  <si>
    <t>Journal of Tropical Ecology</t>
  </si>
  <si>
    <t>Journal of Zoology</t>
  </si>
  <si>
    <t>North Western Journal of Zoology</t>
  </si>
  <si>
    <t>Scientific reports</t>
  </si>
  <si>
    <t xml:space="preserve">Water </t>
  </si>
  <si>
    <t>https://www.mdpi.com/journal/water/editors</t>
  </si>
  <si>
    <t>Sustainability</t>
  </si>
  <si>
    <t>https://www.mdpi.com/journal/sustainability/editors</t>
  </si>
  <si>
    <t>Life</t>
  </si>
  <si>
    <t>https://www.mdpi.com/journal/life/editors</t>
  </si>
  <si>
    <t>International Journal of Molecular Sciences</t>
  </si>
  <si>
    <t>https://www.mdpi.com/journal/ijms/editors</t>
  </si>
  <si>
    <t>Environmental Science and Pollution Research</t>
  </si>
  <si>
    <t>https://link.springer.com/journal/11356/editorial-board</t>
  </si>
  <si>
    <t xml:space="preserve">Daniela Minodora ILIE (Lucian Blaga University of Sibiu)  </t>
  </si>
  <si>
    <t>Revista Academiei Fortelor Terestre "NICOLAE BALCESCU" din Sibiu / Land Forces Academy Review</t>
  </si>
  <si>
    <t>Indexari internationale EBSCO
EBSCO (relevant databases)
EBSCO Discovery Service
ProQuest Advanced Technologies &amp; Aerospace Journals
ProQuest SciTech Journals
ProQuest Technology Journals
ProQuest (relevant databases)
Baidu Scholar
Celdes
CNKI Scholar (China National Knowledge Infrastructure)
CNPIEC
Google Scholar
J-Gate
Journal TOCs
Naviga (Softweco)
Primo Central (ExLibrs)
ReadCube
Summon (Serials Solutions/ProQuest)
TDOne (TDNet)
WorldCat (OCLC)
DOAJ
Dimensions
Japan Science and technology Agency (JST)
KESLI-NSDL (Korean National Discovery for Science Leaders)
Publons
QOAM (Quality Open Access Market)
Ulrich`s Periodicals Directory/ulrichsweb
WanFang Data</t>
  </si>
  <si>
    <t>Revista Academiei Fortelor Terestre (armyacademy.ro)</t>
  </si>
  <si>
    <t>membru  în comitetul științific al publicației</t>
  </si>
  <si>
    <t>revista cu 4 numere/an</t>
  </si>
  <si>
    <t>Daniela Minodora ILIE (Lucian Blaga University of Sibiu)</t>
  </si>
  <si>
    <t>Buletinul Stiintific al Academiei Fortelor Terestre "NICOLAE BALCESCU" din Sibiu</t>
  </si>
  <si>
    <t>Indexari internationale
EBSCO
ProQuest Advanced Technologies &amp; Aerospace Journals
ProQuest SciTech Journals
ProQuest Technology Journals
Baidu Scholar
CNKI Scholar (China National Knowledge Infrastructure)
EBSCO Discovery Service
Google Scholar
J-Gate
KESLI-NDSL (Korean National Discovery for Science Leaders)
Naviga (Softweco)
Primo Central (ExLibris)
ReadCube
Summon (Serials Solutions/ProQuest)
TDNet
Ulrich's Periodicals Directory/ulrichsweb
WanFang Data
WorldCat (OCLC)
DOAJ
Dimensions
JournalTOCs
Publons
QOAM (Quality Open Access Market)</t>
  </si>
  <si>
    <t>Buletin stiintific (armyacademy.ro)</t>
  </si>
  <si>
    <t>revista cu 2 numere/an</t>
  </si>
  <si>
    <t>Diversity (Special Issue: Advances in Freshwater Mollusk Research)</t>
  </si>
  <si>
    <t>https://www.mdpi.com/journal/diversity/special_issues/1R093354KE</t>
  </si>
  <si>
    <t>Guest editor</t>
  </si>
  <si>
    <t>BMC Ecology and Evolution</t>
  </si>
  <si>
    <t>Nymphaea</t>
  </si>
  <si>
    <t>Zoological Record, https://mjl.clarivate.com:/search-results?issn=0253-4649&amp;hide_exact_match_fl=true&amp;utm_source=mjl&amp;utm_medium=share-by-link&amp;utm_campaign=search-results-share-these-results</t>
  </si>
  <si>
    <t>https://nymphaea.mtariicrisurilor.ro/colegiu-de-redactie/</t>
  </si>
  <si>
    <t xml:space="preserve"> membru în comitetul științific al publicației</t>
  </si>
  <si>
    <t>Brukenthal Acta Musei</t>
  </si>
  <si>
    <t>5 numere (coef. de multiplicare 2)</t>
  </si>
  <si>
    <t>Biodiversity Data Journal</t>
  </si>
  <si>
    <t>https://publons.com/wos-op/review/author/4Nd65M6J/</t>
  </si>
  <si>
    <t> Travaux du Muséum National d'Histoire Naturelle Grigore Antipa </t>
  </si>
  <si>
    <t>https://publons.com/wos-op/review/author/Vp9F2Wn0/</t>
  </si>
  <si>
    <t>Hășmășan Ioan</t>
  </si>
  <si>
    <t>FAIR-PLAY</t>
  </si>
  <si>
    <t>https://magazines.ulbsibiu.ro/fairplayjournal/?page_id=14</t>
  </si>
  <si>
    <t xml:space="preserve">Neagu Sonia Gbariela </t>
  </si>
  <si>
    <t xml:space="preserve">Revista Fair Play Vol 11, nr 15 </t>
  </si>
  <si>
    <t>neindexată</t>
  </si>
  <si>
    <t>https://stiinte.ulbsibiu.ro/sport/wp-content/uploads/2023/11/Revista-Fair-Play-Vol-11-No.-15-Anul-2024.pdf</t>
  </si>
  <si>
    <t xml:space="preserve">anual </t>
  </si>
  <si>
    <t>Fair-Play</t>
  </si>
  <si>
    <t>anuală</t>
  </si>
  <si>
    <t>Fair-play</t>
  </si>
  <si>
    <t>Fair -Play  Scientific and Pedagogical Journal</t>
  </si>
  <si>
    <t xml:space="preserve"> Revista Fair Play Vol 11, nr 15 </t>
  </si>
  <si>
    <t>Materials Science and Engineering: B</t>
  </si>
  <si>
    <t>https://www.sciencedirect.com/journal/materials-science-and-engineering-b</t>
  </si>
  <si>
    <t>25.MAI.2024</t>
  </si>
  <si>
    <t>LUNAR</t>
  </si>
  <si>
    <t>Physical Chemistry Chemical Physics</t>
  </si>
  <si>
    <t xml:space="preserve">https://www.rsc.org/journals-books-databases/about-journals/pccp/ </t>
  </si>
  <si>
    <t>20.02.2024</t>
  </si>
  <si>
    <t>48 numere/an</t>
  </si>
  <si>
    <t>J. of Atomic, Moleculat, Condenssed matter and Nanophysics</t>
  </si>
  <si>
    <t>Editorial team member</t>
  </si>
  <si>
    <t>https://www.rgnpublications.com/journals/index.php/jamcnp/about/editorialTeam</t>
  </si>
  <si>
    <t>open access, 1 volum pe an</t>
  </si>
  <si>
    <t>ACS Omega</t>
  </si>
  <si>
    <t>https://pubs.acs.org/journal/acsodf</t>
  </si>
  <si>
    <t>13.02.2024</t>
  </si>
  <si>
    <t>Applied Sciences</t>
  </si>
  <si>
    <t>https://www.mdpi.com/journal/applsci</t>
  </si>
  <si>
    <t>29.02.2024</t>
  </si>
  <si>
    <t>19.06.2024</t>
  </si>
  <si>
    <t>Int. J. of Molecular Sciencs</t>
  </si>
  <si>
    <t>https://www.mdpi.com/journal/ijms/</t>
  </si>
  <si>
    <t>16.05.2024</t>
  </si>
  <si>
    <t>Journal of Pharmacy Practice</t>
  </si>
  <si>
    <t>https://journals.sagepub.com/overview-metric/JPP</t>
  </si>
  <si>
    <t>18.04.2024</t>
  </si>
  <si>
    <t>JQSRT</t>
  </si>
  <si>
    <t>https://www.sciencedirect.com/journal/journal-of-quantitative-spectroscopy-and-radiative-transfer</t>
  </si>
  <si>
    <t>https://www.mdpi.com/journal/materials</t>
  </si>
  <si>
    <t>16.04.2024</t>
  </si>
  <si>
    <t>8.05.2024</t>
  </si>
  <si>
    <t>17.05.2024</t>
  </si>
  <si>
    <t>18.07.2024</t>
  </si>
  <si>
    <t>11.08.2024</t>
  </si>
  <si>
    <t>16.12.2024</t>
  </si>
  <si>
    <t>8.10.2024</t>
  </si>
  <si>
    <t>10.09.2024</t>
  </si>
  <si>
    <t>11.05.2024</t>
  </si>
  <si>
    <t>Nanomaterials</t>
  </si>
  <si>
    <t>http://www.mdpi.com/journal/nanomaterials/</t>
  </si>
  <si>
    <t>3.04.2024</t>
  </si>
  <si>
    <t>Photonics</t>
  </si>
  <si>
    <t>www.mdpi.com/journal/photonics</t>
  </si>
  <si>
    <t>9.12.2024</t>
  </si>
  <si>
    <t>Pharmaceuticals</t>
  </si>
  <si>
    <t>http://www.mdpi.com/journal/pharmaceuticals/</t>
  </si>
  <si>
    <t>23.05.2024</t>
  </si>
  <si>
    <t>OPAL Conference</t>
  </si>
  <si>
    <t>https://drive.google.com/file/d/0B_VaYHm3KMfNd2lYY09WOVdxRnM/view?resourcekey=0-urNVnjeohhx8PqevAlhk8A://opal-conference.com/opal_2024_proceedings.html</t>
  </si>
  <si>
    <t>Răcuciu Mihaela</t>
  </si>
  <si>
    <t>Environments, MDPI</t>
  </si>
  <si>
    <t>https://www.mdpi.com/journal/environments</t>
  </si>
  <si>
    <t>lunar</t>
  </si>
  <si>
    <t>Biotech, MDPI</t>
  </si>
  <si>
    <t>https://www.mdpi.com/journal/biotech</t>
  </si>
  <si>
    <t>trimestrial</t>
  </si>
  <si>
    <t>Molecules, MDPI</t>
  </si>
  <si>
    <t>https://www.mdpi.com/journal/molecules</t>
  </si>
  <si>
    <t>18/06/2024; 7/07/2024</t>
  </si>
  <si>
    <t>bilunar</t>
  </si>
  <si>
    <t>Antioxidants</t>
  </si>
  <si>
    <t>https://www.mdpi.com/journal/antioxidants</t>
  </si>
  <si>
    <t>International Journal of Molecular Sciences,  MDPI</t>
  </si>
  <si>
    <t>https://www.mdpi.com/journal/ijms</t>
  </si>
  <si>
    <t>Nanomaterials,  MDPI</t>
  </si>
  <si>
    <t>https://www.mdpi.com/journal/nanomaterials</t>
  </si>
  <si>
    <t>Agronomy,  MDPI</t>
  </si>
  <si>
    <t>https://www.mdpi.com/journal/agronomy</t>
  </si>
  <si>
    <t>Scientific Reports, Springer Nature</t>
  </si>
  <si>
    <t>https://www.nature.com/srep/</t>
  </si>
  <si>
    <t>Reactions, MDPI</t>
  </si>
  <si>
    <t>https://www.mdpi.com/journal/reactions</t>
  </si>
  <si>
    <t>9/12/2024; 27.12.2024</t>
  </si>
  <si>
    <t>Cismaș Ioana-Cristina</t>
  </si>
  <si>
    <r>
      <rPr>
        <rFont val="Arial Narrow"/>
        <color rgb="FF0000FF"/>
        <sz val="10.0"/>
        <u/>
      </rPr>
      <t xml:space="preserve">https://magazines.ulbsibiu.ro/trser/trser26/trser_26.1-2024-complet%20volum.pdf   https://magazines.ulbsibiu.ro/trser/trser26/trser_26.2-2024-complet%20volum.pdf   </t>
    </r>
    <r>
      <rPr>
        <rFont val="Arial Narrow"/>
        <color rgb="FF1155CC"/>
        <sz val="10.0"/>
        <u/>
      </rPr>
      <t>https://magazines.ulbsibiu.ro/trser/trser26/trser_26.3-2024-complet%20volum.pdf</t>
    </r>
  </si>
  <si>
    <t>https://magazines.ulbsibiu.ro/actaoc/actaoc16-editors%20and%20rewievers.pdf</t>
  </si>
  <si>
    <t>Nicolae Constantinescu</t>
  </si>
  <si>
    <t>APPLIED SOFT COMPUTING</t>
  </si>
  <si>
    <t>Bulletin of Biomathematics</t>
  </si>
  <si>
    <t>CrossRef, EBSCO, MIAR</t>
  </si>
  <si>
    <t>Computers &amp; Security</t>
  </si>
  <si>
    <t>Contemporary Mathematics</t>
  </si>
  <si>
    <t>ICDD</t>
  </si>
  <si>
    <t>International Journal of Computing and Digital Systems</t>
  </si>
  <si>
    <t>Information Sciences</t>
  </si>
  <si>
    <t>Journal of Information Security and Applications</t>
  </si>
  <si>
    <t>Fractal and Fractional</t>
  </si>
  <si>
    <t>Algorithms</t>
  </si>
  <si>
    <t>Axioms</t>
  </si>
  <si>
    <t>Soft Computing</t>
  </si>
  <si>
    <t>Theory Probab. Appl.</t>
  </si>
  <si>
    <t>Malays. J. Math. Sci.</t>
  </si>
  <si>
    <t>Ann. Mat. Pura Appl.</t>
  </si>
  <si>
    <t>Des. Codes Cryptography</t>
  </si>
  <si>
    <t>Journal of Cryptology</t>
  </si>
  <si>
    <t>Russ. Math.</t>
  </si>
  <si>
    <t>Communications in Computer and Information Science (CCIS, volume 2486) - Book series</t>
  </si>
  <si>
    <t>https://link.springer.com/book/9783031873850</t>
  </si>
  <si>
    <t>11 Iulie, 2024</t>
  </si>
  <si>
    <t>31 August, 2024</t>
  </si>
  <si>
    <t>13 Septembrie, 2024</t>
  </si>
  <si>
    <t>Studies in Informatics and Control</t>
  </si>
  <si>
    <t xml:space="preserve">https://sic.ici.ro
</t>
  </si>
  <si>
    <t>9 Aprilie, 2024</t>
  </si>
  <si>
    <t>Flori Maria</t>
  </si>
  <si>
    <t>Education and Information Technologies</t>
  </si>
  <si>
    <t>https://link.springer.com/journal/10639</t>
  </si>
  <si>
    <t>Bi-monthly</t>
  </si>
  <si>
    <t xml:space="preserve">11 Jun 2024	</t>
  </si>
  <si>
    <t xml:space="preserve">10 Jul 2024	</t>
  </si>
  <si>
    <t xml:space="preserve">03 Oct 2024	</t>
  </si>
  <si>
    <t xml:space="preserve">06 Nov 2024	</t>
  </si>
  <si>
    <t xml:space="preserve">19 Dec 2024	</t>
  </si>
  <si>
    <t xml:space="preserve">21 Dec 2024	</t>
  </si>
  <si>
    <t>International Journal of Data Mining, Modelling and Management (IJDMM)</t>
  </si>
  <si>
    <t>Scopus, Emerging Sources Citation Index</t>
  </si>
  <si>
    <t>http://www.inderscience.com/jhome.php?jcode=ijdmmm</t>
  </si>
  <si>
    <t>Plos One</t>
  </si>
  <si>
    <t>WoS, Scopus, Doaj</t>
  </si>
  <si>
    <t>https://journals.plos.org/plosone/static/editorial-board?ae_name=Daniel+Ioan+Hunyadi</t>
  </si>
  <si>
    <t>International Journal of Education and Curriculum Application (IJECA)</t>
  </si>
  <si>
    <t>Crossref; Base, ROAD, Garuda</t>
  </si>
  <si>
    <t>https://journal.ummat.ac.id/index.php/IJECA/about/editorialTeam</t>
  </si>
  <si>
    <t xml:space="preserve">International Journal of Education and Research (IJER) </t>
  </si>
  <si>
    <t xml:space="preserve">Elektronische Zeitschriftenbibliothek EZB, WorldCat, Scribd </t>
  </si>
  <si>
    <t>http://www.ijern.com/Editorial-Board.php</t>
  </si>
  <si>
    <t>International Journal of Dynamical Systems and Differential Equations</t>
  </si>
  <si>
    <t>Scopus, Elsevier, WoS, Gale, CNPIEC</t>
  </si>
  <si>
    <t>09.06.2024</t>
  </si>
  <si>
    <t>15.06.2024</t>
  </si>
  <si>
    <t>14.08.2024</t>
  </si>
  <si>
    <t>International Journal of Vehicle Autonomous Systems</t>
  </si>
  <si>
    <t>Scopus, Elsevier, Ebsco, CNPIEC, Ergo-Abs</t>
  </si>
  <si>
    <t>14.07.2024</t>
  </si>
  <si>
    <t>03.08.2024</t>
  </si>
  <si>
    <r>
      <rPr>
        <rFont val="Arial Narrow"/>
        <color theme="1"/>
        <sz val="10.0"/>
      </rPr>
      <t>BOHR International Journal of Smart Computing and Information Technology</t>
    </r>
    <r>
      <rPr>
        <rFont val="Arial Narrow"/>
        <color rgb="FF474747"/>
        <sz val="10.0"/>
      </rPr>
      <t> (BIJSCIT)</t>
    </r>
  </si>
  <si>
    <t>Road, Crossref, DRJI, Dimensions</t>
  </si>
  <si>
    <t>18.01.2024</t>
  </si>
  <si>
    <t>International Journal of Advanced Computer Science and Applications (IJACSA)</t>
  </si>
  <si>
    <t>WoS, Scopus, ProQuest</t>
  </si>
  <si>
    <r>
      <rPr>
        <rFont val="Arial Narrow"/>
        <color theme="1"/>
        <sz val="10.0"/>
      </rPr>
      <t>BOHR International Journal of Smart Computing and Information Technology</t>
    </r>
    <r>
      <rPr>
        <rFont val="Arial Narrow"/>
        <color rgb="FF474747"/>
        <sz val="10.0"/>
      </rPr>
      <t> (BIJSCIT)</t>
    </r>
  </si>
  <si>
    <t>23.02.2024</t>
  </si>
  <si>
    <t>Future of Information and Communication Conference (FICC) 2025</t>
  </si>
  <si>
    <t>06.07.2024, Id16
06.07.2024, Id35
06.07.2024, Id36
14.08.2024, Id178</t>
  </si>
  <si>
    <t>International Conference on Software and System Engineering (ICoSSE)</t>
  </si>
  <si>
    <t>22.01.2024</t>
  </si>
  <si>
    <t>9th International Conference on Modelling and Development of Intelligent Systems - MDIS 2024</t>
  </si>
  <si>
    <t>https://link.springer.com/book/10.1007/978-3-031-87386-7</t>
  </si>
  <si>
    <t>06.07.2024</t>
  </si>
  <si>
    <t>20.08.2024</t>
  </si>
  <si>
    <t>08.08.2024</t>
  </si>
  <si>
    <t>10 * 5,0 (SCOPUS)</t>
  </si>
  <si>
    <t>WSEAS Journal, 2024</t>
  </si>
  <si>
    <t>https://www.wseas.org/cms.action?id=43</t>
  </si>
  <si>
    <t>04.03.2024</t>
  </si>
  <si>
    <t>International Journal of Research and Innovation in Social Science (IJRISS), 2024</t>
  </si>
  <si>
    <t>https://rsisinternational.org/journals/ijriss/</t>
  </si>
  <si>
    <t>octombrie, 2024</t>
  </si>
  <si>
    <t>10 * 4 rapoarte de recenzare</t>
  </si>
  <si>
    <t>The Eigth International Conference on Applied Informatics
Imagination, Creativity, Design, Development - ICDD, 23-25 Mai 2024, SIBIU</t>
  </si>
  <si>
    <t>https://conferences.ulbsibiu.ro/icdd/2024</t>
  </si>
  <si>
    <t>27.04.2024</t>
  </si>
  <si>
    <t>10 (recenzare)</t>
  </si>
  <si>
    <t>06.06.2024</t>
  </si>
  <si>
    <t>26.10.2024</t>
  </si>
  <si>
    <t>The Eigth International Conference on Applied Informatics, Imagination, Creativity, Design, Development - ICDD, 23-25 Mai 2024, SIBIU.</t>
  </si>
  <si>
    <t xml:space="preserve"> https://conferences.ulbsibiu.ro/icdd/2024</t>
  </si>
  <si>
    <t xml:space="preserve"> https://conferences.ulbsibiu.ro/icdd/2025</t>
  </si>
  <si>
    <t>Dana Simian</t>
  </si>
  <si>
    <t xml:space="preserve">Electronics  </t>
  </si>
  <si>
    <t>SCOPUS, WOS</t>
  </si>
  <si>
    <t>https://www.mdpi.com/journal/electronics</t>
  </si>
  <si>
    <t>24.03.2024</t>
  </si>
  <si>
    <t xml:space="preserve">Information  </t>
  </si>
  <si>
    <t>https://www.mdpi.com/journal/information</t>
  </si>
  <si>
    <t>13.03.2024</t>
  </si>
  <si>
    <t xml:space="preserve">INISTA </t>
  </si>
  <si>
    <t>https://ieeexplore.ieee.org/xpl/conhome/10683750/proceeding</t>
  </si>
  <si>
    <t>17.06.2024</t>
  </si>
  <si>
    <t xml:space="preserve">MACOS 2024 </t>
  </si>
  <si>
    <t>https://macos.unitbv.ro/committees/</t>
  </si>
  <si>
    <t>membru in comitetul stiintific</t>
  </si>
  <si>
    <t>MAI-XAI 2024</t>
  </si>
  <si>
    <t>https://sites.google.com/view/mai-xai24/home</t>
  </si>
  <si>
    <t>26.06.2024</t>
  </si>
  <si>
    <t>MDIS</t>
  </si>
  <si>
    <t>27.09.2024</t>
  </si>
  <si>
    <t>BCI2024</t>
  </si>
  <si>
    <t>membru in program committee</t>
  </si>
  <si>
    <t>Actuators</t>
  </si>
  <si>
    <t>https://www.mdpi.com/journal/actuators</t>
  </si>
  <si>
    <t>22.05.2024</t>
  </si>
  <si>
    <t>Algorithms | An Open Access Journal from MDPI</t>
  </si>
  <si>
    <t>02.08.2024</t>
  </si>
  <si>
    <t>21.04.2024</t>
  </si>
  <si>
    <t>29.07.2024</t>
  </si>
  <si>
    <t>Mathematics</t>
  </si>
  <si>
    <t>Mathematics | An Open Access Journal from MDPI</t>
  </si>
  <si>
    <t>28.01.2024</t>
  </si>
  <si>
    <t>21.02.2024</t>
  </si>
  <si>
    <t>20.03.2024</t>
  </si>
  <si>
    <t>Egyptian Computer Science Journal</t>
  </si>
  <si>
    <t>EBSCO Digital Library-Arab World Research Source Collection, University of Trier database, DBLP, Germany, Computer Science Bibliography Administrator, CSBA, Index of Information Systems Journals,IIS, Ulrich’s Periodicals Directory</t>
  </si>
  <si>
    <t>http://ecsjournal.org/JournalBoard.aspx</t>
  </si>
  <si>
    <t>membru in journal board</t>
  </si>
  <si>
    <t>Communications in Computer and Information Science    CCIS book series</t>
  </si>
  <si>
    <t>https://15109kt2v-y-https-www-scopus-com.z.e-nformation.ro/record/display.uri?eid=2-s2.0-85149893536&amp;origin=resultslist&amp;sort=plf-f&amp;src=s&amp;sid=cf84c6a74200f19eec74e05e302b20e4&amp;sot=b&amp;sdt=cl&amp;cluster=scosubjabbr%2C%22COMP%22%2Ct%2C%22MATH%22%2Ct&amp;s=AUTH%28simian+D%29&amp;sl=14&amp;sessionSearchId=cf84c6a74200f19eec74e05e302b20e4&amp;relpos=1</t>
  </si>
  <si>
    <t>Algorithms (2971041)</t>
  </si>
  <si>
    <t>https://www.mdpi.com/journal/algorithms</t>
  </si>
  <si>
    <t>19.04.2024</t>
  </si>
  <si>
    <t>Buildings (3021409)</t>
  </si>
  <si>
    <t>https://www.mdpi.com/journal/buildings</t>
  </si>
  <si>
    <t>13.06.2024</t>
  </si>
  <si>
    <t>Economies (3046056)</t>
  </si>
  <si>
    <t>https://www.mdpi.com/journal/economies</t>
  </si>
  <si>
    <t>18.06.2024</t>
  </si>
  <si>
    <t>Economies (3082514)</t>
  </si>
  <si>
    <t>08.07.2024</t>
  </si>
  <si>
    <t>Economies (3250086)</t>
  </si>
  <si>
    <t>29.10.2024</t>
  </si>
  <si>
    <t>Entropy (3221365)</t>
  </si>
  <si>
    <t>https://www.mdpi.com/journal/entropy</t>
  </si>
  <si>
    <t>24.10.2024</t>
  </si>
  <si>
    <t>Ffintech (2919787)</t>
  </si>
  <si>
    <t>https://www.mdpi.com/journal/fintech</t>
  </si>
  <si>
    <t>04.04.2024</t>
  </si>
  <si>
    <t>IEEE Access (2023-38422)</t>
  </si>
  <si>
    <t>https://ieeeaccess.ieee.org/</t>
  </si>
  <si>
    <t>08.01.2024</t>
  </si>
  <si>
    <t>IEEE Access (2024-02011)</t>
  </si>
  <si>
    <t>27.02.2024</t>
  </si>
  <si>
    <t>IEEE Access (2024-03749)</t>
  </si>
  <si>
    <t>17.03.2024</t>
  </si>
  <si>
    <t>IEEE Access (2024-07229)</t>
  </si>
  <si>
    <t>12.05.2024</t>
  </si>
  <si>
    <t>IEEE Access (2024-16296)</t>
  </si>
  <si>
    <t>03.06.2024</t>
  </si>
  <si>
    <t>IEEE Access (2024-21348)</t>
  </si>
  <si>
    <t>17.08.2024</t>
  </si>
  <si>
    <t>IEEE Access (2024-30785)</t>
  </si>
  <si>
    <t>18.09.2024</t>
  </si>
  <si>
    <t>IEEE Access (2024-30818)</t>
  </si>
  <si>
    <t>25.09.2024</t>
  </si>
  <si>
    <t>IEEE Access (2024-34001)</t>
  </si>
  <si>
    <t>05.10.2024</t>
  </si>
  <si>
    <t>IEEE Access (2024-40716)</t>
  </si>
  <si>
    <t>06.11.2024</t>
  </si>
  <si>
    <t>IEEE Access (2024-47868)</t>
  </si>
  <si>
    <t>21.12.2024</t>
  </si>
  <si>
    <t>International Journal of Population Studies</t>
  </si>
  <si>
    <t>https://iussp.org/en/international-journal-population-studies-ijps-call-submissions</t>
  </si>
  <si>
    <t>27.12.2024</t>
  </si>
  <si>
    <t>Information (3152642)</t>
  </si>
  <si>
    <t>22.08.2024</t>
  </si>
  <si>
    <t>Journal of Risk and Financial Management (2803352)</t>
  </si>
  <si>
    <t>https://www.mdpi.com/journal/jrfm</t>
  </si>
  <si>
    <t>01.02.2024</t>
  </si>
  <si>
    <t>Mathematics (2922876)</t>
  </si>
  <si>
    <t>https://www.mdpi.com/journal/mathematics</t>
  </si>
  <si>
    <t>01.05.2024</t>
  </si>
  <si>
    <t>Mathematics (3207502)</t>
  </si>
  <si>
    <t>29.09.2024</t>
  </si>
  <si>
    <t>MDIS 2024 International Conference, 17-19 oct 2024, Sibiu, Romania (ID 9)</t>
  </si>
  <si>
    <t>Springer CCIS, Scopus, zbMath</t>
  </si>
  <si>
    <t>https://conferences.ulbsibiu.ro/mdis/2024/scientific_committee.php</t>
  </si>
  <si>
    <t>19.09.2024</t>
  </si>
  <si>
    <t>MDIS 2024 International Conference, 17-19 oct 2024, Sibiu, Romania (ID 28)</t>
  </si>
  <si>
    <t>MDIS 2024 International Conference, 17-19 oct 2024, Sibiu, Romania (ID 20)</t>
  </si>
  <si>
    <t>20.09.2024</t>
  </si>
  <si>
    <t>Sustainability (2843687)</t>
  </si>
  <si>
    <t>https://www.mdpi.com/journal/sustainability</t>
  </si>
  <si>
    <t>07.02.2024</t>
  </si>
  <si>
    <t>Sustainability (2935182)</t>
  </si>
  <si>
    <t>28.04.2024</t>
  </si>
  <si>
    <t>Sustainability (3008427)</t>
  </si>
  <si>
    <t>13.05.2024</t>
  </si>
  <si>
    <t>Sustainability (3119854)</t>
  </si>
  <si>
    <t>Systems (3172344)</t>
  </si>
  <si>
    <t>https://www.mdpi.com/journal/systems</t>
  </si>
  <si>
    <t>11.09.2024</t>
  </si>
  <si>
    <t>Technologies (3310818)</t>
  </si>
  <si>
    <t>https://www.mdpi.com/journal/technologies</t>
  </si>
  <si>
    <t>01.12.2024</t>
  </si>
  <si>
    <t>Membru în comitetul de redacție</t>
  </si>
  <si>
    <t>VMSCI https://www.vmsci.com/journals/2207-516X</t>
  </si>
  <si>
    <t>https://gvpress.com/journals/IJSBT/</t>
  </si>
  <si>
    <t>2/an</t>
  </si>
  <si>
    <t>Stoica F. Laura</t>
  </si>
  <si>
    <t>43rd IBIMA Computer Science Conference: 26-27 June 2024, Madrid, Spain</t>
  </si>
  <si>
    <t>Springer CCIS, Scopus, zbMath (https://ibima.org/indexing)</t>
  </si>
  <si>
    <t>https://ibima.org/csconference/43rd-ibima-computer-science-conference/#ffs-tabbed-13</t>
  </si>
  <si>
    <t>Recenzie IBIMA-203
15 apr 2024</t>
  </si>
  <si>
    <t>10*5</t>
  </si>
  <si>
    <t>Journal of Infrastructure, Policy and Development (JIPD, ISSN 2572-7931)</t>
  </si>
  <si>
    <t>https://systems.enpress-publisher.com/index.php/jipd/index</t>
  </si>
  <si>
    <t>Recenzie JIPD-5270
11 iunie 2024</t>
  </si>
  <si>
    <t>Recenzie MDIS-23
1 aug 2024</t>
  </si>
  <si>
    <t>44th IBIMA Conference: 27-28 November 2024, Granada, Spain</t>
  </si>
  <si>
    <t>https://ibima.org/conference/44th-ibima-conference/</t>
  </si>
  <si>
    <t>Recenzie IBIMA-226
13 sept 2024</t>
  </si>
  <si>
    <t>Recenzie MDIS-3
20 sept 2024</t>
  </si>
  <si>
    <t>Ticleanu Oana-Adriana</t>
  </si>
  <si>
    <t>FTSI3</t>
  </si>
  <si>
    <t>10 p./raport recenzare * 5,0 revista indexata WoS</t>
  </si>
  <si>
    <t>https://www.mdpi.com/journal/axioms</t>
  </si>
  <si>
    <t>International Journal of Topology</t>
  </si>
  <si>
    <t>https://www.mdpi.com/journal/ijt</t>
  </si>
  <si>
    <t>Journal of Theoretical and Applied Electronic Commerce Research</t>
  </si>
  <si>
    <t>https://www.mdpi.com/journal/jtaer</t>
  </si>
  <si>
    <t>Atmosphere</t>
  </si>
  <si>
    <t>https://www.mdpi.com/journal/atmosphere</t>
  </si>
  <si>
    <t>Journal of Cybersecurity and Privacy</t>
  </si>
  <si>
    <t>https://www.mdpi.com/journal/jcp</t>
  </si>
  <si>
    <t>Modelling and Development of Intelligent Systems
8th International Conference, MDIS 2024, Sibiu, Romania, October 17–19, 2024</t>
  </si>
  <si>
    <t>10 p./raport recenzare * 5,0 revista indexata Scopus</t>
  </si>
  <si>
    <t>Eight International Conference on Applied Informatics
Imagination, Creativity, Design, Development - ICDD, May 23-25, Sibiu</t>
  </si>
  <si>
    <t>https://conferences.ulbsibiu.ro/icdd/2024/</t>
  </si>
  <si>
    <t>10p</t>
  </si>
  <si>
    <t>Ana Maria Acu (editor)</t>
  </si>
  <si>
    <t xml:space="preserve">FSTI3 </t>
  </si>
  <si>
    <t>Poincare Journal of Analysis and Applications</t>
  </si>
  <si>
    <t>Mathematical Review; zbMath; Scopus</t>
  </si>
  <si>
    <t>http://www.pjaa.poincarepublishers.com/editorial-board/</t>
  </si>
  <si>
    <t>50px2x1.5</t>
  </si>
  <si>
    <t>Mathematical Foundations of Computing</t>
  </si>
  <si>
    <t>https://www.aimsciences.org/mfc/editorialboard</t>
  </si>
  <si>
    <t>50px2x2</t>
  </si>
  <si>
    <t>Publications de l'Institut Mathématique-Beograd</t>
  </si>
  <si>
    <t>http://publications.mi.sanu.ac.rs/editorial</t>
  </si>
  <si>
    <t>Ana Maria Acu (guest editor)</t>
  </si>
  <si>
    <t>https://www.mdpi.com/journal/axioms/special_issues/B3DN6L40KV</t>
  </si>
  <si>
    <t>2X 50p</t>
  </si>
  <si>
    <t>International Journal of Applied Mathematical Research</t>
  </si>
  <si>
    <t>zbMath</t>
  </si>
  <si>
    <t>https://www.sciencepubco.com/index.php/ijamr/about/editorialTeam</t>
  </si>
  <si>
    <t>Open Journal of mathematical Sciences (OMS)</t>
  </si>
  <si>
    <t>https://pisrt.org/psr-press/journals/oms/editorial-board/</t>
  </si>
  <si>
    <t>Results in Mathematics</t>
  </si>
  <si>
    <t>https://link.springer.com/journal/25/editorial-board</t>
  </si>
  <si>
    <t xml:space="preserve"> 50px2x3</t>
  </si>
  <si>
    <t>Ana Maria Acu (editor Special Issue)</t>
  </si>
  <si>
    <t xml:space="preserve"> DOLOMITES RESEARCH NOTES ON APPROXIMATION</t>
  </si>
  <si>
    <t>https://drna.padovauniversitypress.it/issue/17/2</t>
  </si>
  <si>
    <t>50px2</t>
  </si>
  <si>
    <t>Ana Maria Acu (recenzor)</t>
  </si>
  <si>
    <t>Journal of Mathematical Inequalities</t>
  </si>
  <si>
    <t>https://jmi.ele-math.com/</t>
  </si>
  <si>
    <t>14.09.2024</t>
  </si>
  <si>
    <t>22.02.2024</t>
  </si>
  <si>
    <t>Carpathian Journal of Mathematics</t>
  </si>
  <si>
    <t>https://www.carpathian.cunbm.utcluj.ro/</t>
  </si>
  <si>
    <t>01.10.2024</t>
  </si>
  <si>
    <t>Numerical Functional Analysis and Optimization</t>
  </si>
  <si>
    <t>https://www.tandfonline.com/journals/lnfa20</t>
  </si>
  <si>
    <t>Acu Mugur</t>
  </si>
  <si>
    <t>International Journal of Nonlinear Analysis and Applications </t>
  </si>
  <si>
    <t>Wos  - ESCI</t>
  </si>
  <si>
    <t>https://ijnaa.semnan.ac.ir/journal/editorial.board</t>
  </si>
  <si>
    <t>Editor</t>
  </si>
  <si>
    <t>WoS / SCOPUS</t>
  </si>
  <si>
    <t>https://ojs.wiserpub.com/index.php/CM</t>
  </si>
  <si>
    <t>Journal of Mahani Mathematical Research</t>
  </si>
  <si>
    <t>https://jmmrc.uk.ac.ir/</t>
  </si>
  <si>
    <t>https://www.editorialmanager.com/dema/default.aspx</t>
  </si>
  <si>
    <t>International Journal of Advanced and Applied Sciences</t>
  </si>
  <si>
    <t>http://www.science-gate.com/IJAAS/EditorialBoard.html</t>
  </si>
  <si>
    <t>50 p x 2 (WoS) x 3 (12 nr/an)=300</t>
  </si>
  <si>
    <t>12 numere / an</t>
  </si>
  <si>
    <t>Iran Journal of Computer Science</t>
  </si>
  <si>
    <t>Springer, Portico</t>
  </si>
  <si>
    <t>https://link.springer.com/journal/42044/editorial-board</t>
  </si>
  <si>
    <t>50 p x 2 (4 nr/an) =100</t>
  </si>
  <si>
    <t>4 numere / an</t>
  </si>
  <si>
    <t>https://www.aimspress.com/journal/Math</t>
  </si>
  <si>
    <t>28 octombrie 2024</t>
  </si>
  <si>
    <t>10 p x 5 (WoS)=50</t>
  </si>
  <si>
    <t>24 numere / an</t>
  </si>
  <si>
    <t>Symmetry</t>
  </si>
  <si>
    <t>https://www.mdpi.com/journal/symmetry</t>
  </si>
  <si>
    <t>3 noiembrie 2024</t>
  </si>
  <si>
    <t>Romanian Journal of Mathematics and Computer Science(RJM-CS)</t>
  </si>
  <si>
    <t>MathSciNet (American Mathematical Society – Mathematical Reviews)
zbMATH Open (Die Zeitschriftendatenbank (ZDB) – European Mathematical Society)
DOAJ (Directory of Open Access Journals)
Sudoc (Le catalogue du Système Universitaire de Documentation)
ASCI (Asian Science Citation Index) Database
EBSCO-Szczepanski’s List</t>
  </si>
  <si>
    <t>https://rjm-cs.utcb.ro/about/</t>
  </si>
  <si>
    <t>10 ianuarie 2024</t>
  </si>
  <si>
    <t>2 numere pe an</t>
  </si>
  <si>
    <t xml:space="preserve">Journal of Applied Mathematics and Physics (JAMP) </t>
  </si>
  <si>
    <t>https://www.scirp.org/journal/aimscope?journalid=2436
JAMP has been indexed by several world class databases. For more information, please access the following links:
CALIS
ChaoXing Periodicals
Cnplinker
COPAC
CQVIP
CrossRef
Elektronische Zeitschriftenbibliothek(EZB)
ERA 2018 Journal List
Harvard Library E-Journals
Infotrieve
i-Scholar
JournalSeek
National Science and Technology Library(NSTL)
Open Access Library
Open J-Gate
PubScholar
ResearchGate
SciLit
SHERPA/RoMEO
Système Universitaire de Documentation (Sudoc)
Technische Informationsbibliothek (TIB)
The Library of Congress
Ulrichsweb
WanFang
Worldcat
Zeitschriftendatenbank (ZDB)</t>
  </si>
  <si>
    <t>https://www.scirp.org/Journal/jamp/?utm_campaign=1416495552_69535871505&amp;utm_source=liuyj&amp;utm_medium=adwords&amp;utm_term=journal%20of%20applied%20mathematics%20and%20physics&amp;utm_content=kwd-458343633245_c____1011838_b&amp;gad_source=1&amp;gclid=CjwKCAiAzc2tBhA6EiwArv-i6Xd4bpTGy-SiJVgNsxvzxW5wXIR_jXn35kFmUCEUDUETD9QOhcTdZxoCekcQAvD_BwE</t>
  </si>
  <si>
    <t>26 ianuarie 2024</t>
  </si>
  <si>
    <t>12 numere pe an</t>
  </si>
  <si>
    <t>18 februarie 2024</t>
  </si>
  <si>
    <t>24 iulie 2024</t>
  </si>
  <si>
    <t>MDIS 2024</t>
  </si>
  <si>
    <t>Conferință internațională 
Communications in Computer and Information Science (CCIS, volume 2486) - Scopus https://link.springer.com/book/10.1007/978-3-031-87386-7</t>
  </si>
  <si>
    <t>https://conferences.ulbsibiu.ro/mdis/2024/</t>
  </si>
  <si>
    <t>25 iulie 2024</t>
  </si>
  <si>
    <t>1 număr la doi ani</t>
  </si>
  <si>
    <t>Baidu Scholar, CNKI Scholar, CNPIEC,EBSCO,
Index Copernicus,J-Gate,
KESLI-NDSL, Naviga,
Primo Central, ReadCube
Semantic Scholar Summon
TDOne, WanFang Data</t>
  </si>
  <si>
    <t>www.generalmathematics.ro</t>
  </si>
  <si>
    <t>2 numere/ an</t>
  </si>
  <si>
    <t>Asia Pacific Journal of Mathematics</t>
  </si>
  <si>
    <t xml:space="preserve">Scopus </t>
  </si>
  <si>
    <t>http://apjm.apacific.org/editorial-board/</t>
  </si>
  <si>
    <t>continuă</t>
  </si>
  <si>
    <t>Secelean N.A.</t>
  </si>
  <si>
    <t>Frontiers in Applied Mathematics and Statistics</t>
  </si>
  <si>
    <t>https://www.frontiersin.org/journals/applied-mathematics-and-statistics/editors</t>
  </si>
  <si>
    <t>American Journal of Computational Mathematics
ISSN Print: 2161-1203
ISSN Online: 2161-1211</t>
  </si>
  <si>
    <t>Academic Journals Database, JournalSeek, Zeitschriftendatenbank (ZDB)</t>
  </si>
  <si>
    <t>https://www.scirp.org/journal/AJCM/</t>
  </si>
  <si>
    <t>4 nr/an</t>
  </si>
  <si>
    <t>Open Journal of Discrete Mathematics, ISSN Print: 2161-7635, ISSN Online: 2161-7643</t>
  </si>
  <si>
    <t>Academic Journals Database, JournalSeek, Academic Keys</t>
  </si>
  <si>
    <t>http://www.scirp.org/journal/ojdm/</t>
  </si>
  <si>
    <t xml:space="preserve">International Journal of Advances in Applied Mathematics and Mechanics </t>
  </si>
  <si>
    <t>ZblMath, Math Sci Net (Mathematical Reviews), Directory of Open Access Journals (DOAJ)</t>
  </si>
  <si>
    <t>http://www.ijaamm.com/editorial-board.html</t>
  </si>
  <si>
    <t>Far East Journal of Dynamical Systems</t>
  </si>
  <si>
    <t xml:space="preserve">ProQuest (Database is now part of Clarivate Analytics: Web of Science), Pablons, ZblMath </t>
  </si>
  <si>
    <t>http://www.pphmj.com/journals/fjds_editorial_board.htm</t>
  </si>
  <si>
    <t>2 nr/an</t>
  </si>
  <si>
    <t>Advance Journal of Education and Social Sciences</t>
  </si>
  <si>
    <t>Thomson Reuter Publon, Cite Seer X, Microsoft Academic,  ResearchGate, Academic, Directory of Open Access Journals (DOAJ), WorldCat, Global Impact Factor, International Scientific Indexing, Cite Factor, RootIndexing, Journal Informatics, Scientific Indexing Services</t>
  </si>
  <si>
    <t>https://aspjournals.org/ajess/index.php/ajess/about/editorialTeam</t>
  </si>
  <si>
    <t>12 nr/an</t>
  </si>
  <si>
    <t>Utilitas Mathematica</t>
  </si>
  <si>
    <t>http://utilitasmathematica.com/index.php/Index/about/editorialTeam</t>
  </si>
  <si>
    <t>6 nr/an</t>
  </si>
  <si>
    <t>https://www.webofscience.com/wos/woscc/summary/e1ea4a0b-18a9-4a12-8bd4-0ef92868d50d-0158b900bc/relevance/1</t>
  </si>
  <si>
    <t>Journal of Fixed Point Theory and Applications</t>
  </si>
  <si>
    <t>https://www.webofscience.com/wos/woscc/summary/796ba004-3da3-4f37-a6b8-46b275ea2ff5-0158b96472/relevance/1</t>
  </si>
  <si>
    <t>Mathemarics MDPI</t>
  </si>
  <si>
    <t>https://www.webofscience.com/wos/woscc/summary/e74a03d3-34e3-442b-965f-4a297df8ef67-0158bab75f/relevance/1</t>
  </si>
  <si>
    <t>Mathematical Notes</t>
  </si>
  <si>
    <t>https://www.webofscience.com/wos/woscc/summary/892b8927-0b07-4832-8781-32db19fb73dd-0158bad87b/relevance/1</t>
  </si>
  <si>
    <t>https://www.webofscience.com/wos/woscc/summary/0d9347b6-81d0-498a-bf70-933fe719f70c-0158bafa1f/relevance/1</t>
  </si>
  <si>
    <t>Discontinuity, Nonlinearity, and Complexity</t>
  </si>
  <si>
    <t>https://151090wah-y-https-www-scopus-com.z.e-nformation.ro/sourceid/21100817634?origin=resultslist</t>
  </si>
  <si>
    <t>Fixed Point Theory and Algorithms for Sciences and Engineering</t>
  </si>
  <si>
    <t>https://www.webofscience.com/wos/woscc/summary/50c7fa1c-c382-4b63-9ba1-6c13f00d2694-0158bbc761/relevance/1</t>
  </si>
  <si>
    <t>Revista de la Real Academia de Ciencias Exactas, Físicas y Naturales. Serie A. Matemáticas</t>
  </si>
  <si>
    <t>https://www.webofscience.com/wos/woscc/summary/4f71b628-00aa-4ba9-8937-9cd201ccddf3-0158bc2d98/relevance/1</t>
  </si>
  <si>
    <t>https://www.webofscience.com/wos/woscc/summary/7c268dff-0228-4e18-8b91-0deeca5aae39-0158bcd022/relevance/1</t>
  </si>
  <si>
    <t>Chaos, Solitons &amp; Fractals</t>
  </si>
  <si>
    <t>https://www.webofscience.com/wos/woscc/summary/010652a8-df29-4d2f-a6d1-70f908c6b81f-0158bce2e6/relevance/1</t>
  </si>
  <si>
    <t>https://www.webofscience.com/wos/woscc/summary/c8a5c59e-f253-4cbf-8fc4-7c39063b8bc9-0158bd0dc4/relevance/1</t>
  </si>
  <si>
    <t>Baidu Scholar
CNKI Scholar (China National Knowledge Infrastructure)
CNPIEC – cnpLINKer
EBSCO (relevant databases)
Index Copernicus
J-Gate
KESLI-NDSL (Korean National Discovery for Science Leaders)
Naviga (Softweco)
Primo Central (ExLibris)
ReadCube
Semantic Scholar
Summon (ProQuest)
TDOne (TDNet)
WanFang Data</t>
  </si>
  <si>
    <t>2 volume/an</t>
  </si>
  <si>
    <t>SIAM journal on applied algebra and geometry</t>
  </si>
  <si>
    <t>https://epubs.siam.org/journal/siaga/editorial-board</t>
  </si>
  <si>
    <t>16.08.2024</t>
  </si>
  <si>
    <t>1 volum pe an</t>
  </si>
  <si>
    <t xml:space="preserve">SIAM Journal on Applied Mathematics </t>
  </si>
  <si>
    <t>https://epubs.siam.org/journal/siap/editorial-board</t>
  </si>
  <si>
    <t>03.01.2024</t>
  </si>
  <si>
    <t>Pure and Applied Mathematics Quarterly</t>
  </si>
  <si>
    <t>https://intlpress.com/journals/journalList?p=2&amp;id=1804417850613493761</t>
  </si>
  <si>
    <t>01.07.2024</t>
  </si>
  <si>
    <t xml:space="preserve">Suciu Laurian </t>
  </si>
  <si>
    <t>Mathematica Bohemica</t>
  </si>
  <si>
    <t>WoS, ESCI</t>
  </si>
  <si>
    <t>https://mb.math.cas.cz/editorial-board.html</t>
  </si>
  <si>
    <t>editor</t>
  </si>
  <si>
    <t>Annals of West University of Timisoara - Mathematics and Computer Science</t>
  </si>
  <si>
    <t>https://sciendo.com/journal/AWUTM?content-tab=editorial-board</t>
  </si>
  <si>
    <t>COLLOQUIUM MATHEMATICUM</t>
  </si>
  <si>
    <t>https://www.impan.pl/en/publishing-house/journals-and-series/colloquium-mathematicum</t>
  </si>
  <si>
    <t>recenzor, 19.02.2024</t>
  </si>
  <si>
    <t>Communications in Mathematical Research</t>
  </si>
  <si>
    <t>https://global-sci.com/journal/33/communications-in-mathematical-research</t>
  </si>
  <si>
    <t>recenzor, 09.04.2024</t>
  </si>
  <si>
    <t>Journal of Function Spaces</t>
  </si>
  <si>
    <t>https://onlinelibrary.wiley.com/journal/9303</t>
  </si>
  <si>
    <t>https://link.springer.com/journal/13398</t>
  </si>
  <si>
    <t>Acta Scientiarum Mathematicarum</t>
  </si>
  <si>
    <t>https://link.springer.com/journal/44146</t>
  </si>
  <si>
    <t>Journal of Applied Analysis</t>
  </si>
  <si>
    <t>https://www.degruyterbrill.com/journal/key/jaa/html</t>
  </si>
  <si>
    <t>recenzor, 15.04.2024</t>
  </si>
  <si>
    <t>recenzor, 27.05.2024</t>
  </si>
  <si>
    <t>Advances in Operator Theory</t>
  </si>
  <si>
    <t>https://link.springer.com/journal/43036</t>
  </si>
  <si>
    <t>recenzor, 30.05.2024</t>
  </si>
  <si>
    <t>Mathematica Scandinavica</t>
  </si>
  <si>
    <t>https://www.mscand.dk/</t>
  </si>
  <si>
    <t>recenzor, 31.05.2024</t>
  </si>
  <si>
    <t>recenzor, 15.07.2024</t>
  </si>
  <si>
    <t>Stochastics An International Journal of Probability and Stochastic Processes</t>
  </si>
  <si>
    <t>https://www.tandfonline.com/journals/gssr20</t>
  </si>
  <si>
    <t>recenzor, 19.07.2024</t>
  </si>
  <si>
    <t>International Journal of Geometric Methods in Modern Physics</t>
  </si>
  <si>
    <t>https://www.worldscientific.com/worldscinet/ijgmmp?srsltid=AfmBOoqbVhlRSajQq2iAcDVz2fDWkABf_ANyTVCvkuA6-iEH-b_oVfrt</t>
  </si>
  <si>
    <t>recenzor, 03.08.2024</t>
  </si>
  <si>
    <t>AXIOMS</t>
  </si>
  <si>
    <t>New York Journal of Mathematics</t>
  </si>
  <si>
    <t>https://nyjm.albany.edu/</t>
  </si>
  <si>
    <t>recenzor, 25.08.2024</t>
  </si>
  <si>
    <t>International Journal of Nonlinear Analysis and Applications</t>
  </si>
  <si>
    <t>https://ijnaa.semnan.ac.ir/</t>
  </si>
  <si>
    <t>recenzor, 20.10.2024</t>
  </si>
  <si>
    <t>https://www.degruyterbrill.com/journal/key/dema/html</t>
  </si>
  <si>
    <t>recenzor, 20.11.2024</t>
  </si>
  <si>
    <t>Journal of Mathematical Analysis and Applications</t>
  </si>
  <si>
    <t>https://www.sciencedirect.com/journal/journal-of-mathematical-analysis-and-applications</t>
  </si>
  <si>
    <t>recenzor, 08.12.2024</t>
  </si>
  <si>
    <t>Proc. Amer. Math. Soc.</t>
  </si>
  <si>
    <t>https://www.ams.org/publications/journals/journalsframework/proc</t>
  </si>
  <si>
    <t>recenzor, 31.12.2024</t>
  </si>
  <si>
    <t>Doru Bănăduc (Editor in Chief)</t>
  </si>
  <si>
    <t>https://magazines.ulbsibiu.ro/trser/trser26/trser_26.3-2024-complet%20volum.pdf</t>
  </si>
  <si>
    <t>3/an</t>
  </si>
  <si>
    <t>Bănăduc Doru</t>
  </si>
  <si>
    <t>Doru Bănăduc  (Editor in Chief)</t>
  </si>
  <si>
    <t>EBCSO: Academic Search Complete, TOC Premier Database Coverage List, Ulrichs Web - Global Serials Directory</t>
  </si>
  <si>
    <t>https://reviste.ulbsibiu.ro/actaoc/actaoc16-editors%20and%20rewievers.pdf</t>
  </si>
  <si>
    <t>1/an</t>
  </si>
  <si>
    <t>Doru Bănăduc (Guest Editor)</t>
  </si>
  <si>
    <t>Web of Science</t>
  </si>
  <si>
    <t>https://www.mdpi.com/journal/sustainability/special_issues/DFEHLSAIDN</t>
  </si>
  <si>
    <t>peste 6/an</t>
  </si>
  <si>
    <t>Doru Bănăduc  (Guest Editor)</t>
  </si>
  <si>
    <t>Fishes</t>
  </si>
  <si>
    <t>https://www.mdpi.com/journal/fishes/special_issues/0451V12QPO</t>
  </si>
  <si>
    <t>https://www.mdpi.com/journal/sustainability/special_issues/landscape_water</t>
  </si>
  <si>
    <t>Doru Bănăduc (Edit. Brd. Mem.)</t>
  </si>
  <si>
    <t>Wild</t>
  </si>
  <si>
    <t>https://www.mdpi.com/journal/wild/editors</t>
  </si>
  <si>
    <t>Romanian Jurnal of Biology-Zoology</t>
  </si>
  <si>
    <t>Thomson Reuters Master Journal List
Zoological Record
Index Copernicus</t>
  </si>
  <si>
    <t>https://www.ibiol.ro/zoology/board.html</t>
  </si>
  <si>
    <t>Hydrobiological Journal</t>
  </si>
  <si>
    <t>Clarivate, Scopus, Ebsco, UlrichsWeb</t>
  </si>
  <si>
    <t>https://www.begellhouse.com/journals/hydrobiological-journal/editorial.html</t>
  </si>
  <si>
    <t>6/an</t>
  </si>
  <si>
    <t>Carpathian Journal of Earth and Environmental Sciences</t>
  </si>
  <si>
    <t>Thomson Reuters,
VINITI,                         GeoRef</t>
  </si>
  <si>
    <t>https://www.cjees.ro/editorial_board.php</t>
  </si>
  <si>
    <t>Doru Bănăduc (Rew.)</t>
  </si>
  <si>
    <t>Aquaculture, Fish and Fisheries</t>
  </si>
  <si>
    <t>Web of Science Core Collection</t>
  </si>
  <si>
    <t>https://onlinelibrary.wiley.com/journal/26938847</t>
  </si>
  <si>
    <t>Annals of Marine Science</t>
  </si>
  <si>
    <t>Publons, Scillit, WorldCat, Academic Resource Index, Cite Factor</t>
  </si>
  <si>
    <t>https://mkscienceset.com/journal/annals-of-marine-science-research</t>
  </si>
  <si>
    <t>Journal of Water and Land Development</t>
  </si>
  <si>
    <t>Scopus, Copernicus, Mirabel, EuroPub, OpenAlex, ROAD
SUDOC</t>
  </si>
  <si>
    <t>https://www.jwld.pl/</t>
  </si>
  <si>
    <t>4/an</t>
  </si>
  <si>
    <t>Probe - Fishery Science &amp; Aquaculture</t>
  </si>
  <si>
    <t>Researchbib, ESJI, CiteFactor, I2OR, PKP Index, ISRAJIF, Scilit</t>
  </si>
  <si>
    <t>https://probe.usp-pl.com/index.php/FSA/announcement/view/182</t>
  </si>
  <si>
    <t>Life MDPI</t>
  </si>
  <si>
    <t>WoS, Scopus, DOAJ, ProQuest, etc.</t>
  </si>
  <si>
    <t>https://www.mdpi.com/journal/life</t>
  </si>
  <si>
    <t>Biology MDPI</t>
  </si>
  <si>
    <t>https://www.mdpi.com/journal/biology</t>
  </si>
  <si>
    <t>Water MDPI</t>
  </si>
  <si>
    <t>https://www.mdpi.com/journal/water</t>
  </si>
  <si>
    <t>24/an</t>
  </si>
  <si>
    <t>Hidrobiology MDPI</t>
  </si>
  <si>
    <t>https://www.mdpi.com/journal/hydrobiology</t>
  </si>
  <si>
    <t>Microorganisms MDPI</t>
  </si>
  <si>
    <t>https://www.mdpi.com/journal/microorganisms</t>
  </si>
  <si>
    <t>12/an</t>
  </si>
  <si>
    <t>Diversity MDPI</t>
  </si>
  <si>
    <t>https://www.mdpi.com/journal/diversity</t>
  </si>
  <si>
    <t>Journal of Marine Science and Engineering MDPI</t>
  </si>
  <si>
    <t>https://www.mdpi.com/journal/jmse</t>
  </si>
  <si>
    <t>European Journal of Taxonomy</t>
  </si>
  <si>
    <t>WoS, DOAJ, Journal Citations Reports, etc.</t>
  </si>
  <si>
    <t>https://europeanjournaloftaxonomy.eu/index.php/ejt</t>
  </si>
  <si>
    <t>WoS, EBSCO, ProQuest, DOAJ, SCOPUS, etc.</t>
  </si>
  <si>
    <t>https://link.springer.com/journal/10661</t>
  </si>
  <si>
    <t>WoS, EBSCO, BIOSIS, ProQuest, etc.</t>
  </si>
  <si>
    <t>https://link.springer.com/journal/11356</t>
  </si>
  <si>
    <t>7/an</t>
  </si>
  <si>
    <t>Frontiers in Environmental Science MDPI</t>
  </si>
  <si>
    <t>https://www.frontiersin.org/research-topics/64368/natural-and-anthropogenic-environmental-stressors-influences-on-earths-wetlands---an-aquatic-biodiversity-perspective</t>
  </si>
  <si>
    <t>Genes MDPI</t>
  </si>
  <si>
    <t>https://www.mdpi.com/journal/genes</t>
  </si>
  <si>
    <t>.2024</t>
  </si>
  <si>
    <t>IJMS MDPI</t>
  </si>
  <si>
    <t>Acta Ichthyologica et Piscatoria</t>
  </si>
  <si>
    <t>WoS, Scopus, etc.</t>
  </si>
  <si>
    <t>https://aiep.pensoft.net/</t>
  </si>
  <si>
    <t>https://www.frontiersin.org/journals/environmental-science</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</si>
  <si>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</si>
  <si>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</si>
  <si>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</si>
  <si>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</si>
  <si>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</si>
  <si>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</si>
  <si>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</si>
  <si>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</si>
  <si>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</si>
  <si>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</si>
  <si>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</si>
  <si>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</si>
  <si>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</si>
  <si>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</si>
  <si>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</si>
  <si>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</si>
  <si>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Sîrbu Ioan (Lucian Blaga University of Sibiu), Benedek Ana-Maria (Lucian Blaga University of Sibiu), Sîrbu Monica (Andrei Șaguna National Pedagogical College, Sibiu)</t>
  </si>
  <si>
    <t>2nd European Freshwater Mollusk Conservation Society Meeting. A Worldwide Exploration of Freshwater Mollusk Study and Conservation.</t>
  </si>
  <si>
    <t>Internațională</t>
  </si>
  <si>
    <t>Străinătate (Suedia)</t>
  </si>
  <si>
    <t>https://fmcs-karlstad.conference.kau.se/</t>
  </si>
  <si>
    <t>17-20/09/2024</t>
  </si>
  <si>
    <t>Aquatic biodiversity international conference</t>
  </si>
  <si>
    <t>internationala</t>
  </si>
  <si>
    <t>membru in comitetul de organizare</t>
  </si>
  <si>
    <t>Romania</t>
  </si>
  <si>
    <t>https://conferences.ulbsibiu.ro/abic/2024/</t>
  </si>
  <si>
    <t>membru</t>
  </si>
  <si>
    <t>20-24 septembrie 2024</t>
  </si>
  <si>
    <t xml:space="preserve">Problemy współczesnej malakologii 2024 : XXXVIII Krajowe Seminarium Malakologiczne </t>
  </si>
  <si>
    <t>Străinătate (Polonia)</t>
  </si>
  <si>
    <t xml:space="preserve">http://www.malakologia.org/pdf/KSM38.pdf </t>
  </si>
  <si>
    <t>22-25/05-2024</t>
  </si>
  <si>
    <t>Central European Workshop of Myrmecology</t>
  </si>
  <si>
    <t>România</t>
  </si>
  <si>
    <t>https://myrmecosromanica.wordpress.com/</t>
  </si>
  <si>
    <t xml:space="preserve"> 8th-11th September, 2024</t>
  </si>
  <si>
    <t xml:space="preserve">Tăușan Ioan, Diana Dumitru, Silviu Ticu,  Myrmicinosporidium durum Hölldobler (1933) – an update on the species host
 and insights on the species ecology </t>
  </si>
  <si>
    <t xml:space="preserve">Alexandru Ganea, Tăușan Ioan, Ant assemblages (Hymenoptera: Formicidae) in a forest mosaic from centre 
Romania  </t>
  </si>
  <si>
    <t>Aquatic Biodiversity Conference</t>
  </si>
  <si>
    <t>membru in organizare</t>
  </si>
  <si>
    <t>https://conferences.ulbsibiu.ro/abic/2024/committee.html</t>
  </si>
  <si>
    <t>20-24 September, 2024</t>
  </si>
  <si>
    <r>
      <rPr>
        <rFont val="Arial Narrow"/>
        <color theme="1"/>
        <sz val="10.0"/>
      </rPr>
      <t>Ionuț Ștefan Iorgu, I</t>
    </r>
    <r>
      <rPr>
        <rFont val="Arial Narrow"/>
        <color theme="1"/>
        <sz val="10.0"/>
      </rPr>
      <t>onuț Tăușan</t>
    </r>
    <r>
      <rPr>
        <rFont val="Arial Narrow"/>
        <color theme="1"/>
        <sz val="10.0"/>
      </rPr>
      <t xml:space="preserve">
"Entomologul". Un serial special despre insecte și cei care le studiază</t>
    </r>
  </si>
  <si>
    <t>XXXIII-lea Simpozion Național de Entomologie</t>
  </si>
  <si>
    <t>Națională</t>
  </si>
  <si>
    <t>https://lepidoptera.ro/files/Program_SLR_2024.pdf</t>
  </si>
  <si>
    <t>20 aprilie, 2024</t>
  </si>
  <si>
    <r>
      <rPr>
        <rFont val="Arial Narrow"/>
        <color theme="1"/>
        <sz val="10.0"/>
      </rPr>
      <t xml:space="preserve">Georgiana Dinescu, István Urák, </t>
    </r>
    <r>
      <rPr>
        <rFont val="Arial Narrow"/>
        <color theme="1"/>
        <sz val="10.0"/>
      </rPr>
      <t>Ioan Tăușan</t>
    </r>
    <r>
      <rPr>
        <rFont val="Arial Narrow"/>
        <color theme="1"/>
        <sz val="10.0"/>
      </rPr>
      <t xml:space="preserve">
Comunități de păianjeni (Araneae) dintr-un mozaic de habitate din sudul Transilvaniei în
sezonul hiemal</t>
    </r>
  </si>
  <si>
    <r>
      <rPr>
        <rFont val="Arial Narrow"/>
        <color theme="1"/>
        <sz val="10.0"/>
      </rPr>
      <t xml:space="preserve">Guliev Corina, Brinza Ion, Hritcu Lucian, </t>
    </r>
    <r>
      <rPr>
        <rFont val="Arial Narrow"/>
        <color theme="1"/>
        <sz val="10.0"/>
      </rPr>
      <t xml:space="preserve">Ioan Tausan, </t>
    </r>
    <r>
      <rPr>
        <rFont val="Arial Narrow"/>
        <color theme="1"/>
        <sz val="10.0"/>
      </rPr>
      <t>Neuroprotective potentials of ethanol extracts from Solanum macrocarpon plant</t>
    </r>
  </si>
  <si>
    <t>Natural sciences in the dialogue of generations
Ediția 7, 2024</t>
  </si>
  <si>
    <t>Republica Moldova</t>
  </si>
  <si>
    <t>https://ibn.idsi.md/vizualizare_articol/216012</t>
  </si>
  <si>
    <t xml:space="preserve"> 12-13 septembrie 2024</t>
  </si>
  <si>
    <t>Gheoca Voichița</t>
  </si>
  <si>
    <t>ZOOLOGYCON - Congresul Internațional de Zoologie organiat de Mueul Antipa</t>
  </si>
  <si>
    <t>Internatională</t>
  </si>
  <si>
    <t>București</t>
  </si>
  <si>
    <t>peste 200 de participanți</t>
  </si>
  <si>
    <t>https://zoologycon.ro/ro/</t>
  </si>
  <si>
    <t>Membru în comitetul științific</t>
  </si>
  <si>
    <t>6-9 nov 2024</t>
  </si>
  <si>
    <t>Autor poster: Invasive or just non-native? The fate of two introduced land snail species in
central Romania</t>
  </si>
  <si>
    <t>Aquatic Biodiversity International Conference</t>
  </si>
  <si>
    <t>internațională</t>
  </si>
  <si>
    <t>peste 100</t>
  </si>
  <si>
    <t>https://conferences.ulbsibiu.ro/abic/2024/index.html</t>
  </si>
  <si>
    <t>20-24 Septembrie2024</t>
  </si>
  <si>
    <t>Burchel Lucian Ovidiu</t>
  </si>
  <si>
    <t>Youth in the Perspective of the Olympic Movement</t>
  </si>
  <si>
    <t>Brașov/România</t>
  </si>
  <si>
    <t>Peste 100</t>
  </si>
  <si>
    <t>https://sport.unitbv.ro/images/YPOM/YPOM_2024/YPOM_2024_arhiva.pdf</t>
  </si>
  <si>
    <t>22-24.02.2024</t>
  </si>
  <si>
    <t>10th International Conference of the Universitaria Consortium in Physical Education, Sports and Physiotherapy</t>
  </si>
  <si>
    <t>Iași/România</t>
  </si>
  <si>
    <t>https://www.sportconference-icu.ro/committees</t>
  </si>
  <si>
    <t>22-24.11.2024</t>
  </si>
  <si>
    <t>I International Congress on Innovative, Sustainable and Inclusive Teaching in the Era of Artificial Intelligence</t>
  </si>
  <si>
    <t>Spania</t>
  </si>
  <si>
    <t>https://docencia.com.es/en</t>
  </si>
  <si>
    <t>26-27.09.2024</t>
  </si>
  <si>
    <t>Conferinta nationala”Metode Actuale De Predare Si Pregatire in E ducatie Fizica si Antrenament Sportiv Arad</t>
  </si>
  <si>
    <t>nationala</t>
  </si>
  <si>
    <t>ARAD</t>
  </si>
  <si>
    <t>https://cdn.uav.ro/documente/Universitate/Academic/Cercetare-</t>
  </si>
  <si>
    <t>10\11.10.2024</t>
  </si>
  <si>
    <t>"1st International Congress on Innovative, Sustainable,
and Inclusive Teaching in the Age of Artificial Intelligence, DocencIA 2024"</t>
  </si>
  <si>
    <t>organizator stiintific</t>
  </si>
  <si>
    <t>strainatate</t>
  </si>
  <si>
    <t>https://docencia.com.es/comites-y-secretarias/</t>
  </si>
  <si>
    <t>26-27 septembrie 2024</t>
  </si>
  <si>
    <t xml:space="preserve">Stanciu Cristian </t>
  </si>
  <si>
    <t>FS12</t>
  </si>
  <si>
    <t>Scientific Conference of Doctoral Schools- SCDS-UDJG</t>
  </si>
  <si>
    <t>națională</t>
  </si>
  <si>
    <t>Galați</t>
  </si>
  <si>
    <t xml:space="preserve">peste 100 </t>
  </si>
  <si>
    <t>6/7.06.2024</t>
  </si>
  <si>
    <t>International Scientific Conference Youth in the Perspective of the Olympic Movement</t>
  </si>
  <si>
    <t>Brașov</t>
  </si>
  <si>
    <t>20/24.02.2024</t>
  </si>
  <si>
    <t>The 60th Anniversary of Physical Education and Sports in Higher Educations in Bacău, Romania</t>
  </si>
  <si>
    <t>Bacău</t>
  </si>
  <si>
    <t>https://www.ub.ro/smss/</t>
  </si>
  <si>
    <t>17/20.10.2024</t>
  </si>
  <si>
    <t xml:space="preserve">Zaharie Nicoleta </t>
  </si>
  <si>
    <t>membru in comitetul științific</t>
  </si>
  <si>
    <t>14th International Conference on Metamaterials, Photonic Crystals and Plasmonics (META 2024)</t>
  </si>
  <si>
    <t>Toyama, Japonia</t>
  </si>
  <si>
    <t xml:space="preserve">https://metaconferences.org/META24/index.php/META/index </t>
  </si>
  <si>
    <t>16 - 19 Iulie</t>
  </si>
  <si>
    <t>FSTI 3</t>
  </si>
  <si>
    <t>Nineth Aquatic Biodiversity International Conference, ABIC, Sibiu, Romania, 2024</t>
  </si>
  <si>
    <t>http://sites.conferences.ulbsibiu.ro/abic/2024/committee.html</t>
  </si>
  <si>
    <t>Membru în comitetul de organizare</t>
  </si>
  <si>
    <t>Nineth International Conference on Modelling and Development of Intelligent Systems, MDIS, Sibiu, Romania, 2024</t>
  </si>
  <si>
    <t>Membru</t>
  </si>
  <si>
    <t>https://conferences.ulbsibiu.ro/mdis/2024/organizing_committee.php</t>
  </si>
  <si>
    <t>17-19 octombrie 2024</t>
  </si>
  <si>
    <t>Innovative strategies for teaching and learning mathematics</t>
  </si>
  <si>
    <t>keynote speaker</t>
  </si>
  <si>
    <t>La Laguna U., Spain</t>
  </si>
  <si>
    <t>speaker</t>
  </si>
  <si>
    <t>March, 2024</t>
  </si>
  <si>
    <t>Internationala</t>
  </si>
  <si>
    <t>17-19 oct. 2024</t>
  </si>
  <si>
    <t>50 p. membru comitet organizare * 1,5 manifestari internationale in Romania</t>
  </si>
  <si>
    <t>ICATA</t>
  </si>
  <si>
    <t>17-20.07.2024</t>
  </si>
  <si>
    <t>prezentare de lucrare</t>
  </si>
  <si>
    <t>30 p *1,5 (conferinta internationala) /3</t>
  </si>
  <si>
    <t>Nineth International Conference on Modelling and Development of Intelligent Systems, MDIS, October 17-19, 2024, Sibiu, Romania</t>
  </si>
  <si>
    <t>17-19 oct 2024</t>
  </si>
  <si>
    <t>Aquatic Biodiversity International Conference, ABIC, Sibiu, 20-24 September, 2024</t>
  </si>
  <si>
    <t>https://conferences.ulbsibiu.ro/abic/2024</t>
  </si>
  <si>
    <t>20-24 sep 2024</t>
  </si>
  <si>
    <t>Sibiu, Romania</t>
  </si>
  <si>
    <t>sub 100</t>
  </si>
  <si>
    <t>17-19 October 2024</t>
  </si>
  <si>
    <t>Future Technologies Conference (FTC) 2024</t>
  </si>
  <si>
    <t>comitet stiintific</t>
  </si>
  <si>
    <t>https://saiconference.com/FTC2024/Committees</t>
  </si>
  <si>
    <t>14-15.11.2024</t>
  </si>
  <si>
    <t>Future of Information and Communication Conference (FICC) 2024</t>
  </si>
  <si>
    <t xml:space="preserve">https://saiconference.com/FICC2024/Committees </t>
  </si>
  <si>
    <t>4-5.04.2024</t>
  </si>
  <si>
    <t>Computing Conference 2024</t>
  </si>
  <si>
    <t>https://saiconference.com/Computing2024/Committees</t>
  </si>
  <si>
    <t>11-12.07.2024</t>
  </si>
  <si>
    <t>Intelligent Systems Conference 2023 (IntelliSys 2024)</t>
  </si>
  <si>
    <t>https://saiconference.com/IntelliSys2024/Committees</t>
  </si>
  <si>
    <t>05-06.09.2024</t>
  </si>
  <si>
    <t>MANIU GEORGE</t>
  </si>
  <si>
    <t>Metode moderne de diagnostic și tratament în patologia pediatrică</t>
  </si>
  <si>
    <t>NATIONALA</t>
  </si>
  <si>
    <t>MEMEBRU IN COMITETUL STIINTIFIC</t>
  </si>
  <si>
    <t>ROMANIA</t>
  </si>
  <si>
    <t>https://conferintapediatriesibiu.ro/</t>
  </si>
  <si>
    <t>MEMBRU</t>
  </si>
  <si>
    <t>28-29 nov. 2024</t>
  </si>
  <si>
    <t>ORGANIZATOR</t>
  </si>
  <si>
    <t>organizator principal</t>
  </si>
  <si>
    <t>Nineth International Conference on Modelling and Development of Intelligent Systems, October 17-19, 2024, Sibiu, Romania</t>
  </si>
  <si>
    <t>Sibiu, România</t>
  </si>
  <si>
    <t>https://conferences.ulbsibiu.ro/mdis/2024/
https://conferences.ulbsibiu.ro/mdis/2024/organizing_committee.php</t>
  </si>
  <si>
    <t>50, la care se aplică coeficientul 1,5</t>
  </si>
  <si>
    <t>conferences.ulbsibiu.ro/mdis/2024</t>
  </si>
  <si>
    <t>50*1,5</t>
  </si>
  <si>
    <t>Raulea Elena Cristina</t>
  </si>
  <si>
    <t>A IX-a Conferință Internațională privind Modelarea și Dezvoltarea Sistemelor Inteligente, 17-19 octombrie 2024, Sibiu, România</t>
  </si>
  <si>
    <t>17-19 Octombrie 2024</t>
  </si>
  <si>
    <t>https://conferences.ulbsibiu.ro/mdis/2024/conference_program.php</t>
  </si>
  <si>
    <t>Prezentare</t>
  </si>
  <si>
    <t>ICATA 2024</t>
  </si>
  <si>
    <t>https://conferences.ulbsibiu.ro/icata/</t>
  </si>
  <si>
    <t>Laura Stoica</t>
  </si>
  <si>
    <t>https://www.pythagoras-grant.eu/assets/LTT1/Presentation-dayly.pdf</t>
  </si>
  <si>
    <t>March 11 - 15, 2024</t>
  </si>
  <si>
    <t>50*2 international</t>
  </si>
  <si>
    <t>50 p. organizare * 1,5  internationale</t>
  </si>
  <si>
    <t>Innovative strategies for teaching and learing mathematics- workshop stiintific</t>
  </si>
  <si>
    <t>11-15.03.2024</t>
  </si>
  <si>
    <t>30*2 international</t>
  </si>
  <si>
    <t>https://conferences.ulbsibiu.ro/icata/Programme%20ICATA%202024.pdf</t>
  </si>
  <si>
    <t>prezentare lucrare</t>
  </si>
  <si>
    <t>(30*1,5)/4</t>
  </si>
  <si>
    <t>Multiplier Event</t>
  </si>
  <si>
    <t>https://www.pythagoras-grant.eu/assets/ME2/ME2.html</t>
  </si>
  <si>
    <t>18-20.07.2024</t>
  </si>
  <si>
    <t>30*1,5 international</t>
  </si>
  <si>
    <t>Acu Ana Maria</t>
  </si>
  <si>
    <t>The 14th AIMS Conference on Dynamical Systems and Differential Equations</t>
  </si>
  <si>
    <t>peste 200 de participanti</t>
  </si>
  <si>
    <t>https://www.aimsconference.org/conferences/2024/index.html</t>
  </si>
  <si>
    <t>16-20 decembrie 2024</t>
  </si>
  <si>
    <t>30x2</t>
  </si>
  <si>
    <t>Approximation Theory and Special Functions 
ATSF 2024 Conference - 8th Series</t>
  </si>
  <si>
    <t>https://sites.google.com/view/atsf2024</t>
  </si>
  <si>
    <t>4-7 septembrie 2024</t>
  </si>
  <si>
    <t>50x2</t>
  </si>
  <si>
    <t>44th IBIMA Conference (Granada, Spain)</t>
  </si>
  <si>
    <t>recenzor</t>
  </si>
  <si>
    <t>27-28 november 2024</t>
  </si>
  <si>
    <t>30 p x 2 (strainatate) = 60</t>
  </si>
  <si>
    <t>International Conference on Approximation Theory and its Applications</t>
  </si>
  <si>
    <t xml:space="preserve">Organizator </t>
  </si>
  <si>
    <t>Organizator principal</t>
  </si>
  <si>
    <t>Approximation Theory and Special Functions</t>
  </si>
  <si>
    <t>Ankara, Turcia</t>
  </si>
  <si>
    <t>4-7.09.2024</t>
  </si>
  <si>
    <t>38. 14th AIMS Conference on Dynamical Systems, Differential Equations and Applications</t>
  </si>
  <si>
    <t>Abu Dhabi,UAE</t>
  </si>
  <si>
    <t>16-20.12.2024</t>
  </si>
  <si>
    <t>Didactica matematicii</t>
  </si>
  <si>
    <t>Nationala</t>
  </si>
  <si>
    <t>Targu Mures, Romania</t>
  </si>
  <si>
    <t>https://www.math.ubbcluj.ro/~didactica/</t>
  </si>
  <si>
    <t>7.12.2024</t>
  </si>
  <si>
    <t>Chania, Grecia</t>
  </si>
  <si>
    <t>https://11iw.hmu.gr/pythagoras-project/</t>
  </si>
  <si>
    <t>27-28.05.2024</t>
  </si>
  <si>
    <t>La Laguna, Spania</t>
  </si>
  <si>
    <t>chrome-extension://efaidnbmnnnibpcajpcglclefindmkaj/https://www.pythagoras-grant.eu/assets/LTT1/Presentation-dayly.pdf</t>
  </si>
  <si>
    <t>The 11 th International Week</t>
  </si>
  <si>
    <t>https://11iw.hmu.gr/</t>
  </si>
  <si>
    <t>27-31.05.2024</t>
  </si>
  <si>
    <t>C2 Teaching &amp; learning mathematics (summer school for students) -workshop stiintific</t>
  </si>
  <si>
    <t>Porto, Portugalia</t>
  </si>
  <si>
    <t>21-25.10.2024</t>
  </si>
  <si>
    <t>International Conferences on Approximation Theory and its Applications</t>
  </si>
  <si>
    <t>17-21.07.2024</t>
  </si>
  <si>
    <t>Symposium Pythagors 2024
Innovation on Teaching
Mathematics at HEI:
Experiences on Classroom</t>
  </si>
  <si>
    <t>HMU Creta, Grecia</t>
  </si>
  <si>
    <t>https://11iw.hmu.gr/speakers-2/</t>
  </si>
  <si>
    <t>May 27 - 31, 2024</t>
  </si>
  <si>
    <t>ATHENA Colloquial Talks in Mathematics Teaching  Science</t>
  </si>
  <si>
    <t>Atena, Grecia</t>
  </si>
  <si>
    <t>https://sites.google.com/view/athenaunimathemath/2nd-round-speakers-2024-25</t>
  </si>
  <si>
    <t>28.10.2024, 16.12.2024</t>
  </si>
  <si>
    <t>https://www.pythagoras-grant.eu/assets/LTT2/LTT2.html</t>
  </si>
  <si>
    <t xml:space="preserve">
 Congreso Bienal de la Real Sociedad Matemática Española 2024</t>
  </si>
  <si>
    <t xml:space="preserve"> internațională</t>
  </si>
  <si>
    <t>Participant cu prezentare de lucrare</t>
  </si>
  <si>
    <t xml:space="preserve">Peste 200, dar prezentarea a avut loc în cadrul unei Sesiuni din cadrul evenimentului </t>
  </si>
  <si>
    <t>https://2024.bienalrsme.com/bienvenida</t>
  </si>
  <si>
    <t>22-26 ianuarie 2024</t>
  </si>
  <si>
    <t>First Annual FORTHEM Conference FORTHEM - For the Future</t>
  </si>
  <si>
    <t>Online</t>
  </si>
  <si>
    <t>https://conferences.lu.lv/event/396/</t>
  </si>
  <si>
    <t>6-8 martie 2024</t>
  </si>
  <si>
    <t>Workshop for Young Researchers in Mathematics</t>
  </si>
  <si>
    <t>https://fmi.univ-ovidius.ro/cercetare/wyrm2024/program/</t>
  </si>
  <si>
    <t>23-24 mai 2024</t>
  </si>
  <si>
    <t>17-20 iulie 2024</t>
  </si>
  <si>
    <t>20th meeting of Applied Algebra and Geometry, Oxford</t>
  </si>
  <si>
    <t>U.K.</t>
  </si>
  <si>
    <t>https://sites.google.com/view/appliedalgebraandgeometry/home/20th-meeting-oxford?authuser=0</t>
  </si>
  <si>
    <t xml:space="preserve">The 29th International Conference on Difference Equations and Applications (ICDEA 2024) </t>
  </si>
  <si>
    <t>participant cu prezentare de lucrare (online)</t>
  </si>
  <si>
    <t>Paris, Franta</t>
  </si>
  <si>
    <t>peste 100 participanți</t>
  </si>
  <si>
    <t>https://icdea2024.sciencesconf.org/</t>
  </si>
  <si>
    <t>24-28 iunie 2024</t>
  </si>
  <si>
    <t>First Annual FORTHEM conference FORTHEM – For the Future, Sibiu 2024</t>
  </si>
  <si>
    <t>https://www.forthem-alliance.eu/media/events/detailed-view/first-annual-forthem-conference-forthem-for-the-future</t>
  </si>
  <si>
    <t>Comunicări Științifice ale Studenților Matematică 25 Mai 2024 Universitatea Babeș-Bolyai, Cluj-Napoca</t>
  </si>
  <si>
    <t>Cluj Napoca, Romania</t>
  </si>
  <si>
    <t>https://math.ubbcluj.ro/cssm/2024/index.html</t>
  </si>
  <si>
    <t>25 mai 2024</t>
  </si>
  <si>
    <t>International Conferences an Approximation Theory and its Applications(ICATA) 2024</t>
  </si>
  <si>
    <t>conferences.ulbsibiu.ro/icata/</t>
  </si>
  <si>
    <t>17-20 Iulie</t>
  </si>
  <si>
    <t>conferences.ulbsibiu.ro/icata/Programme%20ICATA%202024.pdf</t>
  </si>
  <si>
    <t xml:space="preserve"> Bănăduc Doru (Org. Princ.)</t>
  </si>
  <si>
    <t>9th Aquatic Biodiversity International Conference</t>
  </si>
  <si>
    <t>Internațional</t>
  </si>
  <si>
    <t>Organizator Principal</t>
  </si>
  <si>
    <t>ULBS</t>
  </si>
  <si>
    <t>Keynote speaker</t>
  </si>
  <si>
    <t>4th World Aquaculture and Fisheries Conference</t>
  </si>
  <si>
    <t>Paris</t>
  </si>
  <si>
    <t>https://www.worldaquacultureconference.com/program/scientific-program/2024/the-danube-delta-a-potential-new-submerged-atlantis-under-a-black-sea-impact-scenario-due-to-global-sea-level-rise-raises-questions-about-the-fate-of-regional-fish-species</t>
  </si>
  <si>
    <t>24-25 June 2024</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</si>
  <si>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</si>
  <si>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</si>
  <si>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</si>
  <si>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</si>
  <si>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</si>
  <si>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</si>
  <si>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</si>
  <si>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</si>
  <si>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</si>
  <si>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</si>
  <si>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</si>
  <si>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</si>
  <si>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</si>
  <si>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</si>
  <si>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</si>
  <si>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</si>
  <si>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</si>
  <si>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</si>
  <si>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Crosul ULBS</t>
  </si>
  <si>
    <t>local</t>
  </si>
  <si>
    <t>https://www.ulbsibiu.ro/news/incep-inscrierile-la-crosul-ulbs/</t>
  </si>
  <si>
    <t>Neagu Sonia Gabriela</t>
  </si>
  <si>
    <t>Cupa ULBS la schi și snowboard</t>
  </si>
  <si>
    <t>Local</t>
  </si>
  <si>
    <t>Martie 2024</t>
  </si>
  <si>
    <t>https://www.ulbsibiu.ro/news/cupa-de-schi-si-snowboard-a-ulbs-5/</t>
  </si>
  <si>
    <t>Regional</t>
  </si>
  <si>
    <t>17 Mai 2024</t>
  </si>
  <si>
    <t>Cupa de schi si snowboard a ULBS</t>
  </si>
  <si>
    <t>https://events.ulbsibiu.ro/cupadeschi/wp-content/uploads/2024/02/Regulament_cupa_ULBS_2024.pdf</t>
  </si>
  <si>
    <t>regional</t>
  </si>
  <si>
    <t>17 mai 2024</t>
  </si>
  <si>
    <t>participare</t>
  </si>
  <si>
    <t>Tulpan Teodor</t>
  </si>
  <si>
    <t>100</t>
  </si>
  <si>
    <t>Turcu Dionisie-Vladimir</t>
  </si>
  <si>
    <t>Încep înscrierile la CROSUL ULBS! | Universitatea „Lucian Blaga" din Sibiu</t>
  </si>
  <si>
    <t>Competiție locală</t>
  </si>
  <si>
    <t>FST3</t>
  </si>
  <si>
    <t>Cupa de Schi și Snowboard a ULBS</t>
  </si>
  <si>
    <t>https://www.ulbsibiu.ro/news/cupa-de-schi-si-snowboard-a-ulbs-4/</t>
  </si>
  <si>
    <t>participant/locul I</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</si>
  <si>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</si>
  <si>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</si>
  <si>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</si>
  <si>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</si>
  <si>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</si>
  <si>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</si>
  <si>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</si>
  <si>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</si>
  <si>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</si>
  <si>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</si>
  <si>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</si>
  <si>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</si>
  <si>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</si>
  <si>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Fostering entrepreneurship through freelancing  ENTEEF</t>
  </si>
  <si>
    <t>KA220-HED - Cooperation partnerships in higher education</t>
  </si>
  <si>
    <t>Partener</t>
  </si>
  <si>
    <t>https://erasmus-plus.ec.europa.eu/projects/search/details/2024-1-PL01-KA220-HED-000248152</t>
  </si>
  <si>
    <t>128360EU   =    628964 Ron</t>
  </si>
  <si>
    <t>Integrarea Inteligentei Artificiale în activitățile de cercetare din ULBS</t>
  </si>
  <si>
    <t>Dezvoltarea capacității instituționale pentru cercetare din instituțiile de învățământ superior</t>
  </si>
  <si>
    <t>Beneficiar</t>
  </si>
  <si>
    <t>https://www.cnfis.ro/finantare/dezvoltare-institutionala/competitia-fdi-2024/</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</si>
  <si>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</si>
  <si>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</si>
  <si>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</si>
  <si>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</si>
  <si>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</si>
  <si>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</si>
  <si>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</si>
  <si>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</si>
  <si>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</si>
  <si>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</si>
  <si>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</si>
  <si>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licență</t>
  </si>
  <si>
    <t>Responsabil de program</t>
  </si>
  <si>
    <t>Biologie în limba engleză</t>
  </si>
  <si>
    <t xml:space="preserve">Licență </t>
  </si>
  <si>
    <t xml:space="preserve">Responsabil program </t>
  </si>
  <si>
    <t xml:space="preserve">Ecologie și Protecția Mediului (EPM) </t>
  </si>
  <si>
    <t>Masterat</t>
  </si>
  <si>
    <t>Responsabil program</t>
  </si>
  <si>
    <t>Expertiza și managementul sistemelor ecologice</t>
  </si>
  <si>
    <t>LICENTA</t>
  </si>
  <si>
    <t>BIOLOGIE</t>
  </si>
  <si>
    <t>MASTER</t>
  </si>
  <si>
    <t>BIOLOGIE APLICATA</t>
  </si>
  <si>
    <t>Licență</t>
  </si>
  <si>
    <t>Responsabil</t>
  </si>
  <si>
    <t>Educatie Fizica si sportiva</t>
  </si>
  <si>
    <t>Master</t>
  </si>
  <si>
    <t>Antrenament și Performanță</t>
  </si>
  <si>
    <t>Sport și Performanță Motrică</t>
  </si>
  <si>
    <t>licenta</t>
  </si>
  <si>
    <t>implicat in evaluarea ARACIS</t>
  </si>
  <si>
    <t>Informatica</t>
  </si>
  <si>
    <t>implicat în evaluarea ARACIS</t>
  </si>
  <si>
    <t>Informatică</t>
  </si>
  <si>
    <t>Licenta. Vizita Aracis evaluare program</t>
  </si>
  <si>
    <t>Prof. Univ. dr. Simian Dana</t>
  </si>
  <si>
    <t>Punctaj repartizat de directorul de program studii</t>
  </si>
  <si>
    <t>director program</t>
  </si>
  <si>
    <t>Nu</t>
  </si>
  <si>
    <t>responsabil de program</t>
  </si>
  <si>
    <t>Matematica informatica aplicata</t>
  </si>
  <si>
    <t>100 p</t>
  </si>
  <si>
    <t>doctorat</t>
  </si>
  <si>
    <t>responsabil</t>
  </si>
  <si>
    <t>matematica</t>
  </si>
  <si>
    <t>Licenta</t>
  </si>
  <si>
    <t>Matematica informatica</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</si>
  <si>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</si>
  <si>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</si>
  <si>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</si>
  <si>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</si>
  <si>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</si>
  <si>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</si>
  <si>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Campionatele Naționale Universiatre de Atletism</t>
  </si>
  <si>
    <t xml:space="preserve"> 23-25 februarie 2024</t>
  </si>
  <si>
    <t>https://fssu.ro/campionatul-universitar-de-atletism-bacau-23-25-februarie-2024/</t>
  </si>
  <si>
    <t>HULPUS ALEXANDRU</t>
  </si>
  <si>
    <t>CAMPIONATUL NAȚIONAL UNIVERSITAR DE BASCHET</t>
  </si>
  <si>
    <t>24-26 MAI 2024</t>
  </si>
  <si>
    <t>https://www.google.com/search?q=CAMPIONATUL+UNIVERSITAR+DE+BASCHET+LOCUL+ii&amp;rlz=1C1DIMC_enRO892RO892&amp;oq=CAMPIONATUL+UNIVERSITAR+DE+BASCHET+LOCUL+ii&amp;gs_lcrp=EgZjaHJvbWUyBggAEEUYOTIHCAEQIRigATIHCAIQIRigAdIBCjE0MzUyajBqMTWoAgiwAgHxBaR1JYyyNaJ88QWkdSWMsjWifA&amp;sourceid=chrome&amp;ie=UTF-8</t>
  </si>
  <si>
    <t>Stanciu Cristian Dumitru</t>
  </si>
  <si>
    <t>Campionatul Național Universitar de Judo/ a 53-a ediție</t>
  </si>
  <si>
    <t>Jocurile Europene Universitare, Debrecen-Miskolc (Ungaria)</t>
  </si>
  <si>
    <t>11-13 iulie 2024</t>
  </si>
  <si>
    <t>https://www.ulbsibiu.ro/news/studentii-ulbs-medaliati-la-jocurile-europene-universitare-din-ungaria/</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</si>
  <si>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</si>
  <si>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</si>
  <si>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</si>
  <si>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</si>
  <si>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</si>
  <si>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</si>
  <si>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</si>
  <si>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</si>
  <si>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</si>
  <si>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</si>
  <si>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</si>
  <si>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</si>
  <si>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</si>
  <si>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Technical Univ. of Applied Sciences, Wurzburg</t>
  </si>
  <si>
    <t>Wurzburg</t>
  </si>
  <si>
    <t>Germania</t>
  </si>
  <si>
    <t>02.06.2024-09.06.2024</t>
  </si>
  <si>
    <t>Ana Maria Acu</t>
  </si>
  <si>
    <t>University of Wuppertal</t>
  </si>
  <si>
    <t>Wuppertal</t>
  </si>
  <si>
    <t>1-4 aprilie 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</si>
  <si>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</si>
  <si>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</si>
  <si>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</si>
  <si>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</si>
  <si>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</si>
  <si>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</si>
  <si>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</si>
  <si>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</si>
  <si>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</si>
  <si>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</si>
  <si>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</si>
  <si>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</si>
  <si>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</si>
  <si>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</si>
  <si>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</si>
  <si>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</si>
  <si>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</si>
  <si>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</si>
  <si>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Tausan Ioan</t>
  </si>
  <si>
    <t>FORTHEM</t>
  </si>
  <si>
    <t>WP10 -responsabil de task 10.5</t>
  </si>
  <si>
    <t>Hunyadi Ioan Daniel</t>
  </si>
  <si>
    <t>contributor</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</si>
  <si>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</si>
  <si>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</si>
  <si>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</si>
  <si>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</si>
  <si>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</si>
  <si>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16x28=448</t>
  </si>
  <si>
    <t>12x 28</t>
  </si>
  <si>
    <t>Danci Oana Viorica</t>
  </si>
  <si>
    <t>16X28=448</t>
  </si>
  <si>
    <t>GHEOCA VOICHITA</t>
  </si>
  <si>
    <t>Gheorghe Laurian</t>
  </si>
  <si>
    <t>14x28</t>
  </si>
  <si>
    <t>Hasmasan Ioan Teodor</t>
  </si>
  <si>
    <t>16 x 28</t>
  </si>
  <si>
    <t>15.5 x 28</t>
  </si>
  <si>
    <t>Stanciu Cristian</t>
  </si>
  <si>
    <t>FSTI</t>
  </si>
  <si>
    <t>16*28=448</t>
  </si>
  <si>
    <t>Musan Mircea-Adrian</t>
  </si>
  <si>
    <t xml:space="preserve"> FSTI3</t>
  </si>
  <si>
    <t>16 (Lector )</t>
  </si>
  <si>
    <t xml:space="preserve">Pitic Elena Alina </t>
  </si>
  <si>
    <t>10x28</t>
  </si>
  <si>
    <t>11x28</t>
  </si>
  <si>
    <t>7.25x28</t>
  </si>
  <si>
    <t xml:space="preserve">9.50 x 28 </t>
  </si>
  <si>
    <t>10.12x28=283</t>
  </si>
  <si>
    <t>910.12x 28 =  283</t>
  </si>
  <si>
    <t>15,75</t>
  </si>
  <si>
    <t>FSI3</t>
  </si>
  <si>
    <t xml:space="preserve">Solomon Andreea </t>
  </si>
  <si>
    <t>9 x 28</t>
  </si>
  <si>
    <t>Bănăduc Doru-Stelian</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</si>
  <si>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</si>
  <si>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</si>
  <si>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</si>
  <si>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16x2x28=896</t>
  </si>
  <si>
    <t>12 x2 x 28</t>
  </si>
  <si>
    <t>Danci Oana -  Viorica</t>
  </si>
  <si>
    <t>16X2X28=896</t>
  </si>
  <si>
    <t>14x2x28</t>
  </si>
  <si>
    <t>HULPUȘ ALEXANDRU</t>
  </si>
  <si>
    <t>16 x 2 x 28</t>
  </si>
  <si>
    <t>15.5 x 2 x 28</t>
  </si>
  <si>
    <t>(16*2)28</t>
  </si>
  <si>
    <t>10x2x28</t>
  </si>
  <si>
    <t>11x2x28</t>
  </si>
  <si>
    <t>7.25 x 2 x 28</t>
  </si>
  <si>
    <t xml:space="preserve">9.50 x 2 x 28 </t>
  </si>
  <si>
    <t>10.12x2x28=566.7</t>
  </si>
  <si>
    <t>10.12x 2 X 28 =  567</t>
  </si>
  <si>
    <t>9 x 2 x 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</si>
  <si>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</si>
  <si>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</si>
  <si>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</si>
  <si>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</si>
  <si>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</si>
  <si>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</si>
  <si>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</si>
  <si>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</si>
  <si>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</si>
  <si>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</si>
  <si>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</si>
  <si>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</si>
  <si>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</si>
  <si>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t>
  </si>
  <si>
    <t>Titular</t>
  </si>
  <si>
    <t>(3 cursuri x 10 studenți EPM II + 2 laboratoare x 10 studenți EPM II + 1 curs x 30 studenți BIO II)/3 = 26.67</t>
  </si>
  <si>
    <t>Restanță</t>
  </si>
  <si>
    <t>Re-examinare</t>
  </si>
  <si>
    <t>(3 cursuri x 1 student EPM II + 2 laboratoare x 1 studen EPM II + 1 curs x 3 studenți BIO II)/3 = 2.67</t>
  </si>
  <si>
    <t>Examen de licență</t>
  </si>
  <si>
    <t>31/3*2</t>
  </si>
  <si>
    <t>Examen de disertație</t>
  </si>
  <si>
    <t>22/3*3</t>
  </si>
  <si>
    <t>Admitere master</t>
  </si>
  <si>
    <t>34/3*2</t>
  </si>
  <si>
    <t>Licenta februarie</t>
  </si>
  <si>
    <t>(3 studenti / 3) = 1</t>
  </si>
  <si>
    <t>Disertatie februarie</t>
  </si>
  <si>
    <t>(1 student / 3) = 0.33</t>
  </si>
  <si>
    <t>Licenta iulie</t>
  </si>
  <si>
    <t>(28 studenti / 3) = 9.33</t>
  </si>
  <si>
    <t>Disertatie iulie</t>
  </si>
  <si>
    <t>(21 studenti/ 3) = 7</t>
  </si>
  <si>
    <t>examene</t>
  </si>
  <si>
    <t>( 34 an I BIO curs + 34 an I BIO lab + 11 An I BY curs + 11 An I BY lab + 30 an II BIO lab + 7 an II BY curs + 7 an II BY lab + 10 an II EPM lab)/ 3 = 48</t>
  </si>
  <si>
    <t>restante</t>
  </si>
  <si>
    <t>( 34 an I BIO curs + 34 an I BIO lab + 11 An I BY curs + 11 An I BY lab + 30 an II BIO lab + 7 an II BY curs + 7 an II BY lab + 10 an II EPM lab)* 0.25 / 3= 12</t>
  </si>
  <si>
    <t>reexaminari</t>
  </si>
  <si>
    <t>( 34 an I BIO curs + 34 an I BIO lab + 11 An I BY curs + 11 An I BY lab + 30 an II BIO lab + 7 an II BY curs + 7 an II BY lab + 10 an II EPM lab)* 0.1 / 3 = 4.8</t>
  </si>
  <si>
    <t>Examen de semestru I EPM 2 discipline</t>
  </si>
  <si>
    <t>28/3</t>
  </si>
  <si>
    <t>Evaluare laborator I EPM 2 discipline</t>
  </si>
  <si>
    <t>Restanțe I EPM 2 discipline</t>
  </si>
  <si>
    <t>7/3</t>
  </si>
  <si>
    <t>Reexaminare I EPM 2 discipline</t>
  </si>
  <si>
    <t>2,8/3</t>
  </si>
  <si>
    <t>Colocviu de semestru 2 discipline II EMSE</t>
  </si>
  <si>
    <t>22/3</t>
  </si>
  <si>
    <t>Evaluare laborator 2 discipline II EMSE</t>
  </si>
  <si>
    <t>Restante</t>
  </si>
  <si>
    <t>5,5/3</t>
  </si>
  <si>
    <t>titular comisie de licență</t>
  </si>
  <si>
    <t>16 /3 * 2</t>
  </si>
  <si>
    <t>titular comisie de disertație</t>
  </si>
  <si>
    <t>4 /3 * 3</t>
  </si>
  <si>
    <t>evaluare de parcurs; examene de semestru; restanțe și reexaminări;</t>
  </si>
  <si>
    <t>titular</t>
  </si>
  <si>
    <t>7.65+37.97+10.97+6.24+5.67+13.5+3.67=85.67</t>
  </si>
  <si>
    <t>examen admitere EMSE si BA</t>
  </si>
  <si>
    <t>(19x2)/3=13</t>
  </si>
  <si>
    <t>examene de finalizare a studiilor (licență, disertație)</t>
  </si>
  <si>
    <t>(13x2+4x3)/3=13</t>
  </si>
  <si>
    <t>(1 curs x 55 studenți BIO+EPM III + 1 curs x 6 studenți BIOE III + 1 curs x 11 studenți EMSE II + 1 laborator x 11 studenți EMSE II)/3 = 27.67</t>
  </si>
  <si>
    <t>(1 curs x 55 studenți BIO+EPM III + 1 curs x 6 studenți BIOE III + 1 curs x 11 studenți EMSE II + 1 laborator x 11 studenți EMSE II)/3 * 0.25 = 6.92</t>
  </si>
  <si>
    <t>(1 curs x 55 studenți BIO+EPM III + 1 curs x 6 studenți BIOE III + 1 curs x 11 studenți EMSE II + 1 laborator x 11 studenți EMSE II)/3 * 0.1 = 2.77</t>
  </si>
  <si>
    <t>Examen de licenta</t>
  </si>
  <si>
    <t>31 studenti/ 3 x 2</t>
  </si>
  <si>
    <t>Evaluare studenti examen curs, laborator</t>
  </si>
  <si>
    <t>246 studenti  / 3</t>
  </si>
  <si>
    <t>Restanțe</t>
  </si>
  <si>
    <t>246 studenti  /4/ 3</t>
  </si>
  <si>
    <t>Examen de disertatie</t>
  </si>
  <si>
    <t>22 studenti/3 x 2</t>
  </si>
  <si>
    <t>Reexaminari</t>
  </si>
  <si>
    <t>246 studenti /10/ 3</t>
  </si>
  <si>
    <t>Examen de admitere (masterat)</t>
  </si>
  <si>
    <t>34 studenti x3</t>
  </si>
  <si>
    <t xml:space="preserve"> Colocviu de laborator</t>
  </si>
  <si>
    <t>297:3=99 (didactică 132 și la eco bio165)</t>
  </si>
  <si>
    <t xml:space="preserve"> Examen de licență - secretar în comisie</t>
  </si>
  <si>
    <t>31:3x2=21</t>
  </si>
  <si>
    <t xml:space="preserve"> Examen de disertatie - secretar în comisie</t>
  </si>
  <si>
    <t>21:3x3=21</t>
  </si>
  <si>
    <t xml:space="preserve"> Restanțe</t>
  </si>
  <si>
    <t>297x25%=74:3=25</t>
  </si>
  <si>
    <t>Danci Oana - Viorica</t>
  </si>
  <si>
    <t>admitere master EMSE</t>
  </si>
  <si>
    <t>19*2/3=12,66</t>
  </si>
  <si>
    <t>evaluari curs</t>
  </si>
  <si>
    <t>113/3=37,66</t>
  </si>
  <si>
    <t xml:space="preserve">evaluari seminar/laborator </t>
  </si>
  <si>
    <t>100/3=33,33</t>
  </si>
  <si>
    <t>restanțe</t>
  </si>
  <si>
    <t>113/3X25%=9,41</t>
  </si>
  <si>
    <t>re-examinări</t>
  </si>
  <si>
    <t>113/3X10%=3,76</t>
  </si>
  <si>
    <t>examen de semestru</t>
  </si>
  <si>
    <t>restanta</t>
  </si>
  <si>
    <t>reexaminare</t>
  </si>
  <si>
    <t>verificare pe parcurs</t>
  </si>
  <si>
    <t>evaluare seminar</t>
  </si>
  <si>
    <t>examen de licenta</t>
  </si>
  <si>
    <t>5X2</t>
  </si>
  <si>
    <t>examen de disertatie</t>
  </si>
  <si>
    <t>2x3</t>
  </si>
  <si>
    <t>examen de admitere la master</t>
  </si>
  <si>
    <t>11x2</t>
  </si>
  <si>
    <t>examen, curs, laborator</t>
  </si>
  <si>
    <t>168 studenti/3</t>
  </si>
  <si>
    <t>restanță curs, laborator</t>
  </si>
  <si>
    <t>42 studenti/3</t>
  </si>
  <si>
    <t>Studenţi examinaţi la curs/laborator</t>
  </si>
  <si>
    <t>Examene de semestru</t>
  </si>
  <si>
    <t>Examene admitere licență</t>
  </si>
  <si>
    <t>Examen finalizare licență</t>
  </si>
  <si>
    <t>Examen admitere master</t>
  </si>
  <si>
    <t>Examene de semestru,restanțe, reexaminări</t>
  </si>
  <si>
    <r>
      <rPr>
        <rFont val="Arial Narrow"/>
        <color rgb="FF000000"/>
        <sz val="10.0"/>
      </rPr>
      <t>86 stud. EFS I + SPM I/3x 2</t>
    </r>
    <r>
      <rPr>
        <rFont val="Arial Narrow"/>
        <color rgb="FF000000"/>
        <sz val="10.0"/>
      </rPr>
      <t xml:space="preserve">  = 57,33;  34/3x4 = 45,33; 22 stud. AP II</t>
    </r>
    <r>
      <rPr>
        <rFont val="Arial Narrow"/>
        <color rgb="FF000000"/>
        <sz val="10.0"/>
      </rPr>
      <t>/3 = 7 ; 7stud. SPM III/3x2 = 5</t>
    </r>
  </si>
  <si>
    <t>14,33+11,33+1,83+1,16= 28,65</t>
  </si>
  <si>
    <t>Reexaminări</t>
  </si>
  <si>
    <t>5,73+4,53+0,73+0,46=11,45</t>
  </si>
  <si>
    <t>Examen de admitere (licență și master)</t>
  </si>
  <si>
    <t>34+114=148/3x2</t>
  </si>
  <si>
    <t>Examen de finalizare studii (licență)</t>
  </si>
  <si>
    <t>44/3x2=29,33</t>
  </si>
  <si>
    <t>Examen de finalizare studii (master)</t>
  </si>
  <si>
    <t>16/3x3=16</t>
  </si>
  <si>
    <t>Hasmasan Ioan</t>
  </si>
  <si>
    <t>Evaluare examen (322 studenti)</t>
  </si>
  <si>
    <t>Comisie admitere-probe sportive 38 studenți</t>
  </si>
  <si>
    <t>Restante (80 studenti)</t>
  </si>
  <si>
    <t>Comisie licenta (43+9 studenti)</t>
  </si>
  <si>
    <t>Comisie disertatie (14+3 studenti)</t>
  </si>
  <si>
    <t>Examen de semestru</t>
  </si>
  <si>
    <t>Examen admitere (licenta)</t>
  </si>
  <si>
    <t xml:space="preserve">Examene de restanțe, </t>
  </si>
  <si>
    <t>Examene reexaminări</t>
  </si>
  <si>
    <t>Examen de admitere</t>
  </si>
  <si>
    <t>Secretar comisie licență EFS</t>
  </si>
  <si>
    <t>Secretar comisie master EFSȘ</t>
  </si>
  <si>
    <t>Evaluare disciplina Fitness</t>
  </si>
  <si>
    <t>Evaluare disciplina Teoria si pract. in sporturi. de comb.j</t>
  </si>
  <si>
    <t>Evaluare disciplina Activități Motrice adaptate</t>
  </si>
  <si>
    <t>Evaluare disciplina IPA/CEPA/IMAPA an I</t>
  </si>
  <si>
    <t>Evaluare disciplina Montanologie an I</t>
  </si>
  <si>
    <t>Evaluare disciplina IPA/CEPA/IMAPA an II</t>
  </si>
  <si>
    <t>Evaluare disciplina IPMA an II</t>
  </si>
  <si>
    <t>Evaluare disciplina Montanologie an II</t>
  </si>
  <si>
    <t>Evaluare disciplina II LG+LC</t>
  </si>
  <si>
    <t>Evaluare disciplina II LMAEG</t>
  </si>
  <si>
    <t>Evaluare disciplina II LR</t>
  </si>
  <si>
    <t xml:space="preserve">Examene semestriale </t>
  </si>
  <si>
    <t>Examene de admitere</t>
  </si>
  <si>
    <t>Examene de evaluare licență</t>
  </si>
  <si>
    <t>- evaluare semestrila</t>
  </si>
  <si>
    <t>- titular</t>
  </si>
  <si>
    <t>reexaminări</t>
  </si>
  <si>
    <t>examen de admitere</t>
  </si>
  <si>
    <t>EVALUARI SEMESTRIALE SI PE PARCURS CURS, LABORATOR</t>
  </si>
  <si>
    <t>TITULAR</t>
  </si>
  <si>
    <t>RESTANTA</t>
  </si>
  <si>
    <t>REEXAMINARE</t>
  </si>
  <si>
    <t>Evaluare de parcurs la laborator</t>
  </si>
  <si>
    <t>Asistent al titularului</t>
  </si>
  <si>
    <t>Examen de restanță</t>
  </si>
  <si>
    <t>Examen partial anul I C</t>
  </si>
  <si>
    <t>Examen anul I C</t>
  </si>
  <si>
    <t>Examen anul I BA</t>
  </si>
  <si>
    <t>Colocviu de laborator anul I BA</t>
  </si>
  <si>
    <t>Examen anul I BIO</t>
  </si>
  <si>
    <r>
      <rPr>
        <rFont val="Arial Narrow"/>
        <color rgb="FF000000"/>
        <sz val="10.0"/>
      </rPr>
      <t>examene semestriale</t>
    </r>
    <r>
      <rPr>
        <rFont val="Arial Narrow"/>
        <color rgb="FF000000"/>
        <sz val="10.0"/>
      </rPr>
      <t xml:space="preserve"> </t>
    </r>
    <r>
      <rPr>
        <rFont val="Arial Narrow"/>
        <color rgb="FF000000"/>
        <sz val="10.0"/>
      </rPr>
      <t xml:space="preserve">curs </t>
    </r>
    <r>
      <rPr>
        <rFont val="Arial Narrow"/>
        <color rgb="FF000000"/>
        <sz val="10.0"/>
      </rPr>
      <t xml:space="preserve">- 27+29+56+22 = </t>
    </r>
    <r>
      <rPr>
        <rFont val="Arial Narrow"/>
        <color rgb="FF000000"/>
        <sz val="10.0"/>
      </rPr>
      <t>134 studenti</t>
    </r>
  </si>
  <si>
    <r>
      <rPr>
        <rFont val="Arial Narrow"/>
        <color rgb="FF000000"/>
        <sz val="10.0"/>
      </rPr>
      <t>1 evaluare pe parcurs</t>
    </r>
    <r>
      <rPr>
        <rFont val="Arial Narrow"/>
        <color rgb="FF000000"/>
        <sz val="10.0"/>
      </rPr>
      <t xml:space="preserve"> </t>
    </r>
    <r>
      <rPr>
        <rFont val="Arial Narrow"/>
        <color rgb="FF000000"/>
        <sz val="10.0"/>
      </rPr>
      <t>la curs</t>
    </r>
    <r>
      <rPr>
        <rFont val="Arial Narrow"/>
        <color rgb="FF000000"/>
        <sz val="10.0"/>
      </rPr>
      <t xml:space="preserve"> -27+29+56+22 = </t>
    </r>
    <r>
      <rPr>
        <rFont val="Arial Narrow"/>
        <color rgb="FF000000"/>
        <sz val="10.0"/>
      </rPr>
      <t>134 studenti</t>
    </r>
  </si>
  <si>
    <r>
      <rPr>
        <rFont val="Arial Narrow"/>
        <color rgb="FF000000"/>
        <sz val="10.0"/>
      </rPr>
      <t xml:space="preserve">evaluare </t>
    </r>
    <r>
      <rPr>
        <rFont val="Arial Narrow"/>
        <color rgb="FF000000"/>
        <sz val="10.0"/>
      </rPr>
      <t>laborator</t>
    </r>
    <r>
      <rPr>
        <rFont val="Arial Narrow"/>
        <color rgb="FF000000"/>
        <sz val="10.0"/>
      </rPr>
      <t xml:space="preserve"> - 6sgr- 27+29+29 = </t>
    </r>
    <r>
      <rPr>
        <rFont val="Arial Narrow"/>
        <color rgb="FF000000"/>
        <sz val="10.0"/>
      </rPr>
      <t>85 studenti</t>
    </r>
  </si>
  <si>
    <r>
      <rPr>
        <rFont val="Arial Narrow"/>
        <color rgb="FF000000"/>
        <sz val="10.0"/>
      </rPr>
      <t xml:space="preserve">evaluare </t>
    </r>
    <r>
      <rPr>
        <rFont val="Arial Narrow"/>
        <color rgb="FF000000"/>
        <sz val="10.0"/>
      </rPr>
      <t>seminar</t>
    </r>
    <r>
      <rPr>
        <rFont val="Arial Narrow"/>
        <color rgb="FF000000"/>
        <sz val="10.0"/>
      </rPr>
      <t xml:space="preserve"> - 2gr - 27+29 = </t>
    </r>
    <r>
      <rPr>
        <rFont val="Arial Narrow"/>
        <color rgb="FF000000"/>
        <sz val="10.0"/>
      </rPr>
      <t>56 studenti</t>
    </r>
  </si>
  <si>
    <t>Test / proiect</t>
  </si>
  <si>
    <t>Titular - Baze de date, Info II</t>
  </si>
  <si>
    <t>Re-reexaminare</t>
  </si>
  <si>
    <t>Asistent - Geometrie computațională, Info I</t>
  </si>
  <si>
    <t>Asistent - Rețele de calculatoare, Info III</t>
  </si>
  <si>
    <t>Examen licență</t>
  </si>
  <si>
    <t>Membru comisie</t>
  </si>
  <si>
    <t>Evaluare + Restante + Reexaminari
Criptologie. Auditarea sistemelor. STIA II</t>
  </si>
  <si>
    <t>Evaluare + Restante + Reexaminari
Retele de calculatoare. Info III</t>
  </si>
  <si>
    <t>Evaluare + Restante + Reexaminari
Criptografie. Info II</t>
  </si>
  <si>
    <t>Evaluare + Restante + Reexaminari
Grafica Computerizata. STIA II</t>
  </si>
  <si>
    <t>Comisia de licenta</t>
  </si>
  <si>
    <t>Comisie admitere master CyberSecurity</t>
  </si>
  <si>
    <r>
      <rPr>
        <rFont val="Arial Narrow"/>
        <color rgb="FF000000"/>
        <sz val="10.0"/>
      </rPr>
      <t xml:space="preserve">Examinare + </t>
    </r>
    <r>
      <rPr>
        <rFont val="Arial Narrow"/>
        <color rgb="FF000000"/>
        <sz val="10.0"/>
      </rPr>
      <t>Restanta +</t>
    </r>
    <r>
      <rPr>
        <rFont val="Arial Narrow"/>
        <color rgb="FF000000"/>
        <sz val="10.0"/>
      </rPr>
      <t>Reexaminare, Metode avansate de programare, Informatica, Anul 2, Nr.Studenti 87</t>
    </r>
  </si>
  <si>
    <t>titular (curs+lab)</t>
  </si>
  <si>
    <t>(87*2)/3*1.35</t>
  </si>
  <si>
    <r>
      <rPr>
        <rFont val="Arial Narrow"/>
        <color rgb="FF000000"/>
        <sz val="10.0"/>
      </rPr>
      <t xml:space="preserve">Examinare + </t>
    </r>
    <r>
      <rPr>
        <rFont val="Arial Narrow"/>
        <color rgb="FF000000"/>
        <sz val="10.0"/>
      </rPr>
      <t>Restanta +</t>
    </r>
    <r>
      <rPr>
        <rFont val="Arial Narrow"/>
        <color rgb="FF000000"/>
        <sz val="10.0"/>
      </rPr>
      <t>Reexaminare, Procesarea imaginilor, Informatica, Anul 3, 2sgr, Nr.Studenti 64 din 86</t>
    </r>
  </si>
  <si>
    <t>(64*2)/3*1.35</t>
  </si>
  <si>
    <r>
      <rPr>
        <rFont val="Arial Narrow"/>
        <color rgb="FF000000"/>
        <sz val="10.0"/>
      </rPr>
      <t xml:space="preserve">Examinare + </t>
    </r>
    <r>
      <rPr>
        <rFont val="Arial Narrow"/>
        <color rgb="FF000000"/>
        <sz val="10.0"/>
      </rPr>
      <t>Restanta +</t>
    </r>
    <r>
      <rPr>
        <rFont val="Arial Narrow"/>
        <color rgb="FF000000"/>
        <sz val="10.0"/>
      </rPr>
      <t>Reexaminare, Inteligenta artificiala, Informatica, Anul 3, Nr.Studenti 86</t>
    </r>
  </si>
  <si>
    <t>titular (lab)</t>
  </si>
  <si>
    <t>86/3*1.35</t>
  </si>
  <si>
    <t>evaluare de laborator - Algoritmi fundamentali</t>
  </si>
  <si>
    <t>examen de semestru - Algoritmi fundamentali</t>
  </si>
  <si>
    <t>examen de semestru - Tehnici de programare</t>
  </si>
  <si>
    <t>asistent al titularului</t>
  </si>
  <si>
    <t>evaluare de laborator - Tehnici de programare</t>
  </si>
  <si>
    <t>restanta - Tehnici de programare</t>
  </si>
  <si>
    <t>restanta - Algoritmi fundamentali</t>
  </si>
  <si>
    <t>reexaminare - Tehnici de programare</t>
  </si>
  <si>
    <t>Evaluare + Restante + Reexaminari, 
Medii si instrumente de programare, Info III</t>
  </si>
  <si>
    <t>Evaluare + Restante + Reexaminari, 
Medii si platforme de dezvoltare, STIA I</t>
  </si>
  <si>
    <t>Evaluare + Restante + Reexaminari, 
Tehnologii Moderne de Programare, STIA I</t>
  </si>
  <si>
    <t>Evaluare + Restante + Reexaminari, 
Metodologii moderne de dezvoltare soft, STIA II</t>
  </si>
  <si>
    <t>Comisie licenta</t>
  </si>
  <si>
    <t>Comisie admitere Cybersecurity</t>
  </si>
  <si>
    <t>studenți evaluați in sesiunile examene semestriale (examinare curs)</t>
  </si>
  <si>
    <t>38.6 (116 stud curs)</t>
  </si>
  <si>
    <t>studenți evaluați in sesiunile examene semestriale (examinare laborator)</t>
  </si>
  <si>
    <t>67 (201 stud lab)</t>
  </si>
  <si>
    <t>16.7 (201 stud)</t>
  </si>
  <si>
    <t>Sesiune disertatie iunie 2024</t>
  </si>
  <si>
    <t>studenți evaluați in sesiunile examene semestriale (evaluare la curs examen)</t>
  </si>
  <si>
    <t>74 (223 stud la curs)</t>
  </si>
  <si>
    <t>studenți evaluați in sesiunile examene semestriale (evaluare lalaborator)</t>
  </si>
  <si>
    <t>44 (132 stud la laborator)</t>
  </si>
  <si>
    <t>Sesiune licență februarie 2023</t>
  </si>
  <si>
    <t>5,3</t>
  </si>
  <si>
    <t>Sesiune licență iunie 2023</t>
  </si>
  <si>
    <t>32,6</t>
  </si>
  <si>
    <t>evaluare studenti (examene)</t>
  </si>
  <si>
    <r>
      <rPr>
        <rFont val="Arial Narrow"/>
        <color rgb="FF000000"/>
        <sz val="10.0"/>
      </rPr>
      <t>titular (</t>
    </r>
    <r>
      <rPr>
        <rFont val="Arial Narrow"/>
        <color rgb="FF000000"/>
        <sz val="10.0"/>
      </rPr>
      <t xml:space="preserve">Programare orientata obiect </t>
    </r>
    <r>
      <rPr>
        <rFont val="Arial Narrow"/>
        <i/>
        <color rgb="FF000000"/>
        <sz val="10.0"/>
      </rPr>
      <t>Inf 1</t>
    </r>
    <r>
      <rPr>
        <rFont val="Arial Narrow"/>
        <color rgb="FF000000"/>
        <sz val="10.0"/>
      </rPr>
      <t xml:space="preserve"> + </t>
    </r>
    <r>
      <rPr>
        <rFont val="Arial Narrow"/>
        <i/>
        <color rgb="FF000000"/>
        <sz val="10.0"/>
      </rPr>
      <t>MI 1</t>
    </r>
    <r>
      <rPr>
        <rFont val="Arial Narrow"/>
        <color rgb="FF000000"/>
        <sz val="10.0"/>
      </rPr>
      <t>, Aplicatii avansate cu baze de date</t>
    </r>
    <r>
      <rPr>
        <rFont val="Arial Narrow"/>
        <i/>
        <color rgb="FF000000"/>
        <sz val="10.0"/>
      </rPr>
      <t xml:space="preserve"> STIA 1, </t>
    </r>
    <r>
      <rPr>
        <rFont val="Arial Narrow"/>
        <color rgb="FF000000"/>
        <sz val="10.0"/>
      </rPr>
      <t>Metode si tehnologii distribuite</t>
    </r>
    <r>
      <rPr>
        <rFont val="Arial Narrow"/>
        <i/>
        <color rgb="FF000000"/>
        <sz val="10.0"/>
      </rPr>
      <t xml:space="preserve"> STIA 1</t>
    </r>
    <r>
      <rPr>
        <rFont val="Arial Narrow"/>
        <color rgb="FF000000"/>
        <sz val="10.0"/>
      </rPr>
      <t>) 
+ asistent (</t>
    </r>
    <r>
      <rPr>
        <rFont val="Arial Narrow"/>
        <color rgb="FF000000"/>
        <sz val="10.0"/>
      </rPr>
      <t xml:space="preserve">Programare orientata obiect </t>
    </r>
    <r>
      <rPr>
        <rFont val="Arial Narrow"/>
        <i/>
        <color rgb="FF000000"/>
        <sz val="10.0"/>
      </rPr>
      <t>Inf 1</t>
    </r>
    <r>
      <rPr>
        <rFont val="Arial Narrow"/>
        <color rgb="FF000000"/>
        <sz val="10.0"/>
      </rPr>
      <t xml:space="preserve">, Aplicatii avansate cu baze de date </t>
    </r>
    <r>
      <rPr>
        <rFont val="Arial Narrow"/>
        <i/>
        <color rgb="FF000000"/>
        <sz val="10.0"/>
      </rPr>
      <t>STIA 1</t>
    </r>
    <r>
      <rPr>
        <rFont val="Arial Narrow"/>
        <color rgb="FF000000"/>
        <sz val="10.0"/>
      </rPr>
      <t xml:space="preserve">, Metode si tehnologii distribuite </t>
    </r>
    <r>
      <rPr>
        <rFont val="Arial Narrow"/>
        <i/>
        <color rgb="FF000000"/>
        <sz val="10.0"/>
      </rPr>
      <t>STIA 1</t>
    </r>
    <r>
      <rPr>
        <rFont val="Arial Narrow"/>
        <color rgb="FF000000"/>
        <sz val="10.0"/>
      </rPr>
      <t>)</t>
    </r>
  </si>
  <si>
    <t>((42+91)+46+46) * 1.35 / 3
+ (91+46+46)  / 3</t>
  </si>
  <si>
    <r>
      <rPr>
        <rFont val="Arial Narrow"/>
        <color rgb="FF000000"/>
        <sz val="10.0"/>
      </rPr>
      <t>asistent (</t>
    </r>
    <r>
      <rPr>
        <rFont val="Arial Narrow"/>
        <color rgb="FF000000"/>
        <sz val="10.0"/>
      </rPr>
      <t xml:space="preserve">Metode moderne de dezvoltare soft </t>
    </r>
    <r>
      <rPr>
        <rFont val="Arial Narrow"/>
        <i/>
        <color rgb="FF000000"/>
        <sz val="10.0"/>
      </rPr>
      <t>STIA 2</t>
    </r>
    <r>
      <rPr>
        <rFont val="Arial Narrow"/>
        <color rgb="FF000000"/>
        <sz val="10.0"/>
      </rPr>
      <t>)</t>
    </r>
  </si>
  <si>
    <t>25 / 3</t>
  </si>
  <si>
    <t>participare comisia de admitere program masterat STIA</t>
  </si>
  <si>
    <t>35 / 3 * 2.0</t>
  </si>
  <si>
    <t>comisia de examen de licență</t>
  </si>
  <si>
    <t>8 / 3 * 2.0</t>
  </si>
  <si>
    <t>comisia de examen de disertație</t>
  </si>
  <si>
    <t>14 / 3 * 3.0</t>
  </si>
  <si>
    <t xml:space="preserve">Evaluare an 1 Informatica - curs Logica computationala - 91 studenti 
Evaluare an 1 Informatica - curs Arhitectura sistemelor de calcul - 91 studenti                                                                  Evaluare an 2 Informatica - curs Dezvoltare de aplicatii WEB -  87 studenti                                                                        Evaluare an 1 Matematica- Informatica - curs Sisterme de operare - 50 studenti
Evaluare an 3 Informatica - curs Limbaje formale si automate - 86 studenti     ======================================
TOTAL 405 studenti                                                
                                                                                 </t>
  </si>
  <si>
    <t>405*1.35/3  = 186,3</t>
  </si>
  <si>
    <t>Evaluare an 1 Informatica - laborator Logica computationala - 91 studenti
Evaluare an 2 Informatica - laborator Dezvoltare de aplicatii WEB - 22 studenti
======================================
TOTAL 113 studenti</t>
  </si>
  <si>
    <t>113*1.35/3  = 37,66</t>
  </si>
  <si>
    <t>Evaluare contestatii licenta 
Informatica iulie = 57</t>
  </si>
  <si>
    <t xml:space="preserve">titular </t>
  </si>
  <si>
    <t>57/3=19</t>
  </si>
  <si>
    <t>Membru comisie licenta februarie  = 6</t>
  </si>
  <si>
    <t>6/3=2</t>
  </si>
  <si>
    <r>
      <rPr>
        <rFont val="Arial Narrow"/>
        <color rgb="FF000000"/>
        <sz val="10.0"/>
      </rPr>
      <t>Evaluare</t>
    </r>
    <r>
      <rPr>
        <rFont val="Arial Narrow"/>
        <color rgb="FF000000"/>
        <sz val="10.0"/>
      </rPr>
      <t xml:space="preserve"> an 1</t>
    </r>
    <r>
      <rPr>
        <rFont val="Arial Narrow"/>
        <color rgb="FF000000"/>
        <sz val="10.0"/>
      </rPr>
      <t xml:space="preserve"> </t>
    </r>
    <r>
      <rPr>
        <rFont val="Arial Narrow"/>
        <color rgb="FF000000"/>
        <sz val="10.0"/>
      </rPr>
      <t>Informatica</t>
    </r>
    <r>
      <rPr>
        <rFont val="Arial Narrow"/>
        <color rgb="FF000000"/>
        <sz val="10.0"/>
      </rPr>
      <t xml:space="preserve"> - laborator Redactare si comunicare stiințifică -</t>
    </r>
    <r>
      <rPr>
        <rFont val="Arial Narrow"/>
        <color rgb="FF000000"/>
        <sz val="10.0"/>
      </rPr>
      <t xml:space="preserve"> 91</t>
    </r>
    <r>
      <rPr>
        <rFont val="Arial Narrow"/>
        <color rgb="FF000000"/>
        <sz val="10.0"/>
      </rPr>
      <t xml:space="preserve"> studenti                    Evaluare </t>
    </r>
    <r>
      <rPr>
        <rFont val="Arial Narrow"/>
        <color rgb="FF000000"/>
        <sz val="10.0"/>
      </rPr>
      <t>an 1</t>
    </r>
    <r>
      <rPr>
        <rFont val="Arial Narrow"/>
        <color rgb="FF000000"/>
        <sz val="10.0"/>
      </rPr>
      <t xml:space="preserve"> </t>
    </r>
    <r>
      <rPr>
        <rFont val="Arial Narrow"/>
        <color rgb="FF000000"/>
        <sz val="10.0"/>
      </rPr>
      <t>Informatica</t>
    </r>
    <r>
      <rPr>
        <rFont val="Arial Narrow"/>
        <color rgb="FF000000"/>
        <sz val="10.0"/>
      </rPr>
      <t xml:space="preserve"> - laborator Arhitectura sistemelor de calcul - 1 sgr - </t>
    </r>
    <r>
      <rPr>
        <rFont val="Arial Narrow"/>
        <color rgb="FF000000"/>
        <sz val="10.0"/>
      </rPr>
      <t>19</t>
    </r>
    <r>
      <rPr>
        <rFont val="Arial Narrow"/>
        <color rgb="FF000000"/>
        <sz val="10.0"/>
      </rPr>
      <t xml:space="preserve"> studenti                              Evaluare </t>
    </r>
    <r>
      <rPr>
        <rFont val="Arial Narrow"/>
        <color rgb="FF000000"/>
        <sz val="10.0"/>
      </rPr>
      <t>an 1</t>
    </r>
    <r>
      <rPr>
        <rFont val="Arial Narrow"/>
        <color rgb="FF000000"/>
        <sz val="10.0"/>
      </rPr>
      <t xml:space="preserve"> </t>
    </r>
    <r>
      <rPr>
        <rFont val="Arial Narrow"/>
        <color rgb="FF000000"/>
        <sz val="10.0"/>
      </rPr>
      <t>Matematica</t>
    </r>
    <r>
      <rPr>
        <rFont val="Arial Narrow"/>
        <color rgb="FF000000"/>
        <sz val="10.0"/>
      </rPr>
      <t xml:space="preserve"> -</t>
    </r>
    <r>
      <rPr>
        <rFont val="Arial Narrow"/>
        <color rgb="FF000000"/>
        <sz val="10.0"/>
      </rPr>
      <t>Informatica</t>
    </r>
    <r>
      <rPr>
        <rFont val="Arial Narrow"/>
        <color rgb="FF000000"/>
        <sz val="10.0"/>
      </rPr>
      <t xml:space="preserve"> - laborator Sisterme de operare - </t>
    </r>
    <r>
      <rPr>
        <rFont val="Arial Narrow"/>
        <color rgb="FF000000"/>
        <sz val="10.0"/>
      </rPr>
      <t>42</t>
    </r>
    <r>
      <rPr>
        <rFont val="Arial Narrow"/>
        <color rgb="FF000000"/>
        <sz val="10.0"/>
      </rPr>
      <t xml:space="preserve"> studenti
Evaluare</t>
    </r>
    <r>
      <rPr>
        <rFont val="Arial Narrow"/>
        <color rgb="FF000000"/>
        <sz val="10.0"/>
      </rPr>
      <t xml:space="preserve"> an 3 Informatica</t>
    </r>
    <r>
      <rPr>
        <rFont val="Arial Narrow"/>
        <color rgb="FF000000"/>
        <sz val="10.0"/>
      </rPr>
      <t xml:space="preserve"> - laborator Limbaje formale - </t>
    </r>
    <r>
      <rPr>
        <rFont val="Arial Narrow"/>
        <color rgb="FF000000"/>
        <sz val="10.0"/>
      </rPr>
      <t>86</t>
    </r>
    <r>
      <rPr>
        <rFont val="Arial Narrow"/>
        <color rgb="FF000000"/>
        <sz val="10.0"/>
      </rPr>
      <t xml:space="preserve"> studenti                                           Evaluare </t>
    </r>
    <r>
      <rPr>
        <rFont val="Arial Narrow"/>
        <color rgb="FF000000"/>
        <sz val="10.0"/>
      </rPr>
      <t>an1</t>
    </r>
    <r>
      <rPr>
        <rFont val="Arial Narrow"/>
        <color rgb="FF000000"/>
        <sz val="10.0"/>
      </rPr>
      <t xml:space="preserve"> </t>
    </r>
    <r>
      <rPr>
        <rFont val="Arial Narrow"/>
        <color rgb="FF000000"/>
        <sz val="10.0"/>
      </rPr>
      <t>Biologie</t>
    </r>
    <r>
      <rPr>
        <rFont val="Arial Narrow"/>
        <color rgb="FF000000"/>
        <sz val="10.0"/>
      </rPr>
      <t xml:space="preserve"> - Operare pe calculator - </t>
    </r>
    <r>
      <rPr>
        <rFont val="Arial Narrow"/>
        <color rgb="FF000000"/>
        <sz val="10.0"/>
      </rPr>
      <t>34</t>
    </r>
    <r>
      <rPr>
        <rFont val="Arial Narrow"/>
        <color rgb="FF000000"/>
        <sz val="10.0"/>
      </rPr>
      <t xml:space="preserve"> studenti (disciplina nu este prevazuta decat cu laborator, și are colocviu ca forma de evaluare)      Evaluare </t>
    </r>
    <r>
      <rPr>
        <rFont val="Arial Narrow"/>
        <color rgb="FF000000"/>
        <sz val="10.0"/>
      </rPr>
      <t>an 1 Biology</t>
    </r>
    <r>
      <rPr>
        <rFont val="Arial Narrow"/>
        <color rgb="FF000000"/>
        <sz val="10.0"/>
      </rPr>
      <t xml:space="preserve"> - Computer Operation - </t>
    </r>
    <r>
      <rPr>
        <rFont val="Arial Narrow"/>
        <color rgb="FF000000"/>
        <sz val="10.0"/>
      </rPr>
      <t>12</t>
    </r>
    <r>
      <rPr>
        <rFont val="Arial Narrow"/>
        <color rgb="FF000000"/>
        <sz val="10.0"/>
      </rPr>
      <t xml:space="preserve"> studenți (disciplina nu este prevazuta decat cu laborator, și are colocviu ca forma de evaluare) Evaluare </t>
    </r>
    <r>
      <rPr>
        <rFont val="Arial Narrow"/>
        <color rgb="FF000000"/>
        <sz val="10.0"/>
      </rPr>
      <t>an 1 EPM</t>
    </r>
    <r>
      <rPr>
        <rFont val="Arial Narrow"/>
        <color rgb="FF000000"/>
        <sz val="10.0"/>
      </rPr>
      <t xml:space="preserve"> - Operare pe calculator - </t>
    </r>
    <r>
      <rPr>
        <rFont val="Arial Narrow"/>
        <color rgb="FF000000"/>
        <sz val="10.0"/>
      </rPr>
      <t>14</t>
    </r>
    <r>
      <rPr>
        <rFont val="Arial Narrow"/>
        <color rgb="FF000000"/>
        <sz val="10.0"/>
      </rPr>
      <t xml:space="preserve"> studenți (disciplina nu este prevazuta decat cu laborator, și are colocviu ca forma de evaluare)
======================================
TOTAL 298 studenti                                                                      </t>
    </r>
    <r>
      <rPr>
        <rFont val="Arial Narrow"/>
        <color rgb="FF000000"/>
        <sz val="10.0"/>
      </rPr>
      <t>Restante: An1 Biologie +Biology+EPM</t>
    </r>
    <r>
      <rPr>
        <rFont val="Arial Narrow"/>
        <color rgb="FF000000"/>
        <sz val="10.0"/>
      </rPr>
      <t xml:space="preserve"> = 60*25%=15 studenti        </t>
    </r>
  </si>
  <si>
    <t xml:space="preserve">298/3+238/3*0.5+60/3= 99,33+39.66+20=159  60*25%=15                                                          Total 159+15=174                                              </t>
  </si>
  <si>
    <t xml:space="preserve">Secretar comisie disertatie 
STIA  iunie 2024 = 14 candidati                                STIA februarie 2024 =1 candidat 
</t>
  </si>
  <si>
    <t>15/3*3=</t>
  </si>
  <si>
    <t>Examinare</t>
  </si>
  <si>
    <t>titular curs</t>
  </si>
  <si>
    <t>Examinare pe parcurs laborator</t>
  </si>
  <si>
    <t>laborator</t>
  </si>
  <si>
    <t>Restanta</t>
  </si>
  <si>
    <t>titluar curs</t>
  </si>
  <si>
    <t>Re si re-re-examinare</t>
  </si>
  <si>
    <t>Comisie disertatie</t>
  </si>
  <si>
    <t>Examen + Restanta + Reexaminare, Inteligență artificială, Informatică Anul 3. NrStudenti = 87</t>
  </si>
  <si>
    <t>titular (curs)</t>
  </si>
  <si>
    <t>86*1.35/3</t>
  </si>
  <si>
    <t>Examen + Restanta + Reexaminare, Modelarea și Implementarea proceselor de Business, STIA2. NrStudenti = 25</t>
  </si>
  <si>
    <t>titular (curs + lab)</t>
  </si>
  <si>
    <t>25*1.35/3*2</t>
  </si>
  <si>
    <t>Examen + Restanta + Reexaminare, Servicii Web și tehnologii midleware, STIA2. NrStudenti = 25</t>
  </si>
  <si>
    <t>Examen + Restanta + Reexaminare, Tehnici de modelare multidimensionala, STIA1. NrStudenti = 46</t>
  </si>
  <si>
    <t>46*1.35/3</t>
  </si>
  <si>
    <t>Comisie licență (februarie 2024)</t>
  </si>
  <si>
    <t>(8/3)*2</t>
  </si>
  <si>
    <t>Comisie disertatie master (iunie 2024)</t>
  </si>
  <si>
    <t>(14/3)*3</t>
  </si>
  <si>
    <t>Comisier admitere doctorat (Management + Cibernetica si statistica)</t>
  </si>
  <si>
    <t>(5/3)*3</t>
  </si>
  <si>
    <t>Comisie admitere master STIA</t>
  </si>
  <si>
    <t>presedinte</t>
  </si>
  <si>
    <t>(35/3)*2</t>
  </si>
  <si>
    <t>Examen + Restanta + Reexaminare, Sisteme de Operare, Informatică Anul 2. NrStudenti = 87. Evaluare de parcurs</t>
  </si>
  <si>
    <t>(87*2)*1.35/3 = 78.3
87/3 = 29</t>
  </si>
  <si>
    <t>Examen + Restanta + Reexaminare, Sisteme de Operare Distribuite, Informatică Anul 3, 1sgr din 4. NrStudenti = 86. Evaluare de parcurs</t>
  </si>
  <si>
    <t>(21*1.35)/3=9.45
21/3=7</t>
  </si>
  <si>
    <t>Examen + Restanta + Reexaminare, Software Computațional și de Simulare, Informatică Anul 1, 2sgr din 5 și curs. NrStudenti = 91. Evaluare de parcurs</t>
  </si>
  <si>
    <t>((91+37)*1.35)/3=57.6
37/3 = 12.33</t>
  </si>
  <si>
    <t>Comisie licență (iunie 2024)</t>
  </si>
  <si>
    <t>(49/3)*2</t>
  </si>
  <si>
    <t>Comisie master (februarie)</t>
  </si>
  <si>
    <t>(1/3)*3</t>
  </si>
  <si>
    <t>Evaluare + Restante + Reexaminari, 
Dezvoltarea de aplicatii UWP (C+L), Info III</t>
  </si>
  <si>
    <t>(86/3*1,35)*2</t>
  </si>
  <si>
    <t>Evaluare laborator, Structuri de date, Info II</t>
  </si>
  <si>
    <t>87 / 3</t>
  </si>
  <si>
    <t>Evaluare sesiune+restante + reexaminari, Structuri de date (L), info II</t>
  </si>
  <si>
    <t>87/3*0,5</t>
  </si>
  <si>
    <t>Evaluare laborator, Securitatea sistemelor informatice (L), Mate II</t>
  </si>
  <si>
    <t>29 / 3</t>
  </si>
  <si>
    <t>Evaluare sesiune+restante + reexaminari, Securitatea sistemelor informatice, Mate II</t>
  </si>
  <si>
    <t>29/3*0,5</t>
  </si>
  <si>
    <t>26/3*2</t>
  </si>
  <si>
    <t xml:space="preserve">Ana Maria Acu </t>
  </si>
  <si>
    <t>examene de semestru</t>
  </si>
  <si>
    <t>53 studenti</t>
  </si>
  <si>
    <t xml:space="preserve"> restanțe</t>
  </si>
  <si>
    <t>titular(Stiinte economice)</t>
  </si>
  <si>
    <t>nr. stud./3</t>
  </si>
  <si>
    <t>restante examen</t>
  </si>
  <si>
    <t>(nr. stud. x 0,25)/3</t>
  </si>
  <si>
    <t>(nr. stud. x 0,1)/3</t>
  </si>
  <si>
    <t>titular(Inginerie)</t>
  </si>
  <si>
    <t>examen licenta</t>
  </si>
  <si>
    <t>presedinte comisie</t>
  </si>
  <si>
    <t>(nr. stud./3) x 2</t>
  </si>
  <si>
    <t>admitere la master MIA</t>
  </si>
  <si>
    <t>membru comisie</t>
  </si>
  <si>
    <t>titular(Stiinte, MIA)</t>
  </si>
  <si>
    <t>titular(Stiinte, Info)</t>
  </si>
  <si>
    <t>Examen + Restanta + Reexaminare (Facultatea de Inginerie - cursurile din norma de baza)</t>
  </si>
  <si>
    <t>Titular cursuri: Metode numerice (Calc.) si Metode numerice (TI+ISM)</t>
  </si>
  <si>
    <t>199 studenti * 1.35 / 3 = 89.55</t>
  </si>
  <si>
    <t>Examen + Restanta + Reexaminare (Facultatea de Stiinte - cursurile si laboratoarele din norma de baza)</t>
  </si>
  <si>
    <t>Titular cursuri si laboratore: Programarea aplicatiilor C# (MIA) si Optimizare neliniara (MIA)</t>
  </si>
  <si>
    <t xml:space="preserve">58 studenti * 1.35 / 3 * 2 = 52.2                                         </t>
  </si>
  <si>
    <t>Examen + Restanta + Reexaminare: NrStudenti * 1.35:3 * 2</t>
  </si>
  <si>
    <t>Titular Curs si Seminar/Laborator</t>
  </si>
  <si>
    <t>Nr.studenți Matematică informatică aplicată an II= 19 (nr.de studenți se poate verifica cu UMS)</t>
  </si>
  <si>
    <t>Nr.studenți EPM an I= 14 (nr.de studenți se poate verifica cu UMS)</t>
  </si>
  <si>
    <t>Nr.studenți Biologie an I = 34 (nr.de studenți se poate verifica cu UMS)</t>
  </si>
  <si>
    <t>Nr.studenți EA an I = 17 (nr.de studenți se poate verifica cu UMS)</t>
  </si>
  <si>
    <t>Nr.studenți EM an I= 17 (nr.de studenți se poate verifica cu UMS)</t>
  </si>
  <si>
    <t>Nr.studenți BiologieEN an I = 11 (nr.de studenți se poate verifica cu UMS)</t>
  </si>
  <si>
    <t>Membru în Comisia de admitere la master MIA II, 23 iulie 2024</t>
  </si>
  <si>
    <t>Membru în Comisia de admitere la master MIA II</t>
  </si>
  <si>
    <t>29/3 x 2 = 14 (se poate verifica cu UMS sau cu contul Google Classroom pentru cei înscriși la admitere)</t>
  </si>
  <si>
    <t>Membru în Comisie disertație, MIA II, 3 iulie 2024</t>
  </si>
  <si>
    <t>16/3 x 3 = 16</t>
  </si>
  <si>
    <t>Matem.exp. C+L MMIA II</t>
  </si>
  <si>
    <t>29/3*1.35+29/3=22.71</t>
  </si>
  <si>
    <t>Alg. Comput C+L MMIA II</t>
  </si>
  <si>
    <t>Alg. Graf. C+L MI III</t>
  </si>
  <si>
    <t>31/3*1.35+31/3=24.28</t>
  </si>
  <si>
    <t>Probabilitati C+S IPA+CEPA+IMAPA+IPMA</t>
  </si>
  <si>
    <t>67/3*1.35+67/3=52.48</t>
  </si>
  <si>
    <t>Matem stat. S Monta II</t>
  </si>
  <si>
    <t>21/3=7</t>
  </si>
  <si>
    <t>Matem num. S IPA II</t>
  </si>
  <si>
    <t>admitere la master</t>
  </si>
  <si>
    <t>nr.stud;3x2</t>
  </si>
  <si>
    <t>nr.stud:3x2</t>
  </si>
  <si>
    <t>comisie dizertatie</t>
  </si>
  <si>
    <t>nr.stud.:3x3</t>
  </si>
  <si>
    <t>III licenta, MI, Ecuatii cu derivate partiale EXAMEN  Ecuatii cu derivate partiale, VERIFICARE CURS, Ecuatii cu derivate partiale, VERIFICARE SEMINAR</t>
  </si>
  <si>
    <t>Titular (curs si seminar)</t>
  </si>
  <si>
    <t>I master MIA, Modelare matematica cu ajutorul aplicatiilor conforme, COLOCVIU, Modelare cu ajutorul aplicatiilor conforme, VERIFICARE CURS, Modelare cu ajutorul aplicatiilor conforme, VERIFICARE SEMINAR</t>
  </si>
  <si>
    <t>II licenta MI, Analiza Complexa, EXAMEN, Analiza complexa, VERIFICARE CURS, Analiza complexa, VERIFICARE SEMINAR</t>
  </si>
  <si>
    <t>II licenta MI,Ecuatii Diferentiale, EXAMEN, Ecuatii Diferentiale, VERIFICARE CURS, Ecuatii Diferentiale, VERIFICARE SEMINAR</t>
  </si>
  <si>
    <t>III licenta MI, Elemente de Teoria Functiilor Intregi, EXAMEN, Elemente de Teoria Functiilor Intregi, VERIFICARE CURS, Elemente de Teoria Functiilor Intregi, VERIFICARE SEMINAR</t>
  </si>
  <si>
    <t>I master MIA, Functii Eliptice, COLOCVIU, Functii Eliptice, VERIFICARE CURS, Functii Eliptice, VERIFICARE SEMINAR</t>
  </si>
  <si>
    <t>Titular(curs si seminar)</t>
  </si>
  <si>
    <t>examen,evaluare pe parcurs,restante, rr</t>
  </si>
  <si>
    <t>asistent</t>
  </si>
  <si>
    <t>Examen , Restanta, Reexaminare</t>
  </si>
  <si>
    <t>Titular si Asistent  (MR +R Curs+ Seminar)</t>
  </si>
  <si>
    <t>Titular si Asistent  (MI Curs+ Seminar)</t>
  </si>
  <si>
    <t>Evaluari de parcurs</t>
  </si>
  <si>
    <t xml:space="preserve">Licenta </t>
  </si>
  <si>
    <t>Comisie contestatii</t>
  </si>
  <si>
    <t>Secelean Nicolae</t>
  </si>
  <si>
    <t>Examen Curs si seminar (Masura si fractali, Topologie, Etica, Practica pedagogica)</t>
  </si>
  <si>
    <t>Titular - curs</t>
  </si>
  <si>
    <t>Rereexaminare</t>
  </si>
  <si>
    <t>Comisie de de disertatie MIA</t>
  </si>
  <si>
    <t>Examen finalizare modul pedagogic I</t>
  </si>
  <si>
    <t>Titular curs</t>
  </si>
  <si>
    <t>evaluări examene</t>
  </si>
  <si>
    <t>Analiza matematica SAIAPM Ex/Re/Rere Curs</t>
  </si>
  <si>
    <t>67st/3*1.35=30.15</t>
  </si>
  <si>
    <t>Analiza matematica SAIAPM  Seminar</t>
  </si>
  <si>
    <t>67st/3=22.33</t>
  </si>
  <si>
    <t>Analiza mat calcul integral pe Rn Ex/Re/Rere Curs MI1</t>
  </si>
  <si>
    <t>42/3*1.35=18.9</t>
  </si>
  <si>
    <t>Analiza matematica calcul integral pe Rn Seminar MI1</t>
  </si>
  <si>
    <t>42/3=14</t>
  </si>
  <si>
    <t>Ecuatii diferentiale Ex/Re/Rere Curs Info2</t>
  </si>
  <si>
    <t>87/3*1.35=39.15</t>
  </si>
  <si>
    <t>Ecuatii diferentiale Seminar Info2</t>
  </si>
  <si>
    <t>45/3=15</t>
  </si>
  <si>
    <t>Analiza matematica Ex/Re/Rere Curs TDDH+IPMI</t>
  </si>
  <si>
    <t>26/3*1.35=11.7</t>
  </si>
  <si>
    <t>31/3*2=20.66</t>
  </si>
  <si>
    <t>Geometrie analitică și diferențială Ex/Re/Rere Curs MI1</t>
  </si>
  <si>
    <t>42/3*1,35</t>
  </si>
  <si>
    <t>Geometrie analitică și diferențială Seminar MI1</t>
  </si>
  <si>
    <t>42st/3</t>
  </si>
  <si>
    <t>Structuri algebrice Seminar MI1</t>
  </si>
  <si>
    <t>Fundamentele algebrice ale programarii Seminar Info1</t>
  </si>
  <si>
    <t>91st/3</t>
  </si>
  <si>
    <t>Matematică aplicată în economie</t>
  </si>
  <si>
    <t>156st/3</t>
  </si>
  <si>
    <t>Licenta MI3</t>
  </si>
  <si>
    <t>Secretar comisie licenta Matem. Inf.</t>
  </si>
  <si>
    <t>31st/3</t>
  </si>
  <si>
    <t>(29+19+19)/3=23</t>
  </si>
  <si>
    <t>examen admitere doctorat 2024</t>
  </si>
  <si>
    <t>examen de semestru(Calc.an I An.mat.+Algebra)</t>
  </si>
  <si>
    <t>(91+91):3=60</t>
  </si>
  <si>
    <t>ex.restanta</t>
  </si>
  <si>
    <t>45,5</t>
  </si>
  <si>
    <t>ex.reexaminare</t>
  </si>
  <si>
    <t>examen de semestru(TI an I Mat.speciale)</t>
  </si>
  <si>
    <t>30:3=10</t>
  </si>
  <si>
    <t>7,5</t>
  </si>
  <si>
    <t>ex.semestru(MI an III)</t>
  </si>
  <si>
    <t xml:space="preserve">18:3=6 </t>
  </si>
  <si>
    <t>12:3=4</t>
  </si>
  <si>
    <t>examen de semestru(MIA I)</t>
  </si>
  <si>
    <t xml:space="preserve">Restante </t>
  </si>
  <si>
    <t>21,67/4</t>
  </si>
  <si>
    <t>21,67/10</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</si>
  <si>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</si>
  <si>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</si>
  <si>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</si>
  <si>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</si>
  <si>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</si>
  <si>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BEȘLIU ALEXANDRA- MARIA - INFESTAREA CU PURICI (CLASA INSECTA, ORDINUL SIFONAPTERA) A MAMIFERELOR  MICI DIN ZONA TOPÂRCEA. Lucrare de licență</t>
  </si>
  <si>
    <t>Emanuel-Vasile Chișu - Mamifere mari din zona de deal Comuna Ațel, județul Sibiu, unitațile amenajistice (92-114) zona Hodoș. Lucrare de licență</t>
  </si>
  <si>
    <t>COȚOP ANDREEA-ROXANA - DINAMICA POPULAȚIEI DE Apodemus flavicollis (Melchior, 1834) ÎN PĂDURI DIN BAZINUL SUPERIOR AL VISEI  (JUDEȚUL SIBIU). Lucrare de licență</t>
  </si>
  <si>
    <t>Dulău Raluca-Cătălina - Influența unor variabile de gazdă și habitat asupra infestării cu căpușe în populațiile de rozătoare dintr-un mozaic agricultural</t>
  </si>
  <si>
    <t>Giurea Teodor Ionut - Studiu privind Regimul Trofic al Speciei Asio otus (Linnaeus, 1758) (Cls. Aves: Ord. Strigiformes). Lucrare de licență</t>
  </si>
  <si>
    <t>Mihaela Herciu - STUDIU ASUPRA PERSONALITĂȚII UNOR SPECII DE ROZĂTOARE. Lucrare de licență</t>
  </si>
  <si>
    <t>RAILEAN LINA - Influența tipului de pădure asupra infestării cu sifonaptere în populațiile de rozătoare. Lucrare de licență</t>
  </si>
  <si>
    <t>Stoica Paul-Vasile - Dieta ursului brun (Ursus arctos arctos) în Județul Sibiu. Lucrare de licență</t>
  </si>
  <si>
    <t>Sântoiu Irina-Medeea - Efectul utilizării terenurilor asupra compoziției comunităților de mamifere mici și a bogăției în specii. Lucrare de licență</t>
  </si>
  <si>
    <t>BERTALAN Ariana Venera - STRUCTURA COMUNITĂȚILOR DE MAMIFERE MICI ÎN ZONA MEDIAȘ. Lucrare de disertație</t>
  </si>
  <si>
    <t>MĂRGINEAN Alexandra - Efectul sexului și vârstei asupra selecției de habitat la rozătoare. Lucrare de disertație</t>
  </si>
  <si>
    <t>MARȚI IOANA CRISTINA - Dinamica sezonieră a comunităților de păsări de pe lacurile de la Săcel (Județul Sibiu). Lucrare de disertație</t>
  </si>
  <si>
    <t>OLTEAN ANDREI-ROBERT - Dinamica sezonieră a comunităților de păsări și mamifere din zona coridoarelor verzi ale sectorului de autostradă A1 Lugoj-Deva</t>
  </si>
  <si>
    <t>TODEA Antonia-Andreea - STRUCTURA COMUNITĂȚILOR DE MAMIFERE MICI ÎN HABITATE DE PĂDURE DE FOIOASE. Lucrare de disertație</t>
  </si>
  <si>
    <t>VASII GEORGIANA-ANDREEA - Variația altitudinală a infestării cu ixodide (Ord. Ixodida, Fam. Ixodidae) a rozătoarelor. Lucrare de disertație</t>
  </si>
  <si>
    <t>CÂMPEAN F. C.ALEXANDRU-CRISTIAN, Analiza tipurilor de mutații apărute în gena receptorului factorului de creștere epidermal în cancerul pulmonar, Disertatie</t>
  </si>
  <si>
    <t>DRAGOMIR V.CRISTINA-VIOLETA, Tehnici de prelucrare a materialului citologic, Disertatie</t>
  </si>
  <si>
    <t>POP V. SABRINA-NOEMI, Genetică și Mediu în Patogeneza Gastritei și a Ulcerului:
O analiză detaliată a factorilor predispozanți, Disertatie</t>
  </si>
  <si>
    <t>PRAVĂŢ M. LAVINIA-GEORGIANA, Efectul toxicologic al metamizolului și ciprofloxacinei asupra speciei Daphnia magna, Disertatie</t>
  </si>
  <si>
    <t>PREJOIANU I. C.ELENA-RAMONA, Optimizarea performanței laboratorului de analize medicale prin implementarea strategiilor eficiente de management și prevenirea erorilor, Disertatie</t>
  </si>
  <si>
    <t>TOMA P. TEODORA-CRISTINA, ANALIZA FACTORILOR CARE INFLUENTEAZA
RATA DE SUPRAVIETUIRE IN FIBROZA CHISTICA, Disertatie</t>
  </si>
  <si>
    <t>CIUREA C. IOANA, Efectele vaccinarii impotriva infectarii cu SARS-CoV-2, Licenta</t>
  </si>
  <si>
    <t>BĂLESCU G. M.ANDRADA-MIHAELA, Analiza filogenetică a variantei Omicron a virusului SARS-CoV-2, Licenta</t>
  </si>
  <si>
    <t>CÎRSTEA G. MARIA-CĂTĂLINA, Studiul comparativ al incidenței infecțiilor cu Salmonella pe parcursul a doi ani 2018 și 2023, Licenta</t>
  </si>
  <si>
    <t>GHERGHINESCU E.MARILENA-ALEXANDRA, Analiza variabilității genetice a variantei Alpha a virusului SARS-CoV-2, Licenta</t>
  </si>
  <si>
    <t>ONIŢOIU G. ANCA-MARIA, Analiza filogentică a variantei Delta a virusului SARS-CoV-2: perspective multicontinentale,
europene și naționale, Licenta</t>
  </si>
  <si>
    <r>
      <rPr>
        <rFont val="Arial Narrow"/>
        <color theme="1"/>
        <sz val="10.0"/>
      </rPr>
      <t>Radu Alexandra Victoria,</t>
    </r>
    <r>
      <rPr>
        <rFont val="Arial Narrow"/>
        <i/>
        <color theme="1"/>
        <sz val="10.0"/>
      </rPr>
      <t>Riscul la inundații în bazinul Cugirului și impactul lor asupra mediului și comunităților umane</t>
    </r>
    <r>
      <rPr>
        <rFont val="Arial Narrow"/>
        <color theme="1"/>
        <sz val="10.0"/>
      </rPr>
      <t>, Masterat</t>
    </r>
  </si>
  <si>
    <t>Boguș Adrian, Contribuţii la studiul faunei de Lepidoptere diurne din zona Sibiului, licență</t>
  </si>
  <si>
    <t>Ferencz Camelia, Comunități de lepidoptere  din zona localității Sibișelul Nou (Județul Hunedoara), licență</t>
  </si>
  <si>
    <t>Toma Raluca, Lepidopterofauna din Comuna Roești (Județul Vâlcea). Studiu taxonomic și ecologic, licență</t>
  </si>
  <si>
    <t>Ungureanu Teodora Maria, Studiu asupra lepidopterelor diurne și nocturne din orașul Călimănești și împrejurimi, licență</t>
  </si>
  <si>
    <t>Birlă (Bucea) Ioana, Studiu asupra comunităților de macronevertebrate bentonice din bazinul Ierului, licență</t>
  </si>
  <si>
    <t>Loghin Luciana, Contribuții la cunoașterea lepidopterelor diurne din imprejurimile comunei Târnava (județul Sibiu), licență</t>
  </si>
  <si>
    <t xml:space="preserve">Iliescu Denisa, Managementul deșeurilor feroase și neferoase, în cadrul firmei SC Deny Util COM SRL, licență
, </t>
  </si>
  <si>
    <t xml:space="preserve">Petrusel Teodor, Managementul deșeurilor din hârtie și carton. Studiu de caz: GOLDSTAR imex SRL, licență 
</t>
  </si>
  <si>
    <t xml:space="preserve">Rotar Adrian, Managementul deșeurilor din plastic. Studiu de caz: UNITRANS SRL, licență </t>
  </si>
  <si>
    <t xml:space="preserve">Tomuta Adina, Contribuții la studiul heteropterelor acvatice și semiacvatice din bazinul hidrografic al râului Cugir, licență </t>
  </si>
  <si>
    <t>Daina-Părău Mihaela , Monitorizarea calității apei brute care alimentează municipiul Sibiu, lucrare de disertație</t>
  </si>
  <si>
    <t>Cirican Teodora, Diversitatea genetică la Myrmica rubra și Lasius niger (Hymenoptera: Formicidae) în America de Nord utilizândanaliza spațială</t>
  </si>
  <si>
    <t>Bogdan Bianca, MACROLEPIDOPTERELE DIN SITURILE
NATURA 2000 “PĂDUREA PREJMER” ȘI
“MLAȘTINA HÂRMAN” (JUDEȚUL
BRAȘOV), ASPECTE ECOLOGICE ȘI
ZOOGEOGRAFICE. (INSECTA,
LEPIDOPTERA)</t>
  </si>
  <si>
    <t>Guliev Corina, The Neuroprotective and Neurorestorative
Potential of Ethanol Extracts from Solanum Macrocarpon Leaf</t>
  </si>
  <si>
    <t>Bratu Ana, Comunități de păianjeni (Aranea) din habitate de pajiști: Studiu de caz Tălmăcel, jud. Sibiu</t>
  </si>
  <si>
    <t>Stanca Patricia, Comunitati de diptere (Indecta: Diptera) din habitate invadate de Solidago canadensis. Studiu de caz-Sibiu</t>
  </si>
  <si>
    <t>Popa Robert, Comunități de himenoptere (Insecta:
Hymenoptera) din habitate invadate de Solidago
canadensis. Studiu de caz - Sibiu</t>
  </si>
  <si>
    <t>Dinu Alina, Comunități de fluturi diurni (Lepidoptera:
Rhopalocera) din pajiști cu Sanguisorba
officinalis</t>
  </si>
  <si>
    <t>Neculae Alexandra, COMUNITĂȚI DE FURNICI (
HYMENOPTERA: FORMICIDAE) DIN
CHEILE TAIA</t>
  </si>
  <si>
    <t>Kovacsic Noemi -Comunități de insecte epigeice din diferite
habitate - Studiu de caz: Papoc ( Ungaria)</t>
  </si>
  <si>
    <t>Dodoc Ariana, Comunități de fluturi diurni (Lepidoptera:
Rhopalocera) din Cheile Taia</t>
  </si>
  <si>
    <t>Cazacu Melania, Comunități de furnici (Hymenoptera:
Formicidae) din habitate de pajiști. Studiu de
caz Tălmăcel, județul Sibiu</t>
  </si>
  <si>
    <t>Baldovin Ioana, SPECII DE NEVERTEBRATE NATURA 2000
DIN ROSCI0069 DOMOGLED-VALEA
CERNEI</t>
  </si>
  <si>
    <t>Oprea V: Vasilica - Contribuții la studiul florei medicinale de pe raza localității Blăjeni, județul Huneodara</t>
  </si>
  <si>
    <r>
      <rPr>
        <rFont val="Arial Narrow"/>
        <color theme="1"/>
        <sz val="10.0"/>
      </rPr>
      <t xml:space="preserve">Guriță Elena, Approches on the invasive alien plant </t>
    </r>
    <r>
      <rPr>
        <rFont val="Arial Narrow"/>
        <i/>
        <color theme="1"/>
        <sz val="10.0"/>
      </rPr>
      <t>Ambrosia artemisiifolia</t>
    </r>
    <r>
      <rPr>
        <rFont val="Arial Narrow"/>
        <color theme="1"/>
        <sz val="10.0"/>
      </rPr>
      <t xml:space="preserve"> in Sibiu, Transilvania area, Licență</t>
    </r>
  </si>
  <si>
    <t>Mihaela Ion, Plante medicinale din zona Mediaș, Licență</t>
  </si>
  <si>
    <t>Sonia Larisa Pastiu, Plante medicinale cu acțiune hipoglicemianta, Master</t>
  </si>
  <si>
    <t>Corbeanu Andrei, Plante medicinale utilizate ca adjuvant in bolile comune ale sistemului respirator, Master</t>
  </si>
  <si>
    <t>Teodora Maria Tolbaru, Plante medicinale cu rol în tratarea afecțiunilor cardiace, Master</t>
  </si>
  <si>
    <t>GHEOCA VOICHIȚA</t>
  </si>
  <si>
    <t>Ladanyi Evelin. Considerations regarding land snail fauna of urban areas - the city of Sibiu</t>
  </si>
  <si>
    <t>Stoica Georgiana - Biologul în laboratorul medical – între responsabilități și provocări</t>
  </si>
  <si>
    <t>Nedelcu Bianca, Maria, Evaluare impactului antropic asupra mediului, prin calcularea unor indici de apreciere a artificializării peisajului, în Regiunea Centru, România</t>
  </si>
  <si>
    <t>Șerban Iulia Adriana - POLUAREA FONICĂ LA NIVELUL MUNICIPIULUI SIBIU. Studii de licență</t>
  </si>
  <si>
    <t>Zmaranda Andreea - DESEMNAREA ZONELOR DE STRICTĂ PROTECȚIE ÎN PARCUL NAȚIONAL SEMENIC-CHEILE CARAȘULUI. Studii de masterat</t>
  </si>
  <si>
    <t>BARBU C. ION-CĂTĂLIN - Studiu privind consolidarea capacității motrice în lecția de educație fizică și sport la nivelul învățământului gimnazial/ licențăEFS</t>
  </si>
  <si>
    <t>MILEA (căs. NISTOR) MIOARA - Dinamica dezvoltării cognitive în perioada școlarității mici prin jocuri de mișcare, jocuri dinamice și trasee instructiv-aplicative/licențăPIPP</t>
  </si>
  <si>
    <t>MATEONIU BIANCA VIORICA - Ѕtudіu vіzând еfісіеnțа fοrmеlοr dе еxеrѕаrе în lесțіа dе еduсаțіе fіzісă – în funсțіе dе tеmаtіса аbοrdаtă lа șсοlаrіі mісі/licențăPIPP</t>
  </si>
  <si>
    <t>VINȚAN IOANA CRISTINA - Rolul jocurilor de mișcare și a ștafetelor aplicativ sportive în dezvoltarea autonomiei la preșcolari/licențăPIPP</t>
  </si>
  <si>
    <t>ȚONȚU PETRONELA-MĂDĂLINA (OPREA) - Studiu vizând eficiența formelor de exersare în lecția de educație fizică/licențăPIPP</t>
  </si>
  <si>
    <t>BANCIU DANIEL - Orientări metodologice și strategii didactice specifice în predarea educaţiei fizice și sportului: educaţia integrată, educaţia incluzivă, educaţia interculturală, instruire în educaţie fizică și sport asistată de calculator/N II DPPD</t>
  </si>
  <si>
    <t>BELDIMAN EDUARD - Jocurile de mișcare, mijloc de instruire în educația incluzivă/N II DPPD</t>
  </si>
  <si>
    <t>CIOAZA MARIA - studiu privind consolidarea calității motrice viteza prin mijloace specifice jocului de baschet la nivelul clasei  a IX-a /N II DPPD</t>
  </si>
  <si>
    <t>COPILUL MIHAIL - Educaţia fizică şi sportul la vârsta adolescenţei şi ţinereţii: concepţii, orientări, cerinţe, forme de organizare / N II DPPD</t>
  </si>
  <si>
    <t>DĂRĂBUȚ ANGELA - Dezvoltarea motivatiei invatarii in invatamantul preumversitar nivel liceal/ NII DPPD</t>
  </si>
  <si>
    <t>FAGHI GABRIEL - Educația incluzivă - Perspective de abordare în Educația Fizică și Sport din România/N II DPPD</t>
  </si>
  <si>
    <t>GEREA TIBERIU - Educaţia fizică şi sportul la vârsta adolescenţei şi ţinereţii: concepţii, orientări, cerinţe, forme de organizare/N II DPPD</t>
  </si>
  <si>
    <t>GHEAȚĂ EMANUEL - Stiluri de predare a educație fizice și sportului în învățământul liceal/N II DPPD</t>
  </si>
  <si>
    <t>GUȚ MARIAN - Studiul privind optimizarea efortului în procesul de dezvoltarea al calităților motrice viteza și îndemânarea prin mijloace specifice jocului de fotbal la nivelul învățământului liceal/N II DPPD</t>
  </si>
  <si>
    <t>MARC CĂTĂLIN - Studiu privind practicarea exercițiilor fizice în scopul combaterii sedentarismului la elevii de liceu, în mediul urban/N II DPPD</t>
  </si>
  <si>
    <t>NISTOR DENIS – Studiu privind optimizarea CM rezistența în jocul de fotbal clasa a XII-a/N II DPPD</t>
  </si>
  <si>
    <t>OLARIU ANDREEA - Studiu privind dezvoltarea calității motrice rezistența prinmijloace specifice jocului de fotbal la nivelul clasei a X-a/N II DPPD</t>
  </si>
  <si>
    <t>PALFI RADU - Educaţia fizică şi sportul la vârsta adolescenţei şi ţinereţii: concepţii, orientări, cerinţe, forme de organizare/N II DPPD</t>
  </si>
  <si>
    <t>PANĂ ALIN - Evaluarea în educaţia fizică și sport adaptată și incluzivă/N II DPPD</t>
  </si>
  <si>
    <t>PANȚIRU MIHAI - Educaţia fizică și sportul la vârsta adolescenţei și tinereţii: concepţii, orientări, cerinţe, forme de organizare/N II DPPD</t>
  </si>
  <si>
    <t>PAȘCA ALEXANDRU - Stiluri de predare a educației fizice și sportului în învățământul liceal/N II DPPD</t>
  </si>
  <si>
    <t>ROȘCA STELIAN - Circuitul metodă de exersare cu valențe formative în lecția de educație fizică la nivelul ciclului liceal/N II DPPD</t>
  </si>
  <si>
    <t>SASU PERSILA - Educația fizică și sportul în învățământul liceal: obiective, competențe, metodologia realizării lor, conținut, specificul evaluării, particularități ale lecției de educație fizică/N II DPPD</t>
  </si>
  <si>
    <t>SFETCU ANDREI - Dezvoltarea calității motrice îndemânare prin metode și mijloace specifice jocului de baschet la vârsta de 15 16 ani (clasele a IX-a și a X-a )/N II DPPD</t>
  </si>
  <si>
    <t>STOIA ADRIAN - Studiu privind metodica instruirii elevilor din învățământul liceal în jocul de volei în lecțiile de educație fizică și sport/N II DPPD</t>
  </si>
  <si>
    <t>TATU BOGDAN – Educația fizică la vârsta adolescenței/N II DPPD</t>
  </si>
  <si>
    <t>VEȘTEMEAN ELENA – Metodica instruirii elevilor din învățământul liceal în dansul sportiv/N II DPPD</t>
  </si>
  <si>
    <t>ASAFTEI S. I. TEODORA, Evoluția pe plan mondial a atletismului. Impactul în învățământul românesc și chinezesc</t>
  </si>
  <si>
    <t>GEREA V. A. TIBERIU-PETRIŞOR, Metode de îmbunătățire a tehnicii alergării de viteză la clasa a IX-a</t>
  </si>
  <si>
    <t>SASU I. D. PERSILA-ANDRA, Evaluarea calității motrice rezistența la elevii din învățământul liceal</t>
  </si>
  <si>
    <t>VEŞTEMEAN N. ELENA, Studiu privind metodica instrruirii elevilor din învățământul liceal în dansul sportiv</t>
  </si>
  <si>
    <t>BARBU C. ION-CĂTĂLIN, Formarea deprinderilor tehnice elementare la alergarea de rezistență prin exerciții din școala alergării, la grupele de începători din CSS</t>
  </si>
  <si>
    <t xml:space="preserve">CUCERZAN A. ALEXANDRA-MIHAELA,Identificarea talentului și orientarea sportivă pentru probele de sărituri din atletism </t>
  </si>
  <si>
    <t>DANCU G. ADRIANA, Principalele mijloace utilizate în pregătirea probelor de alergare montană</t>
  </si>
  <si>
    <t>ENACHE E. DIANA, Testarea unor exerciții pentru dezvoltarea vitezei la grupele de începători din CSS</t>
  </si>
  <si>
    <t>MORTEAN N. P. ANTONIO - EDUARD, Formarea deprinderilor tehnice elementare în săritura în lungime, prin exerciții din școala săriturii, lagrupele de începători din CSS</t>
  </si>
  <si>
    <t>TEUŞAN D. TABITA, Model de pregătire pentru atleții juniori II în proba de 100 - 110 m garduri</t>
  </si>
  <si>
    <t xml:space="preserve">ADAM V. NICOLETA-PARASCHIVA, Studiu privind dezvoltarea calității motrice viteza prin mijloace specifice jocului de fotbal la clasele gimnaziale, </t>
  </si>
  <si>
    <t>BĂIAŞU P. DARIUS-CONSTANTIN, Studiu privind învățarea deprinderilor motrice de bază ale elevilor din ciclul primar prin utilizarea jocurilor de mișcare</t>
  </si>
  <si>
    <t xml:space="preserve">CHIRILĂ G. DENISA-FLORENTINA, Dezvoltarea calităților motrice viteza și îndemânarea prin mijloacele joculul de fotbal la clesele primare </t>
  </si>
  <si>
    <t>COCIUBA E. CHRISTA-CHIARA, Evaluarea capacității de forță le elevii din ciclul gimnazial</t>
  </si>
  <si>
    <t>DANCU G. ADRIANA, Dezvoltarea calității motrice rezistența prin exerciții din atletism, la clasele gimnaziale</t>
  </si>
  <si>
    <t>GIURGIU I. ANTONIA, Studiu privind dezvoltarea vitezei prin mijloace specifice atletismului în lecția de educație fizică la clasa a VI-a</t>
  </si>
  <si>
    <r>
      <rPr>
        <rFont val="Arial Narrow"/>
        <color theme="1"/>
        <sz val="10.0"/>
      </rPr>
      <t xml:space="preserve">MĂRGINEAN I. BIANCA-IOANA, </t>
    </r>
    <r>
      <rPr>
        <rFont val="Arial Narrow"/>
        <color theme="1"/>
        <sz val="10.0"/>
      </rPr>
      <t xml:space="preserve">Studiu privind eficiența metodelor și mijloacelor specifice atletismului pentru dezvoltarea calității motrice rezistența </t>
    </r>
  </si>
  <si>
    <r>
      <rPr>
        <rFont val="Arial Narrow"/>
        <color theme="1"/>
        <sz val="10.0"/>
      </rPr>
      <t xml:space="preserve">STRĂUŢIU E. ALEXANDRU, </t>
    </r>
    <r>
      <rPr>
        <rFont val="Arial Narrow"/>
        <color theme="1"/>
        <sz val="10.0"/>
      </rPr>
      <t>Dezvoltarea calității motrice forța la elevii din gimnaziu</t>
    </r>
  </si>
  <si>
    <t>GÎRNOD I. CRISTIAN; Studiu privind importanța pregătirii specializate pe postul de portar de fotbal la nivelul juniorilor U19; Master</t>
  </si>
  <si>
    <t>CĂPĂŢÎNĂ L. V. ADELINA-IULIANA:Studiu privind optimizarea calității motrice rezistența în lecțiile de educație fizică la nivelul clasei a VIII-a</t>
  </si>
  <si>
    <t>DINA I. R. ELENA-ALEXANDRA:Contribuții ale mijloacelor jocului de handbal la dezvoltarea forței în regim de viteză la nivelul clasei a VIII-a</t>
  </si>
  <si>
    <t>DRĂGAN G. SILVIU-TUDOR:Studiu privind dezvoltarea calității motrice forța în lecția e educațe fizică la nivelul clasei a VIII-a</t>
  </si>
  <si>
    <t>DUNĂ Ş. NICOLAE-COSMIN:Studiu privind însușirea principalelor elemente tehnice din fotbal la nivelul clasei a V-a</t>
  </si>
  <si>
    <t>FRĂŢILĂ N. VICENŢIU-FLORIN-NICOLAS Dezvoltarea calității motrice viteza prin intermediul jocurilor de mișcare la ciclul gimnazial:</t>
  </si>
  <si>
    <t>GLIGOR N. NICOLAE-BOGDAN:Metodica dezvoltării calității motrice viteza în lecția de educație fizică și sport la nivel gimnazial</t>
  </si>
  <si>
    <t>GRIGORESCU M. A. FLAVIUS-ALEXANDRU:Contribuția jocurilor dinamice la dezvoltarea calităților motrice a elevilor din învățământul primar</t>
  </si>
  <si>
    <t>ROTAR N. M. ADRIAN- NICOLAE; Studiu privind optimizarea calității motrice forța în jocul de fotbal la nivelul juniorilor U16; Licență</t>
  </si>
  <si>
    <t>IRIDON N. ANDREEA-MARIA:Dinamica, dirijarea și determinareaefortului în lecțiile de educație fizică și sport la nivelul învățământului gimnazial</t>
  </si>
  <si>
    <t>IVAN D.I. SERGIU-EMANUEL:Studiu privind dezvoltarea capacității motrice în activitățile de educație fizică și sport la nivelul învățământului gimnazial</t>
  </si>
  <si>
    <t>MUNTEAN F. I. CARMEN-SZUZSIKA:Studiu privind consolidarea capacității motrice în activitățile de educație fizică la nivelul învățământului gimnazial</t>
  </si>
  <si>
    <t>PETRUŞEL N. L. TEODOR-NICOLAE:Lecția de educație fizică și sport - formă de bază a practicării exercițiului fizic la nivelul învățământului gimnazial</t>
  </si>
  <si>
    <t>RĂULEA V. ADRIAN - VASILE:Studiu privind metodica dezvoltării calităților motrice forța și îndemânarea la elevii din ciclul gimnazial</t>
  </si>
  <si>
    <t>RISTI M. V. MIRCEA-DANIEL:Studiu privind dezvoltarea calităților motrice de bază prin utilizarea mijloacelor specifice jocului de fotbal la nivel gimnazial</t>
  </si>
  <si>
    <t>SUCIU S. V. TONI-IUSTINIAN:Lecția de educație fizică și sport - formă de bază a practicării exercițiului fizic la nivelul învățământului gimnazial</t>
  </si>
  <si>
    <t>STREINU D. I. ANDREI-VALENTIN:Dezvoltarea calității motrice viteza cu ajutorul elementelor specifice din jocul de fotbal la nivelul clasei a VIII-a</t>
  </si>
  <si>
    <t>TURCA E. B. DENISA-ŞTEFANIA:Dezvoltarea calității motrice viteza prin intermediul jocului de handbal la nivelul clasei a VIII-a</t>
  </si>
  <si>
    <t>VOICU J. C. RĂZVAN-SEBASTIAN:Dezvoltarea calității motrice rezistența prin mijloacele jocului de fotbal la nivelul clasei a VIII-a</t>
  </si>
  <si>
    <t>GIURGIU I. ANTONIA:Studiu privind dezvoltarea și îmbunătățirea calităților motrice îndemânarea și viteza în jocul de tenis la juniorii de 15 - 16 ani</t>
  </si>
  <si>
    <t>GRIGORESCU M. A. FLAVIUS-ALEXANDRU:Studiu privind îmbunătățirea și consolidarea calității motrice viteza în jocul de tenis la categoria U14</t>
  </si>
  <si>
    <t>MUNTEAN F. I. CARMEN-SZUZSIKA:Dezvoltarea tehnicii în jocul de tenis la nivelul juniorilor</t>
  </si>
  <si>
    <t>MUNTEAN L. S. NICOLE:Pregătirea fizică în tenisul de câmp la nivelul juniorilor U 14</t>
  </si>
  <si>
    <t>POPA E. V. SONIA-LIVIA:Caracteristicile tehnice ale serviciului în tenisul de câmp</t>
  </si>
  <si>
    <t>BELAŞCU N. M. ANDREI:Importanța pregătirii compartimentului defensiv la fotbaliștii juniori U19</t>
  </si>
  <si>
    <t>BELDIMAN D. D. ANDREI- EDUARD:Importanța pregătirii compartimentului defensiv la fotbaliștii juniori A (18-19 ani)</t>
  </si>
  <si>
    <t>BELDIMAN D. ANDREI-EDUARD:Studiu privind metodica consolidării calităților motrice forța și îndemânarea la elevii de nivel liceal</t>
  </si>
  <si>
    <t>CIOAZA F. G. CLAUDIA-MARIA:Studiu privind consolidarea calității motrice viteza prin mijloace specifice jocului de baschet la nivelul clasei a IX-a</t>
  </si>
  <si>
    <t>COMANICIU N. M. BOGDAN:Dezvoltarea calității motrice viteza cu mijloace specifice atletismului în lecția de educație fizică la nivel liceal</t>
  </si>
  <si>
    <t>MARC G. CĂTĂLIN-DANIEL:Studiu privind practicarea exercițiilor fizice în scopul combaterii sedentarismului la elevii de liceu în mediul urban</t>
  </si>
  <si>
    <t>OLARIU O. I. ROXANA-MARIA-VIORICA:Studiu privind dezvoltarea calității motrice rezistența prin mijloace specifice jocului de fotbal la nivelul clasei a X-a</t>
  </si>
  <si>
    <t>OLARIU V. ANDREEA-MARIA:Studiu privind dezvoltarea calității motrice viteza prin mijloace specifice jocului de volei la nivelul clasei a IX-a</t>
  </si>
  <si>
    <t>PANĂ G. CONSTANTIN-ALIN:Dinamica, dirijarea și determinarea efortului în lecțiile de educație fizică și sport la nivelul învățământului licea</t>
  </si>
  <si>
    <t>PANŢIRU N. A. ADRIAN-MIHAI:Particularități ale evaluării în lecția de educație fizică și sportivă la nivelul învățământului liceal</t>
  </si>
  <si>
    <t>PAŞCA N. ALEXANDRU-DRAGOŞ:Studiu privind metodica consolidării calităților motrice în lecțiile de educație fizică și sport la nivelul învățământului liceal</t>
  </si>
  <si>
    <t>ROŞCA I. I. IOAN-STELIAN:Studiu privind optimizarea calității motrice viteza cu ajutorul elementelor din jocul de handbal la nivelul clasei a X-a</t>
  </si>
  <si>
    <t>SFETCU I. O. IOAN-ANDREI:Dezvoltarea calității morice îndemânarea prin metode și mijloace specifice jocului de baschet la vârsta de 15-16 ani</t>
  </si>
  <si>
    <t>TRUŢA N. NICOLETA- CRISTINA (LUCHIAN)Studiu privind dezvoltarea calității motrice viteza prin mijloace specifice jocului de volei la nivelul clasei a X-a</t>
  </si>
  <si>
    <t>VODĂ T. D. ALEXANDRU-MIHAI:Studiu privind metodica instruirii elevilor din învățământul liceal în jocul de baschet</t>
  </si>
  <si>
    <t>Hulpus Alexandru</t>
  </si>
  <si>
    <t>DINA I. R. ELENA-ALEXANDRA, Contribuții ale mijloacelor jocului de baschet la dezvoltarea forței în regim de viteză la nivelul U14, studii licenta</t>
  </si>
  <si>
    <t>GEORGESCU S. VICTOR-IOAN, Metoda releției 1 x 1 la categoria U16 masculin, licența</t>
  </si>
  <si>
    <t>KELEMEN-RADIN B. A. ARIANA, Aspecte teoretice și practice ale dezvoltării calităților motrice viteza și îndemânarea la baschetbalistele junioare under 14 ani, CSO Voluntari, licenta</t>
  </si>
  <si>
    <t>MARGHITA M. I. RAUL-IONUŢ, Rolul și importanța culturii organizaționale în cluburile sportive de performanță, licență</t>
  </si>
  <si>
    <t>MINEA N. PAUL-CORNEL,Studiu privind dezvoltarea îndemânării în jocul de baschet - studiu de caz - Echipa de juniori U 15 CSU Sibiu, licenta</t>
  </si>
  <si>
    <t>MUŞOAIE I. RĂZVAN-ALIN,Studii și contribuții privind dezvoltarea detentei în jocul de baschet - studiu de caz, licență</t>
  </si>
  <si>
    <t>ROTAR I. ALEXANDRU,Studiu privind manifestarea forței explozive în jocul de baschet, studii licență</t>
  </si>
  <si>
    <t>VLAD S. G. STEFAN-ALIN,Studiu privind mijloacele și metodele folosite pentru creșterea preciziei aruncărilor la coș în jocul de baschet, studii licență</t>
  </si>
  <si>
    <t>GEORGESCU S. VLAD-TEODOR, Aspecte ale relației 1 x 1 la categoria U14 masculin, studii masterat</t>
  </si>
  <si>
    <t>ROŞCA I. I. IOAN-STELIAN, Studiu privind dezvoltarea vitezei la categoria U16 feminin, cu mijloacele specifice jocului de baschet, studii masterat</t>
  </si>
  <si>
    <t>VEŞTEMEAN N. ELENA, Strategii inovative în marketingul sportiv: studiu de caz al clubului de dans sportiv ”Mirajul dansului” Sibiu, studii masterat</t>
  </si>
  <si>
    <t>MOLDOVAN ANDREI-DUMITRU, Profilul psiho-socio-profesional al antrenorului de succes, lucrare licență</t>
  </si>
  <si>
    <t>STOIAN A. C. ANTONIO-ADRIAN - Studiu privind eficiența jocului de volei în lecțiile de educație fizică la nivel gimnazial</t>
  </si>
  <si>
    <t>TUDORAŞCU I. AURELIAN-COSTIN - Studiu privind importanța învățării plonjonului în jocul de volei la nivel gimnazial</t>
  </si>
  <si>
    <t>ROTAR G. V. RALUCA-VALENTINA - Mijloace de pregătire tehnico-tactic în jocul de volei la nivel de cadete (U17)</t>
  </si>
  <si>
    <t>COTESCU I. DIANA-TEODORA - Studiu privind perfecționarea pasei în jocul de volei liceal</t>
  </si>
  <si>
    <t>DAMINESCU Z.I. PAUL-IONUȚ - Particularități ale învățării motrice în lecția de educație fizică și sport la nivelul învățământului liceal</t>
  </si>
  <si>
    <t>PALFI G. C. RADU - Studiu privind dezvoltarea calității motrice rezistența în jocul de fotbal la nivel liceal</t>
  </si>
  <si>
    <t>PANĂ L. M. MIHAELA-ALEXANDRA - Exercițiul fizic în lecția de educație fizică și sport la nivelul învățământului liceal</t>
  </si>
  <si>
    <t>VLĂDULESCU C. MIHAI-ALEXANDRU - Studiu privind eficiența jocului de volei în lecțiile de educație fizică la nivel liceal</t>
  </si>
  <si>
    <t>SAVU OLIMPIU</t>
  </si>
  <si>
    <r>
      <rPr>
        <rFont val="Arial Narrow"/>
        <i val="0"/>
        <color theme="1"/>
        <sz val="10.0"/>
      </rPr>
      <t xml:space="preserve">CAUC V. A. IONUŢ-COSMIN </t>
    </r>
    <r>
      <rPr>
        <rFont val="Arial Narrow"/>
        <i/>
        <color theme="1"/>
        <sz val="10.0"/>
      </rPr>
      <t>-Studiu privind învățarea și consolidarea deprinderilor motrice de bază ale elevilor din ciclul primar prin utillizarea jocurilor dinamice -</t>
    </r>
    <r>
      <rPr>
        <rFont val="Arial Narrow"/>
        <b/>
        <i val="0"/>
        <color theme="1"/>
        <sz val="10.0"/>
      </rPr>
      <t>licență</t>
    </r>
  </si>
  <si>
    <r>
      <rPr>
        <rFont val="Arial Narrow"/>
        <i val="0"/>
        <color theme="1"/>
        <sz val="10.0"/>
      </rPr>
      <t xml:space="preserve">DĂNILĂ M. D. MIHAI-ALEXANDRU </t>
    </r>
    <r>
      <rPr>
        <rFont val="Arial Narrow"/>
        <i/>
        <color theme="1"/>
        <sz val="10.0"/>
      </rPr>
      <t>-Studiu privind învățareatehnicii de bază a schiului alpin la nivelul ciclului primar-</t>
    </r>
    <r>
      <rPr>
        <rFont val="Arial Narrow"/>
        <b/>
        <i val="0"/>
        <color theme="1"/>
        <sz val="10.0"/>
      </rPr>
      <t>licență</t>
    </r>
  </si>
  <si>
    <r>
      <rPr>
        <rFont val="Arial Narrow"/>
        <i val="0"/>
        <color theme="1"/>
        <sz val="10.0"/>
      </rPr>
      <t>LALA T. ION -</t>
    </r>
    <r>
      <rPr>
        <rFont val="Arial Narrow"/>
        <i/>
        <color theme="1"/>
        <sz val="10.0"/>
      </rPr>
      <t>Studiu privind importanța jocurilor de mișcare penru inițierea în fotbal la nivel gimnazial -</t>
    </r>
    <r>
      <rPr>
        <rFont val="Arial Narrow"/>
        <b/>
        <i val="0"/>
        <color theme="1"/>
        <sz val="10.0"/>
      </rPr>
      <t>licență</t>
    </r>
  </si>
  <si>
    <r>
      <rPr>
        <rFont val="Arial Narrow"/>
        <i/>
        <color theme="1"/>
        <sz val="10.0"/>
      </rPr>
      <t>MUTU N. MARIUS-NICOLAE -Contribuții privind învățarea tehnicii speciifice snowboardului la vârsta școlară mică -</t>
    </r>
    <r>
      <rPr>
        <rFont val="Arial Narrow"/>
        <b/>
        <i/>
        <color theme="1"/>
        <sz val="10.0"/>
      </rPr>
      <t>licență</t>
    </r>
  </si>
  <si>
    <r>
      <rPr>
        <rFont val="Arial Narrow"/>
        <i/>
        <color theme="1"/>
        <sz val="10.0"/>
      </rPr>
      <t>ONIŢ C. A. ROBERT -Studiu privind însușirea elementelor tehnice de bază din jocul de fotbal la ciclul primar prin intermediul jocurilor dinamice -</t>
    </r>
    <r>
      <rPr>
        <rFont val="Arial Narrow"/>
        <b/>
        <i/>
        <color theme="1"/>
        <sz val="10.0"/>
      </rPr>
      <t>licență</t>
    </r>
  </si>
  <si>
    <r>
      <rPr>
        <rFont val="Arial Narrow"/>
        <i/>
        <color theme="1"/>
        <sz val="10.0"/>
      </rPr>
      <t xml:space="preserve">OŢOIU V. ADRIAN-VASILE -Studiu privind practicarea transportului activ la elevii din ciclul gimnazial- </t>
    </r>
    <r>
      <rPr>
        <rFont val="Arial Narrow"/>
        <b/>
        <i/>
        <color theme="1"/>
        <sz val="10.0"/>
      </rPr>
      <t xml:space="preserve">licență </t>
    </r>
  </si>
  <si>
    <r>
      <rPr>
        <rFont val="Arial Narrow"/>
        <i/>
        <color theme="1"/>
        <sz val="10.0"/>
      </rPr>
      <t>PĂUŞESCU D. GEORGE-BOGDAN -Elaborarea programei școlare pentru activități în timpul liber, orientare turistică în ciclul gimnazial-</t>
    </r>
    <r>
      <rPr>
        <rFont val="Arial Narrow"/>
        <b/>
        <i/>
        <color theme="1"/>
        <sz val="10.0"/>
      </rPr>
      <t xml:space="preserve"> licență</t>
    </r>
  </si>
  <si>
    <t>BUGA F. A. FLORIN-ADRIAN - Studiu privind dezvoltarea calităților motrice de bază prin mijloace specifice joculu de minifotbal la nivel gimnazial</t>
  </si>
  <si>
    <t>DÎRLOŞAN I. ALINA-IOANA - Studiu privind dezvoltarea calității motrice viteza prin jocuri dinamice la nivelul învățământului primar</t>
  </si>
  <si>
    <t>DRAGOMIR-SANDU M. ŞTEFAN-EDUARD - Studiu privind dezvoltarea calității motrice viteza în cadrul lecției de educație fizică și sport la nivel gimnazial</t>
  </si>
  <si>
    <t>KUN I. D. ANDREI-ŞTEFAN - Metode interactive e predare în lecția de educație fizică și sport la nivel gimnazial</t>
  </si>
  <si>
    <t>LOMNĂŞAN I. VASILE-ADRIAN - Predarea jocurilor de mișcare în lecția de educație fizică și sport la nivel gimnazial</t>
  </si>
  <si>
    <t>ŞOLDAN C. D. PETRU-DANIEL - Studiu privind învățarea și consolidarea deprinderilor motrice prin jocuri dinamice la nivel gimnazial</t>
  </si>
  <si>
    <t>TIŢA D. ANDREI-VICTOR - Studiu privind explorarea metodelor interactive de predare ale fotbalului în educație fiică și sport la nivel gimnazial</t>
  </si>
  <si>
    <t>RICOBON F. FRANCESCO-OCTAVIAN - Studiu privind dezvoltarea coordonării în jocul de volei la nivelul echipelor de U 13 feminin</t>
  </si>
  <si>
    <t>STOICULESCU RĂZVAN-PETRIȘOR - Studiu privind metodica pregătirii echipei reprezentative școlare de volei</t>
  </si>
  <si>
    <t>ŢUIANU I. ŞTEFANIA-BEATRICE - Studiu privind importanța dezvoltării calităților motrice viteza și coordonarea în jocul de volei la nivelul junioarelor U15</t>
  </si>
  <si>
    <t>BULACU C. V. ŞTEFAN- CRISTIAN - Studiu privind modalități interactive de predare a orelor de educație fizică și sport</t>
  </si>
  <si>
    <t>CANCIU T. CLAUDIU-TRAIAN - Dezvoltarea calităților motrice viteza și forța prin mijloace specifice jocului de volei</t>
  </si>
  <si>
    <t>COPILU V. O. MIHAIL-MĂDĂLIN - Studiu privind dezvoltarea calităților motrice viteza și coordordonarea prin jocul de volie la nivelul învățământului liceal</t>
  </si>
  <si>
    <t>FAGHI T. GABRIEL-TRAIAN - Studiu privind importanța rugby-ului Tag în dezvoltarea armonioasă a elevilor de liceu</t>
  </si>
  <si>
    <t>BĂRCULEŢ G. BOGDAN; Studiu privind importanța optimizării calității motrice viteza în jocul de fotbal la nivelul juniorilor U15; Licență</t>
  </si>
  <si>
    <t>CAUC V. A. IONUŢ-COSMIN; Studiu privind importanța pregătirii fizice în jocul de fotba la nivelul juniorilor U13; Licență</t>
  </si>
  <si>
    <t>FRĂŢILĂ N. VICENŢIU; Studiu privind optimizarea pregătirii specilizate în compartimentul defensiv al jucătorilor de fotbal la nivelul juniorilor U15; Licență</t>
  </si>
  <si>
    <t>GERGELY L. BOTOND; Nutriția în fotbal la juniorii U15; Licență</t>
  </si>
  <si>
    <t>GIURA P. CLAUDIU-ALEXANDRU; Studiu privind optimizarea pregătirii specilizate pe postul de mijlocaș central în jocul de fotbal la nivelul juniorilor U16; Licență</t>
  </si>
  <si>
    <t>HORUMBĂ I. ILIE-ALEXANDRU; Studiu privind optimizarea calității motrice viteza în jocul de fotbal la nivelul juniorilor U 11; Licență</t>
  </si>
  <si>
    <t>MATENCIUC T. C. TIBERIU; Studiu privind dezvoltarea și consolidarea calităților motrice viteza și îndemânarea la jucătorii de fotbal specializați pe postul de atacant; Licență</t>
  </si>
  <si>
    <t>ROTAR N. M. BOGDAN-VASILE; Studiu privind optimizarea pregătirii specializate pe postul de atacant a jucătorilor de fotbal la nivelul juniorilor U16; Licență</t>
  </si>
  <si>
    <t>SCHIEB M. MARVIN; Studiu privind selecția primară în jocul de fotbal; Licență</t>
  </si>
  <si>
    <t>SZONDI Z. BOTOND; Studiu privind importanța pregătirii fizice în jocul de fotbal la nivelul juniorilor U15; Licență</t>
  </si>
  <si>
    <t>TIŢA D. ANDREI-VICTOR; Studiu privind optimizarea calității motrice viteza în jocul de fotbal la nivelul copiilor de categorie U9; Licență</t>
  </si>
  <si>
    <t>ZAHARIA C. C. MIHAI-VICTOR; Analiza video - factor important în pregătirea și desfășurarea jocului modern de fotbal; Licență</t>
  </si>
  <si>
    <t>PANĂ CONSTANTIN-ALIN; Studiu privind optimizarea pregătirii specializate pe postul de atacant la fotbaliștii juniori U 15; Licență</t>
  </si>
  <si>
    <t>ȘULEA ADRIAN-GABRIEL; Studiu privind importanța calităților motrice viteza și îndemânarea la jucătorii de fotbal pe postul de atacant la juniori U17; Licență</t>
  </si>
  <si>
    <t xml:space="preserve">COMANICIU N. M. BOGDAN; Studiu privind importanța pregătirii jucătorilor de fotbal specializați pe postul de portar U 17; Master </t>
  </si>
  <si>
    <t>LUCESCU S.-C. BOGDAN; Studiu privind dezvoltarea forței în jocul de fotbal la nivelul juniorilor U19; Master</t>
  </si>
  <si>
    <t>MAGOŞ I. O. MARCEL-DAN; Studiu privind optimizarea factorilor antrenamentului (fizic și tehnic) sportiv în jocul de fotbal la nivelul juniorilor U19; Master</t>
  </si>
  <si>
    <t>VLĂDULESCU C. MIHAI-ALEXANDRU; Studiu privind importanța pregătirii rezistenței în jocul de fotbal la nivelul juniorilor U18; Master</t>
  </si>
  <si>
    <t>Todor Raul Marian</t>
  </si>
  <si>
    <r>
      <rPr>
        <rFont val="Arial Narrow"/>
        <color theme="1"/>
        <sz val="10.0"/>
      </rPr>
      <t xml:space="preserve">Suciu Rareș-Ionuț, </t>
    </r>
    <r>
      <rPr>
        <rFont val="Arial Narrow"/>
        <i/>
        <color theme="1"/>
        <sz val="10.0"/>
      </rPr>
      <t>Studiu privind importanța exercițiilor fizice la copii sedentari din ciclul gimnazial</t>
    </r>
    <r>
      <rPr>
        <rFont val="Arial Narrow"/>
        <color theme="1"/>
        <sz val="10.0"/>
      </rPr>
      <t>/licență EFS</t>
    </r>
  </si>
  <si>
    <r>
      <rPr>
        <rFont val="Arial Narrow"/>
        <color theme="1"/>
        <sz val="10.0"/>
      </rPr>
      <t xml:space="preserve">Papp Robert-Florian, </t>
    </r>
    <r>
      <rPr>
        <rFont val="Arial Narrow"/>
        <i/>
        <color theme="1"/>
        <sz val="10.0"/>
      </rPr>
      <t>Contribuția jocurilor dinamice la optimizarea capacității motrice a elevilor din învățământul gimnazial/</t>
    </r>
    <r>
      <rPr>
        <rFont val="Arial Narrow"/>
        <color theme="1"/>
        <sz val="10.0"/>
      </rPr>
      <t>Licență EFS</t>
    </r>
  </si>
  <si>
    <r>
      <rPr>
        <rFont val="Arial Narrow"/>
        <color theme="1"/>
        <sz val="10.0"/>
      </rPr>
      <t xml:space="preserve">Cojoc Petrișor-Alexandru, </t>
    </r>
    <r>
      <rPr>
        <rFont val="Arial Narrow"/>
        <i/>
        <color theme="1"/>
        <sz val="10.0"/>
      </rPr>
      <t>Studiu privind importanța vitezei la nivelul juniorilor în judo</t>
    </r>
    <r>
      <rPr>
        <rFont val="Arial Narrow"/>
        <color theme="1"/>
        <sz val="10.0"/>
      </rPr>
      <t>/Licență SPM</t>
    </r>
  </si>
  <si>
    <r>
      <rPr>
        <rFont val="Arial Narrow"/>
        <color theme="1"/>
        <sz val="10.0"/>
      </rPr>
      <t xml:space="preserve">Dună Nicolae-Cosmin, </t>
    </r>
    <r>
      <rPr>
        <rFont val="Arial Narrow"/>
        <i/>
        <color theme="1"/>
        <sz val="10.0"/>
      </rPr>
      <t>Selecția inițială în judo la copii de 6 - 10 ani</t>
    </r>
    <r>
      <rPr>
        <rFont val="Arial Narrow"/>
        <color theme="1"/>
        <sz val="10.0"/>
      </rPr>
      <t>/ Licență SPM</t>
    </r>
  </si>
  <si>
    <r>
      <rPr>
        <rFont val="Arial Narrow"/>
        <color theme="1"/>
        <sz val="10.0"/>
      </rPr>
      <t xml:space="preserve">Jenariu Ioan-Alexandru, </t>
    </r>
    <r>
      <rPr>
        <rFont val="Arial Narrow"/>
        <i/>
        <color theme="1"/>
        <sz val="10.0"/>
      </rPr>
      <t>Aspecte particulare privind învățatrea și perfecționarea procedeelor de imobilizare în tehnica de luptă la sol în judo</t>
    </r>
    <r>
      <rPr>
        <rFont val="Arial Narrow"/>
        <color theme="1"/>
        <sz val="10.0"/>
      </rPr>
      <t>/Licență SPM</t>
    </r>
    <r>
      <rPr>
        <rFont val="Arial Narrow"/>
        <color theme="1"/>
        <sz val="10.0"/>
      </rPr>
      <t xml:space="preserve"> </t>
    </r>
  </si>
  <si>
    <r>
      <rPr>
        <rFont val="Arial Narrow"/>
        <color theme="1"/>
        <sz val="10.0"/>
      </rPr>
      <t xml:space="preserve">Marin Ștefan, </t>
    </r>
    <r>
      <rPr>
        <rFont val="Arial Narrow"/>
        <i/>
        <color theme="1"/>
        <sz val="10.0"/>
      </rPr>
      <t>Modalități de optimizare a pregătirii copiilor la nivelul grupelor de începători din judo (10 - 11 ani)</t>
    </r>
    <r>
      <rPr>
        <rFont val="Arial Narrow"/>
        <color theme="1"/>
        <sz val="10.0"/>
      </rPr>
      <t>/ Licență SPM</t>
    </r>
  </si>
  <si>
    <r>
      <rPr>
        <rFont val="Arial Narrow"/>
        <color theme="1"/>
        <sz val="10.0"/>
      </rPr>
      <t xml:space="preserve">Radvanszki Szilárd, </t>
    </r>
    <r>
      <rPr>
        <rFont val="Arial Narrow"/>
        <i/>
        <color theme="1"/>
        <sz val="10.0"/>
      </rPr>
      <t>Studiu privind pregătirea competițională a judocanilor</t>
    </r>
    <r>
      <rPr>
        <rFont val="Arial Narrow"/>
        <color theme="1"/>
        <sz val="10.0"/>
      </rPr>
      <t>/ Licență SPM</t>
    </r>
  </si>
  <si>
    <r>
      <rPr>
        <rFont val="Arial Narrow"/>
        <color theme="1"/>
        <sz val="10.0"/>
      </rPr>
      <t xml:space="preserve">Anghel Marius-Cătălin, </t>
    </r>
    <r>
      <rPr>
        <rFont val="Arial Narrow"/>
        <i/>
        <color theme="1"/>
        <sz val="10.0"/>
      </rPr>
      <t>Studiu psihologic al performerului în judo</t>
    </r>
    <r>
      <rPr>
        <rFont val="Arial Narrow"/>
        <color theme="1"/>
        <sz val="10.0"/>
      </rPr>
      <t>/ AP II</t>
    </r>
  </si>
  <si>
    <r>
      <rPr>
        <rFont val="Arial Narrow"/>
        <color theme="1"/>
        <sz val="10.0"/>
      </rPr>
      <t xml:space="preserve">Faghi Gabriel-Traian, </t>
    </r>
    <r>
      <rPr>
        <rFont val="Arial Narrow"/>
        <i/>
        <color theme="1"/>
        <sz val="10.0"/>
      </rPr>
      <t>Studiu privind ponderea procedeelor și tehnicilor de luptă în competițiile de arte marțiale la centurile de rang superior</t>
    </r>
    <r>
      <rPr>
        <rFont val="Arial Narrow"/>
        <color theme="1"/>
        <sz val="10.0"/>
      </rPr>
      <t>/ AP II</t>
    </r>
  </si>
  <si>
    <r>
      <rPr>
        <rFont val="Arial Narrow"/>
        <color theme="1"/>
        <sz val="10.0"/>
      </rPr>
      <t xml:space="preserve">Marin Ștefan, </t>
    </r>
    <r>
      <rPr>
        <rFont val="Arial Narrow"/>
        <i/>
        <color theme="1"/>
        <sz val="10.0"/>
      </rPr>
      <t>Studiu privind importanța forței la nivel de performanță juniori în judo</t>
    </r>
    <r>
      <rPr>
        <rFont val="Arial Narrow"/>
        <color theme="1"/>
        <sz val="10.0"/>
      </rPr>
      <t>/ AP II</t>
    </r>
  </si>
  <si>
    <r>
      <rPr>
        <rFont val="Arial Narrow"/>
        <color theme="1"/>
        <sz val="10.0"/>
      </rPr>
      <t xml:space="preserve">Kiss Timea, </t>
    </r>
    <r>
      <rPr>
        <rFont val="Arial Narrow"/>
        <i/>
        <color theme="1"/>
        <sz val="10.0"/>
      </rPr>
      <t>Studiu privind dezvoltarea tezistenței în judo</t>
    </r>
    <r>
      <rPr>
        <rFont val="Arial Narrow"/>
        <color theme="1"/>
        <sz val="10.0"/>
      </rPr>
      <t>/ AP II</t>
    </r>
  </si>
  <si>
    <r>
      <rPr>
        <rFont val="Arial Narrow"/>
        <color theme="1"/>
        <sz val="10.0"/>
      </rPr>
      <t xml:space="preserve">BASARABĂ M. A. EDUARD-PAUL, </t>
    </r>
    <r>
      <rPr>
        <rFont val="Arial Narrow"/>
        <i/>
        <color theme="1"/>
        <sz val="10.0"/>
      </rPr>
      <t>Studiu privind optimizarea calității motrice  forța în lecția de educație fizică la nivelul claselor V-VIII;</t>
    </r>
    <r>
      <rPr>
        <rFont val="Arial Narrow"/>
        <color theme="1"/>
        <sz val="10.0"/>
      </rPr>
      <t xml:space="preserve"> licență</t>
    </r>
  </si>
  <si>
    <r>
      <rPr>
        <rFont val="Arial Narrow"/>
        <color theme="1"/>
        <sz val="10.0"/>
      </rPr>
      <t>PETRA M. LUIZA-MARIA,</t>
    </r>
    <r>
      <rPr>
        <rFont val="Arial Narrow"/>
        <i/>
        <color theme="1"/>
        <sz val="10.0"/>
      </rPr>
      <t xml:space="preserve"> Studiu privind dezvoltarea capacității coordinative în lecția de educație fizică prin mijloace specifice dansului urban la elevii de 11-14 ani; </t>
    </r>
    <r>
      <rPr>
        <rFont val="Arial Narrow"/>
        <color theme="1"/>
        <sz val="10.0"/>
      </rPr>
      <t>licență</t>
    </r>
  </si>
  <si>
    <r>
      <rPr>
        <rFont val="Arial Narrow"/>
        <color theme="1"/>
        <sz val="10.0"/>
      </rPr>
      <t xml:space="preserve">GHEAŢĂ P. EMANUEL-RĂZVAN, </t>
    </r>
    <r>
      <rPr>
        <rFont val="Arial Narrow"/>
        <i/>
        <color theme="1"/>
        <sz val="10.0"/>
      </rPr>
      <t>Studiu privind îmbunătățirea capacității de efort la elevii din învățământul liceal; master</t>
    </r>
  </si>
  <si>
    <r>
      <rPr>
        <rFont val="Arial Narrow"/>
        <color theme="1"/>
        <sz val="10.0"/>
      </rPr>
      <t xml:space="preserve">STÂNGU A. ALEXANDRU-CRISTIAN-ILIE, </t>
    </r>
    <r>
      <rPr>
        <rFont val="Arial Narrow"/>
        <i/>
        <color theme="1"/>
        <sz val="10.0"/>
      </rPr>
      <t xml:space="preserve">Studiu privind optimizarea calității motrice viteza cu ajutorul mijloacelor specifice jocului de fotbal la nivelul clasei a IX-a </t>
    </r>
  </si>
  <si>
    <t>1 lucrare licență Biologie - iulie 2024 - Precup Cristina-Nicoleta - "Evaluarea influenței unor factori fizici de natură magnetică asupra diviziunii mitotice la plante"</t>
  </si>
  <si>
    <t xml:space="preserve"> Iogea Dorinel. Managementul de date intr-un sistem informational. Licenta</t>
  </si>
  <si>
    <t xml:space="preserve"> CĂLBAZĂ-MUNTEAN I. ŞTEFANA. Securitatea informatiilor in mediul Internet of Things. Licenta</t>
  </si>
  <si>
    <t xml:space="preserve"> COVACI I. IULIANA-ALEXANDRA. Analiza si evaluarea securitatii retelelor de socializare online. Licenta</t>
  </si>
  <si>
    <t>LĂZĂREANU R. RADU. Metode de prevenire a atacurilor tip phishing si phishing social. Licenta</t>
  </si>
  <si>
    <t xml:space="preserve"> ROŞOGA N.-I. RADU-ROLAND. Wise Time Manager. Licenta</t>
  </si>
  <si>
    <r>
      <rPr>
        <rFont val="Arial Narrow"/>
        <color theme="1"/>
        <sz val="10.0"/>
      </rPr>
      <t xml:space="preserve">Chihai </t>
    </r>
    <r>
      <rPr>
        <rFont val="Arial Narrow"/>
        <color theme="1"/>
        <sz val="10.0"/>
      </rPr>
      <t>Cristian,
CoinnectAPI – Serviciu pentru integrarea procesării plăților cu criptomonede în aplicații Web și Mobile,
Licenta</t>
    </r>
  </si>
  <si>
    <r>
      <rPr>
        <rFont val="Arial Narrow"/>
        <color theme="1"/>
        <sz val="10.0"/>
      </rPr>
      <t xml:space="preserve">Buraga </t>
    </r>
    <r>
      <rPr>
        <rFont val="Arial Narrow"/>
        <color theme="1"/>
        <sz val="10.0"/>
      </rPr>
      <t>Samuel,
Platformă dedicată pasionaților de muzică, cu instrumente specifice bazate pe tehnologii informaționale moderne,
Licenta</t>
    </r>
  </si>
  <si>
    <t>Prală Elisei,
Asigurarea mentenanței mașinilor personale prin aplicații mobile și servicii web
Licenta</t>
  </si>
  <si>
    <t>Șoima Valentina-Georgiana,
Servicii web pentru managementul activităților din domeniul culinar,
Licenta</t>
  </si>
  <si>
    <t>Maria Darian,
Dezvoltarea de soluții adaptive bazate pe inteligență artificială pentru îmbunătățirea gameplay-ului în jocurile de tip Real-Time Strategy (RTS),
Licenta</t>
  </si>
  <si>
    <r>
      <rPr>
        <rFont val="Arial Narrow"/>
        <color theme="1"/>
        <sz val="10.0"/>
      </rPr>
      <t xml:space="preserve">Bălănoiu </t>
    </r>
    <r>
      <rPr>
        <rFont val="Arial Narrow"/>
        <color theme="1"/>
        <sz val="10.0"/>
      </rPr>
      <t>Nicolae Andrei,
Optimizarea serviciilor de recrutare personal prin sistem de recomandare și colaborare,
Licenta</t>
    </r>
  </si>
  <si>
    <r>
      <rPr>
        <rFont val="Arial Narrow"/>
        <color theme="1"/>
        <sz val="10.0"/>
      </rPr>
      <t xml:space="preserve">Blana </t>
    </r>
    <r>
      <rPr>
        <rFont val="Arial Narrow"/>
        <color theme="1"/>
        <sz val="10.0"/>
      </rPr>
      <t>Casiana,
Soluții IoT de monitorizare și optimizare a distribuției de hrană pentru animale de companie,
Licenta</t>
    </r>
  </si>
  <si>
    <r>
      <rPr>
        <rFont val="Arial Narrow"/>
        <color theme="1"/>
        <sz val="10.0"/>
      </rPr>
      <t xml:space="preserve">Gherasim </t>
    </r>
    <r>
      <rPr>
        <rFont val="Arial Narrow"/>
        <color theme="1"/>
        <sz val="10.0"/>
      </rPr>
      <t>David,
Generare procedurală pentru nivele de dificultate și Game Design Patterns în jocuri de tip RPG, cu scopul sporirii creativității la nivel de jucător,
Licenta</t>
    </r>
  </si>
  <si>
    <r>
      <rPr>
        <rFont val="Arial Narrow"/>
        <color theme="1"/>
        <sz val="10.0"/>
      </rPr>
      <t xml:space="preserve">Oltean </t>
    </r>
    <r>
      <rPr>
        <rFont val="Arial Narrow"/>
        <color theme="1"/>
        <sz val="10.0"/>
      </rPr>
      <t>Cristian-Ioan,
Dezvoltare de API REST pentru facilitarea fluxul de servicii în cazul mentenanței auto,
Licenta</t>
    </r>
  </si>
  <si>
    <t>Georgian-Cristian CHIVU,
Influența instrumentelor de inteligență artificială generativă asupra desfășurării activităților
zilnice. Asistent software pentru text și imagini,
Master</t>
  </si>
  <si>
    <t>BAYRAKTAR DORIN, ASP.NET Core web API. Aplicație de email management, master</t>
  </si>
  <si>
    <t>Pasca Mihaela, Securitatea aplicațiilor distribuite, Master</t>
  </si>
  <si>
    <t>Dorotheea-Lidia FAUR, Proiectarea și realizarea unei
platforme online pentru gestionarea
înregistrărilor EKG ale pacienților, master</t>
  </si>
  <si>
    <t>Maria-Denisa COMŞA, Proiectarea și implementarea unei aplicații pentru adopția animalelor, master</t>
  </si>
  <si>
    <t>Fazakaș Daniel Attila, Platformă de management a producției, master</t>
  </si>
  <si>
    <t>Ștefan-Adrian SAVU, Proiectarea și implementarea unui sistem de management al conținutului, master</t>
  </si>
  <si>
    <t>Cosmin-Lucian Pătrînjan, Proiectarea si implementarea unui ceas de masa inteligent, licenta</t>
  </si>
  <si>
    <t>Dragos-Florian POPESCU, Strategii Eficiente de E-Commerce: Dezvoltarea și Implementarea unui site de vânzări online, licenta</t>
  </si>
  <si>
    <t>Nicoleta RADU, TopicTutorAI, licenta</t>
  </si>
  <si>
    <t>Rusu Vladislav, Rețea de transporturi publice, licenta</t>
  </si>
  <si>
    <t>UDEANU I. IONUŢ-ALEXANDRU, Sistem informatic pt livrari la domiciliu(catering)</t>
  </si>
  <si>
    <t>ŞANDOR G.-C. OANA, Site de anunturi gratuite</t>
  </si>
  <si>
    <t>DRAGOMIR Ş. ANDREI, InstaMetrics-aplicatie de analiza a datelor de pe retele sociale(Instagram)</t>
  </si>
  <si>
    <t>VAIDEAN MIHAI-EMANUEL, Aplicatie web pt promovari de evenimente</t>
  </si>
  <si>
    <t>LACATUS FABIAN COSTIN, Inteligența Artificială: filosofia,
tehnologii și crearea unui agent
conversațional.</t>
  </si>
  <si>
    <r>
      <rPr>
        <rFont val="Arial Narrow"/>
        <b/>
        <color theme="1"/>
        <sz val="10.0"/>
      </rPr>
      <t xml:space="preserve">6 lucrări </t>
    </r>
    <r>
      <rPr>
        <rFont val="Arial Narrow"/>
        <color theme="1"/>
        <sz val="10.0"/>
      </rPr>
      <t>(1 sesiunea februarie + 5 sesiunea iunie) coordonate:
1) NICULIȚĂ-CÂNDEA R. DENIS Implementarea unui website de comerț electronic MERN(stack)
2) BLOTIU CLAUDIU Proiectarea si implem unei aplicatii de e-commmerce pt crest eficientei si experientei clientilor
3) BRAGA M. RADU Magazinul virtual, mijloc fundamental în sisteme de afaceri electronice
4) FRĂŢILĂ R.-N. ANDREI Aplicatie Web de tip RecipeBook pentru domeniul Fitness-ului
5) HĂDĂREAN P. LAVINIA-IOANA Aplicație informatică pentru managementul planificarii si organizarea  documentelor
6) PITEA D. EMIL Dezvoltarea unei aplicații informatice pentru gestiunea salariilor</t>
    </r>
  </si>
  <si>
    <t>6 x 20</t>
  </si>
  <si>
    <r>
      <rPr>
        <rFont val="Arial Narrow"/>
        <b/>
        <color theme="1"/>
        <sz val="10.0"/>
      </rPr>
      <t>4 lucrări</t>
    </r>
    <r>
      <rPr>
        <rFont val="Arial Narrow"/>
        <color theme="1"/>
        <sz val="10.0"/>
      </rPr>
      <t xml:space="preserve"> coordonate:
1) MOLDOVAN M.-M. CĂTĂLIN-
MARIUS Dezvoltarea unei componente soft pentru eficientizarea
procesului de vanzari online
2) NERGHES D. EMANUELA-
ANDREEA Procesul de reprogramare colectivă a unităților de control
electronic (ECU) în contextul tehnologiilor de conducere autonomă
3) ŞANDRU D. M. ALEXANDRU-
DANIEL Site-uri personalizate în ASP.NET
4) TOADER D. DRAGOŞ-ANDREI Guvernare digitală</t>
    </r>
  </si>
  <si>
    <t>4 x 30</t>
  </si>
  <si>
    <t>Amalia Maria SUCIU, Site web pentru promovare de evenimente</t>
  </si>
  <si>
    <t>Emanuel NUȚICĂ, Aplicație de E-Learning-Platformă educațională online pentru aprofundarea cunoștințelor de Informatică pentru liceu</t>
  </si>
  <si>
    <t>Teodora Puiu, Aplicație web pentru mamnagementul unei unitati turistice</t>
  </si>
  <si>
    <t>ANUŢA I. IRINEL, Aplicație Web în vederea obținerii permisului auto</t>
  </si>
  <si>
    <t>BĂLAN M. ANDREEA-MIHAELA, Dezvoltarea și implementarea unei platforme de e-commerce inovatoare pentru îmbrăcăminte</t>
  </si>
  <si>
    <t>DIMOIU Ş. T. BOGDAN-TEODOR, Aplicație Amanet</t>
  </si>
  <si>
    <t>LUCAN S. M. RĂZVAN-FLORIAN, Dezvoltarea unei aplicații web pentru gestionarea activităților unei firme</t>
  </si>
  <si>
    <t>MUNTEAN T. P. REMUS-IOAN, Aplicație educațională pentru învățarea algoritmilor de bază</t>
  </si>
  <si>
    <t>POPA E. ANDREI, Aplicație Web pentru managementul unei universitati</t>
  </si>
  <si>
    <t>RUSU T. S. DARIUS-ŞTEFAN, Aplicație Web Places</t>
  </si>
  <si>
    <t>Serban Marin Eusebiu, Cercetări asupra utilizării modelelor inteligente în reconstrucția textelor și aplicații, lucrare de disertatie</t>
  </si>
  <si>
    <t>Florin Stoica</t>
  </si>
  <si>
    <t>Steavu Nicolae-Constantin - Dezvoltarea sistemelor de recomandare folosind mașini de factorizare (Licență)</t>
  </si>
  <si>
    <t>Ceolca Paul-Robert - Sistem de asistare a deciziilor pentru orientare în carieră (Master)</t>
  </si>
  <si>
    <t>Purcăraș Paul-Vasile - Aplicație mobilă pentru monitorizarea stării de sănătate (Master)</t>
  </si>
  <si>
    <t>VIZITEU EMANUEL - Platformă web pentru planificarea itinerariului de călătorie. Licență, iunie 2023</t>
  </si>
  <si>
    <t>MUNTEAN DIANA-ALINA - Aplicație Web pentru gestionarea rețetelor culinare cu listă de cumpărături integrată. Licență, iunie 2023</t>
  </si>
  <si>
    <t>MUNTIU SILVIU-IOAN - Gestionarea activităților dintr-un restaurant prin intermediul unei aplicații web. Licență, iunie 2023</t>
  </si>
  <si>
    <t>NAN MIRIAM-REBECA - Optimizarea serviciilor medicale la domiciliu prin intermediul unui sistem online securizat. Licență, iunie 2023</t>
  </si>
  <si>
    <t>IVASCU IOANA-DANIELA - Dezvoltarea unei aplicații web de gestionare a bugetului personal. Licență, iunie 2023</t>
  </si>
  <si>
    <t>AVRAM ADRIAN-MARIAN - Platformă Web cu efect Parallax pentru gestionarea activităților dintr-un cinematograf. Licență, iunie 2023</t>
  </si>
  <si>
    <t>MACOVEI FLAVIA-EVELINA - Bibliotecă literară digitală: Platformă Web de monitorizare și recenzare a cărților. Licență, iunie 2023</t>
  </si>
  <si>
    <t>PITU LYSANDER-CLAUDIU -  Utilitar pentru căutarea fișierelor imagine pe bază de conținut. Licență, iunie 2023</t>
  </si>
  <si>
    <t>CAZACU NARCIS - Proiectarea și implementarea unui sistem de notificari pentru inspectii tehnice periodice și taxe auto. Licență, iunie 2023</t>
  </si>
  <si>
    <t>Țârlea Rahela - Dezvoltarea unei aplicații
web de gestionare a unui magazin online. Licență, febriuarie 2024</t>
  </si>
  <si>
    <t>Gheorghe Alexandra - Aplicație mobilă de informare în horticultură: analize, date și perspective. Disertație, febriuarie 2024</t>
  </si>
  <si>
    <t>BOGDAN V.-F. TEODORA, Aplicatie mobila pt planif,eval si optimiz activ profesionale si personale, licenta info</t>
  </si>
  <si>
    <t>CUTASEVICI V. DAN, Sistem colaborativ de acces la resurse centralizate. Aplicatie de selectie si personalizare a unei comenzi, licenta info</t>
  </si>
  <si>
    <t>MOZEŞ F. ALEX-ANDREI, Dezvoltarea unei aplicatii mobile de tip car sharing, licenta info</t>
  </si>
  <si>
    <t>SOMEŞAN D.-M. SERGIU-ADRIAN, Platforma educationala pt informatica de liceu:exercitii,eval si monitoriz progres, licenta info</t>
  </si>
  <si>
    <t>STANCU C. ANA-MARIA, Modele e-learning si metode de implementare, licenta info</t>
  </si>
  <si>
    <t>VINEREANU P.-D. PUIU-ANDREI, Dezvoltarea unei aplicatii mobile pt gestionarea situatiilor de urgenta, licenta info</t>
  </si>
  <si>
    <t>ALEJANDRO ORTIZ-VULTURU, Modele obiectuale de gestionare a entitatilor de colectie, licenta mate</t>
  </si>
  <si>
    <t>Streulea Ionela, Aplicatii ale metodei elementului pivot, Master</t>
  </si>
  <si>
    <t>Codreanu Amalia, Managementul unei biblioteci utilizând interfețe grafice în C#, licenta</t>
  </si>
  <si>
    <t>Dan Roxana, Aplicații ale analizei matematice pe spații n-dimensionale, disertatie</t>
  </si>
  <si>
    <t>Totîlcă Maria-Iuliana, Numerele lui Fibonacci (lucrare de licență)</t>
  </si>
  <si>
    <t>PLESCA Alexandra, Aplicabilitatea ecuatiilor diferentiale in astronomie (sesiunea iunie 2024), LICENTA</t>
  </si>
  <si>
    <t>SANDULESCU Ionut Valentin, Aplicatiile numerelor complexe in geometrie (sesiunea iunie 2024), LICENTA</t>
  </si>
  <si>
    <t>FLORITA (PRISCA) Cristina, Poliedrele regulate si rolul lor in geometrie (februarie 2023), DIZERTATIE (master MIA)</t>
  </si>
  <si>
    <t>GURAMBA Malina-Andreea, Transformata Laplace si alte transformate integrale cu unele aplicatii ale lor (iunie 2024), DIZERTATIE (master MIA)</t>
  </si>
  <si>
    <t>OLTEANU Lucian-Ioan, Funtii elementare dintr-un punct de vedere superior (iunie 2024), DIZERTATIE (master MIA)</t>
  </si>
  <si>
    <t>SAVU Mihaela Gabriela, Modele matematice in dinamica populatiilor (iulie 2024), DIZERTATIE (master MIA)</t>
  </si>
  <si>
    <t>SUTA Georgiana-Diana, Ecuatii si sisteme de ecuatii diferentiale cu aplicatii practice (iulie 2024), DIZERTATIE (Master MIA)</t>
  </si>
  <si>
    <t>Banciu Daniela Andreea, Functii derivabile si aplicatii in matematica scolara, disertatie</t>
  </si>
  <si>
    <t>Murariu Mihai Alexandru, Serii Fourier, disertatie</t>
  </si>
  <si>
    <t>Dragoi Marian Ioan, Rezolvarea sistemelor de ecuații liniare. Aspecte metodice și interdisciplinaritate, disertatie</t>
  </si>
  <si>
    <t>Dimofte Maria, Spatii metrice generalizate si teoreme de punct fix, master, Popa E. Amil-Constantin, Operatori liniari și continui între spații normate</t>
  </si>
  <si>
    <t>Constantinescu Dragos Florin, Robot autonom pentru rezolvarea labirintelor, licenta</t>
  </si>
  <si>
    <t>Volocaru Vlad Stefan, Gateway Automotive Simulat Software, licenta</t>
  </si>
  <si>
    <t>Ecseu Doru Cosmin, Program client-server
Predicție a prețurilor biletelor de avion, licenta</t>
  </si>
  <si>
    <t>Troceanu Alexandra Florentina, Online Book Shop, licenta</t>
  </si>
  <si>
    <t>Chelu Codruta Stefania, licenta</t>
  </si>
  <si>
    <t>Chivu Georgian, Influența instrumentelor de inteligență artificială generativă asupra desfășurării activităților zilnice. Asistent software pentru text și imagini, master</t>
  </si>
  <si>
    <t>Ghețu Sabin Andrei, Dezvoltarea unei aplicații de monitorizare a cheltuielilor personale utilizând FireBase, autentificarea Google și Material Design, master</t>
  </si>
  <si>
    <t>Baltes Antonio Severius, Integrala dubla si aplicatii, Licenta</t>
  </si>
  <si>
    <t>Costeiu Stefania Adriana, Continuitatea functiilor, Licenta</t>
  </si>
  <si>
    <t>Stanciu Ana-Maria, Integrala Riemann, Licenta</t>
  </si>
  <si>
    <t xml:space="preserve">Grozav Florin Emanuel, Rezolvarea problemelor de
geometrie analitică în reper
cartezian (în plan și în spațiu).
Aplicașii cu GeoGebra, Licență </t>
  </si>
  <si>
    <t>Rasa Teodor-Ilie, Analiză Fourier și aplicații în dezvoltarea radarului, lucrare de disertatie</t>
  </si>
  <si>
    <t xml:space="preserve">Ilina Mihai, DESCOMPUNERI ORTOGONALE PENTRU SISTEME DE OPERATORI PE SPAŢII HILBERT, lucrare de disertatie
 </t>
  </si>
  <si>
    <t xml:space="preserve"> Nedelea Ileana-Narcisa , OPERATORI DE TRANSLAȚIE PONDERATĂ PE SPAȚII HILBERT, lucrare de disertatie</t>
  </si>
  <si>
    <t>Tița Teofil, Semigrupuri de operatori mărginiți și aplicații, lucrare de licenta</t>
  </si>
  <si>
    <t>Roșca Sonia, APLICAȚII ALE TEORIEI MĂSURII ÎN STUDIUL PROBABILITĂȚILOR, lucrare de licenta</t>
  </si>
  <si>
    <t>Alexandra Mihaela MOȘTEANU, ANALIZA CANTITATIVĂ A MICROPLASTICELOR DIN SEDIMENT ȘI LARVEE DE TRICHOPTERE, EFEMEROPTERE ȘI CHIRONOMIDE, STUDIU DE CAZ RÂUL CIBIN</t>
  </si>
  <si>
    <t>Alexandru-Sebastian DOBROTĂ. ANALIZA INTERACȚIUNII DINTRE MICROPLASTICE ȘI POPS ÎN MEDIUL DULCICOL - UN STUDIU EXPERIMENTAL ÎN CONDIȚII DE LABORATOR</t>
  </si>
  <si>
    <t>Ivăncescu Daniela Georgiana, ANALIZA PREZENȚEI POLUANȚILOR ORGANICI PERSISTENȚI ÎN SEDIMENT ȘI MACRONEVERTEBRATE BENTONICE (INSECTA: TRICHOPTERA) ȘI POTENȚIALUL LOR TOXIC. STUDIU DE CAZ RÂUL CIBIN</t>
  </si>
  <si>
    <t>Iacob Adrian-Marius, IMPACTUL MICROPLASTICELOR ASUPRA SEDIMENTULUI ȘI MACRONEVERTEBRATELOR BENTONICE (PLECOPTERE ȘI EFEMEROPTERE) ALE SISTEMELOR LOTICE ȘI LENTICE ALE BAZINULUI HIDROGRAFIC BÂLEA (BAZINUL HIDROGRAFIC OLT) Licență</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</si>
  <si>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</si>
  <si>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</si>
  <si>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</si>
  <si>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</si>
  <si>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Comisie de concurs pentru ocuparea postului de conferențiar (Gheoca Voichița)</t>
  </si>
  <si>
    <t xml:space="preserve">Comisia de verificare pe domenii pentru raportarea GRADIS </t>
  </si>
  <si>
    <t>Comisie programe academice</t>
  </si>
  <si>
    <t>Comisia de Cercetare științifică</t>
  </si>
  <si>
    <t>Comisia pentru Parteneriate Internaționale</t>
  </si>
  <si>
    <t>Subcomisia de Asigurarea Calității Facultatea de  Științe - membru</t>
  </si>
  <si>
    <t>Comisie permanenta (anuala) Erasmus+</t>
  </si>
  <si>
    <t>Comisia Socială și Activități Studențești/Alumni</t>
  </si>
  <si>
    <t>Comisia de Cercetare științifică (membru)</t>
  </si>
  <si>
    <t>Consiliul Facultății</t>
  </si>
  <si>
    <t>Senatul ULBS</t>
  </si>
  <si>
    <t>Consiliul Departamentului</t>
  </si>
  <si>
    <t>Comisia de Marketing</t>
  </si>
  <si>
    <t>Membru in Comisia Socială și de activități studențești, alumni</t>
  </si>
  <si>
    <t>Comisia de Marketing și Publicitate (membru)</t>
  </si>
  <si>
    <t>Comisia de selecție studenți și personal pentru mobilitățile Erasmus+</t>
  </si>
  <si>
    <t>Comisia de echivalare a creditelor Erasmus+</t>
  </si>
  <si>
    <t>Membru in Consiliul Facultatii</t>
  </si>
  <si>
    <t>membru in Comisia de marketing și publicitate</t>
  </si>
  <si>
    <t>Membru in comisia de parteneriate internationale</t>
  </si>
  <si>
    <t>Membru in comisia de parteneriate cu mediul Socio - economic</t>
  </si>
  <si>
    <t>Membru in comisia Socială și de activități studențești, alumni</t>
  </si>
  <si>
    <t>Consiliul departamentului</t>
  </si>
  <si>
    <t>Consiliul facultatii</t>
  </si>
  <si>
    <t>Comisia de elaborare a subiectelor pentru Olimpiada naționala de Biologie, Sibiu aprilie 2024 - vicepresedinte</t>
  </si>
  <si>
    <t>Comisia Economică a Facultății (membru)</t>
  </si>
  <si>
    <t>Comisia de Programe Academice a Facultății (membru)</t>
  </si>
  <si>
    <t>Tutorat</t>
  </si>
  <si>
    <t>Consultații</t>
  </si>
  <si>
    <t>Practică</t>
  </si>
  <si>
    <t>Comisia de concurs pentru ocuparea pe perioadă nedeterminată a postului vacant de conferențiar, poziția 8 din cadrul Facultății de Educație Fizică și Sporturi Montane, Departamentul de Performanță Motrică, Brașov</t>
  </si>
  <si>
    <t>Comisia de concurs pentru ocuparea pe perioadă nedeterminată a postului vacant de conferențiar, poziția 7 din cadrul Facultății de Educație Fizică și Sporturi Montane, Departamentul de Performanță Motrică, Brașov</t>
  </si>
  <si>
    <t>Consiliul Facultății de Științe</t>
  </si>
  <si>
    <t>presedinte comisie concurs Asist poz 53</t>
  </si>
  <si>
    <t>presedinte comisie concurs Asist poz 52</t>
  </si>
  <si>
    <t>Comisie concurs ocupare post asistent</t>
  </si>
  <si>
    <t>Comisie de concurs pentru ocuparea posturilor didactice  - membru</t>
  </si>
  <si>
    <t>SCEAC</t>
  </si>
  <si>
    <t>Comisie verificare raportare GRADIS</t>
  </si>
  <si>
    <t>Membră în consiliul departamentului</t>
  </si>
  <si>
    <t>Comisia de verificare a fișelor Gradis la nivel de colectiv EFS</t>
  </si>
  <si>
    <t>Comisia de everificare Gradis pe facultate</t>
  </si>
  <si>
    <t>Comisie de verificare a dosarelor de concurs</t>
  </si>
  <si>
    <t>Comisia de concurs pe post de Conf poz. 5 la Universitatea din Oradea</t>
  </si>
  <si>
    <t>Comisia de concurs e post de Profesor, poziția 5, Departamentul de FIZICA, UVT</t>
  </si>
  <si>
    <r>
      <rPr>
        <rFont val="Arial Narrow"/>
        <color theme="1"/>
        <sz val="10.0"/>
      </rPr>
      <t xml:space="preserve">comisie verificarea raportarii GRADIS 2023 pe departament, </t>
    </r>
    <r>
      <rPr>
        <rFont val="Arial Narrow"/>
        <b/>
        <color theme="1"/>
        <sz val="10.0"/>
      </rPr>
      <t>atasat decizie acordare puncte dir.departament</t>
    </r>
  </si>
  <si>
    <t>Consiliu Facultate</t>
  </si>
  <si>
    <t>Comisie de concurs</t>
  </si>
  <si>
    <t>Consiliul Facultatii</t>
  </si>
  <si>
    <t>Consiliul Stiintific al BCU (https://bcu.ulbsibiu.ro/ro/consiliul-stiintific/)</t>
  </si>
  <si>
    <t>Comisia Calitate Facultate (SCEAC)</t>
  </si>
  <si>
    <t>Comisia de verificare SIEPAS</t>
  </si>
  <si>
    <t>Comisia de concurs pe post. de Lector univ. (Sem 1 - februarie 2024)</t>
  </si>
  <si>
    <t>Comisia de concurs pe post. de Asistent univ. (Sem 1 - februarie 2024)</t>
  </si>
  <si>
    <t>Comisia de Cercetare Stiintifica a Facultatii de Stiinte</t>
  </si>
  <si>
    <t>Comisia de Parteneriate cu mediul socio-economic</t>
  </si>
  <si>
    <t>Comisia de Parteneriate internaționale</t>
  </si>
  <si>
    <t>Comisia de Programe academice</t>
  </si>
  <si>
    <t>membru în Biroul electoral central (comisia de alegere a listei candidaților la Senat și CF, nov-dec, 2023)</t>
  </si>
  <si>
    <t>membru în Biroul electoral central ULBS (comisia de alegere RECTOR, februarie, 2024)</t>
  </si>
  <si>
    <t>membru în comisia ERASMUS+, Facultatea de Științe, ULBS</t>
  </si>
  <si>
    <t>membru comisia GRADIS, ULBS, Facultatea de Științe, pentru evaluare/verificare GRADIS 2023</t>
  </si>
  <si>
    <t>Comisia CF pentru postul de asistent universitar pozitia 46</t>
  </si>
  <si>
    <t>Comisia de Marketing si publicitate a Facultatii de Stiinte</t>
  </si>
  <si>
    <t>Comisia de parteneriate cu mediul socio-economic a Facultatii de Stiinte</t>
  </si>
  <si>
    <t>Comisia Sociala şi activităţi studenţeşti, Alumni</t>
  </si>
  <si>
    <t>Consiliul Departamentului de Matematica si Informatica</t>
  </si>
  <si>
    <t>Comisia Senatului privind programele de studii și asigurarea calității</t>
  </si>
  <si>
    <t>Comisia de consurs pe post de Conferentiar univ. ianuarie 2024, Universitatea Tehnica de constructii din Bucuresti</t>
  </si>
  <si>
    <t>Membru in Consiliul Facultatii de Stiinte</t>
  </si>
  <si>
    <t>Comisia de programe academice</t>
  </si>
  <si>
    <t>Comisia de cercetare stiintifica</t>
  </si>
  <si>
    <t>Comisia de consurs pe post de Asistent univ. (17 iulie 2024)</t>
  </si>
  <si>
    <t>Stoica F Laura</t>
  </si>
  <si>
    <r>
      <rPr>
        <rFont val="Arial Narrow"/>
        <color theme="1"/>
        <sz val="10.0"/>
      </rPr>
      <t xml:space="preserve">Comisia de </t>
    </r>
    <r>
      <rPr>
        <rFont val="Arial Narrow"/>
        <b/>
        <color theme="1"/>
        <sz val="10.0"/>
      </rPr>
      <t>selecție a studenților</t>
    </r>
    <r>
      <rPr>
        <rFont val="Arial Narrow"/>
        <color theme="1"/>
        <sz val="10.0"/>
      </rPr>
      <t xml:space="preserve"> de la Facultatea de Științe pentru mobilitățile Erasmus (</t>
    </r>
    <r>
      <rPr>
        <rFont val="Arial Narrow"/>
        <b/>
        <color theme="1"/>
        <sz val="10.0"/>
      </rPr>
      <t>Proces verbal, nr.32/31.10.2023</t>
    </r>
    <r>
      <rPr>
        <rFont val="Arial Narrow"/>
        <color theme="1"/>
        <sz val="10.0"/>
      </rPr>
      <t>)</t>
    </r>
  </si>
  <si>
    <t>Comisia de Parteneriate Internaționale</t>
  </si>
  <si>
    <t>Comisia de verificare a raportarilor GRADIS</t>
  </si>
  <si>
    <t>Comisia de Marketing si publicitate</t>
  </si>
  <si>
    <t>Comisia de parteneriate cu mediul socio-economic</t>
  </si>
  <si>
    <t>Senat</t>
  </si>
  <si>
    <t>CSD</t>
  </si>
  <si>
    <t>Presedinte comisie de concurs pentru ocuparea posturilor didactice (Post Lector pozitia 42)</t>
  </si>
  <si>
    <t>Presedinte comisie de concurs pentru ocuparea posturilor didactice (Post Asistent pozitia 46)</t>
  </si>
  <si>
    <t>Membru Comisia de Marketing și publicitate din cadrul Facultatii de Stiinte</t>
  </si>
  <si>
    <t>Membru al Comisiei Economice din cadrul Facultatii de Stiinte</t>
  </si>
  <si>
    <t>Membru al Comisiei Sociale şi activităţi studenţeşti, Alumni din cadrul Facultatii de Stiinte</t>
  </si>
  <si>
    <t>Consiliul Studentesc al ULBS</t>
  </si>
  <si>
    <t>Comisia de Marketing a ULBS</t>
  </si>
  <si>
    <t>Membru in Comisia de Concurs pentru ocuparea  postului didactic de Lector universitar - Poziţia nr. 18 – perioadă determinată, 5.02.2024</t>
  </si>
  <si>
    <t>Comisia de admitere a Facultății de Științe</t>
  </si>
  <si>
    <t>Comisia de Marketing si publicitate - comisie permanenta de lucru CF</t>
  </si>
  <si>
    <t>Comisia de Parteneriate Internationale - comisie permanenta de lucru CF</t>
  </si>
  <si>
    <t>Consiliul Facultatii de Stiinte</t>
  </si>
  <si>
    <t>Consiliului de Internaționalizare al Ulbs</t>
  </si>
  <si>
    <t>Consiliu Academic al Ulbs</t>
  </si>
  <si>
    <t>Consiliului Știinfific al Ulbs</t>
  </si>
  <si>
    <t>Consia Centrală de Admitere</t>
  </si>
  <si>
    <t>Consia Comisia patrimoniu și dezvoltare organizațională a senatului Ulbs</t>
  </si>
  <si>
    <t>Senatul Ulbs</t>
  </si>
  <si>
    <t>Consiliul de Administrație al Ulbs</t>
  </si>
  <si>
    <t>Comisia preselectie Erasmus a Facultății de Științe</t>
  </si>
  <si>
    <t>Comisia SCEAC a Facultății de Științe</t>
  </si>
  <si>
    <t>Componența Comisiei Parteneriate cu mediul socio-economic Facultatea de Științe</t>
  </si>
  <si>
    <t>Componența Comisiei Economice - Facultatea de Științe</t>
  </si>
  <si>
    <t>Componența Comisiei de Parteneriate internaționale - Facultatea de Științe</t>
  </si>
  <si>
    <t>Componența Comitetul de Securitate și Sănătate în Muncă al ULBS</t>
  </si>
  <si>
    <t>Președinte Comisie Concurs Conferențiar - Facultatea de Științe</t>
  </si>
  <si>
    <t>Președinte Comisie Concurs Conferențiar - Facultatea de Matematica Brasov</t>
  </si>
  <si>
    <t>Comisie verificare a raportarilor</t>
  </si>
  <si>
    <t>Comisia sociala si activitati studentesti, Alumni</t>
  </si>
  <si>
    <t>Comisie verificare a raportarilor GRADIS</t>
  </si>
  <si>
    <t>20,00</t>
  </si>
  <si>
    <t>Secretar Comisia de licenta</t>
  </si>
  <si>
    <t>presedinte comisie concurs post lector, ULBS</t>
  </si>
  <si>
    <t>comisie de selecție ERASMUS</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</si>
  <si>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</si>
  <si>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</si>
  <si>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</si>
  <si>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</si>
  <si>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</si>
  <si>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</si>
  <si>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</si>
  <si>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Consultatii</t>
  </si>
  <si>
    <t>Practica de specialitate</t>
  </si>
  <si>
    <t>Practică de specialitate</t>
  </si>
  <si>
    <t>Danci Oana  - Viorica</t>
  </si>
  <si>
    <t xml:space="preserve">tutoriat </t>
  </si>
  <si>
    <t>consultații</t>
  </si>
  <si>
    <t>practică de specialitate</t>
  </si>
  <si>
    <t>tutorat</t>
  </si>
  <si>
    <t>Practică de specialitate în unități de învățământ preuniversitar  A3 EFS/SPM</t>
  </si>
  <si>
    <t>TUTORAT</t>
  </si>
  <si>
    <t>CONSULTATII</t>
  </si>
  <si>
    <t xml:space="preserve">tutorat </t>
  </si>
  <si>
    <t>consultatii</t>
  </si>
  <si>
    <t>Sopa Sabin</t>
  </si>
  <si>
    <t>Practică de specialitate Master AP II</t>
  </si>
  <si>
    <t>Stagiu de pregătire în centre sportive SPM III</t>
  </si>
  <si>
    <t>consultații curs Fizică</t>
  </si>
  <si>
    <t>tutorat, STIA II</t>
  </si>
  <si>
    <t>TUTORIAT</t>
  </si>
  <si>
    <t>practică de specialitate (program licență Informatică)</t>
  </si>
  <si>
    <t>125 (conform planului de învățământ)</t>
  </si>
  <si>
    <t>practică de specialitate (program masterat STIA)</t>
  </si>
  <si>
    <t>tutorat STIA</t>
  </si>
  <si>
    <t>tutorat Master</t>
  </si>
  <si>
    <t>practica de specialitate an II M.I.</t>
  </si>
  <si>
    <t>practica de specialitate an I M.I.A.</t>
  </si>
  <si>
    <t>Tuturat: Matematica Informatica Aplicata, master, anul I</t>
  </si>
  <si>
    <t xml:space="preserve">DRAGHICI Eugen </t>
  </si>
  <si>
    <t>ICSI3</t>
  </si>
  <si>
    <t xml:space="preserve">Tutorat </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</si>
  <si>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</si>
  <si>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</si>
  <si>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</si>
  <si>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</si>
  <si>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</si>
  <si>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</si>
  <si>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Studium Oecologicum, Conferință studențească ediția a XV-a, Sibiu 24.05.2024, 24 participanți care au prezentat lucrări; coordonare patru lucrări studențești prezentate la conferință (două în colaborare cu Ioan Sîrbu)</t>
  </si>
  <si>
    <t>Studium Oecologicum, Conferință studențească ediția a XV-a, Sibiu 24.05.2024, 24 participanți care au prezentat lucrări; coordonare lucrare studențească prezentată la conferință (am coordonat trei lucrari)</t>
  </si>
  <si>
    <t>Studium Oecologicum, Conferință studențească ediția a XV-a, Sibiu 24.05.2024, 24 participanți care au prezentat lucrări; coordonare două lucrări studențești prezentate la conferință (în colaborare cu Ana-Maria Benedek-Sîrbu)</t>
  </si>
  <si>
    <t>Studium Oecologicum - conferinta studenteasca, mai 2024</t>
  </si>
  <si>
    <t>Săptâmâna de initiere - Prezentare la Facultatea de Stiinte Socio-Umane-  Lumea fascinanta a insectelor</t>
  </si>
  <si>
    <t>Scoala Altfel</t>
  </si>
  <si>
    <t>10 x 3</t>
  </si>
  <si>
    <t>Excursii de studii și vizite de documentare cu studenții- Dealul Gușterița</t>
  </si>
  <si>
    <t>Vizită de documentare cu studenții arii protejate naturale/arii urbane</t>
  </si>
  <si>
    <t>2x8</t>
  </si>
  <si>
    <t>Vizită prof. Dr. Dimitris Mossialos, Thessaly University, 21 - 25. 05.2024</t>
  </si>
  <si>
    <t xml:space="preserve">Vizită prof. Santiago Nicolet, Universidad del Salvador, Argentina, 14 - 18 octombrie 2024, </t>
  </si>
  <si>
    <t>“Tendinţe actuale în educaţie fizică şi sport de performanţă”, Ediţia a VIII-a, 23.05.2024, membru în comitetul științific</t>
  </si>
  <si>
    <t>Scoala de vara ULBS</t>
  </si>
  <si>
    <t>CAMPIONATUL NATIONAL UNIVERSITAR DE BASCHET 5X5, ANTRENOR</t>
  </si>
  <si>
    <t>EUROPEAN TEAMCUP POLONIA 24-29 SEPTEMBRIE 2013, STREETBALL ANTRENOR</t>
  </si>
  <si>
    <t>Poveste de Toamna editia a IV-a s-a desfasurat pe 6 Octombrie 2024 in Cisnadie. Au participat peste 500 de spectatori iar pe scena au urcat aprox 200 de particpanti. Am facut parte din comeitetul de organizare iar ULBS a fost partener al evenimentului. Din parte ULBS au particpat studenti ai Departamentului de Educatie Fizica si Sport cu momente de dans sportiv si Street Dance, coordonati de asist univ dr Sonia Neagu si Lect. Univ. dr. Zaharie Nicoleta.</t>
  </si>
  <si>
    <t>“Tendinţe actuale în educaţie fizică şi sport de performanţă”, Ediţia a VIII-a, 23.05.2024;  40 de participanți; membru în comitetul științific și în comitetul de organizare; coordonare 8 lucrări prezentate la conferință</t>
  </si>
  <si>
    <t>Pomohaci Marcel si Sopa Sabin</t>
  </si>
  <si>
    <t>Cupa ULBS la volei pe facultati</t>
  </si>
  <si>
    <t xml:space="preserve">Pomohaci Marcel </t>
  </si>
  <si>
    <t>Conferinta Stiintifica Studenteasca - membru in comitetul de organizare</t>
  </si>
  <si>
    <t>Pomohaci Marcel, Sopa Ioan Sabin</t>
  </si>
  <si>
    <t>Conferinta Stiintifica Studenteasca</t>
  </si>
  <si>
    <t>“Tendinţe actuale în educaţie fizică şi sport de performanţă”, Ediţia a VIII-a, 23.05.2024;  40 de participanți; membru în comitetul științific și în comitetul de organizare; coordonare 10 lucrări prezentate la conferință</t>
  </si>
  <si>
    <t>30; 10x10=100</t>
  </si>
  <si>
    <t>Poveste de Toamna editia a IV-a s-a desfasurat pe 6 Octombrie 2024 in Cisnadie. Au participat peste 500 de spectatori iar pe scena au urcat aprox 200 de particpanti. Am facut parte din comeitetul de organizare iar ULBS a fost partener al evenimentului. Din parte ULBS au particpat studenti ai Departamentului de Educatie Fizica si Sport cu momente de dans sportiv si Street Dance, coordonați de asist univ dr Sonia Neagu si Lect. Univ. dr. Zaharie Nicoleta.</t>
  </si>
  <si>
    <t>A zecea Conferinţă Naţională de Informatică Programare, Comunicare, Imaginaţie, Design (PCID), 27 aprilie 2023, SIBIU. Eveniment științific; 30; membru în comitetul de organizare și științific. https://conferences.ulbsibiu.ro/conf.pcid/2024</t>
  </si>
  <si>
    <t>The Eigth International Conference on Applied Informatics
Imagination, Creativity, Design, Development - ICDD, 23-25 Mai 2024, SIBIU. eveniment științific; 100; membru în comitetul de organizare și științific. https://conferences.ulbsibiu.ro/icdd/2024</t>
  </si>
  <si>
    <t>Membru in comitetul de organizare, Eight International Conference on Applied Informatics
Imagination, Creativity, Design, Development - ICDD, May 23-25, Sibiu</t>
  </si>
  <si>
    <t>Membru in comitetul de organizare,A zecea Conferinţă Naţională de Informatică
Programare, Comunicare, Imaginaţie, Design (PCID)
27 aprilie 2024, SIBIU</t>
  </si>
  <si>
    <r>
      <rPr>
        <rFont val="Arial Narrow"/>
        <color theme="1"/>
        <sz val="10.0"/>
      </rPr>
      <t xml:space="preserve">membru în comitetul de organizare:
</t>
    </r>
    <r>
      <rPr>
        <rFont val="Arial Narrow"/>
        <color theme="1"/>
        <sz val="10.0"/>
      </rPr>
      <t>The Eigth International Conference on Applied Informatics
Imagination, Creativity, Design, Development - ICDD, 23-25 Mai 2024, SIBIU. eveniment științific; 100; membru în comitetul de organizare și științific. 
https://conferences.ulbsibiu.ro/icdd/2024</t>
    </r>
  </si>
  <si>
    <r>
      <rPr>
        <rFont val="Arial Narrow"/>
        <color theme="1"/>
        <sz val="10.0"/>
      </rPr>
      <t xml:space="preserve">membru în comitetul stiintific:
</t>
    </r>
    <r>
      <rPr>
        <rFont val="Arial Narrow"/>
        <color theme="1"/>
        <sz val="10.0"/>
      </rPr>
      <t>The Eigth International Conference on Applied Informatics
Imagination, Creativity, Design, Development - ICDD, 23-25 Mai 2024, SIBIU. eveniment științific; 100; membru în comitetul de organizare și științific. 
https://conferences.ulbsibiu.ro/icdd/2024</t>
    </r>
  </si>
  <si>
    <r>
      <rPr>
        <rFont val="Arial Narrow"/>
        <color theme="1"/>
        <sz val="10.0"/>
      </rPr>
      <t xml:space="preserve">membru în comitetul de organizare:
</t>
    </r>
    <r>
      <rPr>
        <rFont val="Arial Narrow"/>
        <color theme="1"/>
        <sz val="10.0"/>
      </rPr>
      <t>A zecea Conferinţă Naţională de Informatică Programare, Comunicare, Imaginaţie, Design (PCID), 27 aprilie 2023, SIBIU. Eveniment științific; 30; membru în comitetul de organizare și științific. 
https://conferences.ulbsibiu.ro/conf.pcid/2024</t>
    </r>
  </si>
  <si>
    <r>
      <rPr>
        <rFont val="Arial Narrow"/>
        <color theme="1"/>
        <sz val="10.0"/>
      </rPr>
      <t xml:space="preserve">membru în comitetul stiintific:
</t>
    </r>
    <r>
      <rPr>
        <rFont val="Arial Narrow"/>
        <color theme="1"/>
        <sz val="10.0"/>
      </rPr>
      <t>A zecea Conferinţă Naţională de Informatică Programare, Comunicare, Imaginaţie, Design (PCID), 27 aprilie 2023, SIBIU. Eveniment științific; 30; membru în comitetul de organizare și științific. 
https://conferences.ulbsibiu.ro/conf.pcid/2024</t>
    </r>
  </si>
  <si>
    <t>Coordonator lucrare:
Smart pet feeder with video monitoring, Mariana-Casiana Blana, Mihai Nicolae Zăbavă, Elisei Daniel Prală, Lucian Blaga University of Sibiu, Romania
ICDD 2024</t>
  </si>
  <si>
    <t>Scoala de vara a Universitatii Lucian Blaga din Sibiu</t>
  </si>
  <si>
    <t>Am organizat și participat întâlniri între studenți și mediul de afaceri (Grupul de companii Mindsoft IT Solutions si Industrial Software), prin persoana de contact Cristina Plăcintă, aprilie, 2024</t>
  </si>
  <si>
    <t>Imagination, Creativity, Design, Development - ICDD, 23-25 Mai 2024, SIBIU. eveniment științific; 100; membru în comitetul de organizare și științific. https://conferences.ulbsibiu.ro/icdd/2024</t>
  </si>
  <si>
    <t>A zecea Conferinţă Naţională de Informatică Programare, Comunicare, Imaginaţie, Design (PCID), 27 aprilie 2023, SIBIU. Eveniment științific; 30; membru în comitetul de organizare și științific. https://conferences.ulbsibiu.ro/conf.pcid/2024</t>
  </si>
  <si>
    <t xml:space="preserve">A opta Conferință Internațională de Informatică Aplicată
Imaginație, Creativitate, Design, Dezvoltare - ICDD , 23-25 ​​Mai 2024, SIBIU. eveniment științific; 100; membru în comitetul de organizare. https://conferences.ulbsibiu.ro/icdd/2024 </t>
  </si>
  <si>
    <t>A zecea Conferinţă Naţională de Informatică Programare, Comunicare, Imaginaţie, Design (PCID) , 27 aprilie 2023, SIBIU. Eveniment științific; 30; membru în comitetul de organizare.     https://conferences.ulbsibiu.ro/conf.pcid/2024</t>
  </si>
  <si>
    <r>
      <rPr>
        <rFont val="Arial Narrow"/>
        <color theme="1"/>
        <sz val="10.0"/>
      </rPr>
      <t xml:space="preserve">A opta Conferință Internațională de Informatică Aplicată
Imaginație, Creativitate, Design, Dezvoltare - ICDD , 23-25 ​​Mai 2024, SIBIU. eveniment științific; 100; coordonare lucrare studențească prezentată la conferință, </t>
    </r>
    <r>
      <rPr>
        <rFont val="Arial Narrow"/>
        <i/>
        <color theme="1"/>
        <sz val="10.0"/>
      </rPr>
      <t>Cosmic Journey</t>
    </r>
    <r>
      <rPr>
        <rFont val="Arial Narrow"/>
        <color theme="1"/>
        <sz val="10.0"/>
      </rPr>
      <t>, Luca Todoran, Diana Savoiu. https://conferences.ulbsibiu.ro/icdd/2024</t>
    </r>
  </si>
  <si>
    <t xml:space="preserve">Organizator principal, International Conference ICDD 2024, 23-25 mai, 2024, focalizata cu precadere asupra tinerilor cercetatori si studentilor, 60 de participanti cu lucrari </t>
  </si>
  <si>
    <t>Organizator principal, Conferinta Nationala de Informatica PCID 2024, 27 aprilie 2024, destinata elevilor</t>
  </si>
  <si>
    <t>Coordonator lucrare: Automatic text assistance for enhancing the search in an university web page, Marin-Eusebiu Șerban, ICDD 2024</t>
  </si>
  <si>
    <t>Coordonator lucrare:  Felix Husac, Dynamic Graphics in Live Streaming: OBS Addon for Custom Lower Thirds, ICDD 2024</t>
  </si>
  <si>
    <r>
      <rPr>
        <rFont val="Arial Narrow"/>
        <i/>
        <color theme="1"/>
        <sz val="10.0"/>
      </rPr>
      <t>The Eigth International Conference on Applied Informatics
Imagination, Creativity, Design, Development - ICDD</t>
    </r>
    <r>
      <rPr>
        <rFont val="Arial Narrow"/>
        <color theme="1"/>
        <sz val="10.0"/>
      </rPr>
      <t xml:space="preserve">, 23-25 Mai 2024, SIBIU. eveniment științific; 100; </t>
    </r>
    <r>
      <rPr>
        <rFont val="Arial Narrow"/>
        <b/>
        <color theme="1"/>
        <sz val="10.0"/>
      </rPr>
      <t>membru</t>
    </r>
    <r>
      <rPr>
        <rFont val="Arial Narrow"/>
        <color theme="1"/>
        <sz val="10.0"/>
      </rPr>
      <t xml:space="preserve"> în comitetul de organizare și științific. https://conferences.ulbsibiu.ro/icdd/2024; </t>
    </r>
  </si>
  <si>
    <r>
      <rPr>
        <rFont val="Arial Narrow"/>
        <i/>
        <color theme="1"/>
        <sz val="10.0"/>
      </rPr>
      <t>A zecea Conferinţă Naţională de Informatică Programare, Comunicare, Imaginaţie, Design (PCID)</t>
    </r>
    <r>
      <rPr>
        <rFont val="Arial Narrow"/>
        <color theme="1"/>
        <sz val="10.0"/>
      </rPr>
      <t xml:space="preserve">, 27 aprilie 2023, SIBIU. Eveniment științific; 30; </t>
    </r>
    <r>
      <rPr>
        <rFont val="Arial Narrow"/>
        <b/>
        <color theme="1"/>
        <sz val="10.0"/>
      </rPr>
      <t>membru</t>
    </r>
    <r>
      <rPr>
        <rFont val="Arial Narrow"/>
        <color theme="1"/>
        <sz val="10.0"/>
      </rPr>
      <t xml:space="preserve"> în comitetul de organizare și științific. https://conferences.ulbsibiu.ro/conf.pcid/2024, </t>
    </r>
  </si>
  <si>
    <r>
      <rPr>
        <rFont val="Arial Narrow"/>
        <i/>
        <color theme="1"/>
        <sz val="10.0"/>
      </rPr>
      <t>The Eigth International Conference on Applied Informatics
Imagination, Creativity, Design, Development - ICDD</t>
    </r>
    <r>
      <rPr>
        <rFont val="Arial Narrow"/>
        <color theme="1"/>
        <sz val="10.0"/>
      </rPr>
      <t xml:space="preserve">, 23-25 Mai 2024, SIBIU. eveniment științific; 100; </t>
    </r>
    <r>
      <rPr>
        <rFont val="Arial Narrow"/>
        <b/>
        <color theme="1"/>
        <sz val="10.0"/>
      </rPr>
      <t>membru</t>
    </r>
    <r>
      <rPr>
        <rFont val="Arial Narrow"/>
        <color theme="1"/>
        <sz val="10.0"/>
      </rPr>
      <t xml:space="preserve"> în comitetul de organizare și științific. https://conferences.ulbsibiu.ro/icdd/2024; </t>
    </r>
  </si>
  <si>
    <r>
      <rPr>
        <rFont val="Arial Narrow"/>
        <i/>
        <color theme="1"/>
        <sz val="10.0"/>
      </rPr>
      <t>A zecea Conferinţă Naţională de Informatică Programare, Comunicare, Imaginaţie, Design (PCID)</t>
    </r>
    <r>
      <rPr>
        <rFont val="Arial Narrow"/>
        <color theme="1"/>
        <sz val="10.0"/>
      </rPr>
      <t xml:space="preserve">, 27 aprilie 2023, SIBIU. Eveniment științific; 30; </t>
    </r>
    <r>
      <rPr>
        <rFont val="Arial Narrow"/>
        <b/>
        <color theme="1"/>
        <sz val="10.0"/>
      </rPr>
      <t>membru</t>
    </r>
    <r>
      <rPr>
        <rFont val="Arial Narrow"/>
        <color theme="1"/>
        <sz val="10.0"/>
      </rPr>
      <t xml:space="preserve"> în comitetul de organizare și științific. https://conferences.ulbsibiu.ro/conf.pcid/2024, </t>
    </r>
  </si>
  <si>
    <t xml:space="preserve">Ticleanu Oana-Adriana </t>
  </si>
  <si>
    <t>Sesiunea anuala studenteasca de comunicari stiintifice in matematica, Editia XXII, eveniment de nivel național, mai 2024, organizator principal</t>
  </si>
  <si>
    <t>Organizator principal- la Sesiunea de comunicări în matematică pentru studenți organizată la ULBS, Facultatea de Științe, eveniment de nivel național, în 17-18 mai 2024, nr.de participanți aproximativ 70</t>
  </si>
  <si>
    <t>coordonare lucrare studențească prezentată la conferință(Sesiunea de comunicări în matematică pentru studenți organizată la ULBS, Facultatea de Științe, 17-18 mai 2024)
Studentii Dan George ȚINCU, Filip Luca SIMESCU
Facultatea de Inginerie, Mecatronică, anul I
Universitatea „Lucian Blaga” din Sibiu 
Titlul lucrării coordonate: Numărul Pi</t>
  </si>
  <si>
    <t>coordonare lucrare studențească prezentată la conferință(Sesiunea de comunicări în matematică pentru studenți organizată la ULBS, Facultatea de Științe, 17-18 mai 2024)
Studentii  Ion-Vlăduț VĂCARU
Facultatea de Inginerie, Electronică Aplicată, anul I
Universitatea „Lucian Blaga” din Sibiu
Titlul lucrării coordonate: Serii Fourier în LTSpice, Maple, MATLAB</t>
  </si>
  <si>
    <t>coordonare lucrare studențească prezentată la conferință(Sesiunea de comunicări în matematică pentru studenți organizată la ULBS, Facultatea de Științe, 17-18 mai 2024)
Studentii  Maria-Lavinia CIOARĂ, Andreea-Bianca NEDELCU
Facultatea de Inginerie, Electronică Aplicată, anul I
Universitatea „Lucian Blaga” din Sibiu
Titlul lucrării coordonate: Circuite electrice RC si LC fracționare</t>
  </si>
  <si>
    <t>coordonare lucrare studențească prezentată la conferință(Sesiunea de comunicări în matematică pentru studenți organizată la ULBS, Facultatea de Științe, 17-18 mai 2024)
Studentii  Ciprian Costin SABĂU, Andrei Lucian SUCIU
Facultatea de Inginerie, Mecatronică în limba engleză, anul I
Universitatea „Lucian Blaga” din Sibiu
Titlul lucrării coordonate: Aplicații în Maple referitoare la grafice, interpolare spline, derivare, integrare</t>
  </si>
  <si>
    <t xml:space="preserve">coordonare lucrare studențească prezentată la conferință(Sesiunea de comunicări în matematică pentru studenți organizată la ULBS, Facultatea de Științe, 17-18 mai 2024)
Studentii  
Titlul lucrării coordonate: </t>
  </si>
  <si>
    <t>coordonare lucrare studențească prezentată la conferință(Sesiunea de comunicări în matematică pentru studenți organizată la ULBS, Facultatea de Științe, 17-18 mai 2024)
Studentii  Ionuț CRĂCIUN DĂNCĂȘIU și Robert Marian VOINEA
Facultatea de Inginerie, Electronică Aplicată, anul I
Universitatea „Lucian Blaga” din Sibiu
Titlul lucrării coordonate: Ecuații diferențiale - aplicații</t>
  </si>
  <si>
    <t>coordonare lucrare studențească prezentată la conferință(Sesiunea de comunicări în matematică pentru studenți organizată la ULBS, Facultatea de Științe, 17-18 mai 2024)
Studentii  David AVRĂMIȚĂ, Paul Mihai BUSUIOC
Facultatea de Inginerie, Robotică, anul I
Universitatea „Lucian Blaga” din Sibiu
Titlul lucrării coordonate: Interpolare și traiectorie</t>
  </si>
  <si>
    <t>coordonare lucrare studențească prezentată la conferință(Sesiunea de comunicări pentru studenți organizată la ULBS, Facultatea de Inginerie, 31 mai 2024)
Studentii  Rares-Nicolae TUFEANU
Facultatea de Inginerie, Mecatronică, anul I
Universitatea „Lucian Blaga” din Sibiu
Titlul lucrării coordonate: Explorând Eficiența Metodelor Numerice</t>
  </si>
  <si>
    <t>coordonare lucrare studențească prezentată la conferință(Sesiunea de comunicări pentru studenți organizată la ULBS, Facultatea de Inginerie, 31 mai 2024)
Studentii  DĂNCĂȘIU Ionuț Crăciun, an I EA
ȚOȚU Iulian Alexandru, an I EA
Titlul lucrării coordonate: Modele matematice și rezolvări cu MATLAB, Maple și LTspice</t>
  </si>
  <si>
    <t>coordonare lucrare studențească prezentată la conferință(Sesiunea de comunicări pentru studenți organizată la ULBS, Facultatea de Inginerie, 31 mai 2024)
Studentii  Andreea- NEDELCU Bianca, an I EA
CIOARĂ Maria-Lavinia, an I EA
Titlul lucrării coordonate: Abordare cu calcul fracționar pentru circuite electrice RC și LC</t>
  </si>
  <si>
    <t>Discover, learn, Connect @Bearing Point Open day, 11.04.2024, întâlniri dintre studenți și mediul de afaceri</t>
  </si>
  <si>
    <t>Internshape your career at Bearing Point, 28.03.2024, întâlniri dintre studenți și mediul de afaceri</t>
  </si>
  <si>
    <t>From a blank page to an impressive CV, Bearing Point, 23.05.2024, întâlniri dintre studenți și mediul de afaceri</t>
  </si>
  <si>
    <t>Balul bobocilor, 7.12.2023, organizator eveniment</t>
  </si>
  <si>
    <t>Targul educational TED ULBS, 6.12.2023</t>
  </si>
  <si>
    <t>ABAP Programming, Bearing Point, scoala de vara</t>
  </si>
  <si>
    <t>Gaudeamus -Festivitatea de absolvire a promotiei 2024, 11.06.2024, organizator  la nivelul facultatii</t>
  </si>
  <si>
    <t>Curs DevOps Fundamentals, Visma, scoala de vara</t>
  </si>
  <si>
    <t>Targul educational TED ULBS, 16-17.05.2024, organizator la nivelul facultatii</t>
  </si>
  <si>
    <t>Festivitatea sefilor de promotie 2024, 10.07.2024, organizator eveniment</t>
  </si>
  <si>
    <t>Intalnire studenti an I, Visma, 13.12.2023, întâlniri dintre studenți și mediul de afaceri</t>
  </si>
  <si>
    <t>Bosch Academy, scoala de vara</t>
  </si>
  <si>
    <t>Internshape @Bosch, 27.03.2024, întâlniri dintre studenți și mediul de afaceri</t>
  </si>
  <si>
    <t>Student Smart Career, 31.07.2024 -15.08.2024</t>
  </si>
  <si>
    <t>Meet w/ Boschlers, 12.12.2023,  scoala de vara</t>
  </si>
  <si>
    <t>Curs Python, Continental, scoala de vara</t>
  </si>
  <si>
    <t xml:space="preserve">Prezentare Continental Engineering &amp; Internship Program, 9.10.2023,  întâlniri dintre studenți și mediul de afaceri
</t>
  </si>
  <si>
    <t xml:space="preserve">Continental Engineering &amp; Programming Internship, 17.10. 2023,  întâlniri dintre studenți și mediul de afaceri
</t>
  </si>
  <si>
    <t xml:space="preserve">1st Year Student? Meet #PeopleofContinentalSibiu!, 6 - 7.11.2023,  întâlniri dintre studenți și mediul de afaceri
</t>
  </si>
  <si>
    <t xml:space="preserve">Bring order into Chaos! Continental 26.03.2024,  întâlniri dintre studenți și mediul de afaceri
</t>
  </si>
  <si>
    <t xml:space="preserve">Vino pentru o vizita, ramai pentru o cariera! Continental, 22.05.2024,  întâlniri dintre studenți și mediul de afaceri
</t>
  </si>
  <si>
    <t xml:space="preserve">Career paths in the software domain, Continental, 28.05.2024,  întâlniri dintre studenți și mediul de afaceri
</t>
  </si>
  <si>
    <t>Curs Extended C, Continental, scoala de vara</t>
  </si>
  <si>
    <t>IT Summer School, Sibiu It Cluster, scoala de vara</t>
  </si>
  <si>
    <t>Curs NXP "Eat, Sleep, Code, Repeat", scoala de vara</t>
  </si>
  <si>
    <t>EMEA Campus Engage Grow with NXP, 28.11.2023, întâlniri dintre studenți și mediul de afaceri</t>
  </si>
  <si>
    <t>NXP Cup 2024, octombrie 2023, întâlniri dintre studenți și mediul de afaceri</t>
  </si>
  <si>
    <t>Women in Engineering - Your Path to Innovation, 24.06.2024, întâlniri dintre studenți și mediul de afaceri</t>
  </si>
  <si>
    <t>NXP Open Day, 13.06.2024, întâlniri dintre studenți și mediul de afaceri</t>
  </si>
  <si>
    <t xml:space="preserve">Prezentare|Workshop|Expozitie|VR, STS, 27.06.2024,  întâlniri dintre studenți și mediul de afaceri
</t>
  </si>
  <si>
    <t>Toamna studenteasca, 2.10.2023, organizator la nivelul facultatii</t>
  </si>
  <si>
    <t>Targul educational, 22.03.2024, Ramnicu Valcea, organizator la nivelul facultatii</t>
  </si>
  <si>
    <t>ABAP Programming, Bearing Point, 2.10.2023-4.02.2024, scoala de vara</t>
  </si>
  <si>
    <t>Curs DevOps Fundamentals, Visma, 13.05.2024 - 23.06.2024, scoala de vara</t>
  </si>
  <si>
    <t>Bosch Academy, 23.10.2023 - 4.11.2023, scoala de vara</t>
  </si>
  <si>
    <t>Curs Python, Continental, 1.03.2024 - 14.04.2024, scoala de vara</t>
  </si>
  <si>
    <t>Prezentare Continental Engineering &amp; Internship Program, 9.10.2023,  întâlniri dintre studenți și mediul de afaceri</t>
  </si>
  <si>
    <t>Continental Engineering &amp; Programming Internship, 17.10. 2023,  întâlniri dintre studenți și mediul de afaceri</t>
  </si>
  <si>
    <t>1st Year Student? Meet #PeopleofContinentalSibiu!, 6 - 7.11.2023,  întâlniri dintre studenți și mediul de afaceri</t>
  </si>
  <si>
    <t>Bring order into Chaos! Continental 26.03.2024,  întâlniri dintre studenți și mediul de afaceri</t>
  </si>
  <si>
    <t>Vino pentru o vizita, ramai pentru o cariera! Continental, 22.05.2024,  întâlniri dintre studenți și mediul de afaceri</t>
  </si>
  <si>
    <t>Career paths in the software domain, Continental, 28.05.2024,  întâlniri dintre studenți și mediul de afaceri</t>
  </si>
  <si>
    <t>Curs Extended C, Continental, 11.03.2024 - 23.06.2024, scoala de vara</t>
  </si>
  <si>
    <t>IT Summer School, Sibiu It Cluster, 8-12.07.2024, scoala de vara</t>
  </si>
  <si>
    <t>Curs NXP "Eat, Sleep, Code, Repeat", 7.10.2023 - 23.06.2024, scoala de vara</t>
  </si>
  <si>
    <t>Prezentare|Workshop|Expozitie|VR, STS, 27.06.2024,  întâlniri dintre studenți și mediul de afaceri</t>
  </si>
  <si>
    <t>ORGANIZATOR PRINCIPAL - SESIUNEA ANUALA STUDENTEASCA DE COMUNICARI STIINTIFICE IN MATEMATICA, ULBS 2024</t>
  </si>
  <si>
    <t>COORDONARE LUCRARE STUDENTEASCA PREZENTATA LA SESIUNEA ANUALA STUDENTEASCA DE COMUNICARI STIINTIFICE IN MATEMATICA, ULBS 2024, Baltes Antonio-Severius - Integrala dubla si aplicatii</t>
  </si>
  <si>
    <t>COORDONARE LUCRARE STUDENTEASCA PREZENTATA LA SESIUNEA ANUALA STUDENTEASCA DE COMUNICARI STIINTIFICE IN MATEMATICA, ULBS 2024, Buzatu Maria Denisa, Virca Alexandru Mihai - Integrala Dubla</t>
  </si>
  <si>
    <t>COORDONARE LUCRARE STUDENTEASCA PREZENTATA LA SESIUNEA ANUALA STUDENTEASCA DE COMUNICARI STIINTIFICE IN MATEMATICA, ULBS 2024, Marzoi Ionela-Marinela, Nitu Andreea, Smaranda Diana-Elena, Tomescu Rares Cristian - Integrale multiple</t>
  </si>
  <si>
    <t>Organizator principal al Sesiunii de Comunicări Științifice în Matematică, Ediția 2024</t>
  </si>
  <si>
    <t>Prelegere la Conferinta metodico-științifică SSMR, dec 2023</t>
  </si>
  <si>
    <t xml:space="preserve">COORDONARE LUCRARE STUDENTEASCA PREZENTATA LA SESIUNEA ANUALA STUDENTEASCA DE COMUNICARI STIINTIFICE IN MATEMATICA, ULBS 2024, Florin-Emanuel GROZAV, Teorema lui Menelaus în reper cartezian general </t>
  </si>
  <si>
    <t>COORDONARE LUCRARE STUDENTEASCA PREZENTATA LA SESIUNEA ANUALA STUDENTEASCA DE COMUNICARI STIINTIFICE IN MATEMATICA, ULBS 2024, Robert-Marius MURGAN, Elemente de criptografie. Modelul matriceal Hill</t>
  </si>
  <si>
    <t>COORDONARE LUCRARE STUDENTEASCA PREZENTATA LA SESIUNEA ANUALA STUDENTEASCA DE COMUNICARI STIINTIFICE IN MATEMATICA, ULBS 2024, Maria-Lavinia CIOARĂ, Andreea-Bianca
NEDELCU, Diagonalizarea unei matrici pătratice</t>
  </si>
  <si>
    <t>Pregătire studenți anul III Matem. Info. Pentru examenul de licență la Geometrie analitică și diferențială</t>
  </si>
  <si>
    <t>COORDONARE LUCRARE STUDENTEASCA PREZENTATA LA SESIUNEA ANUALA STUDENTEASCA DE COMUNICARI STIINTIFICE IN MATEMATICA, ULBS 2024, Ion-Vlăduț VĂCARU, Vectori și valori proprii. Teorema CayleyHamilton. Aplicații ale teoremei CayleyHamilton în Ingineria Electrică</t>
  </si>
  <si>
    <t>Sesiunea anuală studenţească de comunicări ştiinţifice în matematică
Ediţia XXII, 17-18 mai 2024, eveniment științific national, organizator principal, coordonator 3 lucrări studențești.</t>
  </si>
  <si>
    <t>60+30</t>
  </si>
  <si>
    <t>Pregatire BAC si admitere facultate</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</si>
  <si>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</si>
  <si>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</si>
  <si>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</si>
  <si>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</si>
  <si>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</si>
  <si>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</si>
  <si>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</si>
  <si>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</si>
  <si>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</si>
  <si>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</si>
  <si>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</si>
  <si>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STT, University of Jyvaskyla, Finlanda,  11-19.02.2024</t>
  </si>
  <si>
    <t xml:space="preserve">Bădescu Delia </t>
  </si>
  <si>
    <t>Erasmus+ programme for Staff Trening, Universitat de València, Spania, 04.03.2024 – 08.03.2024,</t>
  </si>
  <si>
    <t>Valencia, Spania, 9-14 Martie 2024</t>
  </si>
  <si>
    <t>ERASMUS STA, University of Valencia, 22/04/2024 -  26/04/2024</t>
  </si>
  <si>
    <t>ERASMUS
INP Bordeaux, Franța, 8-12 aprilie 2024</t>
  </si>
  <si>
    <t>ERASMUS
University of Salerno, Italia, 11-15 Martie 2024</t>
  </si>
  <si>
    <t>ERASMUS, STA, POZNAN, POLONIA, 20-24 mai</t>
  </si>
  <si>
    <t>ERASMUS, STT, OPOLE, POLONIA, 10-14 martie</t>
  </si>
  <si>
    <t>ERASMUS, STT, RIGA, LETONIA, 2-6 septembrie</t>
  </si>
  <si>
    <t>Mobilitate de predare, SEE grants, Reykjavik Univ., Iceland, 05.04-15.04.2024</t>
  </si>
  <si>
    <t>Mobilitate de predare (STA), Universidad Autonoma de Madrid, Madrid, Spain, 08.02-20.02.2024</t>
  </si>
  <si>
    <t>Mobilitate de predare (STA), Universita degli Studi di Salerno, Italy, 29.04-08.05.2024</t>
  </si>
  <si>
    <t>Erasmus+ - STT - La Laguna University, Spain, 29.09-2.10.2023</t>
  </si>
  <si>
    <t>February 12-16, 2024, University of Jyvaskyla (STA)</t>
  </si>
  <si>
    <t>June 20-26, 2024, Universidad de Málaga, Spain (STT)</t>
  </si>
  <si>
    <t>October 21-25, 2024, Instituto Politecnico do Porto, Portugal (STA)</t>
  </si>
  <si>
    <t>Mobilitate de predare, Hellenic Mediterranean University, Grecia, 29.05.2024 - 4.06.2024</t>
  </si>
  <si>
    <t>Mobilitate de formare, Universidad de Malaga, Spania, 20-26.06.2024</t>
  </si>
  <si>
    <t>Erasmus+ - STT - Hellenic Mediterranean University, Grecia, 29 May-4 Juny 2024</t>
  </si>
  <si>
    <t>Erasmus+ - STT - Porto, Portugalia, 20.10-26.10.2024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</si>
  <si>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</si>
  <si>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</si>
  <si>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</si>
  <si>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</si>
  <si>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</si>
  <si>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</si>
  <si>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</si>
  <si>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Lucrările Conferinţei Naţionale de Informatică, Ediţia a X-a, Sibiu, 27 Aprilie 2024 (editare de volum)</t>
  </si>
  <si>
    <t>Ed. Dana Simian, Laura F. Stoica</t>
  </si>
  <si>
    <t>Editura Universității Lucian Blaga din Sibiu</t>
  </si>
  <si>
    <t>ISSN 2393 – 4956</t>
  </si>
  <si>
    <t>1p/pag</t>
  </si>
  <si>
    <t>Imagination, Creativity, Design, Development - Proceedings of the International Conference of Applied Informatics, 2024 (editare de volum)</t>
  </si>
  <si>
    <t>Dana Simian - editor; Laura Stoica - Assoc. editor</t>
  </si>
  <si>
    <t>ISSN 2069 – 864X </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</si>
  <si>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</si>
  <si>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</si>
  <si>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</si>
  <si>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</si>
  <si>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</si>
  <si>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</si>
  <si>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</si>
  <si>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</si>
  <si>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Actualizarea site-ului Centrului de Cercetare in Biologie si Ecologie in perioada iulie 2024</t>
  </si>
  <si>
    <t xml:space="preserve"> Participarea la admitere in datele de 15, 17, 22, 23, 26 iulie</t>
  </si>
  <si>
    <t>atelierul de formare „Creșterea calității proiectelor de cercetare finanțate prin competiții naționale și internaționale”, din cadrul proiectului FDI-2024-F-0090,17-07-2024</t>
  </si>
  <si>
    <t>atelier de fomare „Dezvoltarea competențelor în utilizarea tehnologiilor de Inteligență Artificială” din cadrul proiectului FDI-2024-F-0090</t>
  </si>
  <si>
    <t>workshop "Cresterea securitatii datelor si infrastructurii de cercetare" perioada iulie-noiembrie 2024</t>
  </si>
  <si>
    <t>workshop "Aspecte etice si sociale ale utilizarii inteligentei artificiale in cercetare" perioada iulie-noiembrie 2024</t>
  </si>
  <si>
    <t>Asistență la admitere, preluare dosare și confirmarea locului</t>
  </si>
  <si>
    <t>8 x 3 zile (23, 24, 25.07.2024)</t>
  </si>
  <si>
    <t>Costea Marioara, Crăciunaș Mihai</t>
  </si>
  <si>
    <t>Promovare ofertă educațională la liceul D.P. Barcianu Sibiu, 18 aprilie 2024</t>
  </si>
  <si>
    <t>Participare workshop proiect ULBS FDI-2024 F- 0090</t>
  </si>
  <si>
    <t>2 cursuri x 8 ore și 2 cursuri x 4 ore</t>
  </si>
  <si>
    <r>
      <rPr>
        <rFont val="Arial Narrow"/>
        <color rgb="FF000000"/>
        <sz val="10.0"/>
      </rPr>
      <t>Activități administrative:</t>
    </r>
    <r>
      <rPr>
        <rFont val="Arial Narrow"/>
        <color rgb="FF000000"/>
        <sz val="10.0"/>
      </rPr>
      <t xml:space="preserve">  participarea la realizarea orarului: septembrie, noiembrie, februarie, aprilie</t>
    </r>
  </si>
  <si>
    <r>
      <rPr>
        <rFont val="Arial Narrow"/>
        <color rgb="FF000000"/>
        <sz val="10.0"/>
      </rPr>
      <t>Activități administrative:</t>
    </r>
    <r>
      <rPr>
        <rFont val="Arial Narrow"/>
        <color rgb="FF000000"/>
        <sz val="10.0"/>
      </rPr>
      <t xml:space="preserve"> participarea la admitere: 19-24 iulie 2024</t>
    </r>
  </si>
  <si>
    <t>Realizarea și sustinerea prezentării intitulate ”Proiecte, cercetări și metode de bilogie aplicate în arii naturale protejate din România” la Olimpiada Națională de Biologie, 22 aprilie 2024 la Colegiul Național Gheorghe Lazăr Sibiu. Linkul spre materialul realizat și prezentat (Google Drive): https://drive.google.com/file/d/1Rg2CV2A1IZQL4P0KSTDm-7zFAORQiwzW/view?pli=1 (link pe ResearchGate): https://www.researchgate.net/publication/380512933_Proiecte_Cercetari_si_Metode_de_Biologie_aplicate_in_Arii_Naturale_Protejate_din_Romania</t>
  </si>
  <si>
    <t>Gestionarea paginilor de social media</t>
  </si>
  <si>
    <t>Participare la realizarea site-ului colectivului</t>
  </si>
  <si>
    <t>Participare la admitere</t>
  </si>
  <si>
    <t>Comisie de verificare SIEPAS - comisie pe facultate</t>
  </si>
  <si>
    <t>Vizite de promovare a ofertei educationale</t>
  </si>
  <si>
    <t>participarea la realizarea orarului</t>
  </si>
  <si>
    <t>vizite de promovare a ofertei educaționale a ULBS în licee</t>
  </si>
  <si>
    <t>2x8=16</t>
  </si>
  <si>
    <t>participarea la admitere (asistență)</t>
  </si>
  <si>
    <t>8x2=16</t>
  </si>
  <si>
    <t>Olimpiada națională de biologie</t>
  </si>
  <si>
    <t>Activitate cu grup de elevi Săptămâna altfel</t>
  </si>
  <si>
    <t xml:space="preserve">Danci Oana Viorica </t>
  </si>
  <si>
    <t>coordonare International week</t>
  </si>
  <si>
    <t xml:space="preserve">Săptămâna Verde, vizită elevi CNOG </t>
  </si>
  <si>
    <t xml:space="preserve">participarea la admitere </t>
  </si>
  <si>
    <t>participarea la TED ULBS 2024</t>
  </si>
  <si>
    <t>Aspecte etice ale utilizării artificial Inteligence in cercetare, workshop, iulie - noiembrie 2024</t>
  </si>
  <si>
    <t>Creșterea calității proiectelor de cercetare pentru competiții naționale și internaționale, workshop, iulie - noiembrie 2024</t>
  </si>
  <si>
    <t>Creșterea secuurității datelor și infrastructurii de cercetare, workshop, iulie - noiembrie 2024</t>
  </si>
  <si>
    <t>Dezvoltarea competențelor în utilizarea tehnologiilor de inteligență artificială, workshop, iulie - noiembrie 2024</t>
  </si>
  <si>
    <t xml:space="preserve">organizare SHORT TERM MOBILITY,20-26 of May 2024, University of Thessaly, Grece, Practical activities in the filed of aquatic and terestrial ecosystems. Beneficiari 15 studenți și 2 cadre didactice ale FS. </t>
  </si>
  <si>
    <t>Participare admitere</t>
  </si>
  <si>
    <t>8p/zi</t>
  </si>
  <si>
    <t xml:space="preserve">Admitere licenta </t>
  </si>
  <si>
    <t>realizarea orarului  FSTI</t>
  </si>
  <si>
    <t>Coordonator actiuni de promovare la nivelul facultatii "Targul EDU ULBS"16 MAI 2024</t>
  </si>
  <si>
    <t>Gestionarea paginii departamentului Ed. Fizica</t>
  </si>
  <si>
    <t>Participarea la realizarea site-ului departamentului</t>
  </si>
  <si>
    <t>participarea la admitere (asistență): 8 p./zi.</t>
  </si>
  <si>
    <t>10 zile x 8 p/zi</t>
  </si>
  <si>
    <t>Admitere 2024</t>
  </si>
  <si>
    <t>participare ședințe de departament/linie</t>
  </si>
  <si>
    <t>Curs perfecționare arbitraj judo Ianuarie 2024</t>
  </si>
  <si>
    <t>Participare realizare site FSTI</t>
  </si>
  <si>
    <r>
      <rPr>
        <rFont val="Arial Narrow"/>
        <color rgb="FF000000"/>
        <sz val="10.0"/>
      </rPr>
      <t xml:space="preserve">Alte activități:  </t>
    </r>
    <r>
      <rPr>
        <rFont val="Arial Narrow"/>
        <color rgb="FF000000"/>
        <sz val="10.0"/>
      </rPr>
      <t xml:space="preserve">                             Participare în calitate de arbitră națională la Cupa OMV Petrom (15.06.2024) - preselecție pentru JO Paris, 2024</t>
    </r>
  </si>
  <si>
    <r>
      <rPr>
        <rFont val="Arial Narrow"/>
        <color rgb="FF000000"/>
        <sz val="10.0"/>
      </rPr>
      <t>Alte activități</t>
    </r>
    <r>
      <rPr>
        <rFont val="Arial Narrow"/>
        <color rgb="FF000000"/>
        <sz val="10.0"/>
      </rPr>
      <t>:                                Participare în calitate de arbitră națională la Campionatul Național Individual și pe Echipe al Junioarelor III și II - Constanța, 11-13 iunie, 2024</t>
    </r>
  </si>
  <si>
    <r>
      <rPr>
        <rFont val="Arial Narrow"/>
        <color rgb="FF000000"/>
        <sz val="10.0"/>
      </rPr>
      <t xml:space="preserve">Alte activități:  </t>
    </r>
    <r>
      <rPr>
        <rFont val="Arial Narrow"/>
        <color rgb="FF000000"/>
        <sz val="10.0"/>
      </rPr>
      <t xml:space="preserve">                             Participare în calitate de arbitră națională la Campionatul Național Individual al Junioarelor III, II și I  - Deva, 25-27 oct. 2024</t>
    </r>
  </si>
  <si>
    <t>Workshop „Creșterea securității datelor și infrastructurii de cercetare”, perioada iulie-noiembrie 2024</t>
  </si>
  <si>
    <t>Workshop „Creșterea calității proiectelor de cercetare pentru competițiile naționale și internaționale”, perioada iulie-noiembrie 2024</t>
  </si>
  <si>
    <t>Workshop „Aspecte etice și sociale ale utilizării Inteligenței Artificiale în cercetare”, perioada iulie-noiembrie 2024</t>
  </si>
  <si>
    <t>FSTI5</t>
  </si>
  <si>
    <t>Workshop „Dezvoltarea competențelor în utilizarea tehnologiilor de Inteligență Artificială”, perioada iulie-noiembrie 2024</t>
  </si>
  <si>
    <t>Participare la realizarea site-ului Centrului de cercetare CCSFC, https://sites.google.com/ulbsibiu.ro/rccps/home</t>
  </si>
  <si>
    <t>Participare la cursul de limba Engleza organizat de ULBS, in programul FDI.</t>
  </si>
  <si>
    <r>
      <rPr>
        <rFont val="Arial Narrow"/>
        <color rgb="FF000000"/>
        <sz val="10.0"/>
      </rPr>
      <t xml:space="preserve">a) Curs formare ULBS "Cresterea calitatii proiectelor de cercetare finantate prin conpetitii nationale si internationale" FDI 2024-F0090- 17.07.2024- Modul 4ore </t>
    </r>
    <r>
      <rPr>
        <rFont val="Arial Narrow"/>
        <color rgb="FF000000"/>
        <sz val="10.0"/>
      </rPr>
      <t>- 1zi - certificat participare atasat</t>
    </r>
  </si>
  <si>
    <r>
      <rPr>
        <rFont val="Arial Narrow"/>
        <color rgb="FF000000"/>
        <sz val="10.0"/>
      </rPr>
      <t xml:space="preserve">a) Curs formare ULBS "Dezvoltarea competentelor in utilizarea tehnologiilor de Inteligenta Artificiala" FDI 2024-F0090- 24-25.07.2024- 2Module=2x 4ore </t>
    </r>
    <r>
      <rPr>
        <rFont val="Arial Narrow"/>
        <color rgb="FF000000"/>
        <sz val="10.0"/>
      </rPr>
      <t>- 2zile - certificat participare atasat</t>
    </r>
  </si>
  <si>
    <r>
      <rPr>
        <rFont val="Arial Narrow"/>
        <color rgb="FF000000"/>
        <sz val="10.0"/>
      </rPr>
      <t xml:space="preserve">a) Curs formare ULBS "Aspecte etice si sociale ale utilizarii AI in cercetare" FDI 2024-F0090- 22.10.2024- Modul 4ore </t>
    </r>
    <r>
      <rPr>
        <rFont val="Arial Narrow"/>
        <color rgb="FF000000"/>
        <sz val="10.0"/>
      </rPr>
      <t>- 1zi - certificat participare atasat</t>
    </r>
  </si>
  <si>
    <r>
      <rPr>
        <rFont val="Arial Narrow"/>
        <color rgb="FF000000"/>
        <sz val="10.0"/>
      </rPr>
      <t xml:space="preserve">a) Curs formare ULBS "Cresterea securitatii datelor si infrastructurii de cercetare" FDI 2024-F0090- 14-15.11.2024- 2Module=2x 4ore </t>
    </r>
    <r>
      <rPr>
        <rFont val="Arial Narrow"/>
        <color rgb="FF000000"/>
        <sz val="10.0"/>
      </rPr>
      <t>- 2zile - certificat participare atasat</t>
    </r>
  </si>
  <si>
    <r>
      <rPr>
        <rFont val="Arial Narrow"/>
        <color rgb="FF000000"/>
        <sz val="10.0"/>
      </rPr>
      <t xml:space="preserve">a) Workshop formare ULBS "AI in mediul economic - inovatie, optimizare, provocari si oportunitati" FDI 2024-F0090- 28.11.2024- Modul 4ore </t>
    </r>
    <r>
      <rPr>
        <rFont val="Arial Narrow"/>
        <color rgb="FF000000"/>
        <sz val="10.0"/>
      </rPr>
      <t>- 1zi - certificat participare atasata</t>
    </r>
  </si>
  <si>
    <r>
      <rPr>
        <rFont val="Arial Narrow"/>
        <color rgb="FF000000"/>
        <sz val="10.0"/>
      </rPr>
      <t xml:space="preserve">a) Atelier formare proiect FDI 0624 „Educația 5.0 pentru Industria 5.0” – ULBS - Know Cluj Napoca – Abilități pentru viitor – "Conecteaza-te prin cuvinte- abilitati de comunicare - 14.10.2024 </t>
    </r>
    <r>
      <rPr>
        <rFont val="Arial Narrow"/>
        <color rgb="FF000000"/>
        <sz val="10.0"/>
      </rPr>
      <t>- diploma participare atasata</t>
    </r>
  </si>
  <si>
    <r>
      <rPr>
        <rFont val="Arial Narrow"/>
        <color rgb="FF000000"/>
        <sz val="10.0"/>
      </rPr>
      <t xml:space="preserve">a) Atelier formare proiect FDI 0624 „Educația 5.0 pentru Industria 5.0”– ULBS - Know Cluj Napoca – Abilități pentru viitor – "Analiza si refectie - Puterea gandirii critice" - 21.10.2024 - </t>
    </r>
    <r>
      <rPr>
        <rFont val="Arial Narrow"/>
        <color rgb="FF000000"/>
        <sz val="10.0"/>
      </rPr>
      <t>diploma participare atasata</t>
    </r>
  </si>
  <si>
    <r>
      <rPr>
        <rFont val="Arial Narrow"/>
        <color rgb="FF000000"/>
        <sz val="10.0"/>
      </rPr>
      <t>a) Atelier formare proiect FDI 0624 „Educația 5.0 pentru Industria 5.0” – ULBS - Know Cluj Napoca – Abilități pentru viitor – "Abordari pragmatice in rezolvarea problemelor" - 4.11.2024</t>
    </r>
    <r>
      <rPr>
        <rFont val="Arial Narrow"/>
        <color rgb="FF000000"/>
        <sz val="10.0"/>
      </rPr>
      <t xml:space="preserve"> - diploma participare atasata</t>
    </r>
  </si>
  <si>
    <r>
      <rPr>
        <rFont val="Arial Narrow"/>
        <color rgb="FF000000"/>
        <sz val="10.0"/>
      </rPr>
      <t>d) responsabil SSM - colectiv Fizica - Facultatea de Stiinte -</t>
    </r>
    <r>
      <rPr>
        <rFont val="Arial Narrow"/>
        <color rgb="FF000000"/>
        <sz val="10.0"/>
      </rPr>
      <t xml:space="preserve"> atasat  decizie numire</t>
    </r>
    <r>
      <rPr>
        <rFont val="Arial Narrow"/>
        <color rgb="FF000000"/>
        <sz val="10.0"/>
      </rPr>
      <t xml:space="preserve"> </t>
    </r>
    <r>
      <rPr>
        <rFont val="Arial Narrow"/>
        <color rgb="FF000000"/>
        <sz val="10.0"/>
      </rPr>
      <t>si decizie puntaj dir. departament</t>
    </r>
  </si>
  <si>
    <t>Secretar admitere</t>
  </si>
  <si>
    <t>Participare 5 workshop-uri în cadrul proiectului FDI ”Integrarea Inteligenței Artificiale în activitățile de cercetare din ULBS”, iulie-noiembrie 2024, total 28 ore</t>
  </si>
  <si>
    <t>Comisia de Marketing și publicitate</t>
  </si>
  <si>
    <t>Comisia Socială şi activităţi studenţeşti, Alumni</t>
  </si>
  <si>
    <t>Comisiei Parteneriate cu mediul socio-economic</t>
  </si>
  <si>
    <t>Participare Admitere</t>
  </si>
  <si>
    <t>workshopul "Cresterea calitãtii proiectelor de cercetare pentru competitiile nationale si internationale" FDI</t>
  </si>
  <si>
    <t>workshopul "Aspecte etice si sociale ale utilizãrii Inteligentei Artificiale in cercetare" FDI</t>
  </si>
  <si>
    <t>workshopul "Cresterea securitãtii datelor si infrastructurii de cercetare" FDI</t>
  </si>
  <si>
    <t>workshopul "Dezvoltarea competentelor în utilizarea tehnologiilor de Inteligentā Artificialã" FDI</t>
  </si>
  <si>
    <t>Promovarea Facultatii</t>
  </si>
  <si>
    <t>administrare pagina web pentru domeniul Informatica</t>
  </si>
  <si>
    <t>administrare pagina web ICDD</t>
  </si>
  <si>
    <t>administrare pagina web MDIS</t>
  </si>
  <si>
    <t>Workshop - Dezvoltarea competențelor în utilizarea tehnologiilor de inteligență artificială</t>
  </si>
  <si>
    <t>Workshop - Aspecte etice și sociale ale utilizării inteligenței artificiale în cercetare</t>
  </si>
  <si>
    <t>Workshop - Creșterea calității proiectelor de cercetare pentru competițiile naționale și internaționale</t>
  </si>
  <si>
    <t>Workshop - Creșterea securității datelor și infrastructurii de cercetare</t>
  </si>
  <si>
    <t>workshopul "Cresterea securitati datelor si infrastructurii de cercetare"</t>
  </si>
  <si>
    <t>workshopul "Cresterea calitatii proiectelor de cercetare pentru competitile nationale si internationale"</t>
  </si>
  <si>
    <t>workshopul "Aspecte etice si sociale ale utilizãrii Inteligentei Artificiale in cercetare"</t>
  </si>
  <si>
    <t>workshopul "Dezvoltarea competentelor in utilizarea tehnologilor de Inteligent Artificialã"</t>
  </si>
  <si>
    <t>workshopul " Al in mediul economic - inovatie, optimizare, provocãri si oportunitãti"</t>
  </si>
  <si>
    <t>Realizare orar</t>
  </si>
  <si>
    <t>Actualizarea si gestinarea site-ului SCDI</t>
  </si>
  <si>
    <t>ADMITERE</t>
  </si>
  <si>
    <t>admitere</t>
  </si>
  <si>
    <t>8,00</t>
  </si>
  <si>
    <t>Participare în comisia de admitere (confirmare loc, preluare dosare)</t>
  </si>
  <si>
    <t>1 zile (24.07) - 8 p.
2 zile (25.07, 26.07) (câte două schimburi / zi) centrul de preluare dosare Rm. Vâlcea - 4 x 8p.</t>
  </si>
  <si>
    <t>Participare la atelierele organizate în cadrul proiectului FDI „Integrarea Inteligenței Artificiale în activitățile de cercetare din ULBS”</t>
  </si>
  <si>
    <t>8 ore curs + 4 ore curs + 8 ore curs + 4 ore curs</t>
  </si>
  <si>
    <t>Participare Târgul educațional TED ULB Sibiu, 16-17.05.2024</t>
  </si>
  <si>
    <t>Atelier FDI - AI în mediul economic: inovație, optimizare, provocări și oportunități</t>
  </si>
  <si>
    <t xml:space="preserve">Atelier FDI -  „Dezvoltarea competențelor în utilizarea tehnologiilor de Inteligență Artificială” </t>
  </si>
  <si>
    <t>Atelier FDI - „Creșterea calității proiectelor de cercetare finanțate prin competiții naționale și internaționale</t>
  </si>
  <si>
    <t>Atelier FDI - Aspecte etice si sociale ale utilizarii Inteligentei Artificiale in cercetare</t>
  </si>
  <si>
    <t>Atelier FDI - Ateliere de formare dedicate aspectelor etice și sociale ale utilizării AI în cercetare</t>
  </si>
  <si>
    <t>Atelier FDI - Ateliere de formare pentru creșterea securității datelor și infrastructurii de cercetare</t>
  </si>
  <si>
    <t>Cum să lucrăm eficient în echipă</t>
  </si>
  <si>
    <t>Îmbunătățirea abilităților de relaționare cu ceilalți</t>
  </si>
  <si>
    <t>Strategii de adaptare academică bazate pe resurse și vulnerabilități</t>
  </si>
  <si>
    <t>Ted ULBS - 2024 - program si visual</t>
  </si>
  <si>
    <t xml:space="preserve">Răulea Elena Cristina </t>
  </si>
  <si>
    <t>Atelier FDI - Atelier de formare dedicat  ”Aspecte etice și sociale ale utilizării AI în cercetare”</t>
  </si>
  <si>
    <t>Atelier FDI - Ateliere de formare pentru „Creșterea securității datelor și infrastructurii de cercetare”.</t>
  </si>
  <si>
    <t>Participare admitere 2024, 3 zile</t>
  </si>
  <si>
    <t>8+2*6</t>
  </si>
  <si>
    <t>Formare profesionala, Cresterea securitatii datelor si Infrastructurii de cercetare, CNFIS-CDI-2024-F-0090, 8 ore</t>
  </si>
  <si>
    <t>Formare profesionala, Cresterea calitatii proiectelor pentru competitii nationale si internationale, CNFIS-CDI-2024-F-0090, 8 ore</t>
  </si>
  <si>
    <t>Formare profesionala, Aspecte etice si sociale ale utilizarii inteligentei artificiale in cercetare, CNFIS-CDI-2024-F-0090, 8 ore</t>
  </si>
  <si>
    <t>Formare profesionala,Dezvoltarea competentelor in utilizarea tehnologiilor de inteligenta artificiala, CNFIS-CDI-2024-F-0090, 8 ore</t>
  </si>
  <si>
    <t>Participare la admitere (confirmari)</t>
  </si>
  <si>
    <t>Admitere</t>
  </si>
  <si>
    <t>Site centru de cercetare (https://rc-iit.ro/), 2024</t>
  </si>
  <si>
    <t>Site conferinta națională de informatică PCID (https://infopapers.ro/pcid/2024), 2024</t>
  </si>
  <si>
    <t>Gestionarea paginilor de FB pentru conferințele PCID, ICDD și MDIS</t>
  </si>
  <si>
    <t>Workshop "Creșterea calității proiectelor de cercetare pentru competițiile naționale și internaționale"</t>
  </si>
  <si>
    <t>4p</t>
  </si>
  <si>
    <t>Workshop "Creșterea securității datelor și infrastructurii de cercetare"</t>
  </si>
  <si>
    <t>8p</t>
  </si>
  <si>
    <t>Workshop "Dezvoltarea competențelor în utilizarea tehnologiilor de Inteligență Artificială"</t>
  </si>
  <si>
    <t>Workshop "Aspece etice și sociale ale utilizării Inteligenței Artificiale în cercetare"</t>
  </si>
  <si>
    <t>8 * 2 zile</t>
  </si>
  <si>
    <t>Participare Targ educational Ted(promovare Promenada) ULBS 17 mai</t>
  </si>
  <si>
    <t>vizita de promovare a ofertei educationale ULBS in licee, orasele Victoria si Fagaras</t>
  </si>
  <si>
    <t>coordonator actiuni promovare la nivel departament</t>
  </si>
  <si>
    <t>participare la admitere</t>
  </si>
  <si>
    <t xml:space="preserve">Participare la admitere: confirmare dosare licenta si disertatie, 23 iulie 2024 </t>
  </si>
  <si>
    <t>Participarea la admitere în comisia tehnică pentru verificarea dosarelor. Am participat atât în sesiunea de admitere de vară cât și în cea de toamnă.</t>
  </si>
  <si>
    <t>Am fost trimisă să reprezint departamentul la TeDULBS în primavara lui 2024, in Aula Avram Iancu. Am fost cu d-nul prodecan si cu d-nul dir. de la celalalt dep.Activitate de promovare a ofertei ULBS pentru licee. Am dus fluturași și le-am vorbit elevilor despre oferta educațională.</t>
  </si>
  <si>
    <t>admitere master, 23 iulie 2024</t>
  </si>
  <si>
    <t xml:space="preserve">În 24 și 25 iulie 2024, am participat câte 4 ore, în total 8 ore,  la workshopil/atelierul la care am fost invitați de ULBS să ne înscriem,  atelierul de formare „Dezvoltarea competențelor în utilizarea tehnologiilor de Inteligență Artificială” din cadrul proiectului FDI-2024-F-0090 (proiectul FDI „Integrarea Inteligenței Artificiale în activitățile de cercetare din ULBS”) </t>
  </si>
  <si>
    <t xml:space="preserve">În perioada iulie-noiembrie 2024, am participat câte 4 ore la workshopul/atelierul la care am fost invitați de ULBS să ne înscriem,  atelierul de formare „Creșterea securității datelor și infrastructuriii de cercetare” din cadrul proiectului FDI-2024-F-0090 (proiectul FDI „Integrarea Inteligenței Artificiale în activitățile de cercetare din ULBS”) </t>
  </si>
  <si>
    <t xml:space="preserve">În perioada iulie-noiembrie 2024, am participat 4 ore la workshopul/atelierul la care am fost invitați de ULBS să ne înscriem,  atelierul de formare „Creșterea calității proiectelor de cercetare pentru competițiile naționale și internaționale” din cadrul proiectului FDI-2024-F-0090 (proiectului FDI „Integrarea Inteligenței Artificiale în activitățile de cercetare din ULBS”) </t>
  </si>
  <si>
    <t xml:space="preserve">În perioada iulie-noiembrie 2024, am participat câte 4 ore la workshopul/atelierul la care am fost invitați de ULBS să ne înscriem,  atelierul de formare „Aspecte etice și sociiale ale utilizării Inteligenței Artificiale în cercetare” din cadrul proiectului FDI-2024-F-0090 (proiectului FDI „Integrarea Inteligenței Artificiale în activitățile de cercetare din ULBS”) </t>
  </si>
  <si>
    <t>vizita de promovare a ofertei educationale ULBS in licee,orasele Victoria si Fagaras</t>
  </si>
  <si>
    <t>participarea la adimtere</t>
  </si>
  <si>
    <t>realizarea de materiale promotionale</t>
  </si>
  <si>
    <t>vizita de promovare a ofertei educationale ULBS la liceul energetic sibiu</t>
  </si>
  <si>
    <t>vizita de promovare a ofertei educationale ULBS la licee din Deva</t>
  </si>
  <si>
    <t>vizita de promovare a ofertei educationale ULBS la licee din Hunedoara</t>
  </si>
  <si>
    <t>vizita de promovare a ofertei educationale ULBS la liceee din Valcea</t>
  </si>
  <si>
    <t>Am participat la organizarea Concursului Gh Lazar ce a avut loc in 24-26 martie 2023. Mam ocupat de clasa a X-a. Am propus probleme pentru clasele de liceu. Am fost la liceu la corectura lucrarilor. Am avut probleme acceptate la cls X.</t>
  </si>
  <si>
    <t>Confirmare admitere</t>
  </si>
  <si>
    <t>Atelierul de formare „Creșterea calității proiectelor de cercetare finanțate prin competiții naționale și internaționale”, din cadrul proiectului FDI-2024-F-0090</t>
  </si>
  <si>
    <t>Atelierul de formare „Dezvoltarea competențelor în utilizarea tehnologiilor de Inteligență Artificială” din cadrul proiectului FDI-2024-F-0090</t>
  </si>
  <si>
    <t>Atelierul de formare „Cresterea securitatii datelor si infrastructurii de cercetare” din cadrul proiectului FDI-2024-F-0090</t>
  </si>
  <si>
    <t>Atelierul de formare „Aspecte etice si sociale ale utilizarii Inteligentei Artificiale in cercetare” din cadrul proiectului FDI-2024-F-0090</t>
  </si>
  <si>
    <t>Vizita de promovare a ofertei educaționale a ULBS în liceele din Aiud, 24.05.2024</t>
  </si>
  <si>
    <t>Coordonator acțiuni de promovare la nivelul facultății</t>
  </si>
  <si>
    <t>Participare admitere - confirmare</t>
  </si>
  <si>
    <t xml:space="preserve">Secelean Nicolae Adrian </t>
  </si>
  <si>
    <t>Promovare specializarea Mate info la CN O Goga, O. Ghibu</t>
  </si>
  <si>
    <t>Site-ul facultății</t>
  </si>
  <si>
    <t>Site-ul Centrul de cercetare în Matematică Aplicată</t>
  </si>
  <si>
    <t>Site-ul Revistei General Mathematics</t>
  </si>
  <si>
    <t>Vizita de promovare a ofertei educaționale a ULBS în liceele din Sibiu</t>
  </si>
  <si>
    <t>Realizare Orar</t>
  </si>
  <si>
    <t>Realizare materiale promotionale cu oferta ULBS</t>
  </si>
  <si>
    <t>8*2</t>
  </si>
  <si>
    <t>Propaganda Fagaras</t>
  </si>
  <si>
    <t>8*4</t>
  </si>
  <si>
    <t>24,00</t>
  </si>
  <si>
    <t xml:space="preserve">asistență admitere </t>
  </si>
  <si>
    <t>vizite de promovare a ofertei educationale</t>
  </si>
  <si>
    <t>Realizarea materialelor, gestionarea si intretinere site publicație Acta Oecologica Carpatica</t>
  </si>
  <si>
    <t>Realizarea materialelor, gestionarea si intretinere site publicație Transylvanian Review of Systematical and Ecological Research</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</si>
</sst>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mm/dd/yy"/>
    <numFmt numFmtId="165" formatCode="0.00;[Red]0.00"/>
    <numFmt numFmtId="166" formatCode="dd\.mm\.yyyy"/>
    <numFmt numFmtId="167" formatCode="dd/mm/yy"/>
    <numFmt numFmtId="168" formatCode="#,##0.00\ &quot;lei&quot;"/>
    <numFmt numFmtId="169" formatCode="yyyy\-mm\-dd"/>
    <numFmt numFmtId="170" formatCode="0.0"/>
    <numFmt numFmtId="171" formatCode="0.00_ "/>
    <numFmt numFmtId="172" formatCode="_-* #,##0.00_-;\-* #,##0.00_-;_-* &quot;-&quot;??_-;_-@"/>
    <numFmt numFmtId="173" formatCode="_(&quot;$&quot;* #,##0.00_);_(&quot;$&quot;* \(#,##0.00\);_(&quot;$&quot;* &quot;-&quot;??_);_(@_)"/>
  </numFmts>
  <fonts count="135">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b/>
      <sz val="11.0"/>
      <color rgb="FF0000FF"/>
      <name val="Calibri"/>
    </font>
    <font>
      <b/>
      <sz val="11.0"/>
      <color rgb="FFFF0000"/>
      <name val="Calibri"/>
    </font>
    <font>
      <b/>
      <sz val="12.0"/>
      <color rgb="FF000000"/>
      <name val="Arial Narrow"/>
    </font>
    <font/>
    <font>
      <b/>
      <sz val="10.0"/>
      <color rgb="FF000000"/>
      <name val="Arial Narrow"/>
    </font>
    <font>
      <b/>
      <sz val="9.0"/>
      <color rgb="FF000000"/>
      <name val="Arial Narrow"/>
    </font>
    <font>
      <b/>
      <sz val="9.0"/>
      <color rgb="FF000000"/>
      <name val="Calibri"/>
    </font>
    <font>
      <u/>
      <sz val="10.0"/>
      <color theme="10"/>
      <name val="Arial Narrow"/>
    </font>
    <font>
      <u/>
      <sz val="10.0"/>
      <color theme="10"/>
      <name val="Arial Narrow"/>
    </font>
    <font>
      <i/>
      <sz val="10.0"/>
      <color theme="1"/>
      <name val="Arial Narrow"/>
    </font>
    <font>
      <u/>
      <sz val="10.0"/>
      <color rgb="FF0000FF"/>
      <name val="Arial Narrow"/>
    </font>
    <font>
      <u/>
      <sz val="10.0"/>
      <color theme="10"/>
      <name val="Arial Narrow"/>
    </font>
    <font>
      <u/>
      <sz val="10.0"/>
      <color rgb="FF000000"/>
      <name val="Arial Narrow"/>
    </font>
    <font>
      <u/>
      <sz val="10.0"/>
      <color rgb="FF000000"/>
      <name val="Arial Narrow"/>
    </font>
    <font>
      <u/>
      <sz val="10.0"/>
      <color theme="1"/>
      <name val="Arial Narrow"/>
    </font>
    <font>
      <sz val="10.0"/>
      <color rgb="FF222222"/>
      <name val="Arial Narrow"/>
    </font>
    <font>
      <u/>
      <sz val="10.0"/>
      <color theme="10"/>
      <name val="Arial Narrow"/>
    </font>
    <font>
      <u/>
      <sz val="10.0"/>
      <color theme="10"/>
      <name val="Arial Narrow"/>
    </font>
    <font>
      <sz val="10.0"/>
      <color rgb="FF0A0A0C"/>
      <name val="Arial Narrow"/>
    </font>
    <font>
      <u/>
      <sz val="10.0"/>
      <color theme="10"/>
      <name val="Arial Narrow"/>
    </font>
    <font>
      <sz val="10.0"/>
      <color rgb="FF333333"/>
      <name val="Arial Narrow"/>
    </font>
    <font>
      <u/>
      <sz val="10.0"/>
      <color theme="10"/>
      <name val="Arial Narrow"/>
    </font>
    <font>
      <b/>
      <sz val="10.0"/>
      <color rgb="FFDD0806"/>
      <name val="Arial Narrow"/>
    </font>
    <font>
      <u/>
      <sz val="10.0"/>
      <color theme="10"/>
      <name val="Arial Narrow"/>
    </font>
    <font>
      <sz val="10.0"/>
      <color rgb="FFFF0000"/>
      <name val="Arial Narrow"/>
    </font>
    <font>
      <u/>
      <sz val="10.0"/>
      <color theme="1"/>
      <name val="Arial Narrow"/>
    </font>
    <font>
      <u/>
      <sz val="10.0"/>
      <color theme="1"/>
      <name val="Arial Narrow"/>
    </font>
    <font>
      <b/>
      <sz val="10.0"/>
      <color rgb="FF000000"/>
      <name val="Calibri"/>
    </font>
    <font>
      <u/>
      <sz val="10.0"/>
      <color theme="10"/>
      <name val="Arial Narrow"/>
    </font>
    <font>
      <u/>
      <sz val="10.0"/>
      <color rgb="FF000000"/>
      <name val="Arial Narrow"/>
    </font>
    <font>
      <sz val="10.0"/>
      <color rgb="FFDD0806"/>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theme="1"/>
      <name val="Arial Narrow"/>
    </font>
    <font>
      <u/>
      <sz val="10.0"/>
      <color theme="10"/>
      <name val="Arial Narrow"/>
    </font>
    <font>
      <u/>
      <sz val="10.0"/>
      <color rgb="FF222222"/>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rgb="FF0000FF"/>
      <name val="Arial Narrow"/>
    </font>
    <font>
      <u/>
      <sz val="10.0"/>
      <color theme="10"/>
      <name val="Arial Narrow"/>
    </font>
    <font>
      <u/>
      <sz val="10.0"/>
      <color rgb="FF0000FF"/>
      <name val="Arial Narrow"/>
    </font>
    <font>
      <u/>
      <sz val="10.0"/>
      <color theme="1"/>
      <name val="Arial Narrow"/>
    </font>
    <font>
      <u/>
      <sz val="10.0"/>
      <color theme="1"/>
      <name val="Arial Narrow"/>
    </font>
    <font>
      <u/>
      <sz val="10.0"/>
      <color theme="1"/>
      <name val="Arial Narrow"/>
    </font>
    <font>
      <u/>
      <sz val="10.0"/>
      <color theme="1"/>
      <name val="Arial Narrow"/>
    </font>
    <font>
      <u/>
      <sz val="10.0"/>
      <color theme="10"/>
      <name val="Arial Narrow"/>
    </font>
    <font>
      <u/>
      <sz val="10.0"/>
      <color theme="1"/>
      <name val="Arial Narrow"/>
    </font>
    <font>
      <u/>
      <sz val="10.0"/>
      <color theme="10"/>
      <name val="Arial Narrow"/>
    </font>
    <font>
      <sz val="10.0"/>
      <color rgb="FF424242"/>
      <name val="Arial Narrow"/>
    </font>
    <font>
      <u/>
      <sz val="10.0"/>
      <color rgb="FF424242"/>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rgb="FF0000FF"/>
      <name val="Arial Narrow"/>
    </font>
    <font>
      <sz val="10.0"/>
      <color rgb="FF2E2E2E"/>
      <name val="Arial Narrow"/>
    </font>
    <font>
      <sz val="10.0"/>
      <color rgb="FF131314"/>
      <name val="Arial Narrow"/>
    </font>
    <font>
      <u/>
      <sz val="10.0"/>
      <color theme="10"/>
      <name val="Arial Narrow"/>
    </font>
    <font>
      <u/>
      <sz val="10.0"/>
      <color theme="10"/>
      <name val="Arial Narrow"/>
    </font>
    <font>
      <u/>
      <sz val="10.0"/>
      <color theme="10"/>
      <name val="Arial Narrow"/>
    </font>
    <font>
      <u/>
      <sz val="10.0"/>
      <color rgb="FF000000"/>
      <name val="Arial Narrow"/>
    </font>
    <font>
      <sz val="10.0"/>
      <color rgb="FF0000D4"/>
      <name val="Arial Narrow"/>
    </font>
    <font>
      <b/>
      <sz val="12.0"/>
      <color theme="1"/>
      <name val="Arial Narrow"/>
    </font>
    <font>
      <b/>
      <sz val="11.0"/>
      <color rgb="FF000000"/>
      <name val="Arial Narrow"/>
    </font>
    <font>
      <sz val="11.0"/>
      <color theme="1"/>
      <name val="Arial Narrow"/>
    </font>
    <font>
      <sz val="11.0"/>
      <color rgb="FFDD0806"/>
      <name val="Calibri"/>
    </font>
    <font>
      <u/>
      <sz val="10.0"/>
      <color theme="10"/>
      <name val="Arial Narrow"/>
    </font>
    <font>
      <u/>
      <sz val="10.0"/>
      <color rgb="FF000000"/>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sz val="10.0"/>
      <color rgb="FF1F1F1F"/>
      <name val="Arial Narrow"/>
    </font>
    <font>
      <sz val="10.0"/>
      <color rgb="FF0A0A0A"/>
      <name val="Arial Narrow"/>
    </font>
    <font>
      <u/>
      <sz val="10.0"/>
      <color theme="10"/>
      <name val="Arial Narrow"/>
    </font>
    <font>
      <u/>
      <sz val="10.0"/>
      <color theme="10"/>
      <name val="Arial Narrow"/>
    </font>
    <font>
      <u/>
      <sz val="10.0"/>
      <color theme="1"/>
      <name val="Arial Narrow"/>
    </font>
    <font>
      <u/>
      <sz val="10.0"/>
      <color theme="10"/>
      <name val="Arial Narrow"/>
    </font>
    <font>
      <u/>
      <sz val="10.0"/>
      <color rgb="FF0000FF"/>
      <name val="Arial Narrow"/>
    </font>
    <font>
      <u/>
      <sz val="10.0"/>
      <color theme="10"/>
      <name val="Arial Narrow"/>
    </font>
    <font>
      <sz val="10.0"/>
      <color rgb="FF505050"/>
      <name val="Arial Narrow"/>
    </font>
    <font>
      <u/>
      <sz val="10.0"/>
      <color rgb="FF000000"/>
      <name val="Arial Narrow"/>
    </font>
    <font>
      <u/>
      <sz val="10.0"/>
      <color rgb="FF000000"/>
      <name val="Arial Narrow"/>
    </font>
    <font>
      <u/>
      <sz val="10.0"/>
      <color theme="10"/>
      <name val="Arial Narrow"/>
    </font>
    <font>
      <u/>
      <sz val="10.0"/>
      <color rgb="FF0000FF"/>
      <name val="Arial Narrow"/>
    </font>
    <font>
      <i/>
      <sz val="10.0"/>
      <color rgb="FF000000"/>
      <name val="Arial Narrow"/>
    </font>
    <font>
      <u/>
      <sz val="10.0"/>
      <color rgb="FF0000FF"/>
      <name val="Arial Narrow"/>
    </font>
    <font>
      <u/>
      <sz val="10.0"/>
      <color theme="10"/>
      <name val="Arial Narrow"/>
    </font>
    <font>
      <sz val="10.0"/>
      <color rgb="FF666666"/>
      <name val="Arial Narrow"/>
    </font>
    <font>
      <sz val="10.0"/>
      <color rgb="FF323232"/>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0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
      <name val="Arial Narrow"/>
    </font>
    <font>
      <u/>
      <sz val="10.0"/>
      <color theme="10"/>
      <name val="Arial Narrow"/>
    </font>
    <font>
      <u/>
      <sz val="10.0"/>
      <color theme="10"/>
      <name val="Arial Narrow"/>
    </font>
    <font>
      <u/>
      <sz val="11.0"/>
      <color theme="10"/>
      <name val="Calibri"/>
    </font>
    <font>
      <u/>
      <sz val="11.0"/>
      <color theme="10"/>
      <name val="Calibri"/>
    </font>
    <font>
      <color theme="1"/>
      <name val="Calibri"/>
      <scheme val="minor"/>
    </font>
    <font>
      <sz val="12.0"/>
      <color rgb="FF000000"/>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s>
  <borders count="38">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right style="thin">
        <color rgb="FF000000"/>
      </right>
      <top style="thin">
        <color rgb="FF000000"/>
      </top>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right/>
      <top style="thin">
        <color rgb="FF000000"/>
      </top>
      <bottom style="thin">
        <color rgb="FF000000"/>
      </bottom>
    </border>
    <border>
      <left/>
      <right style="thin">
        <color rgb="FF000000"/>
      </right>
      <top style="thin">
        <color rgb="FF000000"/>
      </top>
    </border>
    <border>
      <left/>
      <top/>
      <bottom/>
    </border>
    <border>
      <top/>
      <bottom/>
    </border>
    <border>
      <left/>
      <right style="thin">
        <color rgb="FF000000"/>
      </right>
      <top style="thin">
        <color rgb="FF000000"/>
      </top>
      <bottom style="thin">
        <color rgb="FF000000"/>
      </bottom>
    </border>
    <border>
      <left style="thin">
        <color rgb="FF000000"/>
      </left>
      <top style="thin">
        <color rgb="FF000000"/>
      </top>
    </border>
    <border>
      <right style="thin">
        <color rgb="FF000000"/>
      </right>
      <bottom style="thin">
        <color rgb="FF000000"/>
      </bottom>
    </border>
    <border>
      <left style="thin">
        <color rgb="FF000000"/>
      </left>
      <right style="thin">
        <color rgb="FF000000"/>
      </right>
    </border>
    <border>
      <left style="thin">
        <color rgb="FF000000"/>
      </left>
      <right/>
      <top style="thin">
        <color rgb="FF000000"/>
      </top>
      <bottom/>
    </border>
    <border>
      <left style="thin">
        <color rgb="FF000000"/>
      </left>
      <right style="thin">
        <color rgb="FF000000"/>
      </right>
      <top/>
      <bottom style="thin">
        <color rgb="FF000000"/>
      </bottom>
    </border>
    <border>
      <left style="medium">
        <color rgb="FFCCCCCC"/>
      </left>
      <right style="medium">
        <color rgb="FFCCCCCC"/>
      </right>
      <top style="medium">
        <color rgb="FFCCCCCC"/>
      </top>
      <bottom style="medium">
        <color rgb="FFCCCCCC"/>
      </bottom>
    </border>
    <border>
      <left/>
      <top/>
      <bottom style="thin">
        <color rgb="FF000000"/>
      </bottom>
    </border>
    <border>
      <top/>
      <bottom style="thin">
        <color rgb="FF000000"/>
      </bottom>
    </border>
    <border>
      <right style="thin">
        <color rgb="FF000000"/>
      </right>
      <top/>
      <bottom style="thin">
        <color rgb="FF000000"/>
      </bottom>
    </border>
    <border>
      <left/>
      <right/>
      <top/>
    </border>
    <border>
      <left style="thin">
        <color rgb="FF000000"/>
      </left>
      <top/>
      <bottom/>
    </border>
    <border>
      <left style="thin">
        <color rgb="FF000000"/>
      </left>
    </border>
    <border>
      <left/>
      <right/>
      <top style="thin">
        <color rgb="FF000000"/>
      </top>
      <bottom style="thin">
        <color rgb="FF000000"/>
      </bottom>
    </border>
    <border>
      <left/>
      <right style="thin">
        <color rgb="FF000000"/>
      </right>
      <top/>
      <bottom style="thin">
        <color rgb="FF000000"/>
      </bottom>
    </border>
    <border>
      <left style="thin">
        <color rgb="FFA5A5A5"/>
      </left>
      <right style="thin">
        <color rgb="FFA5A5A5"/>
      </right>
      <top style="thin">
        <color rgb="FFA5A5A5"/>
      </top>
      <bottom style="thin">
        <color rgb="FFA5A5A5"/>
      </bottom>
    </border>
    <border>
      <right style="thin">
        <color rgb="FF000000"/>
      </right>
    </border>
    <border>
      <left style="dotted">
        <color rgb="FF000000"/>
      </left>
      <top style="thin">
        <color rgb="FF000000"/>
      </top>
    </border>
    <border>
      <left/>
      <right/>
      <top/>
      <bottom style="thin">
        <color rgb="FF000000"/>
      </bottom>
    </border>
    <border>
      <right/>
      <top style="thin">
        <color rgb="FF000000"/>
      </top>
      <bottom style="thin">
        <color rgb="FF000000"/>
      </bottom>
    </border>
    <border>
      <right/>
      <top/>
      <bottom/>
    </border>
  </borders>
  <cellStyleXfs count="1">
    <xf borderId="0" fillId="0" fontId="0" numFmtId="0" applyAlignment="1" applyFont="1"/>
  </cellStyleXfs>
  <cellXfs count="880">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vertical="center"/>
    </xf>
    <xf borderId="0" fillId="0" fontId="2" numFmtId="0" xfId="0" applyAlignment="1" applyFont="1">
      <alignment horizontal="center" vertic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vertical="center"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0" fontId="5" numFmtId="0" xfId="0" applyFont="1"/>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2" xfId="0" applyAlignment="1" applyBorder="1" applyFont="1" applyNumberFormat="1">
      <alignment horizontal="center" shrinkToFit="0" vertical="center" wrapText="1"/>
    </xf>
    <xf borderId="0" fillId="0" fontId="2" numFmtId="2" xfId="0" applyAlignment="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0" fillId="0" fontId="2" numFmtId="2" xfId="0" applyFont="1" applyNumberFormat="1"/>
    <xf borderId="1" fillId="0" fontId="2" numFmtId="2" xfId="0" applyAlignment="1" applyBorder="1" applyFont="1" applyNumberFormat="1">
      <alignment horizontal="center" vertical="center"/>
    </xf>
    <xf borderId="0" fillId="0" fontId="6" numFmtId="0" xfId="0" applyFont="1"/>
    <xf borderId="1" fillId="6" fontId="2" numFmtId="2" xfId="0" applyAlignment="1" applyBorder="1" applyFont="1" applyNumberFormat="1">
      <alignment horizontal="center" shrinkToFit="0" vertical="center" wrapText="1"/>
    </xf>
    <xf borderId="0" fillId="0" fontId="2" numFmtId="0" xfId="0" applyAlignment="1" applyFont="1">
      <alignment vertical="center"/>
    </xf>
    <xf borderId="0" fillId="0" fontId="6" numFmtId="0" xfId="0" applyAlignment="1" applyFont="1">
      <alignment vertical="center"/>
    </xf>
    <xf borderId="1" fillId="7" fontId="2" numFmtId="2" xfId="0" applyAlignment="1" applyBorder="1" applyFill="1" applyFont="1" applyNumberFormat="1">
      <alignment horizontal="center" vertical="center"/>
    </xf>
    <xf borderId="1" fillId="0" fontId="2" numFmtId="0" xfId="0" applyAlignment="1" applyBorder="1" applyFont="1">
      <alignment horizontal="center" vertical="center"/>
    </xf>
    <xf borderId="1" fillId="7" fontId="2" numFmtId="4" xfId="0" applyAlignment="1" applyBorder="1" applyFont="1" applyNumberFormat="1">
      <alignment horizontal="center" vertical="center"/>
    </xf>
    <xf borderId="0" fillId="0" fontId="7" numFmtId="0" xfId="0" applyAlignment="1" applyFont="1">
      <alignment vertical="center"/>
    </xf>
    <xf borderId="0" fillId="0" fontId="2" numFmtId="2" xfId="0" applyAlignment="1" applyFont="1" applyNumberFormat="1">
      <alignment vertical="center"/>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0" fillId="0" fontId="2" numFmtId="3" xfId="0" applyFont="1" applyNumberFormat="1"/>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vertical="top"/>
    </xf>
    <xf borderId="3" fillId="8" fontId="8" numFmtId="0" xfId="0" applyAlignment="1" applyBorder="1" applyFill="1" applyFont="1">
      <alignment horizontal="center" vertical="top"/>
    </xf>
    <xf borderId="4" fillId="0" fontId="9" numFmtId="0" xfId="0" applyBorder="1" applyFont="1"/>
    <xf borderId="5" fillId="0" fontId="9" numFmtId="0" xfId="0" applyBorder="1" applyFont="1"/>
    <xf borderId="0" fillId="0" fontId="10" numFmtId="0" xfId="0" applyFont="1"/>
    <xf borderId="3" fillId="8" fontId="4" numFmtId="0" xfId="0" applyAlignment="1" applyBorder="1" applyFont="1">
      <alignment horizontal="left"/>
    </xf>
    <xf borderId="6" fillId="7" fontId="10" numFmtId="0" xfId="0" applyBorder="1" applyFont="1"/>
    <xf borderId="6" fillId="7" fontId="5" numFmtId="0" xfId="0" applyBorder="1" applyFont="1"/>
    <xf borderId="3" fillId="8" fontId="4" numFmtId="0" xfId="0" applyAlignment="1" applyBorder="1" applyFont="1">
      <alignment horizontal="left" vertical="top"/>
    </xf>
    <xf borderId="0" fillId="0" fontId="10" numFmtId="0" xfId="0" applyAlignment="1" applyFont="1">
      <alignment horizontal="left"/>
    </xf>
    <xf borderId="0" fillId="0" fontId="10" numFmtId="0" xfId="0" applyAlignment="1" applyFont="1">
      <alignment vertical="top"/>
    </xf>
    <xf borderId="2" fillId="9" fontId="3" numFmtId="0" xfId="0" applyAlignment="1" applyBorder="1" applyFill="1" applyFont="1">
      <alignment horizontal="center" shrinkToFit="0" vertical="center" wrapText="1"/>
    </xf>
    <xf borderId="7" fillId="9" fontId="3" numFmtId="0" xfId="0" applyAlignment="1" applyBorder="1" applyFont="1">
      <alignment horizontal="center" shrinkToFit="0" vertical="center" wrapText="1"/>
    </xf>
    <xf borderId="7" fillId="9" fontId="10" numFmtId="0" xfId="0" applyAlignment="1" applyBorder="1" applyFont="1">
      <alignment horizontal="center" shrinkToFit="0" vertical="center" wrapText="1"/>
    </xf>
    <xf borderId="8" fillId="9" fontId="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6" fillId="10" fontId="5" numFmtId="0" xfId="0" applyAlignment="1" applyBorder="1" applyFill="1" applyFont="1">
      <alignment shrinkToFit="0" wrapText="1"/>
    </xf>
    <xf borderId="0" fillId="0" fontId="11" numFmtId="0" xfId="0" applyFont="1"/>
    <xf borderId="0" fillId="0" fontId="12" numFmtId="0" xfId="0" applyFont="1"/>
    <xf borderId="1" fillId="6" fontId="4" numFmtId="0" xfId="0" applyAlignment="1" applyBorder="1" applyFont="1">
      <alignment vertical="top"/>
    </xf>
    <xf borderId="1" fillId="6" fontId="4" numFmtId="0" xfId="0" applyAlignment="1" applyBorder="1" applyFont="1">
      <alignment horizontal="center" vertical="top"/>
    </xf>
    <xf borderId="7" fillId="6" fontId="4" numFmtId="0" xfId="0" applyAlignment="1" applyBorder="1" applyFont="1">
      <alignment horizontal="center" vertical="top"/>
    </xf>
    <xf borderId="9" fillId="0" fontId="4" numFmtId="0" xfId="0" applyAlignment="1" applyBorder="1" applyFont="1">
      <alignment horizontal="center" vertical="top"/>
    </xf>
    <xf borderId="9" fillId="0" fontId="13" numFmtId="0" xfId="0" applyAlignment="1" applyBorder="1" applyFont="1">
      <alignment vertical="top"/>
    </xf>
    <xf borderId="9" fillId="0" fontId="4" numFmtId="0" xfId="0" applyAlignment="1" applyBorder="1" applyFont="1">
      <alignment vertical="top"/>
    </xf>
    <xf borderId="9" fillId="0" fontId="4" numFmtId="49" xfId="0" applyAlignment="1" applyBorder="1" applyFont="1" applyNumberFormat="1">
      <alignment horizontal="center" vertical="top"/>
    </xf>
    <xf borderId="1" fillId="0" fontId="4" numFmtId="0" xfId="0" applyAlignment="1" applyBorder="1" applyFont="1">
      <alignment horizontal="center" vertical="top"/>
    </xf>
    <xf borderId="1" fillId="0" fontId="4" numFmtId="1" xfId="0" applyAlignment="1" applyBorder="1" applyFont="1" applyNumberFormat="1">
      <alignment horizontal="center" vertical="top"/>
    </xf>
    <xf borderId="10" fillId="0" fontId="4" numFmtId="1" xfId="0" applyAlignment="1" applyBorder="1" applyFont="1" applyNumberFormat="1">
      <alignment horizontal="center" vertical="top"/>
    </xf>
    <xf borderId="11" fillId="0" fontId="3" numFmtId="4" xfId="0" applyAlignment="1" applyBorder="1" applyFont="1" applyNumberFormat="1">
      <alignment horizontal="center" vertical="top"/>
    </xf>
    <xf borderId="1" fillId="0" fontId="1" numFmtId="0" xfId="0" applyBorder="1" applyFont="1"/>
    <xf borderId="1" fillId="0" fontId="1" numFmtId="0" xfId="0" applyAlignment="1" applyBorder="1" applyFont="1">
      <alignment horizontal="center"/>
    </xf>
    <xf borderId="1" fillId="6" fontId="4" numFmtId="0" xfId="0" applyAlignment="1" applyBorder="1" applyFont="1">
      <alignment vertical="center"/>
    </xf>
    <xf borderId="1" fillId="0" fontId="14" numFmtId="0" xfId="0" applyAlignment="1" applyBorder="1" applyFont="1">
      <alignment vertical="top"/>
    </xf>
    <xf borderId="1" fillId="6" fontId="4" numFmtId="49" xfId="0" applyAlignment="1" applyBorder="1" applyFont="1" applyNumberFormat="1">
      <alignment horizontal="center" vertical="top"/>
    </xf>
    <xf borderId="3" fillId="0" fontId="4" numFmtId="1" xfId="0" applyAlignment="1" applyBorder="1" applyFont="1" applyNumberFormat="1">
      <alignment horizontal="center" vertical="top"/>
    </xf>
    <xf borderId="1" fillId="0" fontId="3" numFmtId="4" xfId="0" applyAlignment="1" applyBorder="1" applyFont="1" applyNumberFormat="1">
      <alignment horizontal="center" vertical="top"/>
    </xf>
    <xf borderId="1" fillId="0" fontId="4" numFmtId="0" xfId="0" applyBorder="1" applyFont="1"/>
    <xf borderId="1" fillId="0" fontId="1" numFmtId="0" xfId="0" applyAlignment="1" applyBorder="1" applyFont="1">
      <alignment vertical="top"/>
    </xf>
    <xf borderId="1" fillId="0" fontId="4" numFmtId="49" xfId="0" applyAlignment="1" applyBorder="1" applyFont="1" applyNumberFormat="1">
      <alignment horizontal="center" vertical="top"/>
    </xf>
    <xf borderId="1" fillId="0" fontId="4" numFmtId="0" xfId="0" applyAlignment="1" applyBorder="1" applyFont="1">
      <alignment vertical="top"/>
    </xf>
    <xf borderId="1" fillId="0" fontId="4" numFmtId="0" xfId="0" applyAlignment="1" applyBorder="1" applyFont="1">
      <alignment shrinkToFit="0" wrapText="1"/>
    </xf>
    <xf borderId="0" fillId="0" fontId="4" numFmtId="0" xfId="0" applyFont="1"/>
    <xf borderId="0" fillId="0" fontId="4" numFmtId="0" xfId="0" applyAlignment="1" applyFont="1">
      <alignment shrinkToFit="0" wrapText="1"/>
    </xf>
    <xf borderId="12" fillId="0" fontId="4" numFmtId="0" xfId="0" applyAlignment="1" applyBorder="1" applyFont="1">
      <alignment vertical="top"/>
    </xf>
    <xf borderId="1" fillId="0" fontId="4" numFmtId="0" xfId="0" applyAlignment="1" applyBorder="1" applyFont="1">
      <alignment horizontal="left" vertical="top"/>
    </xf>
    <xf borderId="1" fillId="0" fontId="1" numFmtId="0" xfId="0" applyAlignment="1" applyBorder="1" applyFont="1">
      <alignment horizontal="center" vertical="top"/>
    </xf>
    <xf borderId="1" fillId="6" fontId="4" numFmtId="0" xfId="0" applyAlignment="1" applyBorder="1" applyFont="1">
      <alignment shrinkToFit="0" vertical="center" wrapText="1"/>
    </xf>
    <xf borderId="0" fillId="0" fontId="4" numFmtId="0" xfId="0" applyAlignment="1" applyFont="1">
      <alignment horizontal="left" vertical="center"/>
    </xf>
    <xf borderId="1" fillId="6" fontId="4" numFmtId="0" xfId="0" applyAlignment="1" applyBorder="1" applyFont="1">
      <alignment horizontal="left" vertical="top"/>
    </xf>
    <xf borderId="9" fillId="0" fontId="1" numFmtId="0" xfId="0" applyAlignment="1" applyBorder="1" applyFont="1">
      <alignment vertical="top"/>
    </xf>
    <xf borderId="1" fillId="6" fontId="3" numFmtId="0" xfId="0" applyAlignment="1" applyBorder="1" applyFont="1">
      <alignment horizontal="left" vertical="top"/>
    </xf>
    <xf borderId="0" fillId="0" fontId="4" numFmtId="0" xfId="0" applyAlignment="1" applyFont="1">
      <alignment vertical="center"/>
    </xf>
    <xf borderId="0" fillId="0" fontId="4" numFmtId="0" xfId="0" applyAlignment="1" applyFont="1">
      <alignment vertical="top"/>
    </xf>
    <xf borderId="0" fillId="0" fontId="15" numFmtId="0" xfId="0" applyAlignment="1" applyFont="1">
      <alignment vertical="top"/>
    </xf>
    <xf borderId="1" fillId="0" fontId="16" numFmtId="0" xfId="0" applyAlignment="1" applyBorder="1" applyFont="1">
      <alignment vertical="top"/>
    </xf>
    <xf borderId="13" fillId="6" fontId="4" numFmtId="0" xfId="0" applyAlignment="1" applyBorder="1" applyFont="1">
      <alignment horizontal="center" vertical="top"/>
    </xf>
    <xf borderId="1" fillId="6" fontId="4" numFmtId="0" xfId="0" applyAlignment="1" applyBorder="1" applyFont="1">
      <alignment shrinkToFit="0" vertical="top" wrapText="1"/>
    </xf>
    <xf borderId="1" fillId="0" fontId="17" numFmtId="0" xfId="0" applyAlignment="1" applyBorder="1" applyFont="1">
      <alignment shrinkToFit="0" vertical="top" wrapText="1"/>
    </xf>
    <xf borderId="1" fillId="7" fontId="1" numFmtId="49" xfId="0" applyAlignment="1" applyBorder="1" applyFont="1" applyNumberFormat="1">
      <alignment shrinkToFit="0" vertical="top" wrapText="1"/>
    </xf>
    <xf borderId="9" fillId="0" fontId="4" numFmtId="0" xfId="0" applyAlignment="1" applyBorder="1" applyFont="1">
      <alignment shrinkToFit="0" vertical="top" wrapText="1"/>
    </xf>
    <xf borderId="12" fillId="0" fontId="1" numFmtId="0" xfId="0" applyAlignment="1" applyBorder="1" applyFont="1">
      <alignment horizontal="center" vertical="top"/>
    </xf>
    <xf borderId="1" fillId="6" fontId="1" numFmtId="0" xfId="0" applyAlignment="1" applyBorder="1" applyFont="1">
      <alignment vertical="top"/>
    </xf>
    <xf borderId="1" fillId="6" fontId="1" numFmtId="0" xfId="0" applyAlignment="1" applyBorder="1" applyFont="1">
      <alignment horizontal="center" vertical="top"/>
    </xf>
    <xf borderId="7" fillId="6" fontId="1" numFmtId="0" xfId="0" applyAlignment="1" applyBorder="1" applyFont="1">
      <alignment horizontal="center" vertical="top"/>
    </xf>
    <xf borderId="9" fillId="0" fontId="1" numFmtId="0" xfId="0" applyAlignment="1" applyBorder="1" applyFont="1">
      <alignment horizontal="center" vertical="top"/>
    </xf>
    <xf borderId="9" fillId="0" fontId="18" numFmtId="0" xfId="0" applyAlignment="1" applyBorder="1" applyFont="1">
      <alignment vertical="top"/>
    </xf>
    <xf borderId="9" fillId="0" fontId="1" numFmtId="49" xfId="0" applyAlignment="1" applyBorder="1" applyFont="1" applyNumberFormat="1">
      <alignment horizontal="center" vertical="top"/>
    </xf>
    <xf borderId="1" fillId="0" fontId="1" numFmtId="1" xfId="0" applyAlignment="1" applyBorder="1" applyFont="1" applyNumberFormat="1">
      <alignment horizontal="center" vertical="top"/>
    </xf>
    <xf borderId="10" fillId="0" fontId="1" numFmtId="1" xfId="0" applyAlignment="1" applyBorder="1" applyFont="1" applyNumberFormat="1">
      <alignment horizontal="center" vertical="top"/>
    </xf>
    <xf borderId="11" fillId="0" fontId="10" numFmtId="4" xfId="0" applyAlignment="1" applyBorder="1" applyFont="1" applyNumberFormat="1">
      <alignment horizontal="center" vertical="top"/>
    </xf>
    <xf borderId="1" fillId="0" fontId="19" numFmtId="0" xfId="0" applyAlignment="1" applyBorder="1" applyFont="1">
      <alignment vertical="top"/>
    </xf>
    <xf borderId="1" fillId="6" fontId="1" numFmtId="49" xfId="0" applyAlignment="1" applyBorder="1" applyFont="1" applyNumberFormat="1">
      <alignment horizontal="center" vertical="top"/>
    </xf>
    <xf borderId="3" fillId="0" fontId="1" numFmtId="1" xfId="0" applyAlignment="1" applyBorder="1" applyFont="1" applyNumberFormat="1">
      <alignment horizontal="center" vertical="top"/>
    </xf>
    <xf borderId="1" fillId="0" fontId="10" numFmtId="4" xfId="0" applyAlignment="1" applyBorder="1" applyFont="1" applyNumberFormat="1">
      <alignment horizontal="center" vertical="top"/>
    </xf>
    <xf borderId="1" fillId="0" fontId="1" numFmtId="49" xfId="0" applyAlignment="1" applyBorder="1" applyFont="1" applyNumberFormat="1">
      <alignment horizontal="center" vertical="top"/>
    </xf>
    <xf borderId="1" fillId="0" fontId="1" numFmtId="164" xfId="0" applyAlignment="1" applyBorder="1" applyFont="1" applyNumberFormat="1">
      <alignment horizontal="center" vertical="top"/>
    </xf>
    <xf borderId="1" fillId="0" fontId="1" numFmtId="4" xfId="0" applyAlignment="1" applyBorder="1" applyFont="1" applyNumberFormat="1">
      <alignment horizontal="center" vertical="top"/>
    </xf>
    <xf borderId="10" fillId="0" fontId="4" numFmtId="1" xfId="0" applyAlignment="1" applyBorder="1" applyFont="1" applyNumberFormat="1">
      <alignment horizontal="center" vertical="center"/>
    </xf>
    <xf borderId="11" fillId="0" fontId="3" numFmtId="4" xfId="0" applyAlignment="1" applyBorder="1" applyFont="1" applyNumberFormat="1">
      <alignment horizontal="center" vertical="center"/>
    </xf>
    <xf borderId="1" fillId="0" fontId="1" numFmtId="0" xfId="0" applyAlignment="1" applyBorder="1" applyFont="1">
      <alignment vertical="center"/>
    </xf>
    <xf borderId="1" fillId="6" fontId="4" numFmtId="0" xfId="0" applyAlignment="1" applyBorder="1" applyFont="1">
      <alignment horizontal="left" shrinkToFit="0" vertical="center" wrapText="1"/>
    </xf>
    <xf borderId="9" fillId="0" fontId="20" numFmtId="0" xfId="0" applyAlignment="1" applyBorder="1" applyFont="1">
      <alignment vertical="top"/>
    </xf>
    <xf borderId="0" fillId="0" fontId="21" numFmtId="0" xfId="0" applyFont="1"/>
    <xf borderId="0" fillId="0" fontId="22" numFmtId="0" xfId="0" applyFont="1"/>
    <xf borderId="1" fillId="0" fontId="23" numFmtId="49" xfId="0" applyAlignment="1" applyBorder="1" applyFont="1" applyNumberFormat="1">
      <alignment horizontal="center" vertical="top"/>
    </xf>
    <xf borderId="11" fillId="0" fontId="1" numFmtId="0" xfId="0" applyBorder="1" applyFont="1"/>
    <xf borderId="11" fillId="0" fontId="1" numFmtId="0" xfId="0" applyAlignment="1" applyBorder="1" applyFont="1">
      <alignment horizontal="center" vertical="top"/>
    </xf>
    <xf borderId="0" fillId="0" fontId="4" numFmtId="0" xfId="0" applyAlignment="1" applyFont="1">
      <alignment horizontal="left" vertical="top"/>
    </xf>
    <xf borderId="14" fillId="6" fontId="4" numFmtId="0" xfId="0" applyAlignment="1" applyBorder="1" applyFont="1">
      <alignment horizontal="center" vertical="top"/>
    </xf>
    <xf borderId="11" fillId="0" fontId="4" numFmtId="4" xfId="0" applyAlignment="1" applyBorder="1" applyFont="1" applyNumberFormat="1">
      <alignment horizontal="center" vertical="top"/>
    </xf>
    <xf borderId="1" fillId="0" fontId="24" numFmtId="0" xfId="0" applyAlignment="1" applyBorder="1" applyFont="1">
      <alignment horizontal="left" vertical="top"/>
    </xf>
    <xf borderId="1" fillId="0" fontId="1" numFmtId="0" xfId="0" applyAlignment="1" applyBorder="1" applyFont="1">
      <alignment horizontal="left" vertical="top"/>
    </xf>
    <xf borderId="1" fillId="0" fontId="25" numFmtId="0" xfId="0" applyAlignment="1" applyBorder="1" applyFont="1">
      <alignment horizontal="left" vertical="top"/>
    </xf>
    <xf borderId="1" fillId="0" fontId="4" numFmtId="3" xfId="0" applyAlignment="1" applyBorder="1" applyFont="1" applyNumberFormat="1">
      <alignment horizontal="center" vertical="top"/>
    </xf>
    <xf borderId="1" fillId="0" fontId="26" numFmtId="0" xfId="0" applyAlignment="1" applyBorder="1" applyFont="1">
      <alignment horizontal="left" vertical="top"/>
    </xf>
    <xf borderId="1" fillId="6" fontId="27" numFmtId="0" xfId="0" applyAlignment="1" applyBorder="1" applyFont="1">
      <alignment vertical="top"/>
    </xf>
    <xf borderId="0" fillId="0" fontId="10" numFmtId="4" xfId="0" applyAlignment="1" applyFont="1" applyNumberFormat="1">
      <alignment horizontal="center"/>
    </xf>
    <xf borderId="15" fillId="8" fontId="28" numFmtId="0" xfId="0" applyAlignment="1" applyBorder="1" applyFont="1">
      <alignment horizontal="center"/>
    </xf>
    <xf borderId="16" fillId="0" fontId="9" numFmtId="0" xfId="0" applyBorder="1" applyFont="1"/>
    <xf borderId="0" fillId="0" fontId="1" numFmtId="0" xfId="0" applyAlignment="1" applyFont="1">
      <alignment shrinkToFit="0" wrapText="1"/>
    </xf>
    <xf borderId="0" fillId="0" fontId="1" numFmtId="0" xfId="0" applyAlignment="1" applyFont="1">
      <alignment shrinkToFit="0" vertical="top" wrapText="1"/>
    </xf>
    <xf borderId="3" fillId="8" fontId="8" numFmtId="0" xfId="0" applyAlignment="1" applyBorder="1" applyFont="1">
      <alignment horizontal="center" shrinkToFit="0" wrapText="1"/>
    </xf>
    <xf borderId="3" fillId="8" fontId="4" numFmtId="0" xfId="0" applyAlignment="1" applyBorder="1" applyFont="1">
      <alignment horizontal="left" shrinkToFit="0" wrapText="1"/>
    </xf>
    <xf borderId="3" fillId="8" fontId="4" numFmtId="0" xfId="0" applyAlignment="1" applyBorder="1" applyFont="1">
      <alignment horizontal="left" shrinkToFit="0" vertical="top" wrapText="1"/>
    </xf>
    <xf borderId="0" fillId="0" fontId="10" numFmtId="0" xfId="0" applyAlignment="1" applyFont="1">
      <alignment horizontal="left" shrinkToFit="0" wrapText="1"/>
    </xf>
    <xf borderId="0" fillId="0" fontId="10" numFmtId="0" xfId="0" applyAlignment="1" applyFont="1">
      <alignment shrinkToFit="0" vertical="top" wrapText="1"/>
    </xf>
    <xf borderId="14" fillId="9" fontId="3" numFmtId="0" xfId="0" applyAlignment="1" applyBorder="1" applyFont="1">
      <alignment horizontal="center" shrinkToFit="0" vertical="center" wrapText="1"/>
    </xf>
    <xf borderId="9" fillId="0" fontId="29" numFmtId="49" xfId="0" applyAlignment="1" applyBorder="1" applyFont="1" applyNumberFormat="1">
      <alignment horizontal="center" vertical="top"/>
    </xf>
    <xf borderId="1" fillId="0" fontId="3" numFmtId="1" xfId="0" applyAlignment="1" applyBorder="1" applyFont="1" applyNumberFormat="1">
      <alignment horizontal="center" vertical="top"/>
    </xf>
    <xf borderId="1" fillId="0" fontId="4" numFmtId="0" xfId="0" applyAlignment="1" applyBorder="1" applyFont="1">
      <alignment horizontal="left"/>
    </xf>
    <xf borderId="0" fillId="0" fontId="4" numFmtId="0" xfId="0" applyFont="1"/>
    <xf borderId="11" fillId="0" fontId="1" numFmtId="0" xfId="0" applyAlignment="1" applyBorder="1" applyFont="1">
      <alignment horizontal="left"/>
    </xf>
    <xf borderId="0" fillId="0" fontId="30" numFmtId="0" xfId="0" applyFont="1"/>
    <xf borderId="1" fillId="6" fontId="31" numFmtId="0" xfId="0" applyAlignment="1" applyBorder="1" applyFont="1">
      <alignment horizontal="left" vertical="top"/>
    </xf>
    <xf borderId="1" fillId="6" fontId="32" numFmtId="0" xfId="0" applyAlignment="1" applyBorder="1" applyFont="1">
      <alignment horizontal="center" vertical="top"/>
    </xf>
    <xf borderId="1" fillId="0" fontId="4" numFmtId="0" xfId="0" applyAlignment="1" applyBorder="1" applyFont="1">
      <alignment shrinkToFit="0" vertical="top" wrapText="1"/>
    </xf>
    <xf borderId="1" fillId="0" fontId="4" numFmtId="0" xfId="0" applyAlignment="1" applyBorder="1" applyFont="1">
      <alignment horizontal="center" shrinkToFit="0" vertical="top" wrapText="1"/>
    </xf>
    <xf borderId="1" fillId="0" fontId="4" numFmtId="49"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top" wrapText="1"/>
    </xf>
    <xf borderId="3" fillId="0" fontId="3" numFmtId="4" xfId="0" applyAlignment="1" applyBorder="1" applyFont="1" applyNumberFormat="1">
      <alignment horizontal="center" shrinkToFit="0" vertical="top" wrapText="1"/>
    </xf>
    <xf borderId="1" fillId="0" fontId="1" numFmtId="0" xfId="0" applyAlignment="1" applyBorder="1" applyFont="1">
      <alignment horizontal="left"/>
    </xf>
    <xf borderId="0" fillId="0" fontId="10" numFmtId="0" xfId="0" applyAlignment="1" applyFont="1">
      <alignment shrinkToFit="0" wrapText="1"/>
    </xf>
    <xf borderId="15" fillId="8" fontId="28" numFmtId="0" xfId="0" applyAlignment="1" applyBorder="1" applyFont="1">
      <alignment horizontal="center" shrinkToFit="0" wrapText="1"/>
    </xf>
    <xf borderId="4" fillId="0" fontId="2" numFmtId="0" xfId="0" applyBorder="1" applyFont="1"/>
    <xf borderId="5" fillId="0" fontId="2" numFmtId="0" xfId="0" applyBorder="1" applyFont="1"/>
    <xf borderId="0" fillId="0" fontId="33" numFmtId="0" xfId="0" applyFont="1"/>
    <xf borderId="0" fillId="0" fontId="10" numFmtId="0" xfId="0" applyAlignment="1" applyFont="1">
      <alignment horizontal="center" shrinkToFit="0" wrapText="1"/>
    </xf>
    <xf borderId="3" fillId="8" fontId="1" numFmtId="0" xfId="0" applyAlignment="1" applyBorder="1" applyFont="1">
      <alignment horizontal="left" shrinkToFit="0" wrapText="1"/>
    </xf>
    <xf borderId="0" fillId="0" fontId="1" numFmtId="0" xfId="0" applyAlignment="1" applyFont="1">
      <alignment horizontal="left" shrinkToFit="0" wrapText="1"/>
    </xf>
    <xf borderId="2" fillId="9" fontId="10" numFmtId="0" xfId="0" applyAlignment="1" applyBorder="1" applyFont="1">
      <alignment horizontal="center" shrinkToFit="0" vertical="center" wrapText="1"/>
    </xf>
    <xf borderId="2" fillId="9" fontId="10" numFmtId="165" xfId="0" applyAlignment="1" applyBorder="1" applyFont="1" applyNumberFormat="1">
      <alignment horizontal="center" shrinkToFit="0" vertical="center" wrapText="1"/>
    </xf>
    <xf borderId="1" fillId="0" fontId="1" numFmtId="0" xfId="0" applyAlignment="1" applyBorder="1" applyFont="1">
      <alignment horizontal="left" vertical="center"/>
    </xf>
    <xf borderId="1" fillId="0" fontId="1" numFmtId="165" xfId="0" applyAlignment="1" applyBorder="1" applyFont="1" applyNumberFormat="1">
      <alignment horizontal="center" vertical="center"/>
    </xf>
    <xf borderId="1" fillId="0" fontId="34" numFmtId="0" xfId="0" applyAlignment="1" applyBorder="1" applyFont="1">
      <alignment horizontal="center" vertical="center"/>
    </xf>
    <xf borderId="1" fillId="0" fontId="4" numFmtId="0" xfId="0" applyAlignment="1" applyBorder="1" applyFont="1">
      <alignment horizontal="left" vertical="center"/>
    </xf>
    <xf borderId="1" fillId="0" fontId="35" numFmtId="0" xfId="0" applyAlignment="1" applyBorder="1" applyFont="1">
      <alignment horizontal="center" vertical="center"/>
    </xf>
    <xf borderId="1" fillId="0" fontId="1" numFmtId="0" xfId="0" applyAlignment="1" applyBorder="1" applyFont="1">
      <alignment horizontal="center" shrinkToFit="0" vertical="center" wrapText="1"/>
    </xf>
    <xf borderId="1" fillId="0" fontId="1" numFmtId="165" xfId="0" applyAlignment="1" applyBorder="1" applyFont="1" applyNumberFormat="1">
      <alignment horizontal="center" shrinkToFit="0" vertical="center" wrapText="1"/>
    </xf>
    <xf borderId="1" fillId="0" fontId="1" numFmtId="0" xfId="0" applyAlignment="1" applyBorder="1" applyFont="1">
      <alignment horizontal="left" shrinkToFit="0" wrapText="1"/>
    </xf>
    <xf borderId="0" fillId="0" fontId="1" numFmtId="0" xfId="0" applyAlignment="1" applyFont="1">
      <alignment horizontal="center" shrinkToFit="0" vertical="center" wrapText="1"/>
    </xf>
    <xf borderId="0" fillId="0" fontId="1" numFmtId="165" xfId="0" applyAlignment="1" applyFont="1" applyNumberFormat="1">
      <alignment horizontal="center" shrinkToFit="0" vertical="center" wrapText="1"/>
    </xf>
    <xf borderId="15" fillId="8" fontId="36" numFmtId="0" xfId="0" applyAlignment="1" applyBorder="1" applyFont="1">
      <alignment horizontal="center" shrinkToFit="0" wrapText="1"/>
    </xf>
    <xf borderId="0" fillId="0" fontId="1" numFmtId="4" xfId="0" applyFont="1" applyNumberFormat="1"/>
    <xf borderId="0" fillId="0" fontId="2" numFmtId="0" xfId="0" applyAlignment="1" applyFont="1">
      <alignment horizontal="left"/>
    </xf>
    <xf borderId="3" fillId="8" fontId="8" numFmtId="0" xfId="0" applyAlignment="1" applyBorder="1" applyFont="1">
      <alignment horizontal="center"/>
    </xf>
    <xf borderId="0" fillId="0" fontId="5" numFmtId="0" xfId="0" applyAlignment="1" applyFont="1">
      <alignment horizontal="left"/>
    </xf>
    <xf borderId="0" fillId="0" fontId="8" numFmtId="0" xfId="0" applyAlignment="1" applyFont="1">
      <alignment horizontal="center"/>
    </xf>
    <xf borderId="0" fillId="0" fontId="8" numFmtId="4" xfId="0" applyAlignment="1" applyFont="1" applyNumberFormat="1">
      <alignment horizontal="center"/>
    </xf>
    <xf borderId="3" fillId="8" fontId="30" numFmtId="0" xfId="0" applyAlignment="1" applyBorder="1" applyFont="1">
      <alignment horizontal="left"/>
    </xf>
    <xf borderId="2" fillId="9" fontId="10" numFmtId="0" xfId="0" applyAlignment="1" applyBorder="1" applyFont="1">
      <alignment horizontal="center" vertical="center"/>
    </xf>
    <xf borderId="7" fillId="9" fontId="10" numFmtId="0" xfId="0" applyAlignment="1" applyBorder="1" applyFont="1">
      <alignment horizontal="center" vertical="center"/>
    </xf>
    <xf borderId="17" fillId="9" fontId="10" numFmtId="0" xfId="0" applyAlignment="1" applyBorder="1" applyFont="1">
      <alignment horizontal="center" vertical="center"/>
    </xf>
    <xf borderId="1" fillId="9" fontId="10" numFmtId="0" xfId="0" applyAlignment="1" applyBorder="1" applyFont="1">
      <alignment horizontal="center" vertical="center"/>
    </xf>
    <xf borderId="7" fillId="9" fontId="3" numFmtId="0" xfId="0" applyAlignment="1" applyBorder="1" applyFont="1">
      <alignment horizontal="center" vertical="center"/>
    </xf>
    <xf borderId="2" fillId="9" fontId="3" numFmtId="0" xfId="0" applyAlignment="1" applyBorder="1" applyFont="1">
      <alignment horizontal="center" vertical="center"/>
    </xf>
    <xf borderId="2" fillId="9" fontId="10" numFmtId="4" xfId="0" applyAlignment="1" applyBorder="1" applyFont="1" applyNumberFormat="1">
      <alignment horizontal="center" vertical="center"/>
    </xf>
    <xf borderId="6" fillId="10" fontId="5" numFmtId="0" xfId="0" applyAlignment="1" applyBorder="1" applyFont="1">
      <alignment horizontal="left"/>
    </xf>
    <xf borderId="2" fillId="6" fontId="4" numFmtId="0" xfId="0" applyAlignment="1" applyBorder="1" applyFont="1">
      <alignment vertical="top"/>
    </xf>
    <xf borderId="12" fillId="0" fontId="4" numFmtId="0" xfId="0" applyAlignment="1" applyBorder="1" applyFont="1">
      <alignment horizontal="center" vertical="top"/>
    </xf>
    <xf borderId="12" fillId="0" fontId="37" numFmtId="0" xfId="0" applyAlignment="1" applyBorder="1" applyFont="1">
      <alignment vertical="top"/>
    </xf>
    <xf borderId="12" fillId="0" fontId="3" numFmtId="0" xfId="0" applyAlignment="1" applyBorder="1" applyFont="1">
      <alignment horizontal="center" vertical="top"/>
    </xf>
    <xf borderId="12" fillId="0" fontId="3" numFmtId="4" xfId="0" applyAlignment="1" applyBorder="1" applyFont="1" applyNumberFormat="1">
      <alignment horizontal="center" vertical="top"/>
    </xf>
    <xf borderId="1" fillId="6" fontId="4" numFmtId="0" xfId="0" applyAlignment="1" applyBorder="1" applyFont="1">
      <alignment horizontal="left" vertical="center"/>
    </xf>
    <xf borderId="1" fillId="0" fontId="38" numFmtId="0" xfId="0" applyAlignment="1" applyBorder="1" applyFont="1">
      <alignment horizontal="center" vertical="top"/>
    </xf>
    <xf borderId="1" fillId="0" fontId="3" numFmtId="3" xfId="0" applyAlignment="1" applyBorder="1" applyFont="1" applyNumberFormat="1">
      <alignment horizontal="center" vertical="top"/>
    </xf>
    <xf borderId="1" fillId="0" fontId="3" numFmtId="0" xfId="0" applyAlignment="1" applyBorder="1" applyFont="1">
      <alignment horizontal="center" vertical="top"/>
    </xf>
    <xf borderId="0" fillId="0" fontId="1" numFmtId="0" xfId="0" applyAlignment="1" applyFont="1">
      <alignment horizontal="left" vertical="top"/>
    </xf>
    <xf borderId="0" fillId="0" fontId="39" numFmtId="0" xfId="0" applyAlignment="1" applyFont="1">
      <alignment horizontal="left" vertical="top"/>
    </xf>
    <xf borderId="1" fillId="0" fontId="40" numFmtId="0" xfId="0" applyBorder="1" applyFont="1"/>
    <xf borderId="1" fillId="0" fontId="41" numFmtId="0" xfId="0" applyAlignment="1" applyBorder="1" applyFont="1">
      <alignment horizontal="center" vertical="top"/>
    </xf>
    <xf borderId="0" fillId="0" fontId="42" numFmtId="0" xfId="0" applyFont="1"/>
    <xf borderId="3" fillId="0" fontId="3" numFmtId="0" xfId="0" applyAlignment="1" applyBorder="1" applyFont="1">
      <alignment horizontal="center" vertical="top"/>
    </xf>
    <xf borderId="12" fillId="0" fontId="4" numFmtId="0" xfId="0" applyAlignment="1" applyBorder="1" applyFont="1">
      <alignment horizontal="left" vertical="top"/>
    </xf>
    <xf borderId="1" fillId="0" fontId="43" numFmtId="0" xfId="0" applyAlignment="1" applyBorder="1" applyFont="1">
      <alignment horizontal="left" vertical="top"/>
    </xf>
    <xf borderId="3" fillId="0" fontId="3" numFmtId="4" xfId="0" applyAlignment="1" applyBorder="1" applyFont="1" applyNumberFormat="1">
      <alignment horizontal="center" vertical="top"/>
    </xf>
    <xf borderId="12" fillId="0" fontId="4" numFmtId="49" xfId="0" applyAlignment="1" applyBorder="1" applyFont="1" applyNumberFormat="1">
      <alignment horizontal="center" vertical="top"/>
    </xf>
    <xf borderId="12" fillId="0" fontId="3" numFmtId="3" xfId="0" applyAlignment="1" applyBorder="1" applyFont="1" applyNumberFormat="1">
      <alignment horizontal="center" vertical="top"/>
    </xf>
    <xf borderId="18" fillId="0" fontId="3" numFmtId="4" xfId="0" applyAlignment="1" applyBorder="1" applyFont="1" applyNumberFormat="1">
      <alignment horizontal="center" vertical="top"/>
    </xf>
    <xf borderId="5" fillId="0" fontId="1" numFmtId="0" xfId="0" applyAlignment="1" applyBorder="1" applyFont="1">
      <alignment vertical="top"/>
    </xf>
    <xf borderId="5" fillId="0" fontId="1" numFmtId="0" xfId="0" applyAlignment="1" applyBorder="1" applyFont="1">
      <alignment horizontal="center" vertical="top"/>
    </xf>
    <xf borderId="5" fillId="0" fontId="44" numFmtId="0" xfId="0" applyAlignment="1" applyBorder="1" applyFont="1">
      <alignment horizontal="center" vertical="top"/>
    </xf>
    <xf borderId="5" fillId="0" fontId="10" numFmtId="0" xfId="0" applyAlignment="1" applyBorder="1" applyFont="1">
      <alignment horizontal="center" vertical="top"/>
    </xf>
    <xf borderId="5" fillId="0" fontId="10" numFmtId="4" xfId="0" applyAlignment="1" applyBorder="1" applyFont="1" applyNumberFormat="1">
      <alignment horizontal="center" vertical="top"/>
    </xf>
    <xf borderId="11" fillId="0" fontId="1" numFmtId="0" xfId="0" applyAlignment="1" applyBorder="1" applyFont="1">
      <alignment horizontal="left" vertical="top"/>
    </xf>
    <xf borderId="19" fillId="0" fontId="1" numFmtId="0" xfId="0" applyAlignment="1" applyBorder="1" applyFont="1">
      <alignment horizontal="left" vertical="top"/>
    </xf>
    <xf borderId="19" fillId="0" fontId="1" numFmtId="0" xfId="0" applyAlignment="1" applyBorder="1" applyFont="1">
      <alignment horizontal="center" vertical="top"/>
    </xf>
    <xf borderId="0" fillId="0" fontId="45" numFmtId="0" xfId="0" applyAlignment="1" applyFont="1">
      <alignment horizontal="left"/>
    </xf>
    <xf borderId="19" fillId="0" fontId="4" numFmtId="0" xfId="0" applyAlignment="1" applyBorder="1" applyFont="1">
      <alignment horizontal="center" vertical="top"/>
    </xf>
    <xf borderId="19" fillId="0" fontId="3" numFmtId="0" xfId="0" applyAlignment="1" applyBorder="1" applyFont="1">
      <alignment horizontal="center" vertical="top"/>
    </xf>
    <xf borderId="19" fillId="0" fontId="3" numFmtId="4" xfId="0" applyAlignment="1" applyBorder="1" applyFont="1" applyNumberFormat="1">
      <alignment horizontal="center" vertical="top"/>
    </xf>
    <xf borderId="0" fillId="0" fontId="46" numFmtId="0" xfId="0" applyAlignment="1" applyFont="1">
      <alignment vertical="center"/>
    </xf>
    <xf borderId="3" fillId="0" fontId="4" numFmtId="0" xfId="0" applyAlignment="1" applyBorder="1" applyFont="1">
      <alignment horizontal="center" vertical="top"/>
    </xf>
    <xf borderId="3" fillId="0" fontId="4" numFmtId="0" xfId="0" applyAlignment="1" applyBorder="1" applyFont="1">
      <alignment horizontal="left" vertical="top"/>
    </xf>
    <xf borderId="5" fillId="0" fontId="4" numFmtId="49" xfId="0" applyAlignment="1" applyBorder="1" applyFont="1" applyNumberFormat="1">
      <alignment horizontal="center" vertical="top"/>
    </xf>
    <xf borderId="3" fillId="0" fontId="4" numFmtId="2" xfId="0" applyAlignment="1" applyBorder="1" applyFont="1" applyNumberFormat="1">
      <alignment horizontal="center" vertical="top"/>
    </xf>
    <xf borderId="1" fillId="0" fontId="3" numFmtId="4" xfId="0" applyAlignment="1" applyBorder="1" applyFont="1" applyNumberFormat="1">
      <alignment horizontal="center"/>
    </xf>
    <xf borderId="5" fillId="0" fontId="4" numFmtId="0" xfId="0" applyAlignment="1" applyBorder="1" applyFont="1">
      <alignment horizontal="center" vertical="top"/>
    </xf>
    <xf borderId="1" fillId="6" fontId="47" numFmtId="0" xfId="0" applyAlignment="1" applyBorder="1" applyFont="1">
      <alignment vertical="top"/>
    </xf>
    <xf borderId="19" fillId="0" fontId="48" numFmtId="0" xfId="0" applyAlignment="1" applyBorder="1" applyFont="1">
      <alignment horizontal="center" vertical="top"/>
    </xf>
    <xf borderId="0" fillId="0" fontId="49" numFmtId="0" xfId="0" applyFont="1"/>
    <xf borderId="1" fillId="0" fontId="10" numFmtId="0" xfId="0" applyAlignment="1" applyBorder="1" applyFont="1">
      <alignment horizontal="center"/>
    </xf>
    <xf borderId="1" fillId="0" fontId="10" numFmtId="4" xfId="0" applyAlignment="1" applyBorder="1" applyFont="1" applyNumberFormat="1">
      <alignment horizontal="center"/>
    </xf>
    <xf borderId="0" fillId="0" fontId="21" numFmtId="0" xfId="0" applyAlignment="1" applyFont="1">
      <alignment vertical="top"/>
    </xf>
    <xf borderId="0" fillId="0" fontId="50" numFmtId="0" xfId="0" applyAlignment="1" applyFont="1">
      <alignment horizontal="center" vertical="top"/>
    </xf>
    <xf borderId="1" fillId="6" fontId="51" numFmtId="0" xfId="0" applyAlignment="1" applyBorder="1" applyFont="1">
      <alignment horizontal="left" vertical="top"/>
    </xf>
    <xf borderId="0" fillId="0" fontId="4" numFmtId="0" xfId="0" applyAlignment="1" applyFont="1">
      <alignment horizontal="center" vertical="top"/>
    </xf>
    <xf borderId="0" fillId="0" fontId="3" numFmtId="3" xfId="0" applyAlignment="1" applyFont="1" applyNumberFormat="1">
      <alignment horizontal="center" vertical="top"/>
    </xf>
    <xf borderId="0" fillId="0" fontId="3" numFmtId="4" xfId="0" applyAlignment="1" applyFont="1" applyNumberFormat="1">
      <alignment horizontal="center" vertical="top"/>
    </xf>
    <xf borderId="0" fillId="0" fontId="3" numFmtId="4" xfId="0" applyAlignment="1" applyFont="1" applyNumberFormat="1">
      <alignment horizontal="center"/>
    </xf>
    <xf borderId="3" fillId="0" fontId="4" numFmtId="0" xfId="0" applyAlignment="1" applyBorder="1" applyFont="1">
      <alignment vertical="top"/>
    </xf>
    <xf borderId="11" fillId="0" fontId="4" numFmtId="0" xfId="0" applyAlignment="1" applyBorder="1" applyFont="1">
      <alignment horizontal="center" vertical="top"/>
    </xf>
    <xf borderId="2" fillId="6" fontId="1" numFmtId="0" xfId="0" applyAlignment="1" applyBorder="1" applyFont="1">
      <alignment vertical="top"/>
    </xf>
    <xf borderId="12" fillId="0" fontId="1" numFmtId="0" xfId="0" applyAlignment="1" applyBorder="1" applyFont="1">
      <alignment vertical="top"/>
    </xf>
    <xf borderId="2" fillId="6" fontId="1" numFmtId="0" xfId="0" applyAlignment="1" applyBorder="1" applyFont="1">
      <alignment horizontal="center" vertical="top"/>
    </xf>
    <xf borderId="5" fillId="0" fontId="4" numFmtId="0" xfId="0" applyAlignment="1" applyBorder="1" applyFont="1">
      <alignment vertical="top"/>
    </xf>
    <xf borderId="1" fillId="0" fontId="4" numFmtId="0" xfId="0" applyAlignment="1" applyBorder="1" applyFont="1">
      <alignment horizontal="left" shrinkToFit="0" vertical="center" wrapText="1"/>
    </xf>
    <xf borderId="1" fillId="0" fontId="10" numFmtId="0" xfId="0" applyAlignment="1" applyBorder="1" applyFont="1">
      <alignment horizontal="center" vertical="top"/>
    </xf>
    <xf borderId="11" fillId="0" fontId="4" numFmtId="0" xfId="0" applyBorder="1" applyFont="1"/>
    <xf borderId="11" fillId="0" fontId="4" numFmtId="49" xfId="0" applyAlignment="1" applyBorder="1" applyFont="1" applyNumberFormat="1">
      <alignment horizontal="center" vertical="top"/>
    </xf>
    <xf borderId="11" fillId="0" fontId="3" numFmtId="3" xfId="0" applyAlignment="1" applyBorder="1" applyFont="1" applyNumberFormat="1">
      <alignment horizontal="center" vertical="top"/>
    </xf>
    <xf borderId="11" fillId="0" fontId="4" numFmtId="0" xfId="0" applyAlignment="1" applyBorder="1" applyFont="1">
      <alignment vertical="top"/>
    </xf>
    <xf borderId="11" fillId="0" fontId="52" numFmtId="0" xfId="0" applyAlignment="1" applyBorder="1" applyFont="1">
      <alignment horizontal="center" vertical="top"/>
    </xf>
    <xf borderId="1" fillId="7" fontId="4" numFmtId="0" xfId="0" applyAlignment="1" applyBorder="1" applyFont="1">
      <alignment vertical="top"/>
    </xf>
    <xf borderId="1" fillId="7" fontId="4" numFmtId="0" xfId="0" applyAlignment="1" applyBorder="1" applyFont="1">
      <alignment horizontal="center" vertical="top"/>
    </xf>
    <xf borderId="2" fillId="7" fontId="4" numFmtId="0" xfId="0" applyAlignment="1" applyBorder="1" applyFont="1">
      <alignment vertical="top"/>
    </xf>
    <xf borderId="12" fillId="0" fontId="53" numFmtId="0" xfId="0" applyAlignment="1" applyBorder="1" applyFont="1">
      <alignment horizontal="center" vertical="top"/>
    </xf>
    <xf borderId="6" fillId="7" fontId="1" numFmtId="0" xfId="0" applyAlignment="1" applyBorder="1" applyFont="1">
      <alignment vertical="top"/>
    </xf>
    <xf borderId="1" fillId="7" fontId="4" numFmtId="0" xfId="0" applyBorder="1" applyFont="1"/>
    <xf borderId="1" fillId="0" fontId="10" numFmtId="3" xfId="0" applyAlignment="1" applyBorder="1" applyFont="1" applyNumberFormat="1">
      <alignment horizontal="center" vertical="top"/>
    </xf>
    <xf borderId="1" fillId="0" fontId="10" numFmtId="0" xfId="0" applyAlignment="1" applyBorder="1" applyFont="1">
      <alignment horizontal="center" vertical="center"/>
    </xf>
    <xf borderId="9" fillId="0" fontId="1" numFmtId="0" xfId="0" applyAlignment="1" applyBorder="1" applyFont="1">
      <alignment horizontal="center" vertical="center"/>
    </xf>
    <xf borderId="1" fillId="0" fontId="10" numFmtId="3" xfId="0" applyAlignment="1" applyBorder="1" applyFont="1" applyNumberFormat="1">
      <alignment horizontal="center" vertical="center"/>
    </xf>
    <xf borderId="1" fillId="0" fontId="1" numFmtId="49" xfId="0" applyAlignment="1" applyBorder="1" applyFont="1" applyNumberFormat="1">
      <alignment horizontal="center" vertical="center"/>
    </xf>
    <xf borderId="12" fillId="0" fontId="1" numFmtId="0" xfId="0" applyAlignment="1" applyBorder="1" applyFont="1">
      <alignment horizontal="center" vertical="center"/>
    </xf>
    <xf borderId="12" fillId="0" fontId="54" numFmtId="0" xfId="0" applyAlignment="1" applyBorder="1" applyFont="1">
      <alignment horizontal="center" vertical="center"/>
    </xf>
    <xf borderId="12" fillId="0" fontId="1" numFmtId="49" xfId="0" applyAlignment="1" applyBorder="1" applyFont="1" applyNumberFormat="1">
      <alignment horizontal="center" vertical="center"/>
    </xf>
    <xf borderId="12" fillId="0" fontId="10" numFmtId="3" xfId="0" applyAlignment="1" applyBorder="1" applyFont="1" applyNumberFormat="1">
      <alignment horizontal="center" vertical="center"/>
    </xf>
    <xf borderId="1" fillId="0" fontId="21" numFmtId="0" xfId="0" applyAlignment="1" applyBorder="1" applyFont="1">
      <alignment horizontal="center" vertical="center"/>
    </xf>
    <xf borderId="0" fillId="0" fontId="21" numFmtId="0" xfId="0" applyAlignment="1" applyFont="1">
      <alignment horizontal="center" vertical="center"/>
    </xf>
    <xf borderId="11" fillId="0" fontId="55" numFmtId="0" xfId="0" applyAlignment="1" applyBorder="1" applyFont="1">
      <alignment horizontal="center" vertical="center"/>
    </xf>
    <xf borderId="20" fillId="0" fontId="1" numFmtId="0" xfId="0" applyAlignment="1" applyBorder="1" applyFont="1">
      <alignment horizontal="center" vertical="center"/>
    </xf>
    <xf borderId="11" fillId="0" fontId="1" numFmtId="0" xfId="0" applyAlignment="1" applyBorder="1" applyFont="1">
      <alignment horizontal="center" vertical="center"/>
    </xf>
    <xf borderId="11" fillId="0" fontId="56" numFmtId="0" xfId="0" applyAlignment="1" applyBorder="1" applyFont="1">
      <alignment horizontal="center" vertical="center"/>
    </xf>
    <xf borderId="11" fillId="0" fontId="1" numFmtId="49" xfId="0" applyAlignment="1" applyBorder="1" applyFont="1" applyNumberFormat="1">
      <alignment horizontal="center" vertical="center"/>
    </xf>
    <xf borderId="11" fillId="0" fontId="10" numFmtId="3" xfId="0" applyAlignment="1" applyBorder="1" applyFont="1" applyNumberFormat="1">
      <alignment horizontal="center" vertical="center"/>
    </xf>
    <xf borderId="11" fillId="0" fontId="10" numFmtId="0" xfId="0" applyAlignment="1" applyBorder="1" applyFont="1">
      <alignment horizontal="center" vertical="center"/>
    </xf>
    <xf borderId="12" fillId="0" fontId="10" numFmtId="0" xfId="0" applyAlignment="1" applyBorder="1" applyFont="1">
      <alignment horizontal="center" vertical="center"/>
    </xf>
    <xf borderId="1" fillId="0" fontId="57" numFmtId="0" xfId="0" applyAlignment="1" applyBorder="1" applyFont="1">
      <alignment horizontal="center" vertical="center"/>
    </xf>
    <xf borderId="20" fillId="0" fontId="58" numFmtId="0" xfId="0" applyAlignment="1" applyBorder="1" applyFont="1">
      <alignment horizontal="center" vertical="center"/>
    </xf>
    <xf borderId="1" fillId="6" fontId="10" numFmtId="0" xfId="0" applyAlignment="1" applyBorder="1" applyFont="1">
      <alignment horizontal="center" vertical="center"/>
    </xf>
    <xf borderId="2" fillId="6" fontId="10" numFmtId="0" xfId="0" applyAlignment="1" applyBorder="1" applyFont="1">
      <alignment horizontal="center" vertical="center"/>
    </xf>
    <xf borderId="20" fillId="0" fontId="1" numFmtId="49" xfId="0" applyAlignment="1" applyBorder="1" applyFont="1" applyNumberFormat="1">
      <alignment horizontal="center" vertical="center"/>
    </xf>
    <xf borderId="20" fillId="0" fontId="10" numFmtId="3" xfId="0" applyAlignment="1" applyBorder="1" applyFont="1" applyNumberFormat="1">
      <alignment horizontal="center" vertical="center"/>
    </xf>
    <xf borderId="3" fillId="0" fontId="1" numFmtId="0" xfId="0" applyAlignment="1" applyBorder="1" applyFont="1">
      <alignment horizontal="center" vertical="center"/>
    </xf>
    <xf borderId="17" fillId="6" fontId="4" numFmtId="0" xfId="0" applyAlignment="1" applyBorder="1" applyFont="1">
      <alignment horizontal="left" shrinkToFit="0" vertical="center" wrapText="1"/>
    </xf>
    <xf borderId="18" fillId="0" fontId="1" numFmtId="0" xfId="0" applyAlignment="1" applyBorder="1" applyFont="1">
      <alignment horizontal="center" vertical="center"/>
    </xf>
    <xf borderId="12" fillId="0" fontId="21" numFmtId="0" xfId="0" applyAlignment="1" applyBorder="1" applyFont="1">
      <alignment horizontal="center" vertical="center"/>
    </xf>
    <xf borderId="12" fillId="0" fontId="59" numFmtId="0" xfId="0" applyAlignment="1" applyBorder="1" applyFont="1">
      <alignment horizontal="center" vertical="center"/>
    </xf>
    <xf borderId="10" fillId="0" fontId="1" numFmtId="0" xfId="0" applyAlignment="1" applyBorder="1" applyFont="1">
      <alignment horizontal="center" vertical="center"/>
    </xf>
    <xf borderId="21" fillId="6" fontId="1" numFmtId="0" xfId="0" applyAlignment="1" applyBorder="1" applyFont="1">
      <alignment horizontal="center" vertical="center"/>
    </xf>
    <xf borderId="13" fillId="6" fontId="4" numFmtId="0" xfId="0" applyAlignment="1" applyBorder="1" applyFont="1">
      <alignment vertical="top"/>
    </xf>
    <xf borderId="1" fillId="0" fontId="3" numFmtId="0" xfId="0" applyAlignment="1" applyBorder="1" applyFont="1">
      <alignment horizontal="center" shrinkToFit="0" vertical="top" wrapText="1"/>
    </xf>
    <xf borderId="21" fillId="6" fontId="4" numFmtId="0" xfId="0" applyAlignment="1" applyBorder="1" applyFont="1">
      <alignment vertical="top"/>
    </xf>
    <xf borderId="1" fillId="6" fontId="3" numFmtId="0" xfId="0" applyAlignment="1" applyBorder="1" applyFont="1">
      <alignment vertical="top"/>
    </xf>
    <xf borderId="18" fillId="0" fontId="4" numFmtId="0" xfId="0" applyAlignment="1" applyBorder="1" applyFont="1">
      <alignment vertical="top"/>
    </xf>
    <xf borderId="1" fillId="0" fontId="3" numFmtId="0" xfId="0" applyAlignment="1" applyBorder="1" applyFont="1">
      <alignment vertical="top"/>
    </xf>
    <xf borderId="12" fillId="0" fontId="3" numFmtId="0" xfId="0" applyAlignment="1" applyBorder="1" applyFont="1">
      <alignment vertical="top"/>
    </xf>
    <xf borderId="1" fillId="0" fontId="4" numFmtId="0" xfId="0" applyAlignment="1" applyBorder="1" applyFont="1">
      <alignment horizontal="center" vertical="center"/>
    </xf>
    <xf borderId="1" fillId="0" fontId="3" numFmtId="0" xfId="0" applyAlignment="1" applyBorder="1" applyFont="1">
      <alignment horizontal="center" vertical="center"/>
    </xf>
    <xf borderId="18" fillId="0" fontId="4" numFmtId="0" xfId="0" applyAlignment="1" applyBorder="1" applyFont="1">
      <alignment horizontal="center" vertical="top"/>
    </xf>
    <xf borderId="1" fillId="0" fontId="3" numFmtId="2" xfId="0" applyAlignment="1" applyBorder="1" applyFont="1" applyNumberFormat="1">
      <alignment horizontal="center"/>
    </xf>
    <xf borderId="3" fillId="0" fontId="60" numFmtId="0" xfId="0" applyAlignment="1" applyBorder="1" applyFont="1">
      <alignment vertical="top"/>
    </xf>
    <xf borderId="1" fillId="0" fontId="61" numFmtId="0" xfId="0" applyAlignment="1" applyBorder="1" applyFont="1">
      <alignment vertical="top"/>
    </xf>
    <xf borderId="11" fillId="0" fontId="3" numFmtId="0" xfId="0" applyAlignment="1" applyBorder="1" applyFont="1">
      <alignment horizontal="center" vertical="top"/>
    </xf>
    <xf borderId="22" fillId="6" fontId="4" numFmtId="0" xfId="0" applyAlignment="1" applyBorder="1" applyFont="1">
      <alignment horizontal="left" shrinkToFit="0" vertical="center" wrapText="1"/>
    </xf>
    <xf borderId="0" fillId="0" fontId="4" numFmtId="0" xfId="0" applyAlignment="1" applyFont="1">
      <alignment horizontal="center"/>
    </xf>
    <xf borderId="1" fillId="0" fontId="62" numFmtId="0" xfId="0" applyAlignment="1" applyBorder="1" applyFont="1">
      <alignment horizontal="center" vertical="top"/>
    </xf>
    <xf borderId="12" fillId="0" fontId="63" numFmtId="0" xfId="0" applyAlignment="1" applyBorder="1" applyFont="1">
      <alignment horizontal="center" vertical="top"/>
    </xf>
    <xf borderId="1" fillId="0" fontId="21" numFmtId="0" xfId="0" applyBorder="1" applyFont="1"/>
    <xf borderId="12" fillId="0" fontId="21" numFmtId="0" xfId="0" applyBorder="1" applyFont="1"/>
    <xf borderId="1" fillId="0" fontId="4" numFmtId="0" xfId="0" applyAlignment="1" applyBorder="1" applyFont="1">
      <alignment vertical="center"/>
    </xf>
    <xf borderId="1" fillId="0" fontId="21" numFmtId="0" xfId="0" applyAlignment="1" applyBorder="1" applyFont="1">
      <alignment vertical="center"/>
    </xf>
    <xf borderId="1" fillId="0" fontId="64" numFmtId="0" xfId="0" applyAlignment="1" applyBorder="1" applyFont="1">
      <alignment shrinkToFit="0" vertical="center" wrapText="1"/>
    </xf>
    <xf borderId="5" fillId="0" fontId="4" numFmtId="0" xfId="0" applyAlignment="1" applyBorder="1" applyFont="1">
      <alignment horizontal="center" vertical="center"/>
    </xf>
    <xf borderId="1" fillId="7" fontId="65" numFmtId="0" xfId="0" applyAlignment="1" applyBorder="1" applyFont="1">
      <alignment vertical="top"/>
    </xf>
    <xf borderId="1" fillId="7" fontId="66" numFmtId="0" xfId="0" applyAlignment="1" applyBorder="1" applyFont="1">
      <alignment vertical="top"/>
    </xf>
    <xf borderId="1" fillId="7" fontId="3" numFmtId="0" xfId="0" applyAlignment="1" applyBorder="1" applyFont="1">
      <alignment horizontal="center" vertical="top"/>
    </xf>
    <xf borderId="1" fillId="7" fontId="3" numFmtId="4" xfId="0" applyAlignment="1" applyBorder="1" applyFont="1" applyNumberFormat="1">
      <alignment horizontal="center" vertical="top"/>
    </xf>
    <xf borderId="1" fillId="7" fontId="67" numFmtId="0" xfId="0" applyAlignment="1" applyBorder="1" applyFont="1">
      <alignment vertical="top"/>
    </xf>
    <xf borderId="1" fillId="7" fontId="3" numFmtId="3" xfId="0" applyAlignment="1" applyBorder="1" applyFont="1" applyNumberFormat="1">
      <alignment horizontal="center" vertical="top"/>
    </xf>
    <xf borderId="1" fillId="7" fontId="68" numFmtId="0" xfId="0" applyAlignment="1" applyBorder="1" applyFont="1">
      <alignment vertical="top"/>
    </xf>
    <xf borderId="1" fillId="7" fontId="69" numFmtId="0" xfId="0" applyAlignment="1" applyBorder="1" applyFont="1">
      <alignment horizontal="center" vertical="top"/>
    </xf>
    <xf borderId="1" fillId="7" fontId="70" numFmtId="0" xfId="0" applyAlignment="1" applyBorder="1" applyFont="1">
      <alignment vertical="top"/>
    </xf>
    <xf borderId="1" fillId="7" fontId="21" numFmtId="0" xfId="0" applyAlignment="1" applyBorder="1" applyFont="1">
      <alignment vertical="top"/>
    </xf>
    <xf borderId="1" fillId="0" fontId="26" numFmtId="0" xfId="0" applyAlignment="1" applyBorder="1" applyFont="1">
      <alignment horizontal="left" vertical="center"/>
    </xf>
    <xf borderId="1" fillId="0" fontId="3" numFmtId="4" xfId="0" applyAlignment="1" applyBorder="1" applyFont="1" applyNumberFormat="1">
      <alignment horizontal="center" shrinkToFit="0" vertical="top" wrapText="1"/>
    </xf>
    <xf borderId="1" fillId="6" fontId="4" numFmtId="0" xfId="0" applyAlignment="1" applyBorder="1" applyFont="1">
      <alignment horizontal="center" shrinkToFit="0" vertical="top" wrapText="1"/>
    </xf>
    <xf borderId="1" fillId="0" fontId="71" numFmtId="0" xfId="0" applyAlignment="1" applyBorder="1" applyFont="1">
      <alignment horizontal="center" shrinkToFit="0" vertical="top" wrapText="1"/>
    </xf>
    <xf borderId="1" fillId="0" fontId="4" numFmtId="0" xfId="0" applyAlignment="1" applyBorder="1" applyFont="1">
      <alignment horizontal="left" shrinkToFit="0" vertical="top" wrapText="1"/>
    </xf>
    <xf borderId="2" fillId="7" fontId="1" numFmtId="0" xfId="0" applyAlignment="1" applyBorder="1" applyFont="1">
      <alignment vertical="center"/>
    </xf>
    <xf borderId="7" fillId="7" fontId="1" numFmtId="0" xfId="0" applyAlignment="1" applyBorder="1" applyFont="1">
      <alignment vertical="center"/>
    </xf>
    <xf borderId="7" fillId="7" fontId="1" numFmtId="0" xfId="0" applyAlignment="1" applyBorder="1" applyFont="1">
      <alignment horizontal="center" vertical="center"/>
    </xf>
    <xf borderId="17" fillId="7" fontId="1" numFmtId="0" xfId="0" applyAlignment="1" applyBorder="1" applyFont="1">
      <alignment vertical="center"/>
    </xf>
    <xf borderId="1" fillId="7" fontId="72" numFmtId="0" xfId="0" applyAlignment="1" applyBorder="1" applyFont="1">
      <alignment horizontal="center" vertical="center"/>
    </xf>
    <xf borderId="17" fillId="7" fontId="1" numFmtId="0" xfId="0" applyAlignment="1" applyBorder="1" applyFont="1">
      <alignment horizontal="center" vertical="center"/>
    </xf>
    <xf borderId="7" fillId="7" fontId="4" numFmtId="0" xfId="0" applyAlignment="1" applyBorder="1" applyFont="1">
      <alignment horizontal="center" vertical="center"/>
    </xf>
    <xf borderId="2" fillId="7" fontId="3" numFmtId="0" xfId="0" applyAlignment="1" applyBorder="1" applyFont="1">
      <alignment horizontal="center" vertical="center"/>
    </xf>
    <xf borderId="2" fillId="7" fontId="10" numFmtId="2" xfId="0" applyAlignment="1" applyBorder="1" applyFont="1" applyNumberFormat="1">
      <alignment horizontal="center" vertical="center"/>
    </xf>
    <xf borderId="1" fillId="7" fontId="1" numFmtId="0" xfId="0" applyAlignment="1" applyBorder="1" applyFont="1">
      <alignment horizontal="center" vertical="center"/>
    </xf>
    <xf borderId="1" fillId="0" fontId="3" numFmtId="2" xfId="0" applyAlignment="1" applyBorder="1" applyFont="1" applyNumberFormat="1">
      <alignment horizontal="center" vertical="top"/>
    </xf>
    <xf borderId="9" fillId="0" fontId="4" numFmtId="1" xfId="0" applyAlignment="1" applyBorder="1" applyFont="1" applyNumberFormat="1">
      <alignment horizontal="center" vertical="top"/>
    </xf>
    <xf borderId="2" fillId="6" fontId="4" numFmtId="0" xfId="0" applyAlignment="1" applyBorder="1" applyFont="1">
      <alignment horizontal="center" vertical="top"/>
    </xf>
    <xf borderId="12" fillId="0" fontId="4" numFmtId="1" xfId="0" applyAlignment="1" applyBorder="1" applyFont="1" applyNumberFormat="1">
      <alignment horizontal="center" vertical="top"/>
    </xf>
    <xf borderId="12" fillId="0" fontId="3" numFmtId="1" xfId="0" applyAlignment="1" applyBorder="1" applyFont="1" applyNumberFormat="1">
      <alignment horizontal="center" vertical="top"/>
    </xf>
    <xf borderId="12" fillId="0" fontId="3" numFmtId="2" xfId="0" applyAlignment="1" applyBorder="1" applyFont="1" applyNumberFormat="1">
      <alignment horizontal="center" vertical="top"/>
    </xf>
    <xf borderId="2" fillId="6" fontId="4" numFmtId="0" xfId="0" applyAlignment="1" applyBorder="1" applyFont="1">
      <alignment horizontal="left" shrinkToFit="0" vertical="center" wrapText="1"/>
    </xf>
    <xf borderId="1" fillId="0" fontId="4" numFmtId="49" xfId="0" applyAlignment="1" applyBorder="1" applyFont="1" applyNumberFormat="1">
      <alignment horizontal="center"/>
    </xf>
    <xf borderId="1" fillId="0" fontId="4" numFmtId="1" xfId="0" applyAlignment="1" applyBorder="1" applyFont="1" applyNumberFormat="1">
      <alignment horizontal="center"/>
    </xf>
    <xf borderId="1" fillId="0" fontId="3" numFmtId="1" xfId="0" applyAlignment="1" applyBorder="1" applyFont="1" applyNumberFormat="1">
      <alignment horizontal="center"/>
    </xf>
    <xf borderId="1" fillId="0" fontId="73" numFmtId="0" xfId="0" applyAlignment="1" applyBorder="1" applyFont="1">
      <alignment horizontal="center"/>
    </xf>
    <xf borderId="1" fillId="0" fontId="3" numFmtId="3" xfId="0" applyAlignment="1" applyBorder="1" applyFont="1" applyNumberFormat="1">
      <alignment horizontal="center" shrinkToFit="0" vertical="top" wrapText="1"/>
    </xf>
    <xf borderId="1" fillId="0" fontId="74" numFmtId="0" xfId="0" applyAlignment="1" applyBorder="1" applyFont="1">
      <alignment horizontal="left" shrinkToFit="0" vertical="top" wrapText="1"/>
    </xf>
    <xf borderId="1" fillId="0" fontId="1" numFmtId="0" xfId="0" applyAlignment="1" applyBorder="1" applyFont="1">
      <alignment shrinkToFit="0" wrapText="1"/>
    </xf>
    <xf borderId="1" fillId="0" fontId="4" numFmtId="0" xfId="0" applyAlignment="1" applyBorder="1" applyFont="1">
      <alignment horizontal="center" shrinkToFit="0" wrapText="1"/>
    </xf>
    <xf borderId="1" fillId="7" fontId="4" numFmtId="0" xfId="0" applyAlignment="1" applyBorder="1" applyFont="1">
      <alignment shrinkToFit="0" vertical="top" wrapText="1"/>
    </xf>
    <xf borderId="1" fillId="0" fontId="1" numFmtId="1"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3" numFmtId="0" xfId="0" applyAlignment="1" applyBorder="1" applyFont="1">
      <alignment horizontal="center" shrinkToFit="0" wrapText="1"/>
    </xf>
    <xf borderId="1" fillId="0" fontId="3" numFmtId="49" xfId="0" applyAlignment="1" applyBorder="1" applyFont="1" applyNumberFormat="1">
      <alignment horizontal="center" shrinkToFit="0" vertical="top" wrapText="1"/>
    </xf>
    <xf borderId="1" fillId="0" fontId="1" numFmtId="0" xfId="0" applyAlignment="1" applyBorder="1" applyFont="1">
      <alignment shrinkToFit="0" vertical="center" wrapText="1"/>
    </xf>
    <xf borderId="1" fillId="0" fontId="75" numFmtId="0" xfId="0" applyAlignment="1" applyBorder="1" applyFont="1">
      <alignment shrinkToFit="0" wrapText="1"/>
    </xf>
    <xf borderId="1" fillId="0" fontId="76" numFmtId="0" xfId="0" applyAlignment="1" applyBorder="1" applyFont="1">
      <alignment horizontal="left" shrinkToFit="0" vertical="top" wrapText="1"/>
    </xf>
    <xf borderId="12" fillId="0" fontId="4" numFmtId="0" xfId="0" applyAlignment="1" applyBorder="1" applyFont="1">
      <alignment shrinkToFit="0" vertical="top" wrapText="1"/>
    </xf>
    <xf borderId="2" fillId="6" fontId="4" numFmtId="0" xfId="0" applyAlignment="1" applyBorder="1" applyFont="1">
      <alignment shrinkToFit="0" vertical="top" wrapText="1"/>
    </xf>
    <xf borderId="12" fillId="0" fontId="4" numFmtId="0" xfId="0" applyAlignment="1" applyBorder="1" applyFont="1">
      <alignment horizontal="center" shrinkToFit="0" vertical="top" wrapText="1"/>
    </xf>
    <xf borderId="12" fillId="0" fontId="77" numFmtId="0" xfId="0" applyAlignment="1" applyBorder="1" applyFont="1">
      <alignment horizontal="center" shrinkToFit="0" vertical="top" wrapText="1"/>
    </xf>
    <xf borderId="12" fillId="0" fontId="4" numFmtId="49" xfId="0" applyAlignment="1" applyBorder="1" applyFont="1" applyNumberFormat="1">
      <alignment horizontal="center" shrinkToFit="0" vertical="top" wrapText="1"/>
    </xf>
    <xf borderId="12" fillId="0" fontId="3" numFmtId="0" xfId="0" applyAlignment="1" applyBorder="1" applyFont="1">
      <alignment horizontal="center" shrinkToFit="0" vertical="top" wrapText="1"/>
    </xf>
    <xf borderId="12" fillId="0" fontId="4" numFmtId="0" xfId="0" applyAlignment="1" applyBorder="1" applyFont="1">
      <alignment horizontal="left"/>
    </xf>
    <xf borderId="1" fillId="0" fontId="21" numFmtId="0" xfId="0" applyAlignment="1" applyBorder="1" applyFont="1">
      <alignment horizontal="left" vertical="top"/>
    </xf>
    <xf borderId="1" fillId="0" fontId="78" numFmtId="0" xfId="0" applyBorder="1" applyFont="1"/>
    <xf borderId="1" fillId="0" fontId="21" numFmtId="0" xfId="0" applyAlignment="1" applyBorder="1" applyFont="1">
      <alignment vertical="top"/>
    </xf>
    <xf borderId="1" fillId="0" fontId="79" numFmtId="0" xfId="0" applyAlignment="1" applyBorder="1" applyFont="1">
      <alignment horizontal="left" vertical="top"/>
    </xf>
    <xf borderId="1" fillId="0" fontId="80" numFmtId="0" xfId="0" applyAlignment="1" applyBorder="1" applyFont="1">
      <alignment horizontal="left" vertical="top"/>
    </xf>
    <xf borderId="1" fillId="0" fontId="21" numFmtId="0" xfId="0" applyAlignment="1" applyBorder="1" applyFont="1">
      <alignment horizontal="left"/>
    </xf>
    <xf borderId="3" fillId="0" fontId="10" numFmtId="0" xfId="0" applyAlignment="1" applyBorder="1" applyFont="1">
      <alignment horizontal="center"/>
    </xf>
    <xf borderId="0" fillId="0" fontId="4" numFmtId="0" xfId="0" applyAlignment="1" applyFont="1">
      <alignment shrinkToFit="0" vertical="top" wrapText="1"/>
    </xf>
    <xf borderId="12" fillId="0" fontId="81" numFmtId="0" xfId="0" applyAlignment="1" applyBorder="1" applyFont="1">
      <alignment shrinkToFit="0" vertical="top" wrapText="1"/>
    </xf>
    <xf borderId="18" fillId="0" fontId="3" numFmtId="0" xfId="0" applyAlignment="1" applyBorder="1" applyFont="1">
      <alignment horizontal="center" vertical="top"/>
    </xf>
    <xf borderId="12" fillId="0" fontId="3" numFmtId="4" xfId="0" applyAlignment="1" applyBorder="1" applyFont="1" applyNumberFormat="1">
      <alignment horizontal="center"/>
    </xf>
    <xf borderId="9" fillId="0" fontId="4" numFmtId="0" xfId="0" applyAlignment="1" applyBorder="1" applyFont="1">
      <alignment horizontal="center" shrinkToFit="0" vertical="top" wrapText="1"/>
    </xf>
    <xf borderId="1" fillId="0" fontId="4" numFmtId="49" xfId="0" applyAlignment="1" applyBorder="1" applyFont="1" applyNumberFormat="1">
      <alignment horizontal="left" vertical="top"/>
    </xf>
    <xf borderId="1" fillId="0" fontId="82" numFmtId="0" xfId="0" applyAlignment="1" applyBorder="1" applyFont="1">
      <alignment horizontal="right" vertical="top"/>
    </xf>
    <xf borderId="1" fillId="0" fontId="83" numFmtId="49" xfId="0" applyAlignment="1" applyBorder="1" applyFont="1" applyNumberFormat="1">
      <alignment horizontal="left" vertical="top"/>
    </xf>
    <xf borderId="23" fillId="0" fontId="4" numFmtId="0" xfId="0" applyBorder="1" applyFont="1"/>
    <xf borderId="0" fillId="0" fontId="84" numFmtId="0" xfId="0" applyFont="1"/>
    <xf borderId="3" fillId="0" fontId="1" numFmtId="2" xfId="0" applyAlignment="1" applyBorder="1" applyFont="1" applyNumberFormat="1">
      <alignment horizontal="center" vertical="top"/>
    </xf>
    <xf borderId="1" fillId="0" fontId="3" numFmtId="0" xfId="0" applyAlignment="1" applyBorder="1" applyFont="1">
      <alignment horizontal="center"/>
    </xf>
    <xf borderId="1" fillId="0" fontId="1" numFmtId="0" xfId="0" applyAlignment="1" applyBorder="1" applyFont="1">
      <alignment shrinkToFit="0" vertical="top" wrapText="1"/>
    </xf>
    <xf borderId="1" fillId="0" fontId="1" numFmtId="0" xfId="0" applyAlignment="1" applyBorder="1" applyFont="1">
      <alignment horizontal="center" shrinkToFit="0" vertical="top" wrapText="1"/>
    </xf>
    <xf borderId="1" fillId="0" fontId="1" numFmtId="0" xfId="0" applyAlignment="1" applyBorder="1" applyFont="1">
      <alignment horizontal="center" readingOrder="0" vertical="top"/>
    </xf>
    <xf borderId="1" fillId="0" fontId="4" numFmtId="0" xfId="0" applyAlignment="1" applyBorder="1" applyFont="1">
      <alignment horizontal="right" vertical="top"/>
    </xf>
    <xf borderId="3" fillId="0" fontId="3" numFmtId="3" xfId="0" applyAlignment="1" applyBorder="1" applyFont="1" applyNumberFormat="1">
      <alignment horizontal="right" vertical="top"/>
    </xf>
    <xf borderId="0" fillId="0" fontId="4" numFmtId="0" xfId="0" applyAlignment="1" applyFont="1">
      <alignment horizontal="left"/>
    </xf>
    <xf borderId="0" fillId="0" fontId="10" numFmtId="4" xfId="0" applyFont="1" applyNumberFormat="1"/>
    <xf borderId="0" fillId="0" fontId="85" numFmtId="0" xfId="0" applyFont="1"/>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2" xfId="0" applyFont="1" applyNumberFormat="1"/>
    <xf borderId="3" fillId="8" fontId="86"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4" fillId="8" fontId="1" numFmtId="0" xfId="0" applyBorder="1" applyFont="1"/>
    <xf borderId="25" fillId="0" fontId="9" numFmtId="0" xfId="0" applyBorder="1" applyFont="1"/>
    <xf borderId="26" fillId="0" fontId="9" numFmtId="0" xfId="0" applyBorder="1" applyFont="1"/>
    <xf borderId="24" fillId="8"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7" fillId="9" fontId="10" numFmtId="2" xfId="0" applyAlignment="1" applyBorder="1" applyFont="1" applyNumberFormat="1">
      <alignment horizontal="center" shrinkToFit="0" vertical="center" wrapText="1"/>
    </xf>
    <xf borderId="12" fillId="0" fontId="4" numFmtId="49" xfId="0" applyAlignment="1" applyBorder="1" applyFont="1" applyNumberFormat="1">
      <alignment shrinkToFit="0" vertical="top" wrapText="1"/>
    </xf>
    <xf borderId="9" fillId="0" fontId="1" numFmtId="0" xfId="0" applyAlignment="1" applyBorder="1" applyFont="1">
      <alignment horizontal="center" shrinkToFit="0" vertical="top" wrapText="1"/>
    </xf>
    <xf borderId="9" fillId="0" fontId="1"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12" fillId="0" fontId="3" numFmtId="4" xfId="0" applyAlignment="1" applyBorder="1" applyFont="1" applyNumberFormat="1">
      <alignment horizontal="center" shrinkToFit="0" vertical="top" wrapText="1"/>
    </xf>
    <xf borderId="12" fillId="0" fontId="3" numFmtId="1" xfId="0" applyAlignment="1" applyBorder="1" applyFont="1" applyNumberFormat="1">
      <alignment shrinkToFit="0" vertical="top" wrapText="1"/>
    </xf>
    <xf borderId="1" fillId="0" fontId="3" numFmtId="1" xfId="0" applyAlignment="1" applyBorder="1" applyFont="1" applyNumberFormat="1">
      <alignment shrinkToFit="0" vertical="top" wrapText="1"/>
    </xf>
    <xf borderId="0" fillId="0" fontId="2" numFmtId="0" xfId="0" applyAlignment="1" applyFont="1">
      <alignment horizontal="left" vertical="top"/>
    </xf>
    <xf borderId="1" fillId="6" fontId="4" numFmtId="49" xfId="0" applyAlignment="1" applyBorder="1" applyFont="1" applyNumberFormat="1">
      <alignment shrinkToFit="0" vertical="top" wrapText="1"/>
    </xf>
    <xf borderId="1" fillId="0" fontId="4" numFmtId="1" xfId="0" applyBorder="1" applyFont="1" applyNumberFormat="1"/>
    <xf borderId="1" fillId="0" fontId="4" numFmtId="4" xfId="0" applyAlignment="1" applyBorder="1" applyFont="1" applyNumberFormat="1">
      <alignment horizontal="center" shrinkToFit="0" vertical="top" wrapText="1"/>
    </xf>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3" fillId="8" fontId="1" numFmtId="0" xfId="0" applyAlignment="1" applyBorder="1" applyFont="1">
      <alignment horizontal="left" shrinkToFit="0" vertical="top" wrapText="1"/>
    </xf>
    <xf borderId="1" fillId="9" fontId="10" numFmtId="0" xfId="0" applyAlignment="1" applyBorder="1" applyFont="1">
      <alignment horizontal="center" shrinkToFit="0" vertical="center" wrapText="1"/>
    </xf>
    <xf borderId="1" fillId="0" fontId="2" numFmtId="0" xfId="0" applyBorder="1" applyFont="1"/>
    <xf borderId="0" fillId="0" fontId="10" numFmtId="0" xfId="0" applyAlignment="1" applyFont="1">
      <alignment horizontal="center"/>
    </xf>
    <xf borderId="3" fillId="8" fontId="4" numFmtId="0" xfId="0" applyAlignment="1" applyBorder="1" applyFont="1">
      <alignment shrinkToFit="0" vertical="top" wrapText="1"/>
    </xf>
    <xf borderId="0" fillId="0" fontId="87" numFmtId="0" xfId="0" applyFont="1"/>
    <xf borderId="0" fillId="0" fontId="87" numFmtId="0" xfId="0" applyAlignment="1" applyFont="1">
      <alignment shrinkToFit="0" wrapText="1"/>
    </xf>
    <xf borderId="0" fillId="0" fontId="88" numFmtId="0" xfId="0" applyFont="1"/>
    <xf borderId="3" fillId="8" fontId="8" numFmtId="0" xfId="0" applyAlignment="1" applyBorder="1" applyFont="1">
      <alignment horizontal="center" shrinkToFit="0" vertical="center" wrapText="1"/>
    </xf>
    <xf borderId="0" fillId="0" fontId="8" numFmtId="0" xfId="0" applyAlignment="1" applyFont="1">
      <alignment horizontal="center" shrinkToFit="0" wrapText="1"/>
    </xf>
    <xf borderId="3" fillId="8" fontId="4" numFmtId="0" xfId="0" applyAlignment="1" applyBorder="1" applyFont="1">
      <alignment shrinkToFit="0" wrapText="1"/>
    </xf>
    <xf borderId="3" fillId="8" fontId="4" numFmtId="0" xfId="0" applyBorder="1" applyFont="1"/>
    <xf borderId="0" fillId="0" fontId="89" numFmtId="0" xfId="0" applyFont="1"/>
    <xf borderId="1" fillId="0" fontId="4" numFmtId="14" xfId="0" applyAlignment="1" applyBorder="1" applyFont="1" applyNumberFormat="1">
      <alignment horizontal="center" vertical="top"/>
    </xf>
    <xf borderId="1" fillId="7" fontId="1" numFmtId="0" xfId="0" applyAlignment="1" applyBorder="1" applyFont="1">
      <alignment horizontal="left"/>
    </xf>
    <xf borderId="1" fillId="0" fontId="4" numFmtId="166" xfId="0" applyAlignment="1" applyBorder="1" applyFont="1" applyNumberFormat="1">
      <alignment horizontal="center" vertical="top"/>
    </xf>
    <xf borderId="3" fillId="0" fontId="10" numFmtId="3" xfId="0" applyAlignment="1" applyBorder="1" applyFont="1" applyNumberFormat="1">
      <alignment horizontal="center" vertical="top"/>
    </xf>
    <xf borderId="0" fillId="0" fontId="4" numFmtId="14" xfId="0" applyAlignment="1" applyFont="1" applyNumberFormat="1">
      <alignment horizontal="center"/>
    </xf>
    <xf borderId="0" fillId="0" fontId="3" numFmtId="0" xfId="0" applyAlignment="1" applyFont="1">
      <alignment horizontal="center"/>
    </xf>
    <xf borderId="1" fillId="0" fontId="1" numFmtId="15" xfId="0" applyAlignment="1" applyBorder="1" applyFont="1" applyNumberFormat="1">
      <alignment horizontal="center" vertical="top"/>
    </xf>
    <xf borderId="3" fillId="0" fontId="4" numFmtId="3" xfId="0" applyAlignment="1" applyBorder="1" applyFont="1" applyNumberFormat="1">
      <alignment horizontal="center" shrinkToFit="0" vertical="top" wrapText="1"/>
    </xf>
    <xf borderId="3" fillId="0" fontId="3" numFmtId="3" xfId="0" applyAlignment="1" applyBorder="1" applyFont="1" applyNumberFormat="1">
      <alignment shrinkToFit="0" vertical="top" wrapText="1"/>
    </xf>
    <xf borderId="17" fillId="9" fontId="10" numFmtId="0" xfId="0" applyAlignment="1" applyBorder="1" applyFont="1">
      <alignment horizontal="center" shrinkToFit="0" vertical="center" wrapText="1"/>
    </xf>
    <xf borderId="27" fillId="10" fontId="5" numFmtId="0" xfId="0" applyAlignment="1" applyBorder="1" applyFont="1">
      <alignment shrinkToFit="0" wrapText="1"/>
    </xf>
    <xf borderId="1" fillId="0" fontId="90" numFmtId="1" xfId="0" applyAlignment="1" applyBorder="1" applyFont="1" applyNumberFormat="1">
      <alignment horizontal="center" vertical="top"/>
    </xf>
    <xf borderId="11" fillId="0" fontId="4" numFmtId="1" xfId="0" applyAlignment="1" applyBorder="1" applyFont="1" applyNumberFormat="1">
      <alignment horizontal="center" vertical="top"/>
    </xf>
    <xf borderId="11" fillId="0" fontId="3" numFmtId="1" xfId="0" applyAlignment="1" applyBorder="1" applyFont="1" applyNumberFormat="1">
      <alignment horizontal="center" vertical="top"/>
    </xf>
    <xf borderId="1" fillId="0" fontId="4" numFmtId="1" xfId="0" applyAlignment="1" applyBorder="1" applyFont="1" applyNumberFormat="1">
      <alignment horizontal="center" vertical="center"/>
    </xf>
    <xf borderId="1" fillId="0" fontId="1" numFmtId="1" xfId="0" applyAlignment="1" applyBorder="1" applyFont="1" applyNumberFormat="1">
      <alignment horizontal="center" vertical="center"/>
    </xf>
    <xf borderId="11" fillId="0" fontId="1" numFmtId="1" xfId="0" applyAlignment="1" applyBorder="1" applyFont="1" applyNumberFormat="1">
      <alignment horizontal="center" vertical="center"/>
    </xf>
    <xf borderId="1" fillId="0" fontId="3" numFmtId="1" xfId="0" applyAlignment="1" applyBorder="1" applyFont="1" applyNumberFormat="1">
      <alignment horizontal="center" vertical="center"/>
    </xf>
    <xf borderId="1" fillId="0" fontId="3" numFmtId="4" xfId="0" applyAlignment="1" applyBorder="1" applyFont="1" applyNumberFormat="1">
      <alignment horizontal="center" vertical="center"/>
    </xf>
    <xf borderId="0" fillId="0" fontId="91" numFmtId="0" xfId="0" applyAlignment="1" applyFont="1">
      <alignment horizontal="left" shrinkToFit="0" wrapText="1"/>
    </xf>
    <xf borderId="11" fillId="0" fontId="4" numFmtId="1" xfId="0" applyAlignment="1" applyBorder="1" applyFont="1" applyNumberFormat="1">
      <alignment horizontal="center" readingOrder="0" vertical="top"/>
    </xf>
    <xf borderId="1" fillId="0" fontId="4" numFmtId="1" xfId="0" applyAlignment="1" applyBorder="1" applyFont="1" applyNumberFormat="1">
      <alignment horizontal="center" readingOrder="0" vertical="top"/>
    </xf>
    <xf borderId="11" fillId="0" fontId="10" numFmtId="1" xfId="0" applyAlignment="1" applyBorder="1" applyFont="1" applyNumberFormat="1">
      <alignment horizontal="center" vertical="center"/>
    </xf>
    <xf borderId="1" fillId="0" fontId="10" numFmtId="4" xfId="0" applyAlignment="1" applyBorder="1" applyFont="1" applyNumberFormat="1">
      <alignment horizontal="center" vertical="center"/>
    </xf>
    <xf borderId="1" fillId="7" fontId="4" numFmtId="0" xfId="0" applyAlignment="1" applyBorder="1" applyFont="1">
      <alignment horizontal="center" vertical="center"/>
    </xf>
    <xf borderId="11" fillId="0" fontId="4" numFmtId="1" xfId="0" applyAlignment="1" applyBorder="1" applyFont="1" applyNumberFormat="1">
      <alignment horizontal="center" vertical="center"/>
    </xf>
    <xf borderId="3" fillId="0" fontId="4" numFmtId="4" xfId="0" applyAlignment="1" applyBorder="1" applyFont="1" applyNumberFormat="1">
      <alignment horizontal="center" shrinkToFit="0" vertical="top" wrapText="1"/>
    </xf>
    <xf borderId="28" fillId="8" fontId="8" numFmtId="0" xfId="0" applyAlignment="1" applyBorder="1" applyFont="1">
      <alignment horizontal="center" shrinkToFit="0" wrapText="1"/>
    </xf>
    <xf borderId="0" fillId="0" fontId="5" numFmtId="0" xfId="0" applyAlignment="1" applyFont="1">
      <alignment shrinkToFit="0" wrapText="1"/>
    </xf>
    <xf borderId="13" fillId="9" fontId="10" numFmtId="0" xfId="0" applyAlignment="1" applyBorder="1" applyFont="1">
      <alignment horizontal="center" shrinkToFit="0" vertical="center" wrapText="1"/>
    </xf>
    <xf borderId="1" fillId="0" fontId="4" numFmtId="49" xfId="0" applyAlignment="1" applyBorder="1" applyFont="1" applyNumberFormat="1">
      <alignment horizontal="center" vertical="center"/>
    </xf>
    <xf borderId="1" fillId="0" fontId="4" numFmtId="3" xfId="0" applyAlignment="1" applyBorder="1" applyFont="1" applyNumberFormat="1">
      <alignment horizontal="center" vertical="center"/>
    </xf>
    <xf borderId="3" fillId="0" fontId="4" numFmtId="2" xfId="0" applyAlignment="1" applyBorder="1" applyFont="1" applyNumberFormat="1">
      <alignment horizontal="center" vertical="center"/>
    </xf>
    <xf borderId="1" fillId="0" fontId="4" numFmtId="2" xfId="0" applyAlignment="1" applyBorder="1" applyFont="1" applyNumberFormat="1">
      <alignment horizontal="center" vertical="center"/>
    </xf>
    <xf borderId="1" fillId="0" fontId="4" numFmtId="2" xfId="0" applyAlignment="1" applyBorder="1" applyFont="1" applyNumberFormat="1">
      <alignment horizontal="center" vertical="top"/>
    </xf>
    <xf borderId="1" fillId="0" fontId="4" numFmtId="3" xfId="0" applyAlignment="1" applyBorder="1" applyFont="1" applyNumberFormat="1">
      <alignment vertical="top"/>
    </xf>
    <xf borderId="10" fillId="0" fontId="4" numFmtId="2" xfId="0" applyAlignment="1" applyBorder="1" applyFont="1" applyNumberFormat="1">
      <alignment horizontal="center" vertical="top"/>
    </xf>
    <xf borderId="1" fillId="0" fontId="3" numFmtId="3" xfId="0" applyAlignment="1" applyBorder="1" applyFont="1" applyNumberFormat="1">
      <alignment shrinkToFit="0" vertical="top" wrapText="1"/>
    </xf>
    <xf borderId="3" fillId="0" fontId="4" numFmtId="2" xfId="0" applyAlignment="1" applyBorder="1" applyFont="1" applyNumberFormat="1">
      <alignment horizontal="center" shrinkToFit="0" vertical="top" wrapText="1"/>
    </xf>
    <xf borderId="1" fillId="0" fontId="4" numFmtId="2" xfId="0" applyAlignment="1" applyBorder="1" applyFont="1" applyNumberFormat="1">
      <alignment horizontal="center" shrinkToFit="0" vertical="top" wrapText="1"/>
    </xf>
    <xf borderId="1" fillId="0" fontId="3" numFmtId="2" xfId="0" applyAlignment="1" applyBorder="1" applyFont="1" applyNumberFormat="1">
      <alignment horizontal="center" shrinkToFit="0" vertical="top" wrapText="1"/>
    </xf>
    <xf borderId="3" fillId="0" fontId="4" numFmtId="0" xfId="0" applyBorder="1" applyFont="1"/>
    <xf borderId="3" fillId="0" fontId="3" numFmtId="2" xfId="0" applyAlignment="1" applyBorder="1" applyFont="1" applyNumberFormat="1">
      <alignment horizontal="center" shrinkToFit="0" vertical="top" wrapText="1"/>
    </xf>
    <xf borderId="0" fillId="0" fontId="10" numFmtId="2" xfId="0" applyAlignment="1" applyFont="1" applyNumberFormat="1">
      <alignment horizontal="center"/>
    </xf>
    <xf borderId="15" fillId="8" fontId="28" numFmtId="0" xfId="0" applyAlignment="1" applyBorder="1" applyFont="1">
      <alignment horizontal="center" shrinkToFit="0" vertical="top" wrapText="1"/>
    </xf>
    <xf borderId="1" fillId="0" fontId="4" numFmtId="3" xfId="0" applyAlignment="1" applyBorder="1" applyFont="1" applyNumberFormat="1">
      <alignment horizontal="center" shrinkToFit="0" vertical="top" wrapText="1"/>
    </xf>
    <xf borderId="12" fillId="0" fontId="1" numFmtId="0" xfId="0" applyAlignment="1" applyBorder="1" applyFont="1">
      <alignment horizontal="left" vertical="center"/>
    </xf>
    <xf borderId="3" fillId="0" fontId="4" numFmtId="0" xfId="0" applyAlignment="1" applyBorder="1" applyFont="1">
      <alignment horizontal="center"/>
    </xf>
    <xf borderId="28" fillId="8" fontId="8" numFmtId="0" xfId="0" applyAlignment="1" applyBorder="1" applyFont="1">
      <alignment horizontal="center"/>
    </xf>
    <xf borderId="0" fillId="0" fontId="5" numFmtId="2" xfId="0" applyFont="1" applyNumberFormat="1"/>
    <xf borderId="0" fillId="0" fontId="33" numFmtId="0" xfId="0" applyAlignment="1" applyFont="1">
      <alignment horizontal="left"/>
    </xf>
    <xf borderId="2" fillId="9" fontId="10" numFmtId="2" xfId="0" applyAlignment="1" applyBorder="1" applyFont="1" applyNumberFormat="1">
      <alignment horizontal="center" shrinkToFit="0" vertical="center" wrapText="1"/>
    </xf>
    <xf borderId="6" fillId="10" fontId="5" numFmtId="0" xfId="0" applyAlignment="1" applyBorder="1" applyFont="1">
      <alignment horizontal="left" shrinkToFit="0" wrapText="1"/>
    </xf>
    <xf borderId="0" fillId="0" fontId="92" numFmtId="0" xfId="0" applyAlignment="1" applyFont="1">
      <alignment horizontal="left" vertical="top"/>
    </xf>
    <xf borderId="1" fillId="6" fontId="4" numFmtId="1" xfId="0" applyAlignment="1" applyBorder="1" applyFont="1" applyNumberFormat="1">
      <alignment horizontal="center" vertical="top"/>
    </xf>
    <xf borderId="13" fillId="6" fontId="4" numFmtId="2" xfId="0" applyAlignment="1" applyBorder="1" applyFont="1" applyNumberFormat="1">
      <alignment horizontal="center" vertical="top"/>
    </xf>
    <xf borderId="12" fillId="0" fontId="93" numFmtId="0" xfId="0" applyAlignment="1" applyBorder="1" applyFont="1">
      <alignment vertical="top"/>
    </xf>
    <xf borderId="12" fillId="0" fontId="4" numFmtId="49" xfId="0" applyAlignment="1" applyBorder="1" applyFont="1" applyNumberFormat="1">
      <alignment horizontal="left" vertical="top"/>
    </xf>
    <xf borderId="5" fillId="0" fontId="4" numFmtId="49" xfId="0" applyAlignment="1" applyBorder="1" applyFont="1" applyNumberFormat="1">
      <alignment horizontal="left" vertical="top"/>
    </xf>
    <xf borderId="0" fillId="0" fontId="21" numFmtId="0" xfId="0" applyAlignment="1" applyFont="1">
      <alignment horizontal="left" vertical="top"/>
    </xf>
    <xf borderId="5" fillId="0" fontId="4" numFmtId="0" xfId="0" applyAlignment="1" applyBorder="1" applyFont="1">
      <alignment horizontal="left" vertical="top"/>
    </xf>
    <xf borderId="1" fillId="7" fontId="4" numFmtId="0" xfId="0" applyAlignment="1" applyBorder="1" applyFont="1">
      <alignment horizontal="left" vertical="top"/>
    </xf>
    <xf borderId="1" fillId="7" fontId="1" numFmtId="0" xfId="0" applyAlignment="1" applyBorder="1" applyFont="1">
      <alignment horizontal="left" vertical="top"/>
    </xf>
    <xf borderId="1" fillId="7" fontId="1" numFmtId="1" xfId="0" applyAlignment="1" applyBorder="1" applyFont="1" applyNumberFormat="1">
      <alignment horizontal="center" vertical="top"/>
    </xf>
    <xf borderId="1" fillId="7" fontId="1" numFmtId="2" xfId="0" applyAlignment="1" applyBorder="1" applyFont="1" applyNumberFormat="1">
      <alignment horizontal="center" vertical="top"/>
    </xf>
    <xf borderId="1" fillId="7" fontId="4" numFmtId="0" xfId="0" applyAlignment="1" applyBorder="1" applyFont="1">
      <alignment horizontal="center"/>
    </xf>
    <xf borderId="1" fillId="0" fontId="3" numFmtId="2" xfId="0" applyAlignment="1" applyBorder="1" applyFont="1" applyNumberFormat="1">
      <alignment horizontal="center" vertical="center"/>
    </xf>
    <xf borderId="2" fillId="7" fontId="4" numFmtId="0" xfId="0" applyAlignment="1" applyBorder="1" applyFont="1">
      <alignment horizontal="left" vertical="top"/>
    </xf>
    <xf borderId="1" fillId="7" fontId="94" numFmtId="0" xfId="0" applyAlignment="1" applyBorder="1" applyFont="1">
      <alignment horizontal="left" vertical="top"/>
    </xf>
    <xf borderId="1" fillId="7" fontId="4" numFmtId="1" xfId="0" applyAlignment="1" applyBorder="1" applyFont="1" applyNumberFormat="1">
      <alignment horizontal="center" vertical="top"/>
    </xf>
    <xf borderId="1" fillId="7" fontId="4" numFmtId="2" xfId="0" applyAlignment="1" applyBorder="1" applyFont="1" applyNumberFormat="1">
      <alignment horizontal="center" vertical="top"/>
    </xf>
    <xf borderId="2" fillId="7" fontId="1" numFmtId="0" xfId="0" applyAlignment="1" applyBorder="1" applyFont="1">
      <alignment horizontal="left" vertical="top"/>
    </xf>
    <xf borderId="2" fillId="7" fontId="1" numFmtId="0" xfId="0" applyAlignment="1" applyBorder="1" applyFont="1">
      <alignment horizontal="left" readingOrder="0" vertical="top"/>
    </xf>
    <xf borderId="3" fillId="0" fontId="4" numFmtId="0" xfId="0" applyAlignment="1" applyBorder="1" applyFont="1">
      <alignment horizontal="center" vertical="center"/>
    </xf>
    <xf borderId="1" fillId="0" fontId="10" numFmtId="2" xfId="0" applyAlignment="1" applyBorder="1" applyFont="1" applyNumberFormat="1">
      <alignment horizontal="center" vertical="center"/>
    </xf>
    <xf borderId="3" fillId="0" fontId="1" numFmtId="2" xfId="0" applyAlignment="1" applyBorder="1" applyFont="1" applyNumberFormat="1">
      <alignment horizontal="center" vertical="center"/>
    </xf>
    <xf borderId="3" fillId="0" fontId="1" numFmtId="1" xfId="0" applyAlignment="1" applyBorder="1" applyFont="1" applyNumberFormat="1">
      <alignment horizontal="center" vertical="center"/>
    </xf>
    <xf borderId="20" fillId="0" fontId="4" numFmtId="0" xfId="0" applyAlignment="1" applyBorder="1" applyFont="1">
      <alignment horizontal="left" vertical="top"/>
    </xf>
    <xf borderId="12" fillId="0" fontId="95" numFmtId="0" xfId="0" applyAlignment="1" applyBorder="1" applyFont="1">
      <alignment horizontal="left" vertical="top"/>
    </xf>
    <xf borderId="3" fillId="0" fontId="4" numFmtId="1" xfId="0" applyAlignment="1" applyBorder="1" applyFont="1" applyNumberFormat="1">
      <alignment horizontal="center" vertical="center"/>
    </xf>
    <xf borderId="12" fillId="0" fontId="1" numFmtId="0" xfId="0" applyAlignment="1" applyBorder="1" applyFont="1">
      <alignment horizontal="left" vertical="top"/>
    </xf>
    <xf borderId="12" fillId="0" fontId="4" numFmtId="1" xfId="0" applyAlignment="1" applyBorder="1" applyFont="1" applyNumberFormat="1">
      <alignment horizontal="center" vertical="center"/>
    </xf>
    <xf borderId="18" fillId="0" fontId="4" numFmtId="1" xfId="0" applyAlignment="1" applyBorder="1" applyFont="1" applyNumberFormat="1">
      <alignment horizontal="center" vertical="center"/>
    </xf>
    <xf borderId="12" fillId="0" fontId="10" numFmtId="2" xfId="0" applyAlignment="1" applyBorder="1" applyFont="1" applyNumberFormat="1">
      <alignment horizontal="center" vertical="center"/>
    </xf>
    <xf borderId="10" fillId="0" fontId="4" numFmtId="0" xfId="0" applyAlignment="1" applyBorder="1" applyFont="1">
      <alignment horizontal="left" vertical="top"/>
    </xf>
    <xf borderId="1" fillId="0" fontId="1" numFmtId="2" xfId="0" applyAlignment="1" applyBorder="1" applyFont="1" applyNumberFormat="1">
      <alignment horizontal="center" vertical="top"/>
    </xf>
    <xf borderId="29" fillId="0" fontId="4" numFmtId="0" xfId="0" applyAlignment="1" applyBorder="1" applyFont="1">
      <alignment horizontal="left" vertical="top"/>
    </xf>
    <xf borderId="12" fillId="0" fontId="1" numFmtId="0" xfId="0" applyAlignment="1" applyBorder="1" applyFont="1">
      <alignment horizontal="left" readingOrder="0" vertical="top"/>
    </xf>
    <xf borderId="1" fillId="0" fontId="1" numFmtId="2" xfId="0" applyAlignment="1" applyBorder="1" applyFont="1" applyNumberFormat="1">
      <alignment horizontal="center" vertical="center"/>
    </xf>
    <xf borderId="12" fillId="0" fontId="1" numFmtId="0" xfId="0" applyAlignment="1" applyBorder="1" applyFont="1">
      <alignment horizontal="center" readingOrder="0" vertical="center"/>
    </xf>
    <xf borderId="1" fillId="6" fontId="1" numFmtId="0" xfId="0" applyAlignment="1" applyBorder="1" applyFont="1">
      <alignment horizontal="center" vertical="center"/>
    </xf>
    <xf borderId="1" fillId="6" fontId="96" numFmtId="0" xfId="0" applyAlignment="1" applyBorder="1" applyFont="1">
      <alignment horizontal="center" vertical="center"/>
    </xf>
    <xf borderId="1" fillId="6" fontId="1" numFmtId="1" xfId="0" applyAlignment="1" applyBorder="1" applyFont="1" applyNumberFormat="1">
      <alignment horizontal="center" vertical="center"/>
    </xf>
    <xf borderId="13" fillId="6" fontId="1" numFmtId="0" xfId="0" applyAlignment="1" applyBorder="1" applyFont="1">
      <alignment horizontal="center" vertical="center"/>
    </xf>
    <xf borderId="12" fillId="0" fontId="1" numFmtId="1" xfId="0" applyAlignment="1" applyBorder="1" applyFont="1" applyNumberFormat="1">
      <alignment horizontal="center" vertical="center"/>
    </xf>
    <xf borderId="20" fillId="0" fontId="10" numFmtId="0" xfId="0" applyAlignment="1" applyBorder="1" applyFont="1">
      <alignment horizontal="left" vertical="center"/>
    </xf>
    <xf borderId="20" fillId="0" fontId="1" numFmtId="0" xfId="0" applyAlignment="1" applyBorder="1" applyFont="1">
      <alignment horizontal="left" vertical="center"/>
    </xf>
    <xf borderId="11" fillId="0" fontId="1" numFmtId="0" xfId="0" applyAlignment="1" applyBorder="1" applyFont="1">
      <alignment horizontal="left" vertical="center"/>
    </xf>
    <xf borderId="20" fillId="0" fontId="1" numFmtId="1" xfId="0" applyAlignment="1" applyBorder="1" applyFont="1" applyNumberFormat="1">
      <alignment horizontal="center" vertical="center"/>
    </xf>
    <xf borderId="29" fillId="0" fontId="1" numFmtId="0" xfId="0" applyAlignment="1" applyBorder="1" applyFont="1">
      <alignment horizontal="center" vertical="center"/>
    </xf>
    <xf borderId="20" fillId="0" fontId="10" numFmtId="0" xfId="0" applyAlignment="1" applyBorder="1" applyFont="1">
      <alignment horizontal="center" vertical="center"/>
    </xf>
    <xf borderId="1" fillId="6" fontId="10" numFmtId="0" xfId="0" applyAlignment="1" applyBorder="1" applyFont="1">
      <alignment horizontal="left" vertical="center"/>
    </xf>
    <xf borderId="2" fillId="6" fontId="1" numFmtId="0" xfId="0" applyAlignment="1" applyBorder="1" applyFont="1">
      <alignment horizontal="left" vertical="center"/>
    </xf>
    <xf borderId="1" fillId="6" fontId="1" numFmtId="0" xfId="0" applyAlignment="1" applyBorder="1" applyFont="1">
      <alignment horizontal="left" vertical="center"/>
    </xf>
    <xf borderId="11" fillId="0" fontId="10" numFmtId="0" xfId="0" applyAlignment="1" applyBorder="1" applyFont="1">
      <alignment horizontal="left" vertical="center"/>
    </xf>
    <xf borderId="1" fillId="0" fontId="10" numFmtId="0" xfId="0" applyAlignment="1" applyBorder="1" applyFont="1">
      <alignment horizontal="left" vertical="center"/>
    </xf>
    <xf borderId="0" fillId="0" fontId="1" numFmtId="0" xfId="0" applyAlignment="1" applyFont="1">
      <alignment horizontal="left" vertical="center"/>
    </xf>
    <xf borderId="2" fillId="6" fontId="4" numFmtId="0" xfId="0" applyAlignment="1" applyBorder="1" applyFont="1">
      <alignment horizontal="left" vertical="top"/>
    </xf>
    <xf borderId="1" fillId="0" fontId="3" numFmtId="0" xfId="0" applyAlignment="1" applyBorder="1" applyFont="1">
      <alignment horizontal="left" vertical="top"/>
    </xf>
    <xf borderId="1" fillId="0" fontId="10" numFmtId="0" xfId="0" applyAlignment="1" applyBorder="1" applyFont="1">
      <alignment horizontal="left" vertical="top"/>
    </xf>
    <xf borderId="3" fillId="0" fontId="1" numFmtId="0" xfId="0" applyAlignment="1" applyBorder="1" applyFont="1">
      <alignment horizontal="center" vertical="top"/>
    </xf>
    <xf borderId="1" fillId="0" fontId="4" numFmtId="49" xfId="0" applyAlignment="1" applyBorder="1" applyFont="1" applyNumberFormat="1">
      <alignment horizontal="left" vertical="center"/>
    </xf>
    <xf borderId="9" fillId="0" fontId="4" numFmtId="0" xfId="0" applyAlignment="1" applyBorder="1" applyFont="1">
      <alignment horizontal="center" vertical="center"/>
    </xf>
    <xf borderId="3" fillId="0" fontId="3" numFmtId="3" xfId="0" applyAlignment="1" applyBorder="1" applyFont="1" applyNumberFormat="1">
      <alignment horizontal="center" vertical="center"/>
    </xf>
    <xf borderId="12" fillId="0" fontId="4" numFmtId="49" xfId="0" applyAlignment="1" applyBorder="1" applyFont="1" applyNumberFormat="1">
      <alignment horizontal="left" vertical="center"/>
    </xf>
    <xf borderId="12" fillId="0" fontId="4" numFmtId="0" xfId="0" applyAlignment="1" applyBorder="1" applyFont="1">
      <alignment horizontal="center" vertical="center"/>
    </xf>
    <xf borderId="18" fillId="0" fontId="3" numFmtId="3" xfId="0" applyAlignment="1" applyBorder="1" applyFont="1" applyNumberFormat="1">
      <alignment horizontal="center" vertical="center"/>
    </xf>
    <xf borderId="12" fillId="0" fontId="3" numFmtId="2" xfId="0" applyAlignment="1" applyBorder="1" applyFont="1" applyNumberFormat="1">
      <alignment horizontal="center"/>
    </xf>
    <xf borderId="12" fillId="0" fontId="3" numFmtId="0" xfId="0" applyAlignment="1" applyBorder="1" applyFont="1">
      <alignment horizontal="center"/>
    </xf>
    <xf borderId="1" fillId="7" fontId="97" numFmtId="0" xfId="0" applyAlignment="1" applyBorder="1" applyFont="1">
      <alignment horizontal="left" vertical="top"/>
    </xf>
    <xf borderId="1" fillId="7" fontId="21" numFmtId="0" xfId="0" applyBorder="1" applyFont="1"/>
    <xf borderId="1" fillId="7" fontId="98" numFmtId="0" xfId="0" applyBorder="1" applyFont="1"/>
    <xf borderId="1" fillId="7" fontId="4" numFmtId="49" xfId="0" applyAlignment="1" applyBorder="1" applyFont="1" applyNumberFormat="1">
      <alignment horizontal="left" vertical="top"/>
    </xf>
    <xf borderId="1" fillId="7" fontId="3" numFmtId="2" xfId="0" applyAlignment="1" applyBorder="1" applyFont="1" applyNumberFormat="1">
      <alignment horizontal="center" vertical="top"/>
    </xf>
    <xf borderId="1" fillId="0" fontId="10" numFmtId="2" xfId="0" applyAlignment="1" applyBorder="1" applyFont="1" applyNumberFormat="1">
      <alignment horizontal="center" vertical="top"/>
    </xf>
    <xf borderId="1" fillId="0" fontId="10" numFmtId="2" xfId="0" applyAlignment="1" applyBorder="1" applyFont="1" applyNumberFormat="1">
      <alignment horizontal="center"/>
    </xf>
    <xf borderId="1" fillId="6" fontId="4" numFmtId="2" xfId="0" applyAlignment="1" applyBorder="1" applyFont="1" applyNumberFormat="1">
      <alignment horizontal="center" vertical="top"/>
    </xf>
    <xf borderId="0" fillId="0" fontId="99" numFmtId="0" xfId="0" applyAlignment="1" applyFont="1">
      <alignment horizontal="left" vertical="center"/>
    </xf>
    <xf borderId="0" fillId="0" fontId="100" numFmtId="0" xfId="0" applyAlignment="1" applyFont="1">
      <alignment horizontal="left" vertical="top"/>
    </xf>
    <xf borderId="6" fillId="7" fontId="4" numFmtId="0" xfId="0" applyAlignment="1" applyBorder="1" applyFont="1">
      <alignment horizontal="left" vertical="top"/>
    </xf>
    <xf borderId="0" fillId="0" fontId="26" numFmtId="0" xfId="0" applyAlignment="1" applyFont="1">
      <alignment horizontal="left" vertical="center"/>
    </xf>
    <xf borderId="12" fillId="0" fontId="3" numFmtId="2" xfId="0" applyAlignment="1" applyBorder="1" applyFont="1" applyNumberFormat="1">
      <alignment horizontal="center" vertical="center"/>
    </xf>
    <xf borderId="3" fillId="0" fontId="3" numFmtId="3" xfId="0" applyAlignment="1" applyBorder="1" applyFont="1" applyNumberFormat="1">
      <alignment horizontal="center" vertical="top"/>
    </xf>
    <xf borderId="3" fillId="0" fontId="3" numFmtId="2" xfId="0" applyAlignment="1" applyBorder="1" applyFont="1" applyNumberFormat="1">
      <alignment horizontal="center"/>
    </xf>
    <xf borderId="3" fillId="0" fontId="10" numFmtId="0" xfId="0" applyAlignment="1" applyBorder="1" applyFont="1">
      <alignment horizontal="center" vertical="top"/>
    </xf>
    <xf borderId="3" fillId="0" fontId="3" numFmtId="0" xfId="0" applyAlignment="1" applyBorder="1" applyFont="1">
      <alignment horizontal="center"/>
    </xf>
    <xf borderId="3" fillId="0" fontId="4" numFmtId="2" xfId="0" applyAlignment="1" applyBorder="1" applyFont="1" applyNumberFormat="1">
      <alignment horizontal="center"/>
    </xf>
    <xf borderId="15" fillId="8" fontId="28" numFmtId="0" xfId="0" applyAlignment="1" applyBorder="1" applyFont="1">
      <alignment horizontal="center" vertical="top"/>
    </xf>
    <xf borderId="0" fillId="0" fontId="8" numFmtId="0" xfId="0" applyAlignment="1" applyFont="1">
      <alignment horizontal="left" shrinkToFit="0" wrapText="1"/>
    </xf>
    <xf borderId="2" fillId="9" fontId="10" numFmtId="0" xfId="0" applyAlignment="1" applyBorder="1" applyFont="1">
      <alignment horizontal="left" shrinkToFit="0" vertical="center" wrapText="1"/>
    </xf>
    <xf borderId="1" fillId="9" fontId="10" numFmtId="2" xfId="0" applyAlignment="1" applyBorder="1" applyFont="1" applyNumberFormat="1">
      <alignment horizontal="center" shrinkToFit="0" vertical="center" wrapText="1"/>
    </xf>
    <xf borderId="1" fillId="0" fontId="4" numFmtId="167" xfId="0" applyAlignment="1" applyBorder="1" applyFont="1" applyNumberFormat="1">
      <alignment horizontal="center" vertical="top"/>
    </xf>
    <xf borderId="1" fillId="6" fontId="4" numFmtId="167" xfId="0" applyAlignment="1" applyBorder="1" applyFont="1" applyNumberFormat="1">
      <alignment horizontal="center" vertical="top"/>
    </xf>
    <xf borderId="1" fillId="0" fontId="1" numFmtId="167" xfId="0" applyAlignment="1" applyBorder="1" applyFont="1" applyNumberFormat="1">
      <alignment horizontal="center" vertical="top"/>
    </xf>
    <xf borderId="1" fillId="0" fontId="101" numFmtId="14" xfId="0" applyAlignment="1" applyBorder="1" applyFont="1" applyNumberFormat="1">
      <alignment horizontal="center"/>
    </xf>
    <xf borderId="13" fillId="6" fontId="4" numFmtId="0" xfId="0" applyAlignment="1" applyBorder="1" applyFont="1">
      <alignment horizontal="left" vertical="top"/>
    </xf>
    <xf borderId="17" fillId="6" fontId="4" numFmtId="1" xfId="0" applyAlignment="1" applyBorder="1" applyFont="1" applyNumberFormat="1">
      <alignment horizontal="center" vertical="top"/>
    </xf>
    <xf borderId="5" fillId="0" fontId="4" numFmtId="1" xfId="0" applyAlignment="1" applyBorder="1" applyFont="1" applyNumberFormat="1">
      <alignment horizontal="center" vertical="top"/>
    </xf>
    <xf borderId="3" fillId="0" fontId="1" numFmtId="0" xfId="0" applyAlignment="1" applyBorder="1" applyFont="1">
      <alignment horizontal="left" vertical="top"/>
    </xf>
    <xf borderId="5" fillId="0" fontId="1" numFmtId="1" xfId="0" applyAlignment="1" applyBorder="1" applyFont="1" applyNumberFormat="1">
      <alignment horizontal="center" vertical="top"/>
    </xf>
    <xf borderId="11" fillId="0" fontId="1" numFmtId="14" xfId="0" applyAlignment="1" applyBorder="1" applyFont="1" applyNumberFormat="1">
      <alignment horizontal="center" vertical="top"/>
    </xf>
    <xf borderId="0" fillId="0" fontId="102" numFmtId="0" xfId="0" applyAlignment="1" applyFont="1">
      <alignment vertical="top"/>
    </xf>
    <xf borderId="11" fillId="0" fontId="4" numFmtId="0" xfId="0" applyAlignment="1" applyBorder="1" applyFont="1">
      <alignment horizontal="left" vertical="top"/>
    </xf>
    <xf borderId="10" fillId="0" fontId="103" numFmtId="0" xfId="0" applyAlignment="1" applyBorder="1" applyFont="1">
      <alignment horizontal="left" vertical="top"/>
    </xf>
    <xf borderId="1" fillId="0" fontId="104" numFmtId="0" xfId="0" applyAlignment="1" applyBorder="1" applyFont="1">
      <alignment horizontal="left" vertical="top"/>
    </xf>
    <xf borderId="1" fillId="6" fontId="105" numFmtId="0" xfId="0" applyAlignment="1" applyBorder="1" applyFont="1">
      <alignment horizontal="left" shrinkToFit="0" vertical="top" wrapText="1"/>
    </xf>
    <xf borderId="0" fillId="0" fontId="106" numFmtId="0" xfId="0" applyAlignment="1" applyFont="1">
      <alignment shrinkToFit="0" vertical="top" wrapText="1"/>
    </xf>
    <xf borderId="1" fillId="0" fontId="107" numFmtId="0" xfId="0" applyAlignment="1" applyBorder="1" applyFont="1">
      <alignment horizontal="center" shrinkToFit="0" vertical="center" wrapText="1"/>
    </xf>
    <xf borderId="0" fillId="0" fontId="108" numFmtId="0" xfId="0" applyAlignment="1" applyFont="1">
      <alignment horizontal="left" vertical="center"/>
    </xf>
    <xf borderId="1" fillId="0" fontId="109" numFmtId="0" xfId="0" applyAlignment="1" applyBorder="1" applyFont="1">
      <alignment horizontal="left" shrinkToFit="0" vertical="top" wrapText="1"/>
    </xf>
    <xf borderId="1" fillId="0" fontId="110" numFmtId="0" xfId="0" applyAlignment="1" applyBorder="1" applyFont="1">
      <alignment horizontal="left" vertical="top"/>
    </xf>
    <xf borderId="1" fillId="0" fontId="4" numFmtId="14" xfId="0" applyAlignment="1" applyBorder="1" applyFont="1" applyNumberFormat="1">
      <alignment horizontal="center" vertical="center"/>
    </xf>
    <xf borderId="1" fillId="7" fontId="4" numFmtId="167" xfId="0" applyAlignment="1" applyBorder="1" applyFont="1" applyNumberFormat="1">
      <alignment horizontal="center" vertical="top"/>
    </xf>
    <xf borderId="13" fillId="7" fontId="4" numFmtId="2" xfId="0" applyAlignment="1" applyBorder="1" applyFont="1" applyNumberFormat="1">
      <alignment horizontal="center" vertical="top"/>
    </xf>
    <xf borderId="1" fillId="0" fontId="4" numFmtId="15" xfId="0" applyAlignment="1" applyBorder="1" applyFont="1" applyNumberFormat="1">
      <alignment horizontal="center" vertical="top"/>
    </xf>
    <xf borderId="11" fillId="0" fontId="111" numFmtId="0" xfId="0" applyAlignment="1" applyBorder="1" applyFont="1">
      <alignment horizontal="left" vertical="top"/>
    </xf>
    <xf borderId="11" fillId="0" fontId="4" numFmtId="15" xfId="0" applyAlignment="1" applyBorder="1" applyFont="1" applyNumberFormat="1">
      <alignment horizontal="center" vertical="top"/>
    </xf>
    <xf borderId="10" fillId="0" fontId="4" numFmtId="0" xfId="0" applyAlignment="1" applyBorder="1" applyFont="1">
      <alignment horizontal="center" vertical="top"/>
    </xf>
    <xf borderId="1" fillId="0" fontId="112" numFmtId="0" xfId="0" applyAlignment="1" applyBorder="1" applyFont="1">
      <alignment horizontal="center" shrinkToFit="0" vertical="top" wrapText="1"/>
    </xf>
    <xf borderId="0" fillId="0" fontId="113" numFmtId="168" xfId="0" applyAlignment="1" applyFont="1" applyNumberFormat="1">
      <alignment horizontal="left"/>
    </xf>
    <xf borderId="1" fillId="6" fontId="4" numFmtId="14" xfId="0" applyAlignment="1" applyBorder="1" applyFont="1" applyNumberFormat="1">
      <alignment horizontal="center" vertical="top"/>
    </xf>
    <xf borderId="1" fillId="0" fontId="114" numFmtId="0" xfId="0" applyAlignment="1" applyBorder="1" applyFont="1">
      <alignment horizontal="left"/>
    </xf>
    <xf borderId="1" fillId="6" fontId="4" numFmtId="0" xfId="0" applyAlignment="1" applyBorder="1" applyFont="1">
      <alignment horizontal="center" vertical="center"/>
    </xf>
    <xf borderId="3" fillId="0" fontId="4" numFmtId="16" xfId="0" applyAlignment="1" applyBorder="1" applyFont="1" applyNumberFormat="1">
      <alignment horizontal="center" vertical="top"/>
    </xf>
    <xf borderId="1" fillId="0" fontId="1" numFmtId="169" xfId="0" applyAlignment="1" applyBorder="1" applyFont="1" applyNumberFormat="1">
      <alignment horizontal="center" vertical="top"/>
    </xf>
    <xf borderId="2" fillId="6" fontId="115" numFmtId="0" xfId="0" applyAlignment="1" applyBorder="1" applyFont="1">
      <alignment horizontal="left" vertical="top"/>
    </xf>
    <xf borderId="1" fillId="0" fontId="1" numFmtId="14" xfId="0" applyAlignment="1" applyBorder="1" applyFont="1" applyNumberFormat="1">
      <alignment horizontal="center" vertical="top"/>
    </xf>
    <xf borderId="0" fillId="0" fontId="116" numFmtId="0" xfId="0" applyAlignment="1" applyFont="1">
      <alignment horizontal="left"/>
    </xf>
    <xf borderId="20" fillId="0" fontId="1" numFmtId="1" xfId="0" applyAlignment="1" applyBorder="1" applyFont="1" applyNumberFormat="1">
      <alignment horizontal="center" vertical="top"/>
    </xf>
    <xf borderId="20" fillId="0" fontId="4" numFmtId="0" xfId="0" applyAlignment="1" applyBorder="1" applyFont="1">
      <alignment horizontal="center"/>
    </xf>
    <xf borderId="1" fillId="6" fontId="100" numFmtId="0" xfId="0" applyAlignment="1" applyBorder="1" applyFont="1">
      <alignment horizontal="left" vertical="top"/>
    </xf>
    <xf borderId="1" fillId="6" fontId="4" numFmtId="1" xfId="0" applyAlignment="1" applyBorder="1" applyFont="1" applyNumberFormat="1">
      <alignment horizontal="center" vertical="center"/>
    </xf>
    <xf borderId="1" fillId="0" fontId="117" numFmtId="0" xfId="0" applyAlignment="1" applyBorder="1" applyFont="1">
      <alignment horizontal="left" vertical="top"/>
    </xf>
    <xf borderId="1" fillId="0" fontId="4" numFmtId="2" xfId="0" applyAlignment="1" applyBorder="1" applyFont="1" applyNumberFormat="1">
      <alignment horizontal="left" vertical="top"/>
    </xf>
    <xf borderId="13" fillId="6" fontId="4" numFmtId="1" xfId="0" applyAlignment="1" applyBorder="1" applyFont="1" applyNumberFormat="1">
      <alignment horizontal="center" vertical="top"/>
    </xf>
    <xf borderId="12" fillId="0" fontId="1" numFmtId="1" xfId="0" applyAlignment="1" applyBorder="1" applyFont="1" applyNumberFormat="1">
      <alignment horizontal="center" vertical="top"/>
    </xf>
    <xf borderId="18" fillId="0" fontId="1" numFmtId="2" xfId="0" applyAlignment="1" applyBorder="1" applyFont="1" applyNumberFormat="1">
      <alignment horizontal="center" vertical="top"/>
    </xf>
    <xf borderId="11" fillId="0" fontId="1" numFmtId="1" xfId="0" applyAlignment="1" applyBorder="1" applyFont="1" applyNumberFormat="1">
      <alignment horizontal="center" vertical="top"/>
    </xf>
    <xf borderId="10" fillId="0" fontId="1" numFmtId="2" xfId="0" applyAlignment="1" applyBorder="1" applyFont="1" applyNumberFormat="1">
      <alignment horizontal="center" vertical="top"/>
    </xf>
    <xf borderId="10" fillId="0" fontId="4" numFmtId="0" xfId="0" applyBorder="1" applyFont="1"/>
    <xf borderId="11" fillId="0" fontId="4" numFmtId="0" xfId="0" applyAlignment="1" applyBorder="1" applyFont="1">
      <alignment horizontal="left"/>
    </xf>
    <xf borderId="0" fillId="0" fontId="1" numFmtId="2" xfId="0" applyAlignment="1" applyFont="1" applyNumberFormat="1">
      <alignment horizontal="center"/>
    </xf>
    <xf borderId="15" fillId="8" fontId="36" numFmtId="0" xfId="0" applyAlignment="1" applyBorder="1" applyFont="1">
      <alignment horizontal="center" shrinkToFit="0" vertical="top" wrapText="1"/>
    </xf>
    <xf borderId="3" fillId="8" fontId="1" numFmtId="0" xfId="0" applyAlignment="1" applyBorder="1" applyFont="1">
      <alignment shrinkToFit="0" wrapText="1"/>
    </xf>
    <xf borderId="3" fillId="8" fontId="10" numFmtId="0" xfId="0" applyAlignment="1" applyBorder="1" applyFont="1">
      <alignment shrinkToFit="0" vertical="top" wrapText="1"/>
    </xf>
    <xf borderId="1" fillId="6" fontId="118" numFmtId="0" xfId="0" applyAlignment="1" applyBorder="1" applyFont="1">
      <alignment shrinkToFit="0" vertical="top" wrapText="1"/>
    </xf>
    <xf borderId="5" fillId="0" fontId="3" numFmtId="0" xfId="0" applyAlignment="1" applyBorder="1" applyFont="1">
      <alignment horizontal="center"/>
    </xf>
    <xf borderId="4" fillId="0" fontId="3" numFmtId="0" xfId="0" applyAlignment="1" applyBorder="1" applyFont="1">
      <alignment horizontal="center"/>
    </xf>
    <xf borderId="1" fillId="7" fontId="119" numFmtId="0" xfId="0" applyAlignment="1" applyBorder="1" applyFont="1">
      <alignment horizontal="center" shrinkToFit="0" vertical="center" wrapText="1"/>
    </xf>
    <xf borderId="1" fillId="0" fontId="120" numFmtId="0" xfId="0" applyAlignment="1" applyBorder="1" applyFont="1">
      <alignment vertical="center"/>
    </xf>
    <xf borderId="3" fillId="0" fontId="3" numFmtId="0" xfId="0" applyAlignment="1" applyBorder="1" applyFont="1">
      <alignment horizontal="center" vertical="center"/>
    </xf>
    <xf borderId="5" fillId="0" fontId="4" numFmtId="0" xfId="0" applyAlignment="1" applyBorder="1" applyFont="1">
      <alignment horizontal="left" vertical="center"/>
    </xf>
    <xf borderId="1" fillId="0" fontId="1" numFmtId="2" xfId="0" applyAlignment="1" applyBorder="1" applyFont="1" applyNumberFormat="1">
      <alignment horizontal="left" vertical="center"/>
    </xf>
    <xf borderId="1" fillId="0" fontId="121" numFmtId="0" xfId="0" applyAlignment="1" applyBorder="1" applyFont="1">
      <alignment horizontal="left" vertical="center"/>
    </xf>
    <xf borderId="12" fillId="0" fontId="4" numFmtId="2" xfId="0" applyAlignment="1" applyBorder="1" applyFont="1" applyNumberFormat="1">
      <alignment horizontal="center" vertical="top"/>
    </xf>
    <xf borderId="18" fillId="0" fontId="3" numFmtId="0" xfId="0" applyAlignment="1" applyBorder="1" applyFont="1">
      <alignment horizontal="center" vertical="center"/>
    </xf>
    <xf borderId="1" fillId="7" fontId="122" numFmtId="0" xfId="0" applyAlignment="1" applyBorder="1" applyFont="1">
      <alignment vertical="top"/>
    </xf>
    <xf borderId="18" fillId="0" fontId="4" numFmtId="2" xfId="0" applyAlignment="1" applyBorder="1" applyFont="1" applyNumberFormat="1">
      <alignment horizontal="center" vertical="top"/>
    </xf>
    <xf borderId="2" fillId="6" fontId="123" numFmtId="0" xfId="0" applyAlignment="1" applyBorder="1" applyFont="1">
      <alignment vertical="top"/>
    </xf>
    <xf borderId="1" fillId="6" fontId="1" numFmtId="0" xfId="0" applyAlignment="1" applyBorder="1" applyFont="1">
      <alignment horizontal="left" vertical="top"/>
    </xf>
    <xf borderId="17" fillId="6" fontId="1" numFmtId="0" xfId="0" applyAlignment="1" applyBorder="1" applyFont="1">
      <alignment horizontal="center" vertical="top"/>
    </xf>
    <xf borderId="17" fillId="6" fontId="124" numFmtId="0" xfId="0" applyAlignment="1" applyBorder="1" applyFont="1">
      <alignment horizontal="left" vertical="top"/>
    </xf>
    <xf borderId="30" fillId="6" fontId="1" numFmtId="0" xfId="0" applyAlignment="1" applyBorder="1" applyFont="1">
      <alignment horizontal="center" vertical="top"/>
    </xf>
    <xf borderId="17" fillId="6" fontId="4" numFmtId="0" xfId="0" applyAlignment="1" applyBorder="1" applyFont="1">
      <alignment horizontal="center" vertical="top"/>
    </xf>
    <xf borderId="17" fillId="6" fontId="10" numFmtId="170" xfId="0" applyAlignment="1" applyBorder="1" applyFont="1" applyNumberFormat="1">
      <alignment horizontal="center" vertical="top"/>
    </xf>
    <xf borderId="1" fillId="6" fontId="125" numFmtId="0" xfId="0" applyAlignment="1" applyBorder="1" applyFont="1">
      <alignment vertical="top"/>
    </xf>
    <xf borderId="12" fillId="0" fontId="4" numFmtId="0" xfId="0" applyAlignment="1" applyBorder="1" applyFont="1">
      <alignment horizontal="left" vertical="center"/>
    </xf>
    <xf borderId="12" fillId="0" fontId="1" numFmtId="2" xfId="0" applyAlignment="1" applyBorder="1" applyFont="1" applyNumberFormat="1">
      <alignment horizontal="left" vertical="center"/>
    </xf>
    <xf borderId="12" fillId="0" fontId="1" numFmtId="2" xfId="0" applyAlignment="1" applyBorder="1" applyFont="1" applyNumberFormat="1">
      <alignment horizontal="center" vertical="center"/>
    </xf>
    <xf borderId="12" fillId="0" fontId="126" numFmtId="0" xfId="0" applyAlignment="1" applyBorder="1" applyFont="1">
      <alignment horizontal="left" shrinkToFit="0" vertical="center" wrapText="1"/>
    </xf>
    <xf borderId="11" fillId="0" fontId="4" numFmtId="0" xfId="0" applyAlignment="1" applyBorder="1" applyFont="1">
      <alignment horizontal="left" vertical="center"/>
    </xf>
    <xf borderId="11" fillId="0" fontId="1" numFmtId="2" xfId="0" applyAlignment="1" applyBorder="1" applyFont="1" applyNumberFormat="1">
      <alignment horizontal="left" vertical="center"/>
    </xf>
    <xf borderId="11" fillId="0" fontId="1" numFmtId="2" xfId="0" applyAlignment="1" applyBorder="1" applyFont="1" applyNumberFormat="1">
      <alignment horizontal="center" vertical="center"/>
    </xf>
    <xf borderId="11" fillId="0" fontId="127" numFmtId="0" xfId="0" applyAlignment="1" applyBorder="1" applyFont="1">
      <alignment horizontal="left" shrinkToFit="0" vertical="center" wrapText="1"/>
    </xf>
    <xf borderId="10" fillId="0" fontId="4" numFmtId="2" xfId="0" applyAlignment="1" applyBorder="1" applyFont="1" applyNumberFormat="1">
      <alignment horizontal="center" vertical="center"/>
    </xf>
    <xf borderId="11" fillId="0" fontId="3" numFmtId="0" xfId="0" applyAlignment="1" applyBorder="1" applyFont="1">
      <alignment horizontal="center"/>
    </xf>
    <xf borderId="5" fillId="0" fontId="4" numFmtId="2" xfId="0" applyAlignment="1" applyBorder="1" applyFont="1" applyNumberFormat="1">
      <alignment horizontal="center" vertical="center"/>
    </xf>
    <xf borderId="4" fillId="0" fontId="1" numFmtId="0" xfId="0" applyAlignment="1" applyBorder="1" applyFont="1">
      <alignment horizontal="center" vertical="top"/>
    </xf>
    <xf borderId="20" fillId="0" fontId="1" numFmtId="0" xfId="0" applyAlignment="1" applyBorder="1" applyFont="1">
      <alignment horizontal="left" vertical="top"/>
    </xf>
    <xf borderId="3" fillId="0" fontId="4" numFmtId="2" xfId="0" applyAlignment="1" applyBorder="1" applyFont="1" applyNumberFormat="1">
      <alignment vertical="top"/>
    </xf>
    <xf borderId="5" fillId="0" fontId="4" numFmtId="2" xfId="0" applyAlignment="1" applyBorder="1" applyFont="1" applyNumberFormat="1">
      <alignment horizontal="center" vertical="top"/>
    </xf>
    <xf borderId="3" fillId="0" fontId="4" numFmtId="14" xfId="0" applyAlignment="1" applyBorder="1" applyFont="1" applyNumberFormat="1">
      <alignment horizontal="center" vertical="top"/>
    </xf>
    <xf borderId="5" fillId="0" fontId="4" numFmtId="49" xfId="0" applyAlignment="1" applyBorder="1" applyFont="1" applyNumberFormat="1">
      <alignment horizontal="center" vertical="center"/>
    </xf>
    <xf borderId="11" fillId="0" fontId="4" numFmtId="0" xfId="0" applyAlignment="1" applyBorder="1" applyFont="1">
      <alignment horizontal="left" shrinkToFit="0" vertical="top" wrapText="1"/>
    </xf>
    <xf borderId="11" fillId="0" fontId="4" numFmtId="0" xfId="0" applyAlignment="1" applyBorder="1" applyFont="1">
      <alignment horizontal="center" shrinkToFit="0" vertical="top" wrapText="1"/>
    </xf>
    <xf borderId="11" fillId="0" fontId="4" numFmtId="0" xfId="0" applyAlignment="1" applyBorder="1" applyFont="1">
      <alignment shrinkToFit="0" vertical="top" wrapText="1"/>
    </xf>
    <xf borderId="11" fillId="0" fontId="4" numFmtId="49" xfId="0" applyAlignment="1" applyBorder="1" applyFont="1" applyNumberFormat="1">
      <alignment horizontal="center" shrinkToFit="0" vertical="top" wrapText="1"/>
    </xf>
    <xf borderId="11" fillId="0" fontId="4" numFmtId="1" xfId="0" applyAlignment="1" applyBorder="1" applyFont="1" applyNumberFormat="1">
      <alignment horizontal="center" shrinkToFit="0" vertical="top" wrapText="1"/>
    </xf>
    <xf borderId="10" fillId="0" fontId="4" numFmtId="2" xfId="0" applyAlignment="1" applyBorder="1" applyFont="1" applyNumberFormat="1">
      <alignment horizontal="center" shrinkToFit="0" vertical="top" wrapText="1"/>
    </xf>
    <xf borderId="11" fillId="0" fontId="4" numFmtId="2" xfId="0" applyAlignment="1" applyBorder="1" applyFont="1" applyNumberFormat="1">
      <alignment horizontal="center" shrinkToFit="0" vertical="top" wrapText="1"/>
    </xf>
    <xf borderId="11" fillId="0" fontId="4" numFmtId="0" xfId="0" applyAlignment="1" applyBorder="1" applyFont="1">
      <alignment horizontal="center"/>
    </xf>
    <xf borderId="0" fillId="0" fontId="1" numFmtId="0" xfId="0" applyAlignment="1" applyFont="1">
      <alignment horizontal="center" shrinkToFit="0" vertical="top" wrapText="1"/>
    </xf>
    <xf borderId="0" fillId="0" fontId="10" numFmtId="2" xfId="0" applyAlignment="1" applyFont="1" applyNumberFormat="1">
      <alignment horizontal="center" shrinkToFit="0" vertical="top" wrapText="1"/>
    </xf>
    <xf borderId="1" fillId="0" fontId="128" numFmtId="0" xfId="0" applyAlignment="1" applyBorder="1" applyFont="1">
      <alignment horizontal="center" shrinkToFit="0" vertical="top" wrapText="1"/>
    </xf>
    <xf borderId="0" fillId="0" fontId="10" numFmtId="171" xfId="0" applyFont="1" applyNumberFormat="1"/>
    <xf borderId="12" fillId="9" fontId="3" numFmtId="0" xfId="0" applyAlignment="1" applyBorder="1" applyFont="1">
      <alignment horizontal="center" shrinkToFit="0" vertical="center" wrapText="1"/>
    </xf>
    <xf borderId="1" fillId="0" fontId="129" numFmtId="16" xfId="0" applyAlignment="1" applyBorder="1" applyFont="1" applyNumberFormat="1">
      <alignment horizontal="center" vertical="top"/>
    </xf>
    <xf borderId="1" fillId="0" fontId="1" numFmtId="17" xfId="0" applyAlignment="1" applyBorder="1" applyFont="1" applyNumberFormat="1">
      <alignment horizontal="center" vertical="center"/>
    </xf>
    <xf borderId="1" fillId="0" fontId="1" numFmtId="15" xfId="0" applyAlignment="1" applyBorder="1" applyFont="1" applyNumberFormat="1">
      <alignment horizontal="center" vertical="center"/>
    </xf>
    <xf borderId="1" fillId="0" fontId="130" numFmtId="49" xfId="0" applyAlignment="1" applyBorder="1" applyFont="1" applyNumberFormat="1">
      <alignment horizontal="center" vertical="center"/>
    </xf>
    <xf borderId="1" fillId="0" fontId="10" numFmtId="49" xfId="0" applyAlignment="1" applyBorder="1" applyFont="1" applyNumberFormat="1">
      <alignment horizontal="center" vertical="center"/>
    </xf>
    <xf borderId="1" fillId="0" fontId="1" numFmtId="15" xfId="0" applyAlignment="1" applyBorder="1" applyFont="1" applyNumberFormat="1">
      <alignment horizontal="center" shrinkToFit="0" vertical="top" wrapText="1"/>
    </xf>
    <xf borderId="10" fillId="0" fontId="3" numFmtId="2" xfId="0" applyAlignment="1" applyBorder="1" applyFont="1" applyNumberFormat="1">
      <alignment horizontal="center" shrinkToFit="0" vertical="top" wrapText="1"/>
    </xf>
    <xf borderId="1" fillId="0" fontId="131" numFmtId="1" xfId="0" applyAlignment="1" applyBorder="1" applyFont="1" applyNumberFormat="1">
      <alignment horizontal="center" vertical="top"/>
    </xf>
    <xf borderId="1" fillId="0" fontId="4" numFmtId="4" xfId="0" applyAlignment="1" applyBorder="1" applyFont="1" applyNumberFormat="1">
      <alignment horizontal="center" vertical="top"/>
    </xf>
    <xf borderId="12" fillId="0" fontId="132" numFmtId="0" xfId="0" applyAlignment="1" applyBorder="1" applyFont="1">
      <alignment horizontal="center" vertical="center"/>
    </xf>
    <xf borderId="12" fillId="0" fontId="1" numFmtId="165" xfId="0" applyAlignment="1" applyBorder="1" applyFont="1" applyNumberFormat="1">
      <alignment horizontal="center" vertical="center"/>
    </xf>
    <xf borderId="1" fillId="0" fontId="133" numFmtId="0" xfId="0" applyBorder="1" applyFont="1"/>
    <xf borderId="1" fillId="0" fontId="10" numFmtId="0" xfId="0" applyAlignment="1" applyBorder="1" applyFont="1">
      <alignment horizontal="center" shrinkToFit="0" wrapText="1"/>
    </xf>
    <xf borderId="1" fillId="0" fontId="10" numFmtId="0" xfId="0" applyBorder="1" applyFont="1"/>
    <xf borderId="1" fillId="0" fontId="5" numFmtId="0" xfId="0" applyBorder="1" applyFont="1"/>
    <xf borderId="1" fillId="0" fontId="4" numFmtId="3" xfId="0" applyAlignment="1" applyBorder="1" applyFont="1" applyNumberFormat="1">
      <alignment shrinkToFit="0" vertical="top" wrapText="1"/>
    </xf>
    <xf borderId="12" fillId="0" fontId="4" numFmtId="0" xfId="0" applyAlignment="1" applyBorder="1" applyFont="1">
      <alignment horizontal="left" shrinkToFit="0" vertical="top" wrapText="1"/>
    </xf>
    <xf borderId="31" fillId="6" fontId="1" numFmtId="0" xfId="0" applyAlignment="1" applyBorder="1" applyFont="1">
      <alignment horizontal="center" shrinkToFit="0" vertical="center" wrapText="1"/>
    </xf>
    <xf borderId="31" fillId="6" fontId="1" numFmtId="0" xfId="0" applyAlignment="1" applyBorder="1" applyFont="1">
      <alignment horizontal="left" vertical="center"/>
    </xf>
    <xf borderId="30" fillId="6" fontId="1" numFmtId="0" xfId="0" applyAlignment="1" applyBorder="1" applyFont="1">
      <alignment horizontal="center" vertical="center"/>
    </xf>
    <xf borderId="0" fillId="0" fontId="10" numFmtId="0" xfId="0" applyAlignment="1" applyFont="1">
      <alignment horizontal="center" vertical="center"/>
    </xf>
    <xf borderId="12" fillId="0" fontId="4" numFmtId="3" xfId="0" applyAlignment="1" applyBorder="1" applyFont="1" applyNumberFormat="1">
      <alignment horizontal="center" shrinkToFit="0" vertical="top" wrapText="1"/>
    </xf>
    <xf borderId="18" fillId="0" fontId="4" numFmtId="2" xfId="0" applyAlignment="1" applyBorder="1" applyFont="1" applyNumberFormat="1">
      <alignment horizontal="center" shrinkToFit="0" vertical="top" wrapText="1"/>
    </xf>
    <xf borderId="1" fillId="0" fontId="4" numFmtId="2" xfId="0" applyAlignment="1" applyBorder="1" applyFont="1" applyNumberFormat="1">
      <alignment horizontal="left" shrinkToFit="0" vertical="top" wrapText="1"/>
    </xf>
    <xf borderId="1" fillId="0" fontId="3" numFmtId="3" xfId="0" applyAlignment="1" applyBorder="1" applyFont="1" applyNumberFormat="1">
      <alignment vertical="top"/>
    </xf>
    <xf borderId="11" fillId="0" fontId="3" numFmtId="3" xfId="0" applyAlignment="1" applyBorder="1" applyFont="1" applyNumberFormat="1">
      <alignment vertical="top"/>
    </xf>
    <xf borderId="10" fillId="0" fontId="3" numFmtId="2" xfId="0" applyAlignment="1" applyBorder="1" applyFont="1" applyNumberFormat="1">
      <alignment horizontal="center" vertical="top"/>
    </xf>
    <xf borderId="32" fillId="0" fontId="4" numFmtId="49" xfId="0" applyAlignment="1" applyBorder="1" applyFont="1" applyNumberFormat="1">
      <alignment horizontal="left" vertical="top"/>
    </xf>
    <xf borderId="13" fillId="6" fontId="3" numFmtId="2" xfId="0" applyAlignment="1" applyBorder="1" applyFont="1" applyNumberFormat="1">
      <alignment horizontal="center" vertical="center"/>
    </xf>
    <xf borderId="3" fillId="0" fontId="3" numFmtId="2" xfId="0" applyAlignment="1" applyBorder="1" applyFont="1" applyNumberFormat="1">
      <alignment horizontal="center" vertical="center"/>
    </xf>
    <xf borderId="3" fillId="0" fontId="4" numFmtId="0" xfId="0" applyAlignment="1" applyBorder="1" applyFont="1">
      <alignment horizontal="right" vertical="top"/>
    </xf>
    <xf borderId="3" fillId="0" fontId="10" numFmtId="0" xfId="0" applyBorder="1" applyFont="1"/>
    <xf borderId="1" fillId="0" fontId="1" numFmtId="0" xfId="0" applyAlignment="1" applyBorder="1" applyFont="1">
      <alignment horizontal="left" shrinkToFit="0" vertical="top" wrapText="1"/>
    </xf>
    <xf borderId="3" fillId="0" fontId="10" numFmtId="2" xfId="0" applyAlignment="1" applyBorder="1" applyFont="1" applyNumberFormat="1">
      <alignment horizontal="center" shrinkToFit="0" vertical="top" wrapText="1"/>
    </xf>
    <xf borderId="3" fillId="8" fontId="3" numFmtId="0" xfId="0" applyAlignment="1" applyBorder="1" applyFont="1">
      <alignment horizontal="left" shrinkToFit="0" vertical="top" wrapText="1"/>
    </xf>
    <xf borderId="3" fillId="0" fontId="2" numFmtId="0" xfId="0" applyBorder="1" applyFont="1"/>
    <xf borderId="13" fillId="6" fontId="4" numFmtId="1" xfId="0" applyAlignment="1" applyBorder="1" applyFont="1" applyNumberFormat="1">
      <alignment vertical="top"/>
    </xf>
    <xf borderId="33" fillId="0" fontId="10" numFmtId="0" xfId="0" applyAlignment="1" applyBorder="1" applyFont="1">
      <alignment horizontal="center" shrinkToFit="0" wrapText="1"/>
    </xf>
    <xf borderId="1" fillId="0" fontId="4" numFmtId="2" xfId="0" applyAlignment="1" applyBorder="1" applyFont="1" applyNumberFormat="1">
      <alignment shrinkToFit="0" vertical="top" wrapText="1"/>
    </xf>
    <xf borderId="1" fillId="0" fontId="3" numFmtId="2" xfId="0" applyAlignment="1" applyBorder="1" applyFont="1" applyNumberFormat="1">
      <alignment shrinkToFit="0" vertical="top" wrapText="1"/>
    </xf>
    <xf borderId="0" fillId="0" fontId="134" numFmtId="0" xfId="0" applyAlignment="1" applyFont="1">
      <alignment horizontal="center" shrinkToFit="0" wrapText="1"/>
    </xf>
    <xf borderId="33" fillId="0" fontId="8" numFmtId="0" xfId="0" applyAlignment="1" applyBorder="1" applyFont="1">
      <alignment horizontal="center" shrinkToFit="0" wrapText="1"/>
    </xf>
    <xf borderId="3" fillId="8" fontId="10" numFmtId="0" xfId="0" applyAlignment="1" applyBorder="1" applyFont="1">
      <alignment horizontal="left" shrinkToFit="0" vertical="top" wrapText="1"/>
    </xf>
    <xf borderId="12" fillId="9" fontId="10" numFmtId="0" xfId="0" applyAlignment="1" applyBorder="1" applyFont="1">
      <alignment horizontal="center" shrinkToFit="0" vertical="center" wrapText="1"/>
    </xf>
    <xf borderId="14" fillId="9" fontId="10" numFmtId="0" xfId="0" applyAlignment="1" applyBorder="1" applyFont="1">
      <alignment horizontal="center" shrinkToFit="0" vertical="center" wrapText="1"/>
    </xf>
    <xf borderId="1" fillId="0" fontId="4" numFmtId="0" xfId="0" applyAlignment="1" applyBorder="1" applyFont="1">
      <alignment horizontal="center" shrinkToFit="0" vertical="center" wrapText="1"/>
    </xf>
    <xf borderId="1" fillId="0" fontId="3" numFmtId="1" xfId="0" applyAlignment="1" applyBorder="1" applyFont="1" applyNumberFormat="1">
      <alignment horizontal="center" shrinkToFit="0" vertical="center" wrapText="1"/>
    </xf>
    <xf borderId="1" fillId="0" fontId="3" numFmtId="2" xfId="0" applyAlignment="1" applyBorder="1" applyFont="1" applyNumberFormat="1">
      <alignment horizontal="center" shrinkToFit="0" vertical="center" wrapText="1"/>
    </xf>
    <xf borderId="1" fillId="0" fontId="10" numFmtId="1" xfId="0" applyAlignment="1" applyBorder="1" applyFont="1" applyNumberFormat="1">
      <alignment horizontal="center" shrinkToFit="0" vertical="top" wrapText="1"/>
    </xf>
    <xf borderId="1" fillId="0" fontId="3" numFmtId="172" xfId="0" applyAlignment="1" applyBorder="1" applyFont="1" applyNumberFormat="1">
      <alignment horizontal="center" readingOrder="0" shrinkToFit="0" vertical="top" wrapText="1"/>
    </xf>
    <xf quotePrefix="1" borderId="1" fillId="0" fontId="3" numFmtId="1" xfId="0" applyAlignment="1" applyBorder="1" applyFont="1" applyNumberFormat="1">
      <alignment horizontal="center" shrinkToFit="0" vertical="top" wrapText="1"/>
    </xf>
    <xf borderId="12" fillId="0" fontId="4" numFmtId="0" xfId="0" applyAlignment="1" applyBorder="1" applyFont="1">
      <alignment horizontal="left" shrinkToFit="0" vertical="center" wrapText="1"/>
    </xf>
    <xf borderId="12" fillId="0" fontId="3" numFmtId="2" xfId="0" applyAlignment="1" applyBorder="1" applyFont="1" applyNumberFormat="1">
      <alignment horizontal="center" shrinkToFit="0" vertical="top" wrapText="1"/>
    </xf>
    <xf borderId="3" fillId="0" fontId="3" numFmtId="1" xfId="0" applyAlignment="1" applyBorder="1" applyFont="1" applyNumberFormat="1">
      <alignment horizontal="center" shrinkToFit="0" vertical="center" wrapText="1"/>
    </xf>
    <xf borderId="3" fillId="0" fontId="10" numFmtId="1" xfId="0" applyAlignment="1" applyBorder="1" applyFont="1" applyNumberFormat="1">
      <alignment horizontal="center" shrinkToFit="0" vertical="top" wrapText="1"/>
    </xf>
    <xf borderId="5" fillId="0" fontId="1" numFmtId="0" xfId="0" applyAlignment="1" applyBorder="1" applyFont="1">
      <alignment horizontal="left" shrinkToFit="0" vertical="top" wrapText="1"/>
    </xf>
    <xf borderId="3" fillId="0" fontId="3" numFmtId="1" xfId="0" applyAlignment="1" applyBorder="1" applyFont="1" applyNumberFormat="1">
      <alignment horizontal="center" shrinkToFit="0" vertical="top" wrapText="1"/>
    </xf>
    <xf borderId="5" fillId="0" fontId="4" numFmtId="0" xfId="0" applyAlignment="1" applyBorder="1" applyFont="1">
      <alignment horizontal="left" shrinkToFit="0" vertical="top" wrapText="1"/>
    </xf>
    <xf borderId="12" fillId="0" fontId="3" numFmtId="1" xfId="0" applyAlignment="1" applyBorder="1" applyFont="1" applyNumberFormat="1">
      <alignment horizontal="center" shrinkToFit="0" vertical="top" wrapText="1"/>
    </xf>
    <xf borderId="1" fillId="0" fontId="1" numFmtId="0" xfId="0" applyAlignment="1" applyBorder="1" applyFont="1">
      <alignment horizontal="left" shrinkToFit="0" vertical="center" wrapText="1"/>
    </xf>
    <xf borderId="5" fillId="0" fontId="1" numFmtId="0" xfId="0" applyAlignment="1" applyBorder="1" applyFont="1">
      <alignment horizontal="center" shrinkToFit="0" vertical="center" wrapText="1"/>
    </xf>
    <xf borderId="3" fillId="8" fontId="1" numFmtId="0" xfId="0" applyAlignment="1" applyBorder="1" applyFont="1">
      <alignment horizontal="left" shrinkToFit="0" vertical="center" wrapText="1"/>
    </xf>
    <xf borderId="3" fillId="8" fontId="10" numFmtId="0" xfId="0" applyAlignment="1" applyBorder="1" applyFont="1">
      <alignment horizontal="left" shrinkToFit="0" vertical="center" wrapText="1"/>
    </xf>
    <xf borderId="0" fillId="0" fontId="1" numFmtId="0" xfId="0" applyFont="1"/>
    <xf borderId="1" fillId="0" fontId="1" numFmtId="1" xfId="0" applyAlignment="1" applyBorder="1" applyFont="1" applyNumberFormat="1">
      <alignment horizontal="center" readingOrder="0" vertical="top"/>
    </xf>
    <xf borderId="1" fillId="0" fontId="1" numFmtId="49" xfId="0" applyAlignment="1" applyBorder="1" applyFont="1" applyNumberFormat="1">
      <alignment horizontal="center" shrinkToFit="0" vertical="top" wrapText="1"/>
    </xf>
    <xf borderId="1" fillId="7" fontId="1" numFmtId="1" xfId="0" applyAlignment="1" applyBorder="1" applyFont="1" applyNumberFormat="1">
      <alignment horizontal="center" shrinkToFit="0" vertical="top" wrapText="1"/>
    </xf>
    <xf borderId="12" fillId="0" fontId="1" numFmtId="0" xfId="0" applyAlignment="1" applyBorder="1" applyFont="1">
      <alignment horizontal="left" shrinkToFit="0" vertical="top" wrapText="1"/>
    </xf>
    <xf borderId="1" fillId="7" fontId="1" numFmtId="2" xfId="0" applyAlignment="1" applyBorder="1" applyFont="1" applyNumberFormat="1">
      <alignment horizontal="center" shrinkToFit="0" vertical="top" wrapText="1"/>
    </xf>
    <xf borderId="6" fillId="0" fontId="1" numFmtId="0" xfId="0" applyBorder="1" applyFont="1"/>
    <xf borderId="1" fillId="0" fontId="1" numFmtId="1" xfId="0" applyAlignment="1" applyBorder="1" applyFont="1" applyNumberFormat="1">
      <alignment horizontal="center" readingOrder="0" shrinkToFit="0" vertical="top" wrapText="1"/>
    </xf>
    <xf borderId="34" fillId="0" fontId="1" numFmtId="0" xfId="0" applyAlignment="1" applyBorder="1" applyFont="1">
      <alignment horizontal="center"/>
    </xf>
    <xf borderId="12" fillId="0" fontId="1" numFmtId="2" xfId="0" applyAlignment="1" applyBorder="1" applyFont="1" applyNumberFormat="1">
      <alignment horizontal="center" shrinkToFit="0" vertical="top" wrapText="1"/>
    </xf>
    <xf borderId="1" fillId="6" fontId="1" numFmtId="0" xfId="0" applyAlignment="1" applyBorder="1" applyFont="1">
      <alignment horizontal="left" shrinkToFit="0" vertical="center" wrapText="1"/>
    </xf>
    <xf borderId="1" fillId="0" fontId="1" numFmtId="1" xfId="0" applyAlignment="1" applyBorder="1" applyFont="1" applyNumberFormat="1">
      <alignment horizontal="center" shrinkToFit="0" vertical="center" wrapText="1"/>
    </xf>
    <xf borderId="1" fillId="0" fontId="1" numFmtId="2" xfId="0" applyAlignment="1" applyBorder="1" applyFont="1" applyNumberFormat="1">
      <alignment horizontal="center" shrinkToFit="0" vertical="center" wrapText="1"/>
    </xf>
    <xf borderId="1" fillId="0" fontId="1" numFmtId="2" xfId="0" applyAlignment="1" applyBorder="1" applyFont="1" applyNumberFormat="1">
      <alignment horizontal="center"/>
    </xf>
    <xf borderId="3" fillId="0" fontId="1" numFmtId="2" xfId="0" applyAlignment="1" applyBorder="1" applyFont="1" applyNumberFormat="1">
      <alignment horizontal="center" shrinkToFit="0" vertical="center" wrapText="1"/>
    </xf>
    <xf borderId="17" fillId="6" fontId="1" numFmtId="0" xfId="0" applyAlignment="1" applyBorder="1" applyFont="1">
      <alignment horizontal="left" shrinkToFit="0" vertical="center" wrapText="1"/>
    </xf>
    <xf borderId="3" fillId="0" fontId="1" numFmtId="2" xfId="0" applyAlignment="1" applyBorder="1" applyFont="1" applyNumberFormat="1">
      <alignment horizontal="center" shrinkToFit="0" vertical="top" wrapText="1"/>
    </xf>
    <xf borderId="9" fillId="0" fontId="1" numFmtId="0" xfId="0" applyAlignment="1" applyBorder="1" applyFont="1">
      <alignment horizontal="left" shrinkToFit="0" vertical="top" wrapText="1"/>
    </xf>
    <xf borderId="3" fillId="0" fontId="1" numFmtId="2" xfId="0" applyAlignment="1" applyBorder="1" applyFont="1" applyNumberFormat="1">
      <alignment horizontal="center"/>
    </xf>
    <xf borderId="3" fillId="0" fontId="1" numFmtId="1" xfId="0" applyAlignment="1" applyBorder="1" applyFont="1" applyNumberFormat="1">
      <alignment horizontal="center" shrinkToFit="0" vertical="top" wrapText="1"/>
    </xf>
    <xf borderId="18" fillId="0" fontId="1" numFmtId="1" xfId="0" applyAlignment="1" applyBorder="1" applyFont="1" applyNumberFormat="1">
      <alignment horizontal="center" shrinkToFit="0" vertical="top" wrapText="1"/>
    </xf>
    <xf borderId="5" fillId="0" fontId="1" numFmtId="0" xfId="0" applyAlignment="1" applyBorder="1" applyFont="1">
      <alignment horizontal="left" vertical="top"/>
    </xf>
    <xf borderId="18" fillId="0" fontId="1" numFmtId="1" xfId="0" applyAlignment="1" applyBorder="1" applyFont="1" applyNumberFormat="1">
      <alignment horizontal="center" vertical="top"/>
    </xf>
    <xf borderId="12" fillId="0" fontId="1" numFmtId="0" xfId="0" applyAlignment="1" applyBorder="1" applyFont="1">
      <alignment horizontal="center"/>
    </xf>
    <xf borderId="12" fillId="0" fontId="1" numFmtId="2" xfId="0" applyAlignment="1" applyBorder="1" applyFont="1" applyNumberFormat="1">
      <alignment horizontal="center" vertical="top"/>
    </xf>
    <xf borderId="1" fillId="0" fontId="1" numFmtId="0" xfId="0" applyAlignment="1" applyBorder="1" applyFont="1">
      <alignment horizontal="center" shrinkToFit="0" wrapText="1"/>
    </xf>
    <xf quotePrefix="1" borderId="1" fillId="0" fontId="1" numFmtId="1" xfId="0" applyAlignment="1" applyBorder="1" applyFont="1" applyNumberFormat="1">
      <alignment horizontal="center" vertical="top"/>
    </xf>
    <xf borderId="5" fillId="0" fontId="1" numFmtId="0" xfId="0" applyAlignment="1" applyBorder="1" applyFont="1">
      <alignment horizontal="center" vertical="center"/>
    </xf>
    <xf borderId="12" fillId="0" fontId="1" numFmtId="0" xfId="0" applyAlignment="1" applyBorder="1" applyFont="1">
      <alignment horizontal="center" shrinkToFit="0" vertical="top" wrapText="1"/>
    </xf>
    <xf borderId="12" fillId="0" fontId="1" numFmtId="1" xfId="0" applyAlignment="1" applyBorder="1" applyFont="1" applyNumberFormat="1">
      <alignment horizontal="center" shrinkToFit="0" vertical="top" wrapText="1"/>
    </xf>
    <xf borderId="0" fillId="0" fontId="1" numFmtId="0" xfId="0" applyAlignment="1" applyFont="1">
      <alignment horizontal="center"/>
    </xf>
    <xf borderId="0" fillId="0" fontId="1" numFmtId="2" xfId="0" applyAlignment="1" applyFont="1" applyNumberFormat="1">
      <alignment horizontal="center" shrinkToFit="0" vertical="top" wrapText="1"/>
    </xf>
    <xf borderId="15" fillId="8" fontId="10" numFmtId="0" xfId="0" applyAlignment="1" applyBorder="1" applyFont="1">
      <alignment horizontal="center" shrinkToFit="0" wrapText="1"/>
    </xf>
    <xf borderId="0" fillId="0" fontId="4" numFmtId="0" xfId="0" applyAlignment="1" applyFont="1">
      <alignment horizontal="left"/>
    </xf>
    <xf borderId="1" fillId="0" fontId="4" numFmtId="173" xfId="0" applyAlignment="1" applyBorder="1" applyFont="1" applyNumberFormat="1">
      <alignment horizontal="left"/>
    </xf>
    <xf borderId="1" fillId="0" fontId="15" numFmtId="0" xfId="0" applyAlignment="1" applyBorder="1" applyFont="1">
      <alignment horizontal="left" vertical="top"/>
    </xf>
    <xf borderId="0" fillId="0" fontId="10" numFmtId="0" xfId="0" applyAlignment="1" applyFont="1">
      <alignment horizontal="left" shrinkToFit="0" vertical="top" wrapText="1"/>
    </xf>
    <xf borderId="0" fillId="0" fontId="1" numFmtId="0" xfId="0" applyAlignment="1" applyFont="1">
      <alignment horizontal="left" shrinkToFit="0" vertical="top" wrapText="1"/>
    </xf>
    <xf borderId="0" fillId="0" fontId="10" numFmtId="2" xfId="0" applyAlignment="1" applyFont="1" applyNumberFormat="1">
      <alignment horizontal="left" shrinkToFit="0" vertical="top" wrapText="1"/>
    </xf>
    <xf borderId="0" fillId="0" fontId="1" numFmtId="0" xfId="0" applyAlignment="1" applyFont="1">
      <alignment horizontal="left"/>
    </xf>
    <xf borderId="15" fillId="8" fontId="28" numFmtId="0" xfId="0" applyAlignment="1" applyBorder="1" applyFont="1">
      <alignment horizontal="left" shrinkToFit="0" wrapText="1"/>
    </xf>
    <xf borderId="3" fillId="8" fontId="10" numFmtId="0" xfId="0" applyAlignment="1" applyBorder="1" applyFont="1">
      <alignment horizontal="center" shrinkToFit="0" wrapText="1"/>
    </xf>
    <xf borderId="1" fillId="0" fontId="10" numFmtId="1" xfId="0" applyAlignment="1" applyBorder="1" applyFont="1" applyNumberFormat="1">
      <alignment horizontal="center" shrinkToFit="0" vertical="center" wrapText="1"/>
    </xf>
    <xf borderId="1" fillId="0" fontId="10" numFmtId="2" xfId="0" applyAlignment="1" applyBorder="1" applyFont="1" applyNumberFormat="1">
      <alignment horizontal="center" shrinkToFit="0" vertical="center" wrapText="1"/>
    </xf>
    <xf borderId="1" fillId="0" fontId="10" numFmtId="2" xfId="0" applyAlignment="1" applyBorder="1" applyFont="1" applyNumberFormat="1">
      <alignment horizontal="center" shrinkToFit="0" vertical="top" wrapText="1"/>
    </xf>
    <xf borderId="1" fillId="0" fontId="10" numFmtId="1" xfId="0" applyAlignment="1" applyBorder="1" applyFont="1" applyNumberFormat="1">
      <alignment horizontal="center" vertical="center"/>
    </xf>
    <xf borderId="1" fillId="0" fontId="10" numFmtId="1" xfId="0" applyAlignment="1" applyBorder="1" applyFont="1" applyNumberFormat="1">
      <alignment horizontal="center" vertical="top"/>
    </xf>
    <xf borderId="11" fillId="0" fontId="3" numFmtId="2" xfId="0" applyAlignment="1" applyBorder="1" applyFont="1" applyNumberFormat="1">
      <alignment horizontal="center" vertical="top"/>
    </xf>
    <xf borderId="5" fillId="0" fontId="3" numFmtId="1" xfId="0" applyAlignment="1" applyBorder="1" applyFont="1" applyNumberFormat="1">
      <alignment horizontal="center" vertical="top"/>
    </xf>
    <xf borderId="3" fillId="0" fontId="4" numFmtId="0" xfId="0" applyAlignment="1" applyBorder="1" applyFont="1">
      <alignment horizontal="center" shrinkToFit="0" vertical="top" wrapText="1"/>
    </xf>
    <xf borderId="5" fillId="0" fontId="3" numFmtId="1" xfId="0" applyAlignment="1" applyBorder="1" applyFont="1" applyNumberFormat="1">
      <alignment horizontal="center" shrinkToFit="0" vertical="top" wrapText="1"/>
    </xf>
    <xf borderId="0" fillId="0" fontId="3" numFmtId="1" xfId="0" applyAlignment="1" applyFont="1" applyNumberFormat="1">
      <alignment horizontal="center" vertical="center"/>
    </xf>
    <xf borderId="11" fillId="0" fontId="3" numFmtId="1" xfId="0" applyAlignment="1" applyBorder="1" applyFont="1" applyNumberFormat="1">
      <alignment horizontal="center" shrinkToFit="0" vertical="top" wrapText="1"/>
    </xf>
    <xf borderId="3" fillId="8" fontId="8" numFmtId="0" xfId="0" applyAlignment="1" applyBorder="1" applyFont="1">
      <alignment horizontal="center" shrinkToFit="0" vertical="top" wrapText="1"/>
    </xf>
    <xf borderId="1" fillId="7" fontId="3" numFmtId="1" xfId="0" applyAlignment="1" applyBorder="1" applyFont="1" applyNumberFormat="1">
      <alignment horizontal="center" shrinkToFit="0" vertical="top" wrapText="1"/>
    </xf>
    <xf borderId="1" fillId="7" fontId="3" numFmtId="2" xfId="0" applyAlignment="1" applyBorder="1" applyFont="1" applyNumberFormat="1">
      <alignment horizontal="center" shrinkToFit="0" vertical="top" wrapText="1"/>
    </xf>
    <xf borderId="1" fillId="7" fontId="4" numFmtId="0" xfId="0" applyAlignment="1" applyBorder="1" applyFont="1">
      <alignment horizontal="left" shrinkToFit="0" vertical="top" wrapText="1"/>
    </xf>
    <xf borderId="12" fillId="0" fontId="1" numFmtId="0" xfId="0" applyAlignment="1" applyBorder="1" applyFont="1">
      <alignment horizontal="left" shrinkToFit="0" vertical="center" wrapText="1"/>
    </xf>
    <xf borderId="12" fillId="0" fontId="1" numFmtId="0" xfId="0" applyAlignment="1" applyBorder="1" applyFont="1">
      <alignment horizontal="center" shrinkToFit="0" vertical="center" wrapText="1"/>
    </xf>
    <xf borderId="12" fillId="0" fontId="10" numFmtId="1" xfId="0" applyAlignment="1" applyBorder="1" applyFont="1" applyNumberFormat="1">
      <alignment horizontal="center" shrinkToFit="0" vertical="center" wrapText="1"/>
    </xf>
    <xf borderId="12" fillId="0" fontId="10" numFmtId="2" xfId="0" applyAlignment="1" applyBorder="1" applyFont="1" applyNumberFormat="1">
      <alignment horizontal="center" shrinkToFit="0" vertical="center" wrapText="1"/>
    </xf>
    <xf borderId="3" fillId="0" fontId="4" numFmtId="0" xfId="0" applyAlignment="1" applyBorder="1" applyFont="1">
      <alignment horizontal="center" shrinkToFit="0" vertical="center" wrapText="1"/>
    </xf>
    <xf borderId="3" fillId="0" fontId="3" numFmtId="1" xfId="0" applyAlignment="1" applyBorder="1" applyFont="1" applyNumberFormat="1">
      <alignment horizontal="center" vertical="top"/>
    </xf>
    <xf borderId="0" fillId="0" fontId="134" numFmtId="0" xfId="0" applyAlignment="1" applyFont="1">
      <alignment horizontal="left" shrinkToFit="0" wrapText="1"/>
    </xf>
    <xf borderId="1" fillId="6" fontId="10" numFmtId="0" xfId="0" applyAlignment="1" applyBorder="1" applyFont="1">
      <alignment horizontal="center" vertical="top"/>
    </xf>
    <xf borderId="3" fillId="8" fontId="1" numFmtId="0" xfId="0" applyAlignment="1" applyBorder="1" applyFont="1">
      <alignment horizontal="left" vertical="top"/>
    </xf>
    <xf borderId="12" fillId="0" fontId="10" numFmtId="0" xfId="0" applyAlignment="1" applyBorder="1" applyFont="1">
      <alignment horizontal="center" shrinkToFit="0" vertical="center" wrapText="1"/>
    </xf>
    <xf borderId="9" fillId="0" fontId="10" numFmtId="0" xfId="0" applyAlignment="1" applyBorder="1" applyFont="1">
      <alignment horizontal="center" shrinkToFit="0" vertical="center" wrapText="1"/>
    </xf>
    <xf borderId="12" fillId="0" fontId="10" numFmtId="165" xfId="0" applyAlignment="1" applyBorder="1" applyFont="1" applyNumberFormat="1">
      <alignment horizontal="center" shrinkToFit="0" vertical="center" wrapText="1"/>
    </xf>
    <xf borderId="1" fillId="0" fontId="10" numFmtId="0" xfId="0" applyAlignment="1" applyBorder="1" applyFont="1">
      <alignment horizontal="center" shrinkToFit="0" vertical="center" wrapText="1"/>
    </xf>
    <xf borderId="1" fillId="0" fontId="10" numFmtId="165" xfId="0" applyAlignment="1" applyBorder="1" applyFont="1" applyNumberFormat="1">
      <alignment horizontal="center" shrinkToFit="0" vertical="center" wrapText="1"/>
    </xf>
    <xf borderId="0" fillId="0" fontId="10" numFmtId="0" xfId="0" applyAlignment="1" applyFont="1">
      <alignment horizontal="center" shrinkToFit="0" vertical="center" wrapText="1"/>
    </xf>
    <xf borderId="0" fillId="0" fontId="10" numFmtId="165" xfId="0" applyAlignment="1" applyFont="1" applyNumberFormat="1">
      <alignment horizontal="center" shrinkToFit="0" vertical="center" wrapText="1"/>
    </xf>
    <xf borderId="3" fillId="0" fontId="3" numFmtId="2" xfId="0" applyAlignment="1" applyBorder="1" applyFont="1" applyNumberFormat="1">
      <alignment horizontal="center" vertical="top"/>
    </xf>
    <xf borderId="28" fillId="8" fontId="8" numFmtId="0" xfId="0" applyAlignment="1" applyBorder="1" applyFont="1">
      <alignment horizontal="center" shrinkToFit="0" vertical="top" wrapText="1"/>
    </xf>
    <xf borderId="31" fillId="6" fontId="1" numFmtId="0" xfId="0" applyAlignment="1" applyBorder="1" applyFont="1">
      <alignment horizontal="left" vertical="top"/>
    </xf>
    <xf borderId="31" fillId="6" fontId="1" numFmtId="0" xfId="0" applyAlignment="1" applyBorder="1" applyFont="1">
      <alignment vertical="top"/>
    </xf>
    <xf borderId="31" fillId="6" fontId="1" numFmtId="0" xfId="0" applyAlignment="1" applyBorder="1" applyFont="1">
      <alignment horizontal="center" vertical="top"/>
    </xf>
    <xf borderId="35" fillId="6" fontId="1" numFmtId="0" xfId="0" applyAlignment="1" applyBorder="1" applyFont="1">
      <alignment horizontal="center" vertical="top"/>
    </xf>
    <xf borderId="36" fillId="6" fontId="1" numFmtId="0" xfId="0" applyAlignment="1" applyBorder="1" applyFont="1">
      <alignment horizontal="center" vertical="top"/>
    </xf>
    <xf borderId="22" fillId="6" fontId="1" numFmtId="0" xfId="0" applyAlignment="1" applyBorder="1" applyFont="1">
      <alignment horizontal="left" vertical="top"/>
    </xf>
    <xf borderId="22" fillId="6" fontId="1" numFmtId="0" xfId="0" applyAlignment="1" applyBorder="1" applyFont="1">
      <alignment horizontal="center" vertical="top"/>
    </xf>
    <xf borderId="1" fillId="6" fontId="4" numFmtId="0" xfId="0" applyAlignment="1" applyBorder="1" applyFont="1">
      <alignment horizontal="center"/>
    </xf>
    <xf borderId="37" fillId="6" fontId="4" numFmtId="0" xfId="0" applyAlignment="1" applyBorder="1" applyFont="1">
      <alignment horizontal="center"/>
    </xf>
    <xf borderId="0" fillId="0" fontId="1" numFmtId="0" xfId="0" applyAlignment="1" applyFont="1">
      <alignment horizontal="left"/>
    </xf>
    <xf borderId="12" fillId="0" fontId="10" numFmtId="1" xfId="0" applyAlignment="1" applyBorder="1" applyFont="1" applyNumberFormat="1">
      <alignment horizontal="center" vertical="top"/>
    </xf>
    <xf borderId="12" fillId="0" fontId="10" numFmtId="2" xfId="0" applyAlignment="1" applyBorder="1" applyFont="1" applyNumberFormat="1">
      <alignment horizontal="center" vertical="top"/>
    </xf>
    <xf borderId="1" fillId="0" fontId="1" numFmtId="0" xfId="0" applyAlignment="1" applyBorder="1" applyFont="1">
      <alignment horizontal="left" readingOrder="0" shrinkToFit="0" vertical="top" wrapText="1"/>
    </xf>
    <xf borderId="1" fillId="7" fontId="1" numFmtId="0" xfId="0" applyAlignment="1" applyBorder="1" applyFont="1">
      <alignment horizontal="center"/>
    </xf>
    <xf borderId="3" fillId="0" fontId="10" numFmtId="1" xfId="0" applyAlignment="1" applyBorder="1" applyFont="1" applyNumberFormat="1">
      <alignment horizontal="center" vertical="top"/>
    </xf>
    <xf borderId="17" fillId="6" fontId="1" numFmtId="0" xfId="0" applyAlignment="1" applyBorder="1" applyFont="1">
      <alignment horizontal="left" vertical="center"/>
    </xf>
    <xf borderId="18" fillId="0" fontId="10" numFmtId="1" xfId="0" applyAlignment="1" applyBorder="1" applyFont="1" applyNumberFormat="1">
      <alignment horizontal="center" vertical="top"/>
    </xf>
    <xf borderId="12" fillId="0" fontId="10" numFmtId="0" xfId="0" applyAlignment="1" applyBorder="1" applyFont="1">
      <alignment horizontal="center"/>
    </xf>
    <xf borderId="9" fillId="0" fontId="1" numFmtId="0" xfId="0" applyAlignment="1" applyBorder="1" applyFont="1">
      <alignment horizontal="left" vertical="top"/>
    </xf>
    <xf borderId="1" fillId="0" fontId="10" numFmtId="0" xfId="0" applyAlignment="1" applyBorder="1" applyFont="1">
      <alignment horizontal="center" shrinkToFit="0" vertical="top" wrapText="1"/>
    </xf>
    <xf borderId="5" fillId="0" fontId="10" numFmtId="1" xfId="0" applyAlignment="1" applyBorder="1" applyFont="1" applyNumberFormat="1">
      <alignment horizontal="center" vertical="center"/>
    </xf>
    <xf borderId="12" fillId="0" fontId="1" numFmtId="0" xfId="0" applyAlignment="1" applyBorder="1" applyFont="1">
      <alignment horizontal="left"/>
    </xf>
    <xf borderId="33" fillId="0" fontId="10" numFmtId="1" xfId="0" applyAlignment="1" applyBorder="1" applyFont="1" applyNumberFormat="1">
      <alignment horizontal="center" vertical="center"/>
    </xf>
    <xf borderId="0" fillId="0" fontId="1" numFmtId="2" xfId="0" applyAlignment="1" applyFont="1" applyNumberFormat="1">
      <alignment horizontal="left"/>
    </xf>
    <xf borderId="0" fillId="0" fontId="1" numFmtId="2" xfId="0" applyAlignment="1" applyFont="1" applyNumberFormat="1">
      <alignment horizontal="left" shrinkToFit="0" vertical="top" wrapText="1"/>
    </xf>
    <xf borderId="15" fillId="8" fontId="1" numFmtId="0" xfId="0" applyAlignment="1" applyBorder="1" applyFont="1">
      <alignment horizontal="left" shrinkToFit="0" wrapText="1"/>
    </xf>
    <xf borderId="0" fillId="0" fontId="2" numFmtId="0" xfId="0" applyAlignment="1" applyFont="1">
      <alignment horizontal="center"/>
    </xf>
  </cellXfs>
  <cellStyles count="1">
    <cellStyle xfId="0" name="Normal" builtinId="0"/>
  </cellStyles>
  <dxfs count="2">
    <dxf>
      <font/>
      <fill>
        <patternFill patternType="solid">
          <fgColor rgb="FFFFC7CE"/>
          <bgColor rgb="FFFFC7CE"/>
        </patternFill>
      </fill>
      <border/>
    </dxf>
    <dx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reviste.ulbsibiu.ro/actaoc/acta-17-45-54.pdf" TargetMode="External"/><Relationship Id="rId2" Type="http://schemas.openxmlformats.org/officeDocument/2006/relationships/hyperlink" Target="https://kanalregister.hkdir.no/publiseringskanaler/erihplus/periodical/info.action?id=491442" TargetMode="External"/><Relationship Id="rId3" Type="http://schemas.openxmlformats.org/officeDocument/2006/relationships/hyperlink" Target="https://doi.org/10.61440/JOP.2024.v2.09" TargetMode="External"/><Relationship Id="rId4" Type="http://schemas.openxmlformats.org/officeDocument/2006/relationships/hyperlink" Target="https://balticajournal.com/index.html" TargetMode="External"/><Relationship Id="rId9" Type="http://schemas.openxmlformats.org/officeDocument/2006/relationships/hyperlink" Target="https://dx.doi.org/10.21742/IJSBT.2024.12.2.03" TargetMode="External"/><Relationship Id="rId5" Type="http://schemas.openxmlformats.org/officeDocument/2006/relationships/hyperlink" Target="https://kanalregister.hkdir.no/publiseringskanaler/erihplus/periodical/info.action?id=491442" TargetMode="External"/><Relationship Id="rId6" Type="http://schemas.openxmlformats.org/officeDocument/2006/relationships/hyperlink" Target="https://magazines.ulbsibiu.ro/fairplayjournal/" TargetMode="External"/><Relationship Id="rId7" Type="http://schemas.openxmlformats.org/officeDocument/2006/relationships/hyperlink" Target="https://magazines.ulbsibiu.ro/fairplayjournal/?page_id=64" TargetMode="External"/><Relationship Id="rId8" Type="http://schemas.openxmlformats.org/officeDocument/2006/relationships/hyperlink" Target="https://dx.doi.org/10.21742/IJSBT.2024.12.2.03" TargetMode="External"/><Relationship Id="rId11" Type="http://schemas.openxmlformats.org/officeDocument/2006/relationships/drawing" Target="../drawings/drawing10.xml"/><Relationship Id="rId10" Type="http://schemas.openxmlformats.org/officeDocument/2006/relationships/hyperlink" Target="https://doi.org/10.59324/ejtas.2024.2(5).43"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doi.org/10.55214/25768484.v8i6.3676" TargetMode="External"/><Relationship Id="rId194" Type="http://schemas.openxmlformats.org/officeDocument/2006/relationships/hyperlink" Target="https://www.researchgate.net/profile/Nitish-Mohite/publication/384687936_ANALYSIS_OF_AFFORDABLE_LOW_COST_HOUSING_BUILDINGS/links/67039ed9f599e0392fbec77e/ANALYSIS-OF-AFFORDABLE-LOW-COST-HOUSING-BUILDINGS.pdf" TargetMode="External"/><Relationship Id="rId193" Type="http://schemas.openxmlformats.org/officeDocument/2006/relationships/hyperlink" Target="https://doi.org/10.55214/25768484.v8i6.3676" TargetMode="External"/><Relationship Id="rId192" Type="http://schemas.openxmlformats.org/officeDocument/2006/relationships/hyperlink" Target="https://doi.org/10.3745/TKIPS.2024.13.10.537" TargetMode="External"/><Relationship Id="rId191" Type="http://schemas.openxmlformats.org/officeDocument/2006/relationships/hyperlink" Target="https://doi.org/10.52783/jes.1352" TargetMode="External"/><Relationship Id="rId187" Type="http://schemas.openxmlformats.org/officeDocument/2006/relationships/hyperlink" Target="https://www.iastatedigitalpress.com/itaa/article/id/17580/" TargetMode="External"/><Relationship Id="rId186" Type="http://schemas.openxmlformats.org/officeDocument/2006/relationships/hyperlink" Target="https://scholar.google.com/scholar?cluster=9116113400747202249&amp;hl=en&amp;as_sdt=2005&amp;as_ylo=2024&amp;as_yhi=2024" TargetMode="External"/><Relationship Id="rId185"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184" Type="http://schemas.openxmlformats.org/officeDocument/2006/relationships/hyperlink" Target="https://www.upet.ro/annals/economics/pdf/2024/6).%20Dura.pdf" TargetMode="External"/><Relationship Id="rId189" Type="http://schemas.openxmlformats.org/officeDocument/2006/relationships/hyperlink" Target="https://doi.org/10.3745/TKIPS.2024.13.10.537" TargetMode="External"/><Relationship Id="rId188" Type="http://schemas.openxmlformats.org/officeDocument/2006/relationships/hyperlink" Target="https://doi.org/10.52783/jes.1352" TargetMode="External"/><Relationship Id="rId183" Type="http://schemas.openxmlformats.org/officeDocument/2006/relationships/hyperlink" Target="https://www.researchsquare.com/article/rs-5194726/v1" TargetMode="External"/><Relationship Id="rId182" Type="http://schemas.openxmlformats.org/officeDocument/2006/relationships/hyperlink" Target="https://bajangjournal.com/index.php/JIRK/article/view/8756" TargetMode="External"/><Relationship Id="rId181" Type="http://schemas.openxmlformats.org/officeDocument/2006/relationships/hyperlink" Target="https://e-journal.unipma.ac.id/index.php/inventory/article/view/21228" TargetMode="External"/><Relationship Id="rId180" Type="http://schemas.openxmlformats.org/officeDocument/2006/relationships/hyperlink" Target="https://planningmalaysia.org/index.php/pmj/article/view/1642" TargetMode="External"/><Relationship Id="rId176" Type="http://schemas.openxmlformats.org/officeDocument/2006/relationships/hyperlink" Target="https://link.springer.com/article/10.1007/s10669-023-09961-8" TargetMode="External"/><Relationship Id="rId175" Type="http://schemas.openxmlformats.org/officeDocument/2006/relationships/hyperlink" Target="https://library.dmed.org.ua/uploads/files/2024-05/1714724836_dysertaciia-stasiv-m_v_-r-maria-stasiv.pdf" TargetMode="External"/><Relationship Id="rId174" Type="http://schemas.openxmlformats.org/officeDocument/2006/relationships/hyperlink" Target="https://journals.lww.com/chri/fulltext/2024/11020/evaluating_the_correlation_of_sars_cov_2.5.aspx" TargetMode="External"/><Relationship Id="rId173" Type="http://schemas.openxmlformats.org/officeDocument/2006/relationships/hyperlink" Target="https://ebooks.iospress.nl/volumearticle/70785" TargetMode="External"/><Relationship Id="rId179" Type="http://schemas.openxmlformats.org/officeDocument/2006/relationships/hyperlink" Target="https://www.ijsam.org/index.php/ijsam/article/view/868" TargetMode="External"/><Relationship Id="rId178" Type="http://schemas.openxmlformats.org/officeDocument/2006/relationships/hyperlink" Target="https://link.springer.com/chapter/10.1007/978-3-031-54009-7_32" TargetMode="External"/><Relationship Id="rId177" Type="http://schemas.openxmlformats.org/officeDocument/2006/relationships/hyperlink" Target="https://abgmce.com/index.php/Journal/article/view/71" TargetMode="External"/><Relationship Id="rId198" Type="http://schemas.openxmlformats.org/officeDocument/2006/relationships/hyperlink" Target="https://arxiv.org/html/2405.16565v2" TargetMode="External"/><Relationship Id="rId197" Type="http://schemas.openxmlformats.org/officeDocument/2006/relationships/hyperlink" Target="https://arxiv.org/pdf/2405.16565" TargetMode="External"/><Relationship Id="rId196" Type="http://schemas.openxmlformats.org/officeDocument/2006/relationships/hyperlink" Target="https://www.ajol.info/index.php/coast/article/view/287738" TargetMode="External"/><Relationship Id="rId195" Type="http://schemas.openxmlformats.org/officeDocument/2006/relationships/hyperlink" Target="https://ejmaa.journals.ekb.eg/" TargetMode="External"/><Relationship Id="rId199" Type="http://schemas.openxmlformats.org/officeDocument/2006/relationships/hyperlink" Target="https://desafioonline.ufms.br/index.php/deson/article/view/18082/13341" TargetMode="External"/><Relationship Id="rId150" Type="http://schemas.openxmlformats.org/officeDocument/2006/relationships/hyperlink" Target="https://arxiv.org/abs/2409.00779" TargetMode="External"/><Relationship Id="rId271" Type="http://schemas.openxmlformats.org/officeDocument/2006/relationships/hyperlink" Target="https://pmc.ncbi.nlm.nih.gov/articles/PMC11150868/" TargetMode="External"/><Relationship Id="rId270" Type="http://schemas.openxmlformats.org/officeDocument/2006/relationships/hyperlink" Target="https://link.springer.com/article/10.1007/s10499-024-01416-4" TargetMode="External"/><Relationship Id="rId1" Type="http://schemas.openxmlformats.org/officeDocument/2006/relationships/hyperlink" Target="https://dspace.uevora.pt/rdpc/handle/10174/37776" TargetMode="External"/><Relationship Id="rId2" Type="http://schemas.openxmlformats.org/officeDocument/2006/relationships/hyperlink" Target="https://journals.indexcopernicus.com/search/article?articleId=3914303" TargetMode="External"/><Relationship Id="rId3" Type="http://schemas.openxmlformats.org/officeDocument/2006/relationships/hyperlink" Target="https://journal-center.litpam.com/index.php/e-Saintika/article/view/1793" TargetMode="External"/><Relationship Id="rId149" Type="http://schemas.openxmlformats.org/officeDocument/2006/relationships/hyperlink" Target="https://repository.usd.ac.id/51303/1/11623_Analisis+Korelasi+Kualitas+Institusi+dan+Pertumbuhan+Ekonomi.pdf" TargetMode="External"/><Relationship Id="rId4" Type="http://schemas.openxmlformats.org/officeDocument/2006/relationships/hyperlink" Target="https://www.researchgate.net/publication/382742392_Snail_breeding_-_ecological_challenges_and_perspectives" TargetMode="External"/><Relationship Id="rId148" Type="http://schemas.openxmlformats.org/officeDocument/2006/relationships/hyperlink" Target="https://research.ebsco.com/c/ggkrri/viewer/pdf/34ccjn2azn" TargetMode="External"/><Relationship Id="rId269" Type="http://schemas.openxmlformats.org/officeDocument/2006/relationships/hyperlink" Target="https://www.scirp.org/journal/paperinformation?paperid=134109" TargetMode="External"/><Relationship Id="rId9" Type="http://schemas.openxmlformats.org/officeDocument/2006/relationships/hyperlink" Target="https://www.ebscohost.com/titleLists/tnh-coverage.htm" TargetMode="External"/><Relationship Id="rId143" Type="http://schemas.openxmlformats.org/officeDocument/2006/relationships/hyperlink" Target="https://link.springer.com/article/10.1186/s11671-024-04059-9" TargetMode="External"/><Relationship Id="rId264" Type="http://schemas.openxmlformats.org/officeDocument/2006/relationships/hyperlink" Target="https://theses.cz/id/25vx3k/Novotny_Jan_2024_BP.pdf" TargetMode="External"/><Relationship Id="rId142" Type="http://schemas.openxmlformats.org/officeDocument/2006/relationships/hyperlink" Target="https://dergipark.org.tr/en/pub/biodicon/article/1261058" TargetMode="External"/><Relationship Id="rId263" Type="http://schemas.openxmlformats.org/officeDocument/2006/relationships/hyperlink" Target="https://repository.tudelft.nl/file/File_fa101562-b92b-45f6-8c1a-7da1d897a978?preview=1" TargetMode="External"/><Relationship Id="rId141" Type="http://schemas.openxmlformats.org/officeDocument/2006/relationships/hyperlink" Target="http://41.89.164.27/handle/123456789/2225" TargetMode="External"/><Relationship Id="rId262" Type="http://schemas.openxmlformats.org/officeDocument/2006/relationships/hyperlink" Target="https://dialnet.unirioja.es/servlet/articulo?codigo=9774990" TargetMode="External"/><Relationship Id="rId140" Type="http://schemas.openxmlformats.org/officeDocument/2006/relationships/hyperlink" Target="https://www.sciencedirect.com/science/article/abs/pii/B9780443188107000119" TargetMode="External"/><Relationship Id="rId261" Type="http://schemas.openxmlformats.org/officeDocument/2006/relationships/hyperlink" Target="https://pubs.acs.org/doi/abs/10.1021/acsestwater.4c00010" TargetMode="External"/><Relationship Id="rId5" Type="http://schemas.openxmlformats.org/officeDocument/2006/relationships/hyperlink" Target="https://ediss.uni-goettingen.de/handle/11858/15198" TargetMode="External"/><Relationship Id="rId147" Type="http://schemas.openxmlformats.org/officeDocument/2006/relationships/hyperlink" Target="https://research.ebsco.com/c/ggkrri/viewer/pdf/34ccjn2azn" TargetMode="External"/><Relationship Id="rId268" Type="http://schemas.openxmlformats.org/officeDocument/2006/relationships/hyperlink" Target="https://www.mdpi.com/3042-4526/1/1/3" TargetMode="External"/><Relationship Id="rId6" Type="http://schemas.openxmlformats.org/officeDocument/2006/relationships/hyperlink" Target="https://abjournals.org/ajensr/papers/volume-7/issue-4/soil-seed-banks-dynamics-and-restoration-potential-of-some-selected-forest-reserves-in-southwest-nigeria/" TargetMode="External"/><Relationship Id="rId146" Type="http://schemas.openxmlformats.org/officeDocument/2006/relationships/hyperlink" Target="https://arxiv.org/abs/2406.19555" TargetMode="External"/><Relationship Id="rId267" Type="http://schemas.openxmlformats.org/officeDocument/2006/relationships/hyperlink" Target="https://ugal.ro/files/doctorat/sustineri/2024/REZUMAT_TEZA_DE_DOCTORAT_-_Fulga.pdf" TargetMode="External"/><Relationship Id="rId7" Type="http://schemas.openxmlformats.org/officeDocument/2006/relationships/hyperlink" Target="https://mural.maynoothuniversity.ie/id/eprint/19160/" TargetMode="External"/><Relationship Id="rId145" Type="http://schemas.openxmlformats.org/officeDocument/2006/relationships/hyperlink" Target="https://ela.kpi.ua/items/ae9dddfa-e0f2-4a9c-97ab-f513c6aad0e4" TargetMode="External"/><Relationship Id="rId266" Type="http://schemas.openxmlformats.org/officeDocument/2006/relationships/hyperlink" Target="https://jurnal.univpgri-palembang.ac.id/index.php/JMKSP/article/view/14419" TargetMode="External"/><Relationship Id="rId8" Type="http://schemas.openxmlformats.org/officeDocument/2006/relationships/hyperlink" Target="https://openurl.ebsco.com/EPDB%3Agcd%3A4%3A1296100/detailv2?sid=ebsco%3Aplink%3Ascholar&amp;id=ebsco%3Agcd%3A181433761&amp;crl=c&amp;link_origin=scholar.google.com" TargetMode="External"/><Relationship Id="rId144" Type="http://schemas.openxmlformats.org/officeDocument/2006/relationships/hyperlink" Target="https://ejss.journals.ekb.eg/article_340480.html" TargetMode="External"/><Relationship Id="rId265" Type="http://schemas.openxmlformats.org/officeDocument/2006/relationships/hyperlink" Target="https://theses.cz/id/n2c6ym/?lang=cs" TargetMode="External"/><Relationship Id="rId260" Type="http://schemas.openxmlformats.org/officeDocument/2006/relationships/hyperlink" Target="https://citeus.um.ac.id/jbs/vol52/iss2/1/" TargetMode="External"/><Relationship Id="rId139" Type="http://schemas.openxmlformats.org/officeDocument/2006/relationships/hyperlink" Target="https://dergipark.org.tr/en/pub/biodicon/article/1261058" TargetMode="External"/><Relationship Id="rId138" Type="http://schemas.openxmlformats.org/officeDocument/2006/relationships/hyperlink" Target="https://www.academia.edu/2837-4010/2/3/10.20935/AcadBiol7331" TargetMode="External"/><Relationship Id="rId259" Type="http://schemas.openxmlformats.org/officeDocument/2006/relationships/hyperlink" Target="https://citeus.um.ac.id/jbs/vol52/iss2/6/" TargetMode="External"/><Relationship Id="rId137" Type="http://schemas.openxmlformats.org/officeDocument/2006/relationships/hyperlink" Target="https://nja.pastic.gov.pk/PJBT/index.php/PJBT/article/view/35" TargetMode="External"/><Relationship Id="rId258" Type="http://schemas.openxmlformats.org/officeDocument/2006/relationships/hyperlink" Target="https://mro.massey.ac.nz/items/5f279785-afbe-4559-a843-9e5114da67ab/full" TargetMode="External"/><Relationship Id="rId132" Type="http://schemas.openxmlformats.org/officeDocument/2006/relationships/hyperlink" Target="https://materials.international/wp-content/uploads/2025/01/Materials62.020.pdf" TargetMode="External"/><Relationship Id="rId253" Type="http://schemas.openxmlformats.org/officeDocument/2006/relationships/hyperlink" Target="https://link.springer.com/chapter/10.1007/978-3-031-36926-1_14" TargetMode="External"/><Relationship Id="rId131" Type="http://schemas.openxmlformats.org/officeDocument/2006/relationships/hyperlink" Target="https://dergipark.org.tr/en/pub/biodicon/article/1261058" TargetMode="External"/><Relationship Id="rId252" Type="http://schemas.openxmlformats.org/officeDocument/2006/relationships/hyperlink" Target="https://www.pathologyjournal.rcpa.edu.au/article/S0031-3025(23)00221-0/fulltext" TargetMode="External"/><Relationship Id="rId130" Type="http://schemas.openxmlformats.org/officeDocument/2006/relationships/hyperlink" Target="https://www.researchgate.net/profile/Gregory-C-Bernard/publication/378337172_Magnetic_Fields_in_Plant_Development_Unravelling_the_Complex_Interplay_from_Phenotypic_Responses_to_Molecular_Dynamics/links/65d54097e7670d36abc5d8ee/Magnetic-Fields-in-Plant-Development-Unravelling-the-Complex-Interplay-from-Phenotypic-Responses-to-Molecular-Dynamics.pdf" TargetMode="External"/><Relationship Id="rId251" Type="http://schemas.openxmlformats.org/officeDocument/2006/relationships/hyperlink" Target="https://teszt.hungarikum.hu/sites/default/files/cikk/2024-12/Hal%C3%A1szat%20digitalis%202024_2_21-28.pdf" TargetMode="External"/><Relationship Id="rId250" Type="http://schemas.openxmlformats.org/officeDocument/2006/relationships/hyperlink" Target="https://openurl.ebsco.com/EPDB%3Agcd%3A7%3A13225399/detailv2?sid=ebsco%3Aplink%3Ascholar&amp;id=ebsco%3Agcd%3A182033232&amp;crl=c&amp;link_origin=scholar.google.com" TargetMode="External"/><Relationship Id="rId136" Type="http://schemas.openxmlformats.org/officeDocument/2006/relationships/hyperlink" Target="https://joarps.org/index.php/ojs/article/view/276" TargetMode="External"/><Relationship Id="rId257" Type="http://schemas.openxmlformats.org/officeDocument/2006/relationships/hyperlink" Target="https://www.scirp.org/journal/paperinformation?paperid=134534" TargetMode="External"/><Relationship Id="rId135" Type="http://schemas.openxmlformats.org/officeDocument/2006/relationships/hyperlink" Target="https://curresweb.com/index.php/MEJAR1/article/view/389" TargetMode="External"/><Relationship Id="rId256" Type="http://schemas.openxmlformats.org/officeDocument/2006/relationships/hyperlink" Target="https://scidar.kg.ac.rs/handle/123456789/21158" TargetMode="External"/><Relationship Id="rId134" Type="http://schemas.openxmlformats.org/officeDocument/2006/relationships/hyperlink" Target="https://www.researchgate.net/profile/Syed-Baker-2/publication/380544711_NANOOMICS_APPROACH_IN_MITIGATING_BIOTIC_STRESSES_IN_CROPS/links/664325b206ea3d0b7466ecdc/NANOOMICS-APPROACH-IN-MITIGATING-BIOTIC-STRESSES-IN-CROPS.pdf" TargetMode="External"/><Relationship Id="rId255" Type="http://schemas.openxmlformats.org/officeDocument/2006/relationships/hyperlink" Target="https://revistas.uvigo.es/index.php/mns/article/view/5880" TargetMode="External"/><Relationship Id="rId133" Type="http://schemas.openxmlformats.org/officeDocument/2006/relationships/hyperlink" Target="https://atic.razi.ac.ir/article_3325.html" TargetMode="External"/><Relationship Id="rId254" Type="http://schemas.openxmlformats.org/officeDocument/2006/relationships/hyperlink" Target="https://link.springer.com/chapter/10.1007/978-3-031-36926-1_4" TargetMode="External"/><Relationship Id="rId172" Type="http://schemas.openxmlformats.org/officeDocument/2006/relationships/hyperlink" Target="http://csj.cumhuriyet.edu.tr/en/pub/issue/89447/1452125" TargetMode="External"/><Relationship Id="rId171" Type="http://schemas.openxmlformats.org/officeDocument/2006/relationships/hyperlink" Target="https://pearl.plymouth.ac.uk/cgi/viewcontent.cgi?article=1272&amp;context=pbs-theses" TargetMode="External"/><Relationship Id="rId170" Type="http://schemas.openxmlformats.org/officeDocument/2006/relationships/hyperlink" Target="https://assets-eu.researchsquare.com/files/rs-3964084/v1/df4f95a0-5084-46ab-857c-c97eb77c5d36.pdf" TargetMode="External"/><Relationship Id="rId290" Type="http://schemas.openxmlformats.org/officeDocument/2006/relationships/drawing" Target="../drawings/drawing13.xml"/><Relationship Id="rId165" Type="http://schemas.openxmlformats.org/officeDocument/2006/relationships/hyperlink" Target="https://ejournal.univbhaktiasih.ac.id/index.php/mass/article/view/5" TargetMode="External"/><Relationship Id="rId286" Type="http://schemas.openxmlformats.org/officeDocument/2006/relationships/hyperlink" Target="https://www.dl.begellhouse.com/journals/38cb2223012b73f2,2fc571357475e803,4ca6bc0345d272be.html" TargetMode="External"/><Relationship Id="rId164" Type="http://schemas.openxmlformats.org/officeDocument/2006/relationships/hyperlink" Target="https://www.jurnal-assalam.org/index.php/JAS/article/view/646" TargetMode="External"/><Relationship Id="rId285" Type="http://schemas.openxmlformats.org/officeDocument/2006/relationships/hyperlink" Target="https://www.mdpi.com/3042-4526/1/1/3" TargetMode="External"/><Relationship Id="rId163" Type="http://schemas.openxmlformats.org/officeDocument/2006/relationships/hyperlink" Target="https://pakjpath.com/index.php/Pak-J-Pathol/article/view/797" TargetMode="External"/><Relationship Id="rId284" Type="http://schemas.openxmlformats.org/officeDocument/2006/relationships/hyperlink" Target="https://www.dl.begellhouse.com/journals/38cb2223012b73f2,701b91ed4592dd97,378ed9606e4f3d49.html" TargetMode="External"/><Relationship Id="rId162" Type="http://schemas.openxmlformats.org/officeDocument/2006/relationships/hyperlink" Target="https://ebooks.iospress.nl/volumearticle/70785" TargetMode="External"/><Relationship Id="rId283" Type="http://schemas.openxmlformats.org/officeDocument/2006/relationships/hyperlink" Target="https://www.dl.begellhouse.com/journals/38cb2223012b73f2,171f29734fcf5f01,11eef11611c0fd49.html" TargetMode="External"/><Relationship Id="rId169" Type="http://schemas.openxmlformats.org/officeDocument/2006/relationships/hyperlink" Target="https://www.tandfonline.com/doi/full/10.1080/00207454.2023.2208278?casa_token=-kN3OwTojJwAAAAA%3ALZqM4xLN3DRWc7-RTQAJRvbO0HX7FwnusTQfO_0Oe6c1-XzWOe816oZzPKWjDs5IQ8JFnDWZyP44Gi0N" TargetMode="External"/><Relationship Id="rId168" Type="http://schemas.openxmlformats.org/officeDocument/2006/relationships/hyperlink" Target="https://www.sciencedirect.com/science/article/pii/S0024320524009500?casa_token=aR89rFNy1UkAAAAA:6zj238fcITHvzXgZ38ylohIArvglEbp7To3ij4LGhGKFYko7XCh6hiNpvUiLsuRbXGWQAwh5I24" TargetMode="External"/><Relationship Id="rId289" Type="http://schemas.openxmlformats.org/officeDocument/2006/relationships/hyperlink" Target="https://www.researchgate.net/publication/380558650_Eating_behaviours_of_Gdynia_Maritime_University_students_regarding_the_consumption_of_beverages_as_a_source_of_water" TargetMode="External"/><Relationship Id="rId167" Type="http://schemas.openxmlformats.org/officeDocument/2006/relationships/hyperlink" Target="http://164.100.61.23/storage/uploads/documents/1728043949_IJVE%2036.pdf" TargetMode="External"/><Relationship Id="rId288" Type="http://schemas.openxmlformats.org/officeDocument/2006/relationships/hyperlink" Target="https://www.scirp.org/journal/paperinformation?paperid=137762" TargetMode="External"/><Relationship Id="rId166" Type="http://schemas.openxmlformats.org/officeDocument/2006/relationships/hyperlink" Target="https://www.researchsquare.com/article/rs-3857512/v1" TargetMode="External"/><Relationship Id="rId287" Type="http://schemas.openxmlformats.org/officeDocument/2006/relationships/hyperlink" Target="https://www.dl.begellhouse.com/journals/38cb2223012b73f2,0cc841513779c776,385082db225b0b66.html" TargetMode="External"/><Relationship Id="rId161" Type="http://schemas.openxmlformats.org/officeDocument/2006/relationships/hyperlink" Target="http://csj.cumhuriyet.edu.tr/en/pub/issue/89447/1452125" TargetMode="External"/><Relationship Id="rId282" Type="http://schemas.openxmlformats.org/officeDocument/2006/relationships/hyperlink" Target="https://link.springer.com/chapter/10.1007/978-3-031-62158-1_1" TargetMode="External"/><Relationship Id="rId160" Type="http://schemas.openxmlformats.org/officeDocument/2006/relationships/hyperlink" Target="https://pearl.plymouth.ac.uk/cgi/viewcontent.cgi?article=1272&amp;context=pbs-theses" TargetMode="External"/><Relationship Id="rId281" Type="http://schemas.openxmlformats.org/officeDocument/2006/relationships/hyperlink" Target="https://www.mdpi.com/2410-3888/9/10/420" TargetMode="External"/><Relationship Id="rId280" Type="http://schemas.openxmlformats.org/officeDocument/2006/relationships/hyperlink" Target="https://agrolifejournal.usamv.ro/index.php/agrolife/article/view/1052" TargetMode="External"/><Relationship Id="rId159" Type="http://schemas.openxmlformats.org/officeDocument/2006/relationships/hyperlink" Target="https://assets-eu.researchsquare.com/files/rs-3964084/v1/df4f95a0-5084-46ab-857c-c97eb77c5d36.pdf" TargetMode="External"/><Relationship Id="rId154" Type="http://schemas.openxmlformats.org/officeDocument/2006/relationships/hyperlink" Target="https://ejournal.univbhaktiasih.ac.id/index.php/mass/article/view/5" TargetMode="External"/><Relationship Id="rId275" Type="http://schemas.openxmlformats.org/officeDocument/2006/relationships/hyperlink" Target="https://link.springer.com/chapter/10.1007/978-3-031-62158-1_1" TargetMode="External"/><Relationship Id="rId153" Type="http://schemas.openxmlformats.org/officeDocument/2006/relationships/hyperlink" Target="https://www.jurnal-assalam.org/index.php/JAS/article/view/646" TargetMode="External"/><Relationship Id="rId274" Type="http://schemas.openxmlformats.org/officeDocument/2006/relationships/hyperlink" Target="https://snaubulletin.com.ua/index.php/ab/article/view/1174" TargetMode="External"/><Relationship Id="rId152" Type="http://schemas.openxmlformats.org/officeDocument/2006/relationships/hyperlink" Target="https://ijsra.net/content/advanced-fingerprint-alteration-detection-comparative-analysis-real-and-synthetic" TargetMode="External"/><Relationship Id="rId273" Type="http://schemas.openxmlformats.org/officeDocument/2006/relationships/hyperlink" Target="http://../Downloads/10.1515_geo-2022-0559.pdf" TargetMode="External"/><Relationship Id="rId151" Type="http://schemas.openxmlformats.org/officeDocument/2006/relationships/hyperlink" Target="https://ieeexplore.ieee.org/document/10536763/references" TargetMode="External"/><Relationship Id="rId272" Type="http://schemas.openxmlformats.org/officeDocument/2006/relationships/hyperlink" Target="https://www.natsci.upit.ro/media/2663/14maceseanu-and-fagaras.pdf" TargetMode="External"/><Relationship Id="rId158" Type="http://schemas.openxmlformats.org/officeDocument/2006/relationships/hyperlink" Target="https://www.tandfonline.com/doi/full/10.1080/00207454.2023.2208278?casa_token=-kN3OwTojJwAAAAA%3ALZqM4xLN3DRWc7-RTQAJRvbO0HX7FwnusTQfO_0Oe6c1-XzWOe816oZzPKWjDs5IQ8JFnDWZyP44Gi0N" TargetMode="External"/><Relationship Id="rId279" Type="http://schemas.openxmlformats.org/officeDocument/2006/relationships/hyperlink" Target="https://teszt.hungarikum.hu/sites/default/files/cikk/2024-12/Hal%C3%A1szat%20digitalis%202024_2_21-28.pdf" TargetMode="External"/><Relationship Id="rId157" Type="http://schemas.openxmlformats.org/officeDocument/2006/relationships/hyperlink" Target="https://www.sciencedirect.com/science/article/pii/S0024320524009500?casa_token=aR89rFNy1UkAAAAA:6zj238fcITHvzXgZ38ylohIArvglEbp7To3ij4LGhGKFYko7XCh6hiNpvUiLsuRbXGWQAwh5I24" TargetMode="External"/><Relationship Id="rId278" Type="http://schemas.openxmlformats.org/officeDocument/2006/relationships/hyperlink" Target="https://openurl.ebsco.com/EPDB%3Agcd%3A7%3A13225399/detailv2?sid=ebsco%3Aplink%3Ascholar&amp;id=ebsco%3Agcd%3A182033232&amp;crl=c&amp;link_origin=scholar.google.com" TargetMode="External"/><Relationship Id="rId156" Type="http://schemas.openxmlformats.org/officeDocument/2006/relationships/hyperlink" Target="http://164.100.61.23/storage/uploads/documents/1728043949_IJVE%2036.pdf" TargetMode="External"/><Relationship Id="rId277" Type="http://schemas.openxmlformats.org/officeDocument/2006/relationships/hyperlink" Target="https://link.springer.com/article/10.1007/s11756-024-01600-0" TargetMode="External"/><Relationship Id="rId155" Type="http://schemas.openxmlformats.org/officeDocument/2006/relationships/hyperlink" Target="https://www.researchsquare.com/article/rs-3857512/v1" TargetMode="External"/><Relationship Id="rId276" Type="http://schemas.openxmlformats.org/officeDocument/2006/relationships/hyperlink" Target="https://www.carpathia.org/wp-content/uploads/2019/11/ECOSS-Raport-A1.1-Fagaras-biodiversity-RO.pdf" TargetMode="External"/><Relationship Id="rId40" Type="http://schemas.openxmlformats.org/officeDocument/2006/relationships/hyperlink" Target="https://pmc.ncbi.nlm.nih.gov/articles/PMC10862082/" TargetMode="External"/><Relationship Id="rId42" Type="http://schemas.openxmlformats.org/officeDocument/2006/relationships/hyperlink" Target="https://pmc.ncbi.nlm.nih.gov/articles/PMC11639497/" TargetMode="External"/><Relationship Id="rId41" Type="http://schemas.openxmlformats.org/officeDocument/2006/relationships/hyperlink" Target="https://phrir.com/journal/article/view/156" TargetMode="External"/><Relationship Id="rId44" Type="http://schemas.openxmlformats.org/officeDocument/2006/relationships/hyperlink" Target="https://brieflands.com/articles/mejrh-154567.pdf" TargetMode="External"/><Relationship Id="rId43" Type="http://schemas.openxmlformats.org/officeDocument/2006/relationships/hyperlink" Target="https://pmc.ncbi.nlm.nih.gov/articles/PMC10955543/" TargetMode="External"/><Relationship Id="rId46" Type="http://schemas.openxmlformats.org/officeDocument/2006/relationships/hyperlink" Target="https://pmc.ncbi.nlm.nih.gov/articles/PMC11892693/" TargetMode="External"/><Relationship Id="rId45" Type="http://schemas.openxmlformats.org/officeDocument/2006/relationships/hyperlink" Target="https://link.springer.com/chapter/10.1007/978-3-031-74947-6_15" TargetMode="External"/><Relationship Id="rId48" Type="http://schemas.openxmlformats.org/officeDocument/2006/relationships/hyperlink" Target="https://koreascience.kr/article/JAKO202424963681610.page" TargetMode="External"/><Relationship Id="rId47" Type="http://schemas.openxmlformats.org/officeDocument/2006/relationships/hyperlink" Target="https://assets.cureus.com/uploads/case_report/pdf/237094/20240725-319105-4j5gwx.pdf" TargetMode="External"/><Relationship Id="rId49" Type="http://schemas.openxmlformats.org/officeDocument/2006/relationships/hyperlink" Target="https://physio.si/wp-content/uploads/2024/07/Fizioterapija_2024_junij_2-50-58.pdf" TargetMode="External"/><Relationship Id="rId31" Type="http://schemas.openxmlformats.org/officeDocument/2006/relationships/hyperlink" Target="https://sssj.kineticeditorial.com/index.php/sssj/article/view/senso-perceptive-skills-children-primal-school-age" TargetMode="External"/><Relationship Id="rId30" Type="http://schemas.openxmlformats.org/officeDocument/2006/relationships/hyperlink" Target="http://jurnal.unismabekasi.ac.id/index.php/motion/article/view/8267" TargetMode="External"/><Relationship Id="rId33" Type="http://schemas.openxmlformats.org/officeDocument/2006/relationships/hyperlink" Target="https://reports-vnmedical.com.ua/index.php/journal/article/view/1256" TargetMode="External"/><Relationship Id="rId32" Type="http://schemas.openxmlformats.org/officeDocument/2006/relationships/hyperlink" Target="http://repository.unpkediri.ac.id/15912/8/RAMA_85201_17101090076_0727089001_0718019003_06_ref.pdf" TargetMode="External"/><Relationship Id="rId35" Type="http://schemas.openxmlformats.org/officeDocument/2006/relationships/hyperlink" Target="https://dergipark.org.tr/en/download/article-file/3887646" TargetMode="External"/><Relationship Id="rId34" Type="http://schemas.openxmlformats.org/officeDocument/2006/relationships/hyperlink" Target="https://faslname.msy.gov.ir/article_632.html" TargetMode="External"/><Relationship Id="rId37" Type="http://schemas.openxmlformats.org/officeDocument/2006/relationships/hyperlink" Target="https://journal.unpas.ac.id/index.php/pendas/article/view/20086/9833" TargetMode="External"/><Relationship Id="rId36" Type="http://schemas.openxmlformats.org/officeDocument/2006/relationships/hyperlink" Target="https://dialnet.unirioja.es/servlet/articulo?codigo=9507847" TargetMode="External"/><Relationship Id="rId39" Type="http://schemas.openxmlformats.org/officeDocument/2006/relationships/hyperlink" Target="https://pmc.ncbi.nlm.nih.gov/articles/PMC11571465/" TargetMode="External"/><Relationship Id="rId38" Type="http://schemas.openxmlformats.org/officeDocument/2006/relationships/hyperlink" Target="https://link.springer.com/article/10.1007/s00266-023-03647-x" TargetMode="External"/><Relationship Id="rId20" Type="http://schemas.openxmlformats.org/officeDocument/2006/relationships/hyperlink" Target="https://link.springer.com/rwe/10.1007/978-3-662-68241-8_25-1" TargetMode="External"/><Relationship Id="rId22" Type="http://schemas.openxmlformats.org/officeDocument/2006/relationships/hyperlink" Target="https://journals.ekb.eg/article_389288_72c8cd4fc057ee0cc1b923e64aed1937.pdf" TargetMode="External"/><Relationship Id="rId21" Type="http://schemas.openxmlformats.org/officeDocument/2006/relationships/hyperlink" Target="https://ieeexplore.ieee.org/abstract/document/10912999" TargetMode="External"/><Relationship Id="rId24" Type="http://schemas.openxmlformats.org/officeDocument/2006/relationships/hyperlink" Target="https://run.unl.pt/bitstream/10362/175326/1/TGI3643.pdf" TargetMode="External"/><Relationship Id="rId23" Type="http://schemas.openxmlformats.org/officeDocument/2006/relationships/hyperlink" Target="https://www.proquest.com/docview/3122191925?fromopenview=true&amp;pq-origsite=gscholar&amp;sourcetype=Scholarly%20Journals" TargetMode="External"/><Relationship Id="rId26" Type="http://schemas.openxmlformats.org/officeDocument/2006/relationships/hyperlink" Target="https://library.iated.org/view/AGOSTI2024TEC" TargetMode="External"/><Relationship Id="rId25" Type="http://schemas.openxmlformats.org/officeDocument/2006/relationships/hyperlink" Target="http://../../COMPUTER2/Downloads/preprints202407.1025.v1.pdf" TargetMode="External"/><Relationship Id="rId28" Type="http://schemas.openxmlformats.org/officeDocument/2006/relationships/hyperlink" Target="https://faculty.tabrizu.ac.ir/file/download/articlesInConferences/66580d41d4775-download8.pdf" TargetMode="External"/><Relationship Id="rId27" Type="http://schemas.openxmlformats.org/officeDocument/2006/relationships/hyperlink" Target="http://www.tpfk.ru/index.php/TPPC/article/view/918" TargetMode="External"/><Relationship Id="rId29" Type="http://schemas.openxmlformats.org/officeDocument/2006/relationships/hyperlink" Target="https://dergipark.org.tr/en/download/article-file/3887646" TargetMode="External"/><Relationship Id="rId11" Type="http://schemas.openxmlformats.org/officeDocument/2006/relationships/hyperlink" Target="https://dspace.uevora.pt/rdpc/handle/10174/37776" TargetMode="External"/><Relationship Id="rId10" Type="http://schemas.openxmlformats.org/officeDocument/2006/relationships/hyperlink" Target="http://alexispress.in/wp-content/uploads/2023/10/Fundamental-of-Human-Resource-Management.pdf" TargetMode="External"/><Relationship Id="rId13" Type="http://schemas.openxmlformats.org/officeDocument/2006/relationships/hyperlink" Target="https://ediss.uni-goettingen.de/handle/11858/15198" TargetMode="External"/><Relationship Id="rId12" Type="http://schemas.openxmlformats.org/officeDocument/2006/relationships/hyperlink" Target="https://journals.indexcopernicus.com/search/article?articleId=3914303" TargetMode="External"/><Relationship Id="rId15" Type="http://schemas.openxmlformats.org/officeDocument/2006/relationships/hyperlink" Target="https://www.researchgate.net/publication/382742392_Snail_breeding_-_ecological_challenges_and_perspectives" TargetMode="External"/><Relationship Id="rId14" Type="http://schemas.openxmlformats.org/officeDocument/2006/relationships/hyperlink" Target="https://mural.maynoothuniversity.ie/id/eprint/19160/" TargetMode="External"/><Relationship Id="rId17" Type="http://schemas.openxmlformats.org/officeDocument/2006/relationships/hyperlink" Target="https://scholarhub.uny.ac.id/cgi/viewcontent.cgi?article=1278&amp;context=jolahraga" TargetMode="External"/><Relationship Id="rId16" Type="http://schemas.openxmlformats.org/officeDocument/2006/relationships/hyperlink" Target="https://www.researchgate.net/profile/Hennadii-Hapich/publication/388474658_Consequences_of_the_war_in_Ukraine_for_water_management_and_the_fishing_industry/links/679b738396e7fb48b9a92449/Consequences-of-the-war-in-Ukraine-for-water-management-and-the-fishing-industry.pdf" TargetMode="External"/><Relationship Id="rId19" Type="http://schemas.openxmlformats.org/officeDocument/2006/relationships/hyperlink" Target="https://reposit.uni-sport.edu.ua/items/0b5edce8-fb9d-45ec-88e3-c3029e4818de+F24:K24" TargetMode="External"/><Relationship Id="rId18" Type="http://schemas.openxmlformats.org/officeDocument/2006/relationships/hyperlink" Target="http://../../../../DELL/Downloads/Dialnet-RealTimePrecisionPrehospitalStrokeDiagnosisInWeigh-9777420.pdf" TargetMode="External"/><Relationship Id="rId84" Type="http://schemas.openxmlformats.org/officeDocument/2006/relationships/hyperlink" Target="https://link.springer.com/rwe/10.1007/978-3-662-68241-8_25-1" TargetMode="External"/><Relationship Id="rId83" Type="http://schemas.openxmlformats.org/officeDocument/2006/relationships/hyperlink" Target="https://reposit.uni-sport.edu.ua/items/0b5edce8-fb9d-45ec-88e3-c3029e4818de+F24:K24" TargetMode="External"/><Relationship Id="rId86" Type="http://schemas.openxmlformats.org/officeDocument/2006/relationships/hyperlink" Target="https://journals.ekb.eg/article_389288_72c8cd4fc057ee0cc1b923e64aed1937.pdf" TargetMode="External"/><Relationship Id="rId85" Type="http://schemas.openxmlformats.org/officeDocument/2006/relationships/hyperlink" Target="https://ieeexplore.ieee.org/abstract/document/10912999" TargetMode="External"/><Relationship Id="rId88" Type="http://schemas.openxmlformats.org/officeDocument/2006/relationships/hyperlink" Target="https://run.unl.pt/bitstream/10362/175326/1/TGI3643.pdf" TargetMode="External"/><Relationship Id="rId87" Type="http://schemas.openxmlformats.org/officeDocument/2006/relationships/hyperlink" Target="https://www.proquest.com/docview/3122191925?fromopenview=true&amp;pq-origsite=gscholar&amp;sourcetype=Scholarly%20Journals" TargetMode="External"/><Relationship Id="rId89" Type="http://schemas.openxmlformats.org/officeDocument/2006/relationships/hyperlink" Target="http://../../COMPUTER2/Downloads/preprints202407.1025.v1.pdf" TargetMode="External"/><Relationship Id="rId80" Type="http://schemas.openxmlformats.org/officeDocument/2006/relationships/hyperlink" Target="https://www.eadr.ro/RePEc/iag/iag_pdf/AERD2401_23-39.pdf" TargetMode="External"/><Relationship Id="rId82" Type="http://schemas.openxmlformats.org/officeDocument/2006/relationships/hyperlink" Target="http://../../../../COMPUTER2/Downloads/Dialnet-RealTimePrecisionPrehospitalStrokeDiagnosisInWeigh-9777420.pdf" TargetMode="External"/><Relationship Id="rId81" Type="http://schemas.openxmlformats.org/officeDocument/2006/relationships/hyperlink" Target="https://scholarhub.uny.ac.id/cgi/viewcontent.cgi?article=1278&amp;context=jolahraga" TargetMode="External"/><Relationship Id="rId73" Type="http://schemas.openxmlformats.org/officeDocument/2006/relationships/hyperlink" Target="https://dea.lib.unideb.hu/server/api/core/bitstreams/510b81c8-cb1b-42c8-b366-78cf396a03d7/content" TargetMode="External"/><Relationship Id="rId72" Type="http://schemas.openxmlformats.org/officeDocument/2006/relationships/hyperlink" Target="https://sin-chn.com/index.php/mcb/article/view/125" TargetMode="External"/><Relationship Id="rId75" Type="http://schemas.openxmlformats.org/officeDocument/2006/relationships/hyperlink" Target="http://repository.umpalopo.ac.id/5368/1/The%20Influence%20Of%20Government%20Policies%20In%20The%20Agro-Tourism%20Sector%20On%20Increasing%20The%20Promotion%20Of%20Grape%20Farmers%27%20Sales%20With%20Infrastructure%20As%20A%20Moderation%20Variable.pdf" TargetMode="External"/><Relationship Id="rId74" Type="http://schemas.openxmlformats.org/officeDocument/2006/relationships/hyperlink" Target="https://dea.lib.unideb.hu/server/api/core/bitstreams/dfc059e7-7a99-4110-b8da-6bd899702136/content" TargetMode="External"/><Relationship Id="rId77" Type="http://schemas.openxmlformats.org/officeDocument/2006/relationships/hyperlink" Target="http://../../COMPUTER2/Downloads/XX7-57+Call+for+paper+ICONES+MOH+FATHUR+ROZAQ+-+Fathur+Rozaq%20(1).pdf" TargetMode="External"/><Relationship Id="rId76" Type="http://schemas.openxmlformats.org/officeDocument/2006/relationships/hyperlink" Target="https://openurl.ebsco.com/EPDB%3Agcd%3A14%3A19401918/detailv2?sid=ebsco%3Aplink%3Ascholar&amp;id=ebsco%3Agcd%3A182761982&amp;crl=c&amp;link_origin=scholar.google.com" TargetMode="External"/><Relationship Id="rId79" Type="http://schemas.openxmlformats.org/officeDocument/2006/relationships/hyperlink" Target="https://ojsull.webs.ull.es/index.php/Revista/article/download/3790/1815" TargetMode="External"/><Relationship Id="rId78" Type="http://schemas.openxmlformats.org/officeDocument/2006/relationships/hyperlink" Target="https://lsma.ro/index.php/lsma/article/view/2645" TargetMode="External"/><Relationship Id="rId71" Type="http://schemas.openxmlformats.org/officeDocument/2006/relationships/hyperlink" Target="https://link.springer.com/article/10.1186/s40359-024-01589-w" TargetMode="External"/><Relationship Id="rId70" Type="http://schemas.openxmlformats.org/officeDocument/2006/relationships/hyperlink" Target="https://www.researchgate.net/profile/Florin-Cojanu/publication/385689696_Original_Article_Multidimensional_sport_competitive_anxiety_among_women_football_players_according_to_playing_position/links/6730661977b63d1220e85ac1/Original-Article-Multidimensional-sport-competitive-anxiety-among-women-football-players-according-to-playing-position.pdf" TargetMode="External"/><Relationship Id="rId62" Type="http://schemas.openxmlformats.org/officeDocument/2006/relationships/hyperlink" Target="http://repository.unpkediri.ac.id/15912/8/RAMA_85201_17101090076_0727089001_0718019003_06_ref.pdf" TargetMode="External"/><Relationship Id="rId61" Type="http://schemas.openxmlformats.org/officeDocument/2006/relationships/hyperlink" Target="https://sssj.kineticeditorial.com/index.php/sssj/article/view/senso-perceptive-skills-children-primal-school-age" TargetMode="External"/><Relationship Id="rId64" Type="http://schemas.openxmlformats.org/officeDocument/2006/relationships/hyperlink" Target="https://journal.uir.ac.id/index.php/JSP/article/view/17017" TargetMode="External"/><Relationship Id="rId63" Type="http://schemas.openxmlformats.org/officeDocument/2006/relationships/hyperlink" Target="https://link.springer.com/article/10.1007/s11332-023-01096-2" TargetMode="External"/><Relationship Id="rId66" Type="http://schemas.openxmlformats.org/officeDocument/2006/relationships/hyperlink" Target="https://reports-vnmedical.com.ua/index.php/journal/article/view/1256" TargetMode="External"/><Relationship Id="rId65" Type="http://schemas.openxmlformats.org/officeDocument/2006/relationships/hyperlink" Target="https://esiconf.org/index.php/TOSROF/article/view/164" TargetMode="External"/><Relationship Id="rId68" Type="http://schemas.openxmlformats.org/officeDocument/2006/relationships/hyperlink" Target="https://casopisi.junis.ni.ac.rs/index.php/FUPhysEdSport/article/view/12864" TargetMode="External"/><Relationship Id="rId67" Type="http://schemas.openxmlformats.org/officeDocument/2006/relationships/hyperlink" Target="https://ojs.lib.unideb.hu/economica/article/view/13854" TargetMode="External"/><Relationship Id="rId60" Type="http://schemas.openxmlformats.org/officeDocument/2006/relationships/hyperlink" Target="http://jurnal.unismabekasi.ac.id/index.php/motion/article/view/8267" TargetMode="External"/><Relationship Id="rId69" Type="http://schemas.openxmlformats.org/officeDocument/2006/relationships/hyperlink" Target="https://radovi.ff.ues.rs.ba/wp-content/uploads/2020/09/12-Corluka-Kostic.pdf" TargetMode="External"/><Relationship Id="rId51" Type="http://schemas.openxmlformats.org/officeDocument/2006/relationships/hyperlink" Target="https://www.saudijournals.com/media/articles/JASPE_77_186-199.pdf" TargetMode="External"/><Relationship Id="rId50" Type="http://schemas.openxmlformats.org/officeDocument/2006/relationships/hyperlink" Target="https://www.researchgate.net/profile/Shokhrukh-Khojiev-2/publication/385683896_Original_Article_Enhancement_of_a_software-hardware_system_for_measuring_volleyball_players'_speed_indicators_and_evaluating_its_effectiveness_in_a_pedagogical_context/links/672f98a577b63d1220e8493b/Original-Article-Enhancement-of-a-software-hardware-system-for-measuring-volleyball-players-speed-indicators-and-evaluating-its-effectiveness-in-a-pedagogical-context.pdf" TargetMode="External"/><Relationship Id="rId53" Type="http://schemas.openxmlformats.org/officeDocument/2006/relationships/hyperlink" Target="https://dergipark.org.tr/en/pub/tsed/article/1459486" TargetMode="External"/><Relationship Id="rId52" Type="http://schemas.openxmlformats.org/officeDocument/2006/relationships/hyperlink" Target="https://ojs.unpkediri.ac.id/index.php/pjk/article/view/22673" TargetMode="External"/><Relationship Id="rId55" Type="http://schemas.openxmlformats.org/officeDocument/2006/relationships/hyperlink" Target="https://repositorio.ciedupanama.org/bitstream/handle/123456789/762/Inclusi%C3%B3n%20y%20diversidad%20octaedro.pdf?sequence=1&amp;isAllowed=y" TargetMode="External"/><Relationship Id="rId54" Type="http://schemas.openxmlformats.org/officeDocument/2006/relationships/hyperlink" Target="http://www.investigarmqr.com/ojs/index.php/mqr/article/view/1561" TargetMode="External"/><Relationship Id="rId57" Type="http://schemas.openxmlformats.org/officeDocument/2006/relationships/hyperlink" Target="https://lumenpublishing.com/journals/index.php/rrem/article/view/6957" TargetMode="External"/><Relationship Id="rId56" Type="http://schemas.openxmlformats.org/officeDocument/2006/relationships/hyperlink" Target="https://www.scielo.br/j/rbce/a/fytDzKjkxpvjqPKfRKPTJCy/" TargetMode="External"/><Relationship Id="rId59" Type="http://schemas.openxmlformats.org/officeDocument/2006/relationships/hyperlink" Target="https://www.btsjournals.com/assets/2024v19p251-257.pdf" TargetMode="External"/><Relationship Id="rId58" Type="http://schemas.openxmlformats.org/officeDocument/2006/relationships/hyperlink" Target="https://www.tmfv.com.ua/journal/article/view/2858" TargetMode="External"/><Relationship Id="rId107" Type="http://schemas.openxmlformats.org/officeDocument/2006/relationships/hyperlink" Target="https://link.springer.com/chapter/10.1007/978-3-031-67176-0_10" TargetMode="External"/><Relationship Id="rId228" Type="http://schemas.openxmlformats.org/officeDocument/2006/relationships/hyperlink" Target="https://www.researchgate.net/publication/376582979_Multi-parametric_post_quantum_Simpson_inequalities_and_their_applications" TargetMode="External"/><Relationship Id="rId106" Type="http://schemas.openxmlformats.org/officeDocument/2006/relationships/hyperlink" Target="https://jcpsr.com/index.php/jcpsr/article/view/7" TargetMode="External"/><Relationship Id="rId227" Type="http://schemas.openxmlformats.org/officeDocument/2006/relationships/hyperlink" Target="https://www.researchgate.net/publication/383131572_On_the_Fekete-Szego_Problem_for_Certain_Classes_of_gd-Starlike_and_gd-Convex_Functions_Related_to_Quasi-Subordinations" TargetMode="External"/><Relationship Id="rId105" Type="http://schemas.openxmlformats.org/officeDocument/2006/relationships/hyperlink" Target="https://www.ijnnonline.net/article_721797_b3f824624b35928730e2de94a47ff9fe.pdf" TargetMode="External"/><Relationship Id="rId226" Type="http://schemas.openxmlformats.org/officeDocument/2006/relationships/hyperlink" Target="https://www.researchgate.net/publication/380568860_Curves_defined_by_a_class_of_discrete_operators_approximation_result_and_applications" TargetMode="External"/><Relationship Id="rId104" Type="http://schemas.openxmlformats.org/officeDocument/2006/relationships/hyperlink" Target="https://faculty.tabrizu.ac.ir/file/download/articlesInConferences/66580d41d4775-download8.pdf" TargetMode="External"/><Relationship Id="rId225" Type="http://schemas.openxmlformats.org/officeDocument/2006/relationships/hyperlink" Target="https://www.researchgate.net/publication/381274199_Direct_Inverse_Theorems_of_Approximation_by_Linear_Combinations_of_Weighted_Baskakov--Durrmeyer_Operators_in_Orlicz_Spaces" TargetMode="External"/><Relationship Id="rId109" Type="http://schemas.openxmlformats.org/officeDocument/2006/relationships/hyperlink" Target="https://dialnet.unirioja.es/servlet/articulo?codigo=9752761" TargetMode="External"/><Relationship Id="rId108" Type="http://schemas.openxmlformats.org/officeDocument/2006/relationships/hyperlink" Target="https://portaldelaciencia.uva.es/documentos/67b388e971a91b01d0c3d038?lang=gl" TargetMode="External"/><Relationship Id="rId229" Type="http://schemas.openxmlformats.org/officeDocument/2006/relationships/hyperlink" Target="https://www.researchgate.net/publication/379901479_DECOMPOSITION_OF_APPROXIMATELY_MONOTONE_AND_CONVEX_SEQUENCES" TargetMode="External"/><Relationship Id="rId220" Type="http://schemas.openxmlformats.org/officeDocument/2006/relationships/hyperlink" Target="https://www.researchgate.net/publication/380870204_A_new_kind_of_l-Bernstein_operators_with_better_approximation" TargetMode="External"/><Relationship Id="rId103" Type="http://schemas.openxmlformats.org/officeDocument/2006/relationships/hyperlink" Target="http://www.tpfk.ru/index.php/TPPC/article/view/918" TargetMode="External"/><Relationship Id="rId224" Type="http://schemas.openxmlformats.org/officeDocument/2006/relationships/hyperlink" Target="https://www.researchgate.net/publication/383495099_Curves_defined_by_a_class_of_discrete_operators_Approximation_result_and_applications" TargetMode="External"/><Relationship Id="rId102" Type="http://schemas.openxmlformats.org/officeDocument/2006/relationships/hyperlink" Target="https://library.iated.org/view/AGOSTI2024TEC" TargetMode="External"/><Relationship Id="rId223" Type="http://schemas.openxmlformats.org/officeDocument/2006/relationships/hyperlink" Target="https://www.researchgate.net/publication/377915641_Construction_of_New_Operators_by_Composition_of_Integral-Type_Operators_and_Discrete_Operators" TargetMode="External"/><Relationship Id="rId101" Type="http://schemas.openxmlformats.org/officeDocument/2006/relationships/hyperlink" Target="http://../../COMPUTER2/Downloads/preprints202407.1025.v1.pdf" TargetMode="External"/><Relationship Id="rId222" Type="http://schemas.openxmlformats.org/officeDocument/2006/relationships/hyperlink" Target="https://www.researchgate.net/publication/380445486_Approximation_by_semi-exponential_Post-Widder_operators" TargetMode="External"/><Relationship Id="rId100" Type="http://schemas.openxmlformats.org/officeDocument/2006/relationships/hyperlink" Target="https://run.unl.pt/bitstream/10362/175326/1/TGI3643.pdf" TargetMode="External"/><Relationship Id="rId221" Type="http://schemas.openxmlformats.org/officeDocument/2006/relationships/hyperlink" Target="https://www.researchgate.net/publication/386103880_New_exponential_operators_connected_with_a2x2_a_generalization_of_Post-Widder_and_Ismail-May_operators" TargetMode="External"/><Relationship Id="rId217" Type="http://schemas.openxmlformats.org/officeDocument/2006/relationships/hyperlink" Target="https://www.researchgate.net/publication/381464339_Approximation_by_a_new_kind_of_lambda_mu_-Bernstein-Kantorovich_operators" TargetMode="External"/><Relationship Id="rId216" Type="http://schemas.openxmlformats.org/officeDocument/2006/relationships/hyperlink" Target="https://www.researchgate.net/publication/382197630_Convergence_of_lambda-Bernstein_-_Kantorovich_operators_in_the_L_p-_norm" TargetMode="External"/><Relationship Id="rId215" Type="http://schemas.openxmlformats.org/officeDocument/2006/relationships/hyperlink" Target="https://www.researchgate.net/publication/382197630_Convergence_of_lambda-Bernstein_-_Kantorovich_operators_in_the_L_p-_norm" TargetMode="External"/><Relationship Id="rId214" Type="http://schemas.openxmlformats.org/officeDocument/2006/relationships/hyperlink" Target="https://www.researchgate.net/publication/384425709_On_the_Properties_of_the_Modified_l-Bernstein-Stancu_Operators" TargetMode="External"/><Relationship Id="rId219" Type="http://schemas.openxmlformats.org/officeDocument/2006/relationships/hyperlink" Target="https://www.researchgate.net/publication/379338315_Kantorovich-Stancu_Type_a_l_s_-_Bernstein_Operators_and_Their_Approximation_Properties" TargetMode="External"/><Relationship Id="rId218" Type="http://schemas.openxmlformats.org/officeDocument/2006/relationships/hyperlink" Target="https://www.researchgate.net/publication/380012060_Bivariate_l-Bernstein_operators_on_triangular_domain" TargetMode="External"/><Relationship Id="rId213" Type="http://schemas.openxmlformats.org/officeDocument/2006/relationships/hyperlink" Target="https://www.researchgate.net/publication/384616965_A_note_on_a_general_sequence_of_l-Szasz_Kantorovich_type_operators" TargetMode="External"/><Relationship Id="rId212" Type="http://schemas.openxmlformats.org/officeDocument/2006/relationships/hyperlink" Target="https://www.researchgate.net/publication/384945716_Complex_Generalized_Stancu-Schurer_Operators" TargetMode="External"/><Relationship Id="rId211" Type="http://schemas.openxmlformats.org/officeDocument/2006/relationships/hyperlink" Target="https://www.researchgate.net/publication/387156637_Comparison_of_Parents'_Anxiety_Levels_During_Febrile_Seizure_and_Epileptic_Convulsion" TargetMode="External"/><Relationship Id="rId210" Type="http://schemas.openxmlformats.org/officeDocument/2006/relationships/hyperlink" Target="https://www.researchgate.net/publication/387321009_Approximation_Properties_of_lm-Bernstein-Durrmeyer_Operators" TargetMode="External"/><Relationship Id="rId129" Type="http://schemas.openxmlformats.org/officeDocument/2006/relationships/hyperlink" Target="https://curresweb.com/index.php/MEJAR1/article/view/389" TargetMode="External"/><Relationship Id="rId128" Type="http://schemas.openxmlformats.org/officeDocument/2006/relationships/hyperlink" Target="https://link.springer.com/chapter/10.1007/978-981-97-3161-9_11" TargetMode="External"/><Relationship Id="rId249" Type="http://schemas.openxmlformats.org/officeDocument/2006/relationships/hyperlink" Target="https://www.revista-medicina-scolara.ro/article_html.php?did=15304&amp;issueno=0" TargetMode="External"/><Relationship Id="rId127" Type="http://schemas.openxmlformats.org/officeDocument/2006/relationships/hyperlink" Target="https://link.springer.com/chapter/10.1007/978-981-97-2910-4_12" TargetMode="External"/><Relationship Id="rId248" Type="http://schemas.openxmlformats.org/officeDocument/2006/relationships/hyperlink" Target="https://ir.kiu.ac.ug/items/2eaa6715-0c48-44a5-bcdc-93d36d81c2c3" TargetMode="External"/><Relationship Id="rId126" Type="http://schemas.openxmlformats.org/officeDocument/2006/relationships/hyperlink" Target="https://link.springer.com/chapter/10.1007/978-981-97-0851-2_6" TargetMode="External"/><Relationship Id="rId247" Type="http://schemas.openxmlformats.org/officeDocument/2006/relationships/hyperlink" Target="https://yadda.icm.edu.pl/baztech/element/bwmeta1.element.baztech-ac9b3b6a-2900-4578-88ea-7122e9df1850" TargetMode="External"/><Relationship Id="rId121" Type="http://schemas.openxmlformats.org/officeDocument/2006/relationships/hyperlink" Target="https://www.ijche.ir/article_201410.html" TargetMode="External"/><Relationship Id="rId242" Type="http://schemas.openxmlformats.org/officeDocument/2006/relationships/hyperlink" Target="https://doi.org/10.22190/FUACR240111002M" TargetMode="External"/><Relationship Id="rId120" Type="http://schemas.openxmlformats.org/officeDocument/2006/relationships/hyperlink" Target="https://physics.uz.ua/web/uploads/pdf/889-898_Mukhatova%20et%20al.pdf" TargetMode="External"/><Relationship Id="rId241" Type="http://schemas.openxmlformats.org/officeDocument/2006/relationships/hyperlink" Target="http://www.bomsr.com/12.4.24/28-35%20N.Sathyavathi.pdf" TargetMode="External"/><Relationship Id="rId240" Type="http://schemas.openxmlformats.org/officeDocument/2006/relationships/hyperlink" Target="https://dash.harvard.edu/entities/publication/7362ee7c-83a1-4fef-8b4c-13257f99c358" TargetMode="External"/><Relationship Id="rId125" Type="http://schemas.openxmlformats.org/officeDocument/2006/relationships/hyperlink" Target="https://link.springer.com/chapter/10.1007/978-3-031-63430-7_9" TargetMode="External"/><Relationship Id="rId246" Type="http://schemas.openxmlformats.org/officeDocument/2006/relationships/hyperlink" Target="https://link.springer.com/chapter/10.1007/978-3-031-36926-1_11" TargetMode="External"/><Relationship Id="rId124" Type="http://schemas.openxmlformats.org/officeDocument/2006/relationships/hyperlink" Target="https://link.springer.com/article/10.1007/s42535-024-00878-4" TargetMode="External"/><Relationship Id="rId245" Type="http://schemas.openxmlformats.org/officeDocument/2006/relationships/hyperlink" Target="https://link.springer.com/chapter/10.1007/978-3-031-36926-1_4" TargetMode="External"/><Relationship Id="rId123" Type="http://schemas.openxmlformats.org/officeDocument/2006/relationships/hyperlink" Target="https://bfszu.journals.ekb.eg/article_337066.html" TargetMode="External"/><Relationship Id="rId244" Type="http://schemas.openxmlformats.org/officeDocument/2006/relationships/hyperlink" Target="https://dergipark.org.tr/en/pub/http-www-jivs-net/issue/89492/1572627" TargetMode="External"/><Relationship Id="rId122" Type="http://schemas.openxmlformats.org/officeDocument/2006/relationships/hyperlink" Target="https://www.sciencedirect.com/science/article/pii/S2214785323041160?casa_token=_VE2I3_FgikAAAAA:CrK3r3XZaxXjhUvA15VaBXG3-RhpvUczXZImq7o2JQ3uxLSnXluvopsNXra0XGo7iF5z5SY" TargetMode="External"/><Relationship Id="rId243" Type="http://schemas.openxmlformats.org/officeDocument/2006/relationships/hyperlink" Target="https://dergipark.org.tr/en/pub/ijnls/issue/85939/1496421" TargetMode="External"/><Relationship Id="rId95" Type="http://schemas.openxmlformats.org/officeDocument/2006/relationships/hyperlink" Target="https://reposit.uni-sport.edu.ua/items/0b5edce8-fb9d-45ec-88e3-c3029e4818de+F24:K24" TargetMode="External"/><Relationship Id="rId94" Type="http://schemas.openxmlformats.org/officeDocument/2006/relationships/hyperlink" Target="http://../../COMPUTER2/Downloads/Dialnet-RealTimePrecisionPrehospitalStrokeDiagnosisInWeigh-9777420.pdf" TargetMode="External"/><Relationship Id="rId97" Type="http://schemas.openxmlformats.org/officeDocument/2006/relationships/hyperlink" Target="https://ieeexplore.ieee.org/document/10912999/" TargetMode="External"/><Relationship Id="rId96" Type="http://schemas.openxmlformats.org/officeDocument/2006/relationships/hyperlink" Target="https://fis-db.dshs-koeln.de/ws/portalfiles/portal/23699899/RG_DigiTrain.pdf" TargetMode="External"/><Relationship Id="rId99" Type="http://schemas.openxmlformats.org/officeDocument/2006/relationships/hyperlink" Target="https://www.proquest.com/docview/3122191925?fromopenview=true&amp;pq-origsite=gscholar&amp;sourcetype=Scholarly%20Journals" TargetMode="External"/><Relationship Id="rId98" Type="http://schemas.openxmlformats.org/officeDocument/2006/relationships/hyperlink" Target="https://journals.ekb.eg/article_389288_72c8cd4fc057ee0cc1b923e64aed1937.pdf" TargetMode="External"/><Relationship Id="rId91" Type="http://schemas.openxmlformats.org/officeDocument/2006/relationships/hyperlink" Target="http://www.tpfk.ru/index.php/TPPC/article/view/918" TargetMode="External"/><Relationship Id="rId90" Type="http://schemas.openxmlformats.org/officeDocument/2006/relationships/hyperlink" Target="https://library.iated.org/view/AGOSTI2024TEC" TargetMode="External"/><Relationship Id="rId93" Type="http://schemas.openxmlformats.org/officeDocument/2006/relationships/hyperlink" Target="https://scholarhub.uny.ac.id/cgi/viewcontent.cgi?article=1278&amp;context=jolahraga" TargetMode="External"/><Relationship Id="rId92" Type="http://schemas.openxmlformats.org/officeDocument/2006/relationships/hyperlink" Target="https://faculty.tabrizu.ac.ir/file/download/articlesInConferences/66580d41d4775-download8.pdf" TargetMode="External"/><Relationship Id="rId118" Type="http://schemas.openxmlformats.org/officeDocument/2006/relationships/hyperlink" Target="https://physics.uz.ua/web/uploads/pdf/2310-2318_Karabassova%20et%20al.pdf" TargetMode="External"/><Relationship Id="rId239" Type="http://schemas.openxmlformats.org/officeDocument/2006/relationships/hyperlink" Target="http://digital-library.ulbsibiu.ro/jspui/handle/123456789/3932" TargetMode="External"/><Relationship Id="rId117" Type="http://schemas.openxmlformats.org/officeDocument/2006/relationships/hyperlink" Target="https://papers.ssrn.com/sol3/papers.cfm?abstract_id=4597439" TargetMode="External"/><Relationship Id="rId238" Type="http://schemas.openxmlformats.org/officeDocument/2006/relationships/hyperlink" Target="https://arxiv.org/abs/2404.12095" TargetMode="External"/><Relationship Id="rId116" Type="http://schemas.openxmlformats.org/officeDocument/2006/relationships/hyperlink" Target="https://www.e3s-conferences.org/articles/e3sconf/abs/2024/33/e3sconf_isac-iccme2023_06004/e3sconf_isac-iccme2023_06004.html" TargetMode="External"/><Relationship Id="rId237" Type="http://schemas.openxmlformats.org/officeDocument/2006/relationships/hyperlink" Target="https://www.sciencedirect.com/science/article/pii/S1568494624001984?casa_token=icfDUsGXL4kAAAAA:YgJ1c1U-Vz9cU1EMcUHx1H7tiI_H-LuNL3FlPMEG9khdHFKUfu5OUY1-HWpyGFqu97okndk" TargetMode="External"/><Relationship Id="rId115" Type="http://schemas.openxmlformats.org/officeDocument/2006/relationships/hyperlink" Target="https://repositorioinstitucional.buap.mx/items/3f6dfabb-fbd7-4131-b228-492a24e856c7" TargetMode="External"/><Relationship Id="rId236" Type="http://schemas.openxmlformats.org/officeDocument/2006/relationships/hyperlink" Target="https://www.researchgate.net/profile/Ajay-Kumar-135/publication/387744769_Blending_type_approximation_by_l-Bernstein-Beta_type_operators/links/677b3031117f340ec3f65a23/Blending-type-approximation-by-l-Bernstein-Beta-type-operators.pdf" TargetMode="External"/><Relationship Id="rId119" Type="http://schemas.openxmlformats.org/officeDocument/2006/relationships/hyperlink" Target="https://physics.uz.ua/web/uploads/pdf/758-767_Taubaldiyev%20et%20al.pdf" TargetMode="External"/><Relationship Id="rId110" Type="http://schemas.openxmlformats.org/officeDocument/2006/relationships/hyperlink" Target="https://theses.hal.science/tel-04964096/" TargetMode="External"/><Relationship Id="rId231" Type="http://schemas.openxmlformats.org/officeDocument/2006/relationships/hyperlink" Target="https://scholar.google.com/scholar?hl=ro&amp;as_sdt=2005&amp;sciodt=0%2C5&amp;cites=3402632960284268424&amp;scipsc=&amp;as_ylo=2024&amp;as_yhi=2024" TargetMode="External"/><Relationship Id="rId230" Type="http://schemas.openxmlformats.org/officeDocument/2006/relationships/hyperlink" Target="https://www.researchgate.net/publication/379901615_ON_APPROXIMATELY_CONVEX_AND_AFFINE_SEQUENCES" TargetMode="External"/><Relationship Id="rId114" Type="http://schemas.openxmlformats.org/officeDocument/2006/relationships/hyperlink" Target="https://www.researchgate.net/profile/Suparno-Suparno-4/publication/385919753_In_Depth_Review_on_Light_Scattering_Techniques_for_Characterization_of_Protein_Polymer_Macromolecule_and_Nanoparticle/links/673bec3bb94c451c116076a6/In-Depth-Review-on-Light-Scat" TargetMode="External"/><Relationship Id="rId235" Type="http://schemas.openxmlformats.org/officeDocument/2006/relationships/hyperlink" Target="https://link.springer.com/article/10.1007/s41980-024-00917-5" TargetMode="External"/><Relationship Id="rId113" Type="http://schemas.openxmlformats.org/officeDocument/2006/relationships/hyperlink" Target="http://fas.onu.edu.ua/article/view/320206" TargetMode="External"/><Relationship Id="rId234" Type="http://schemas.openxmlformats.org/officeDocument/2006/relationships/hyperlink" Target="https://www.aimsciences.org/article/doi/10.3934/mfc.2023030" TargetMode="External"/><Relationship Id="rId112" Type="http://schemas.openxmlformats.org/officeDocument/2006/relationships/hyperlink" Target="https://www.biotech-asia.org/vol21no2/preparation-and-characterization-of-ciprofloxacin-loaded-nanoparticles-using-the-solvent-evaporation-technique-a-factorial-design/" TargetMode="External"/><Relationship Id="rId233" Type="http://schemas.openxmlformats.org/officeDocument/2006/relationships/hyperlink" Target="https://www.tandfonline.com/doi/full/10.1080/13873954.2024.2335382" TargetMode="External"/><Relationship Id="rId111" Type="http://schemas.openxmlformats.org/officeDocument/2006/relationships/hyperlink" Target="https://nardus.mpn.gov.rs/handle/123456789/22603" TargetMode="External"/><Relationship Id="rId232" Type="http://schemas.openxmlformats.org/officeDocument/2006/relationships/hyperlink" Target="https://link.springer.com/article/10.1007/s40314-024-02946-6" TargetMode="External"/><Relationship Id="rId206" Type="http://schemas.openxmlformats.org/officeDocument/2006/relationships/hyperlink" Target="https://www.kjjb.org/fileup/1001-7348/HTML/2024-41-15-004.htm" TargetMode="External"/><Relationship Id="rId205" Type="http://schemas.openxmlformats.org/officeDocument/2006/relationships/hyperlink" Target="https://www.kjjb.org/fileup/1001-7348/HTML/2024-41-15-004.htm" TargetMode="External"/><Relationship Id="rId204" Type="http://schemas.openxmlformats.org/officeDocument/2006/relationships/hyperlink" Target="https://cyberleninka.ru/article/n/mathematical-model-and-implementation-of-controlling-the-behavior-of-computerized-production-system-employees" TargetMode="External"/><Relationship Id="rId203" Type="http://schemas.openxmlformats.org/officeDocument/2006/relationships/hyperlink" Target="https://books.google.ro/books?hl=ro&amp;lr=&amp;id=NeEoEQAAQBAJ&amp;oi=fnd&amp;pg=PP1&amp;ots=zv9FUiqP8h&amp;sig=kJ04dKKmjj1MsdkKoPnBgwFzngI&amp;redir_esc=y" TargetMode="External"/><Relationship Id="rId209" Type="http://schemas.openxmlformats.org/officeDocument/2006/relationships/hyperlink" Target="https://www.researchgate.net/publication/387894224_Approximation_properties_of_a_general_sequence_of_l-Szasz-Kantorovich-Schurer_operators" TargetMode="External"/><Relationship Id="rId208" Type="http://schemas.openxmlformats.org/officeDocument/2006/relationships/hyperlink" Target="https://www.bmij.org/index.php/1/issue/view/91/239" TargetMode="External"/><Relationship Id="rId207" Type="http://schemas.openxmlformats.org/officeDocument/2006/relationships/hyperlink" Target="https://www.hksmp.com/journals/vte/article/view/589" TargetMode="External"/><Relationship Id="rId202" Type="http://schemas.openxmlformats.org/officeDocument/2006/relationships/hyperlink" Target="https://www.researchgate.net/profile/Prakash-Chokkamreddy/publication/383432531_Comparative_Analysis_of_Stock_Performance_of_Major_IT_Companies_Insights_from_RSI_and_ROC_Oscillators/links/66cd9121c2eaa500231af55f/Comparative-Analysis-of-Stock-Performance-of-Major-IT-Companies-Insights-from-RSI-and-ROC-Oscillators.pdf" TargetMode="External"/><Relationship Id="rId201" Type="http://schemas.openxmlformats.org/officeDocument/2006/relationships/hyperlink" Target="https://www.researchgate.net/profile/Abdelrahman-Ammar-5/publication/381136077_Extraction_of_Soliton_Solutions_and_Other_Solutions_for_Nonlinear_Partial_Differential_Equations_for_Optical_Fiber_Communications_Bachelor_Thesis/links/665f16660856f96e7f2a5416/Extraction-of-Soliton-Solutions-and-Other-Solutions-for-Nonlinear-Partial-Differential-Equations-for-Optical-Fiber-Communications-Bachelor-Thesis.pdf" TargetMode="External"/><Relationship Id="rId200" Type="http://schemas.openxmlformats.org/officeDocument/2006/relationships/hyperlink" Target="https://arxiv.org/abs/2402.15519" TargetMode="External"/></Relationships>
</file>

<file path=xl/worksheets/_rels/sheet14.xml.rels><?xml version="1.0" encoding="UTF-8" standalone="yes"?><Relationships xmlns="http://schemas.openxmlformats.org/package/2006/relationships"><Relationship Id="rId190" Type="http://schemas.openxmlformats.org/officeDocument/2006/relationships/hyperlink" Target="https://www.mdpi.com/journal/jmse" TargetMode="External"/><Relationship Id="rId194" Type="http://schemas.openxmlformats.org/officeDocument/2006/relationships/hyperlink" Target="https://link.springer.com/journal/11356" TargetMode="External"/><Relationship Id="rId193" Type="http://schemas.openxmlformats.org/officeDocument/2006/relationships/hyperlink" Target="https://link.springer.com/journal/10661" TargetMode="External"/><Relationship Id="rId192" Type="http://schemas.openxmlformats.org/officeDocument/2006/relationships/hyperlink" Target="https://europeanjournaloftaxonomy.eu/index.php/ejt" TargetMode="External"/><Relationship Id="rId191" Type="http://schemas.openxmlformats.org/officeDocument/2006/relationships/hyperlink" Target="https://www.mdpi.com/journal/jmse" TargetMode="External"/><Relationship Id="rId187" Type="http://schemas.openxmlformats.org/officeDocument/2006/relationships/hyperlink" Target="https://www.mdpi.com/journal/hydrobiology" TargetMode="External"/><Relationship Id="rId186" Type="http://schemas.openxmlformats.org/officeDocument/2006/relationships/hyperlink" Target="https://www.mdpi.com/journal/water" TargetMode="External"/><Relationship Id="rId185" Type="http://schemas.openxmlformats.org/officeDocument/2006/relationships/hyperlink" Target="https://www.mdpi.com/journal/biology" TargetMode="External"/><Relationship Id="rId184" Type="http://schemas.openxmlformats.org/officeDocument/2006/relationships/hyperlink" Target="https://www.mdpi.com/journal/life" TargetMode="External"/><Relationship Id="rId189" Type="http://schemas.openxmlformats.org/officeDocument/2006/relationships/hyperlink" Target="https://www.mdpi.com/journal/diversity" TargetMode="External"/><Relationship Id="rId188" Type="http://schemas.openxmlformats.org/officeDocument/2006/relationships/hyperlink" Target="https://www.mdpi.com/journal/microorganisms" TargetMode="External"/><Relationship Id="rId183" Type="http://schemas.openxmlformats.org/officeDocument/2006/relationships/hyperlink" Target="https://probe.usp-pl.com/index.php/FSA/announcement/view/182" TargetMode="External"/><Relationship Id="rId182" Type="http://schemas.openxmlformats.org/officeDocument/2006/relationships/hyperlink" Target="https://www.jwld.pl/" TargetMode="External"/><Relationship Id="rId181" Type="http://schemas.openxmlformats.org/officeDocument/2006/relationships/hyperlink" Target="https://mkscienceset.com/journal/annals-of-marine-science-research" TargetMode="External"/><Relationship Id="rId180" Type="http://schemas.openxmlformats.org/officeDocument/2006/relationships/hyperlink" Target="https://onlinelibrary.wiley.com/journal/26938847" TargetMode="External"/><Relationship Id="rId176" Type="http://schemas.openxmlformats.org/officeDocument/2006/relationships/hyperlink" Target="https://www.mdpi.com/journal/wild/editors" TargetMode="External"/><Relationship Id="rId175" Type="http://schemas.openxmlformats.org/officeDocument/2006/relationships/hyperlink" Target="https://www.mdpi.com/journal/sustainability/special_issues/landscape_water" TargetMode="External"/><Relationship Id="rId174" Type="http://schemas.openxmlformats.org/officeDocument/2006/relationships/hyperlink" Target="https://www.mdpi.com/journal/fishes/special_issues/0451V12QPO" TargetMode="External"/><Relationship Id="rId173" Type="http://schemas.openxmlformats.org/officeDocument/2006/relationships/hyperlink" Target="https://www.mdpi.com/journal/sustainability/special_issues/DFEHLSAIDN" TargetMode="External"/><Relationship Id="rId179" Type="http://schemas.openxmlformats.org/officeDocument/2006/relationships/hyperlink" Target="https://www.cjees.ro/editorial_board.php" TargetMode="External"/><Relationship Id="rId178" Type="http://schemas.openxmlformats.org/officeDocument/2006/relationships/hyperlink" Target="https://www.begellhouse.com/journals/hydrobiological-journal/editorial.html" TargetMode="External"/><Relationship Id="rId177" Type="http://schemas.openxmlformats.org/officeDocument/2006/relationships/hyperlink" Target="https://www.ibiol.ro/zoology/board.html" TargetMode="External"/><Relationship Id="rId198" Type="http://schemas.openxmlformats.org/officeDocument/2006/relationships/hyperlink" Target="https://www.mdpi.com/journal/genes" TargetMode="External"/><Relationship Id="rId197" Type="http://schemas.openxmlformats.org/officeDocument/2006/relationships/hyperlink" Target="https://www.mdpi.com/journal/genes" TargetMode="External"/><Relationship Id="rId196" Type="http://schemas.openxmlformats.org/officeDocument/2006/relationships/hyperlink" Target="https://www.frontiersin.org/research-topics/64368/natural-and-anthropogenic-environmental-stressors-influences-on-earths-wetlands---an-aquatic-biodiversity-perspective" TargetMode="External"/><Relationship Id="rId195" Type="http://schemas.openxmlformats.org/officeDocument/2006/relationships/hyperlink" Target="https://www.mdpi.com/journal/microorganisms" TargetMode="External"/><Relationship Id="rId199" Type="http://schemas.openxmlformats.org/officeDocument/2006/relationships/hyperlink" Target="https://www.mdpi.com/journal/genes" TargetMode="External"/><Relationship Id="rId150" Type="http://schemas.openxmlformats.org/officeDocument/2006/relationships/hyperlink" Target="http://www.generalmathematics.ro/" TargetMode="External"/><Relationship Id="rId1" Type="http://schemas.openxmlformats.org/officeDocument/2006/relationships/comments" Target="../comments1.xml"/><Relationship Id="rId2" Type="http://schemas.openxmlformats.org/officeDocument/2006/relationships/hyperlink" Target="https://www.armyacademy.ro/revista_comitet.php" TargetMode="External"/><Relationship Id="rId3" Type="http://schemas.openxmlformats.org/officeDocument/2006/relationships/hyperlink" Target="https://www.armyacademy.ro/buletin_comitet.php" TargetMode="External"/><Relationship Id="rId149" Type="http://schemas.openxmlformats.org/officeDocument/2006/relationships/hyperlink" Target="https://www.aimspress.com/journal/Math" TargetMode="External"/><Relationship Id="rId4" Type="http://schemas.openxmlformats.org/officeDocument/2006/relationships/hyperlink" Target="https://www.mdpi.com/journal/diversity/special_issues/1R093354KE" TargetMode="External"/><Relationship Id="rId148" Type="http://schemas.openxmlformats.org/officeDocument/2006/relationships/hyperlink" Target="https://conferences.ulbsibiu.ro/mdis/2024/" TargetMode="External"/><Relationship Id="rId9" Type="http://schemas.openxmlformats.org/officeDocument/2006/relationships/hyperlink" Target="https://publons.com/wos-op/review/author/Vp9F2Wn0/" TargetMode="External"/><Relationship Id="rId143" Type="http://schemas.openxmlformats.org/officeDocument/2006/relationships/hyperlink" Target="https://www.scirp.org/journal/aimscope?journalid=2436JAMP%20has%20been%20indexed%20by%20several%20world%20class%20databases.%20For%20more%20information,%20please%20access%20the%20following%20links:CALISChaoXing%20PeriodicalsCnplinkerCOPACCQVIPCrossRefElektronische%20Zeitschriftenbibliothek(EZB)ERA%202018%20Journal%20ListHarvard%20Library%20E-JournalsInfotrievei-ScholarJournalSeekNational%20Science%20and%20Technology%20Library(NSTL)Open%20Access%20LibraryOpen%20J-GatePubScholarResearchGateSciLitSHERPA/RoMEOSyst%C3%A8me%20Universitaire%20de%20Documentation%20(Sudoc)Technische%20Informationsbibliothek%20(TIB)The%20Library%20of%20CongressUlrichswebWanFangWorldcatZeitschriftendatenbank%20(ZDB)" TargetMode="External"/><Relationship Id="rId142" Type="http://schemas.openxmlformats.org/officeDocument/2006/relationships/hyperlink" Target="https://www.mdpi.com/journal/symmetry" TargetMode="External"/><Relationship Id="rId141" Type="http://schemas.openxmlformats.org/officeDocument/2006/relationships/hyperlink" Target="https://www.mdpi.com/journal/mathematics" TargetMode="External"/><Relationship Id="rId140" Type="http://schemas.openxmlformats.org/officeDocument/2006/relationships/hyperlink" Target="https://www.aimspress.com/journal/Math" TargetMode="External"/><Relationship Id="rId5" Type="http://schemas.openxmlformats.org/officeDocument/2006/relationships/hyperlink" Target="https://nymphaea.mtariicrisurilor.ro/colegiu-de-redactie/" TargetMode="External"/><Relationship Id="rId147" Type="http://schemas.openxmlformats.org/officeDocument/2006/relationships/hyperlink" Target="https://conferences.ulbsibiu.ro/mdis/2024/" TargetMode="External"/><Relationship Id="rId6" Type="http://schemas.openxmlformats.org/officeDocument/2006/relationships/hyperlink" Target="https://www.brukenthalmuseum.ro/images/editura/BAMXIX.3_2024_.pdf" TargetMode="External"/><Relationship Id="rId146" Type="http://schemas.openxmlformats.org/officeDocument/2006/relationships/hyperlink" Target="https://www.aimspress.com/journal/Math" TargetMode="External"/><Relationship Id="rId7" Type="http://schemas.openxmlformats.org/officeDocument/2006/relationships/hyperlink" Target="https://publons.com/wos-op/journal/21886/biodiversity-data-journal/" TargetMode="External"/><Relationship Id="rId145" Type="http://schemas.openxmlformats.org/officeDocument/2006/relationships/hyperlink" Target="https://www.aimspress.com/journal/Math" TargetMode="External"/><Relationship Id="rId8" Type="http://schemas.openxmlformats.org/officeDocument/2006/relationships/hyperlink" Target="https://publons.com/wos-op/review/author/4Nd65M6J/" TargetMode="External"/><Relationship Id="rId144" Type="http://schemas.openxmlformats.org/officeDocument/2006/relationships/hyperlink" Target="https://www.scirp.org/Journal/jamp/?utm_campaign=1416495552_69535871505&amp;utm_source=liuyj&amp;utm_medium=adwords&amp;utm_term=journal%20of%20applied%20mathematics%20and%20physics&amp;utm_content=kwd-458343633245_c____1011838_b&amp;gad_source=1&amp;gclid=CjwKCAiAzc2tBhA6EiwArv-i6Xd4bpTGy-SiJVgNsxvzxW5wXIR_jXn35kFmUCEUDUETD9QOhcTdZxoCekcQAvD_BwE" TargetMode="External"/><Relationship Id="rId139" Type="http://schemas.openxmlformats.org/officeDocument/2006/relationships/hyperlink" Target="https://link.springer.com/journal/42044/editorial-board" TargetMode="External"/><Relationship Id="rId138" Type="http://schemas.openxmlformats.org/officeDocument/2006/relationships/hyperlink" Target="http://www.science-gate.com/IJAAS/EditorialBoard.html" TargetMode="External"/><Relationship Id="rId137" Type="http://schemas.openxmlformats.org/officeDocument/2006/relationships/hyperlink" Target="https://www.editorialmanager.com/dema/default.aspx" TargetMode="External"/><Relationship Id="rId132" Type="http://schemas.openxmlformats.org/officeDocument/2006/relationships/hyperlink" Target="https://www.tandfonline.com/journals/lnfa20" TargetMode="External"/><Relationship Id="rId131" Type="http://schemas.openxmlformats.org/officeDocument/2006/relationships/hyperlink" Target="https://www.carpathian.cunbm.utcluj.ro/" TargetMode="External"/><Relationship Id="rId130" Type="http://schemas.openxmlformats.org/officeDocument/2006/relationships/hyperlink" Target="https://jmi.ele-math.com/" TargetMode="External"/><Relationship Id="rId136" Type="http://schemas.openxmlformats.org/officeDocument/2006/relationships/hyperlink" Target="https://ojs.wiserpub.com/index.php/CM" TargetMode="External"/><Relationship Id="rId135" Type="http://schemas.openxmlformats.org/officeDocument/2006/relationships/hyperlink" Target="https://jmmrc.uk.ac.ir/" TargetMode="External"/><Relationship Id="rId134" Type="http://schemas.openxmlformats.org/officeDocument/2006/relationships/hyperlink" Target="https://ojs.wiserpub.com/index.php/CM" TargetMode="External"/><Relationship Id="rId133" Type="http://schemas.openxmlformats.org/officeDocument/2006/relationships/hyperlink" Target="https://ijnaa.semnan.ac.ir/journal/editorial.board" TargetMode="External"/><Relationship Id="rId172" Type="http://schemas.openxmlformats.org/officeDocument/2006/relationships/hyperlink" Target="https://reviste.ulbsibiu.ro/actaoc/actaoc16-editors%20and%20rewievers.pdf" TargetMode="External"/><Relationship Id="rId171" Type="http://schemas.openxmlformats.org/officeDocument/2006/relationships/hyperlink" Target="https://www.ebscohost.com/titleLists/tnh-coverage.htm" TargetMode="External"/><Relationship Id="rId170" Type="http://schemas.openxmlformats.org/officeDocument/2006/relationships/hyperlink" Target="https://magazines.ulbsibiu.ro/trser/trser26/trser_26.3-2024-complet%20volum.pdf" TargetMode="External"/><Relationship Id="rId165" Type="http://schemas.openxmlformats.org/officeDocument/2006/relationships/hyperlink" Target="https://global-sci.com/journal/33/communications-in-mathematical-research" TargetMode="External"/><Relationship Id="rId164" Type="http://schemas.openxmlformats.org/officeDocument/2006/relationships/hyperlink" Target="https://www.impan.pl/en/publishing-house/journals-and-series/colloquium-mathematicum" TargetMode="External"/><Relationship Id="rId163" Type="http://schemas.openxmlformats.org/officeDocument/2006/relationships/hyperlink" Target="https://sciendo.com/journal/AWUTM?content-tab=editorial-board" TargetMode="External"/><Relationship Id="rId162" Type="http://schemas.openxmlformats.org/officeDocument/2006/relationships/hyperlink" Target="https://mb.math.cas.cz/editorial-board.html" TargetMode="External"/><Relationship Id="rId169" Type="http://schemas.openxmlformats.org/officeDocument/2006/relationships/hyperlink" Target="https://ijnaa.semnan.ac.ir/" TargetMode="External"/><Relationship Id="rId168" Type="http://schemas.openxmlformats.org/officeDocument/2006/relationships/hyperlink" Target="https://www.degruyterbrill.com/journal/key/jaa/html" TargetMode="External"/><Relationship Id="rId167" Type="http://schemas.openxmlformats.org/officeDocument/2006/relationships/hyperlink" Target="https://link.springer.com/journal/44146" TargetMode="External"/><Relationship Id="rId166" Type="http://schemas.openxmlformats.org/officeDocument/2006/relationships/hyperlink" Target="https://onlinelibrary.wiley.com/journal/9303" TargetMode="External"/><Relationship Id="rId161" Type="http://schemas.openxmlformats.org/officeDocument/2006/relationships/hyperlink" Target="https://intlpress.com/journals/journalList?p=2&amp;id=1804417850613493761" TargetMode="External"/><Relationship Id="rId160" Type="http://schemas.openxmlformats.org/officeDocument/2006/relationships/hyperlink" Target="https://epubs.siam.org/journal/siap/editorial-board" TargetMode="External"/><Relationship Id="rId159" Type="http://schemas.openxmlformats.org/officeDocument/2006/relationships/hyperlink" Target="https://epubs.siam.org/journal/siaga/editorial-board" TargetMode="External"/><Relationship Id="rId154" Type="http://schemas.openxmlformats.org/officeDocument/2006/relationships/hyperlink" Target="http://www.scirp.org/journal/ojdm/" TargetMode="External"/><Relationship Id="rId153" Type="http://schemas.openxmlformats.org/officeDocument/2006/relationships/hyperlink" Target="https://www.scirp.org/journal/AJCM/" TargetMode="External"/><Relationship Id="rId152" Type="http://schemas.openxmlformats.org/officeDocument/2006/relationships/hyperlink" Target="https://www.frontiersin.org/journals/applied-mathematics-and-statistics/editors" TargetMode="External"/><Relationship Id="rId151" Type="http://schemas.openxmlformats.org/officeDocument/2006/relationships/hyperlink" Target="http://apjm.apacific.org/editorial-board/" TargetMode="External"/><Relationship Id="rId158" Type="http://schemas.openxmlformats.org/officeDocument/2006/relationships/hyperlink" Target="http://utilitasmathematica.com/index.php/Index/about/editorialTeam" TargetMode="External"/><Relationship Id="rId157" Type="http://schemas.openxmlformats.org/officeDocument/2006/relationships/hyperlink" Target="https://aspjournals.org/ajess/index.php/ajess/about/editorialTeam" TargetMode="External"/><Relationship Id="rId156" Type="http://schemas.openxmlformats.org/officeDocument/2006/relationships/hyperlink" Target="http://www.pphmj.com/journals/fjds_editorial_board.htm" TargetMode="External"/><Relationship Id="rId155" Type="http://schemas.openxmlformats.org/officeDocument/2006/relationships/hyperlink" Target="http://www.ijaamm.com/editorial-board.html" TargetMode="External"/><Relationship Id="rId40" Type="http://schemas.openxmlformats.org/officeDocument/2006/relationships/hyperlink" Target="https://drive.google.com/file/d/0B_VaYHm3KMfNd2lYY09WOVdxRnM/view?resourcekey=0-urNVnjeohhx8PqevAlhk8A://opal-conference.com/opal_2024_proceedings.html" TargetMode="External"/><Relationship Id="rId42" Type="http://schemas.openxmlformats.org/officeDocument/2006/relationships/hyperlink" Target="https://www.mdpi.com/journal/biotech" TargetMode="External"/><Relationship Id="rId41" Type="http://schemas.openxmlformats.org/officeDocument/2006/relationships/hyperlink" Target="https://www.mdpi.com/journal/environments" TargetMode="External"/><Relationship Id="rId44" Type="http://schemas.openxmlformats.org/officeDocument/2006/relationships/hyperlink" Target="https://www.mdpi.com/journal/antioxidants" TargetMode="External"/><Relationship Id="rId43" Type="http://schemas.openxmlformats.org/officeDocument/2006/relationships/hyperlink" Target="https://www.mdpi.com/journal/molecules" TargetMode="External"/><Relationship Id="rId46" Type="http://schemas.openxmlformats.org/officeDocument/2006/relationships/hyperlink" Target="https://www.mdpi.com/journal/nanomaterials" TargetMode="External"/><Relationship Id="rId45" Type="http://schemas.openxmlformats.org/officeDocument/2006/relationships/hyperlink" Target="https://www.mdpi.com/journal/ijms" TargetMode="External"/><Relationship Id="rId48" Type="http://schemas.openxmlformats.org/officeDocument/2006/relationships/hyperlink" Target="https://www.nature.com/srep/" TargetMode="External"/><Relationship Id="rId47" Type="http://schemas.openxmlformats.org/officeDocument/2006/relationships/hyperlink" Target="https://www.mdpi.com/journal/agronomy" TargetMode="External"/><Relationship Id="rId49" Type="http://schemas.openxmlformats.org/officeDocument/2006/relationships/hyperlink" Target="https://www.mdpi.com/journal/agronomy" TargetMode="External"/><Relationship Id="rId31" Type="http://schemas.openxmlformats.org/officeDocument/2006/relationships/hyperlink" Target="https://www.mdpi.com/journal/materials" TargetMode="External"/><Relationship Id="rId30" Type="http://schemas.openxmlformats.org/officeDocument/2006/relationships/hyperlink" Target="https://www.mdpi.com/journal/materials" TargetMode="External"/><Relationship Id="rId33" Type="http://schemas.openxmlformats.org/officeDocument/2006/relationships/hyperlink" Target="https://www.mdpi.com/journal/materials" TargetMode="External"/><Relationship Id="rId32" Type="http://schemas.openxmlformats.org/officeDocument/2006/relationships/hyperlink" Target="https://www.mdpi.com/journal/materials" TargetMode="External"/><Relationship Id="rId35" Type="http://schemas.openxmlformats.org/officeDocument/2006/relationships/hyperlink" Target="https://www.mdpi.com/journal/materials" TargetMode="External"/><Relationship Id="rId34" Type="http://schemas.openxmlformats.org/officeDocument/2006/relationships/hyperlink" Target="https://www.mdpi.com/journal/materials" TargetMode="External"/><Relationship Id="rId37" Type="http://schemas.openxmlformats.org/officeDocument/2006/relationships/hyperlink" Target="http://www.mdpi.com/journal/nanomaterials/" TargetMode="External"/><Relationship Id="rId36" Type="http://schemas.openxmlformats.org/officeDocument/2006/relationships/hyperlink" Target="http://www.mdpi.com/journal/nanomaterials/" TargetMode="External"/><Relationship Id="rId39" Type="http://schemas.openxmlformats.org/officeDocument/2006/relationships/hyperlink" Target="http://www.mdpi.com/journal/pharmaceuticals/" TargetMode="External"/><Relationship Id="rId38" Type="http://schemas.openxmlformats.org/officeDocument/2006/relationships/hyperlink" Target="http://www.mdpi.com/journal/photonics" TargetMode="External"/><Relationship Id="rId20" Type="http://schemas.openxmlformats.org/officeDocument/2006/relationships/hyperlink" Target="https://pubs.acs.org/journal/acsodf" TargetMode="External"/><Relationship Id="rId22" Type="http://schemas.openxmlformats.org/officeDocument/2006/relationships/hyperlink" Target="https://www.mdpi.com/journal/applsci" TargetMode="External"/><Relationship Id="rId21" Type="http://schemas.openxmlformats.org/officeDocument/2006/relationships/hyperlink" Target="https://www.mdpi.com/journal/applsci" TargetMode="External"/><Relationship Id="rId24" Type="http://schemas.openxmlformats.org/officeDocument/2006/relationships/hyperlink" Target="https://www.mdpi.com/journal/ijms/" TargetMode="External"/><Relationship Id="rId23" Type="http://schemas.openxmlformats.org/officeDocument/2006/relationships/hyperlink" Target="https://www.mdpi.com/journal/applsci" TargetMode="External"/><Relationship Id="rId26" Type="http://schemas.openxmlformats.org/officeDocument/2006/relationships/hyperlink" Target="https://www.sciencedirect.com/journal/journal-of-quantitative-spectroscopy-and-radiative-transfer" TargetMode="External"/><Relationship Id="rId25" Type="http://schemas.openxmlformats.org/officeDocument/2006/relationships/hyperlink" Target="https://journals.sagepub.com/overview-metric/JPP" TargetMode="External"/><Relationship Id="rId28" Type="http://schemas.openxmlformats.org/officeDocument/2006/relationships/hyperlink" Target="https://www.mdpi.com/journal/materials" TargetMode="External"/><Relationship Id="rId27" Type="http://schemas.openxmlformats.org/officeDocument/2006/relationships/hyperlink" Target="https://www.mdpi.com/journal/materials" TargetMode="External"/><Relationship Id="rId29" Type="http://schemas.openxmlformats.org/officeDocument/2006/relationships/hyperlink" Target="https://www.mdpi.com/journal/materials" TargetMode="External"/><Relationship Id="rId11" Type="http://schemas.openxmlformats.org/officeDocument/2006/relationships/hyperlink" Target="https://stiinte.ulbsibiu.ro/sport/wp-content/uploads/2023/11/Revista-Fair-Play-Vol-11-No.-15-Anul-2024.pdf" TargetMode="External"/><Relationship Id="rId10" Type="http://schemas.openxmlformats.org/officeDocument/2006/relationships/hyperlink" Target="https://magazines.ulbsibiu.ro/fairplayjournal/?page_id=14" TargetMode="External"/><Relationship Id="rId13" Type="http://schemas.openxmlformats.org/officeDocument/2006/relationships/hyperlink" Target="https://magazines.ulbsibiu.ro/fairplayjournal/?page_id=64" TargetMode="External"/><Relationship Id="rId12" Type="http://schemas.openxmlformats.org/officeDocument/2006/relationships/hyperlink" Target="https://magazines.ulbsibiu.ro/fairplayjournal/?page_id=14" TargetMode="External"/><Relationship Id="rId15" Type="http://schemas.openxmlformats.org/officeDocument/2006/relationships/hyperlink" Target="https://magazines.ulbsibiu.ro/fairplayjournal/?page_id=14" TargetMode="External"/><Relationship Id="rId14" Type="http://schemas.openxmlformats.org/officeDocument/2006/relationships/hyperlink" Target="https://magazines.ulbsibiu.ro/fairplayjournal/?page_id=14" TargetMode="External"/><Relationship Id="rId17" Type="http://schemas.openxmlformats.org/officeDocument/2006/relationships/hyperlink" Target="https://www.sciencedirect.com/journal/materials-science-and-engineering-b" TargetMode="External"/><Relationship Id="rId16" Type="http://schemas.openxmlformats.org/officeDocument/2006/relationships/hyperlink" Target="https://magazines.ulbsibiu.ro/fairplayjournal/?page_id=14" TargetMode="External"/><Relationship Id="rId19" Type="http://schemas.openxmlformats.org/officeDocument/2006/relationships/hyperlink" Target="https://www.rgnpublications.com/journals/index.php/jamcnp/about/editorialTeam" TargetMode="External"/><Relationship Id="rId18" Type="http://schemas.openxmlformats.org/officeDocument/2006/relationships/hyperlink" Target="https://www.rsc.org/journals-books-databases/about-journals/pccp/" TargetMode="External"/><Relationship Id="rId84" Type="http://schemas.openxmlformats.org/officeDocument/2006/relationships/hyperlink" Target="https://www.mdpi.com/journal/algorithms" TargetMode="External"/><Relationship Id="rId83" Type="http://schemas.openxmlformats.org/officeDocument/2006/relationships/hyperlink" Target="https://www.mdpi.com/journal/actuators" TargetMode="External"/><Relationship Id="rId86" Type="http://schemas.openxmlformats.org/officeDocument/2006/relationships/hyperlink" Target="https://www.mdpi.com/journal/mathematics" TargetMode="External"/><Relationship Id="rId85" Type="http://schemas.openxmlformats.org/officeDocument/2006/relationships/hyperlink" Target="https://www.mdpi.com/journal/mathematics" TargetMode="External"/><Relationship Id="rId88" Type="http://schemas.openxmlformats.org/officeDocument/2006/relationships/hyperlink" Target="https://www.springer.com/series/7899" TargetMode="External"/><Relationship Id="rId87" Type="http://schemas.openxmlformats.org/officeDocument/2006/relationships/hyperlink" Target="http://ecsjournal.org/JournalBoard.aspx" TargetMode="External"/><Relationship Id="rId89" Type="http://schemas.openxmlformats.org/officeDocument/2006/relationships/hyperlink" Target="https://15109kt2v-y-https-www-scopus-com.z.e-nformation.ro/record/display.uri?eid=2-s2.0-85149893536&amp;origin=resultslist&amp;sort=plf-f&amp;src=s&amp;sid=cf84c6a74200f19eec74e05e302b20e4&amp;sot=b&amp;sdt=cl&amp;cluster=scosubjabbr%2C%22COMP%22%2Ct%2C%22MATH%22%2Ct&amp;s=AUTH%28simian+D%29&amp;sl=14&amp;sessionSearchId=cf84c6a74200f19eec74e05e302b20e4&amp;relpos=1" TargetMode="External"/><Relationship Id="rId80" Type="http://schemas.openxmlformats.org/officeDocument/2006/relationships/hyperlink" Target="https://conferences.ulbsibiu.ro/icdd/2024" TargetMode="External"/><Relationship Id="rId82" Type="http://schemas.openxmlformats.org/officeDocument/2006/relationships/hyperlink" Target="https://dcti.ucv.ro/bci2024/" TargetMode="External"/><Relationship Id="rId81" Type="http://schemas.openxmlformats.org/officeDocument/2006/relationships/hyperlink" Target="https://conferences.ulbsibiu.ro/icdd/2024" TargetMode="External"/><Relationship Id="rId73" Type="http://schemas.openxmlformats.org/officeDocument/2006/relationships/hyperlink" Target="http://www.ijern.com/Editorial-Board.php" TargetMode="External"/><Relationship Id="rId72" Type="http://schemas.openxmlformats.org/officeDocument/2006/relationships/hyperlink" Target="https://journal.ummat.ac.id/index.php/IJECA/about/editorialTeam" TargetMode="External"/><Relationship Id="rId75" Type="http://schemas.openxmlformats.org/officeDocument/2006/relationships/hyperlink" Target="https://link.springer.com/book/10.1007/978-3-031-87386-7" TargetMode="External"/><Relationship Id="rId74" Type="http://schemas.openxmlformats.org/officeDocument/2006/relationships/hyperlink" Target="https://link.springer.com/book/10.1007/978-3-031-87386-7" TargetMode="External"/><Relationship Id="rId77" Type="http://schemas.openxmlformats.org/officeDocument/2006/relationships/hyperlink" Target="https://www.wseas.org/cms.action?id=43" TargetMode="External"/><Relationship Id="rId76" Type="http://schemas.openxmlformats.org/officeDocument/2006/relationships/hyperlink" Target="https://link.springer.com/book/9783031873850" TargetMode="External"/><Relationship Id="rId79" Type="http://schemas.openxmlformats.org/officeDocument/2006/relationships/hyperlink" Target="https://conferences.ulbsibiu.ro/icdd/2024" TargetMode="External"/><Relationship Id="rId78" Type="http://schemas.openxmlformats.org/officeDocument/2006/relationships/hyperlink" Target="https://rsisinternational.org/journals/ijriss/" TargetMode="External"/><Relationship Id="rId71" Type="http://schemas.openxmlformats.org/officeDocument/2006/relationships/hyperlink" Target="https://journals.plos.org/plosone/static/editorial-board?ae_name=Daniel+Ioan+Hunyadi" TargetMode="External"/><Relationship Id="rId70" Type="http://schemas.openxmlformats.org/officeDocument/2006/relationships/hyperlink" Target="http://www.inderscience.com/jhome.php?jcode=ijdmmm" TargetMode="External"/><Relationship Id="rId62" Type="http://schemas.openxmlformats.org/officeDocument/2006/relationships/hyperlink" Target="https://link.springer.com/journal/10639" TargetMode="External"/><Relationship Id="rId61" Type="http://schemas.openxmlformats.org/officeDocument/2006/relationships/hyperlink" Target="https://link.springer.com/journal/10639" TargetMode="External"/><Relationship Id="rId64" Type="http://schemas.openxmlformats.org/officeDocument/2006/relationships/hyperlink" Target="https://link.springer.com/journal/10639" TargetMode="External"/><Relationship Id="rId63" Type="http://schemas.openxmlformats.org/officeDocument/2006/relationships/hyperlink" Target="https://link.springer.com/journal/10639" TargetMode="External"/><Relationship Id="rId66" Type="http://schemas.openxmlformats.org/officeDocument/2006/relationships/hyperlink" Target="https://link.springer.com/journal/10639" TargetMode="External"/><Relationship Id="rId65" Type="http://schemas.openxmlformats.org/officeDocument/2006/relationships/hyperlink" Target="https://link.springer.com/journal/10639" TargetMode="External"/><Relationship Id="rId68" Type="http://schemas.openxmlformats.org/officeDocument/2006/relationships/hyperlink" Target="https://link.springer.com/journal/10639" TargetMode="External"/><Relationship Id="rId67" Type="http://schemas.openxmlformats.org/officeDocument/2006/relationships/hyperlink" Target="https://link.springer.com/journal/10639" TargetMode="External"/><Relationship Id="rId60" Type="http://schemas.openxmlformats.org/officeDocument/2006/relationships/hyperlink" Target="https://link.springer.com/journal/10639" TargetMode="External"/><Relationship Id="rId69" Type="http://schemas.openxmlformats.org/officeDocument/2006/relationships/hyperlink" Target="https://link.springer.com/journal/10639" TargetMode="External"/><Relationship Id="rId51" Type="http://schemas.openxmlformats.org/officeDocument/2006/relationships/hyperlink" Target="https://magazines.ulbsibiu.ro/trser/trser26/trser_26.3-2024-complet%20volum.pdf" TargetMode="External"/><Relationship Id="rId50" Type="http://schemas.openxmlformats.org/officeDocument/2006/relationships/hyperlink" Target="https://www.mdpi.com/journal/reactions" TargetMode="External"/><Relationship Id="rId53" Type="http://schemas.openxmlformats.org/officeDocument/2006/relationships/hyperlink" Target="https://link.springer.com/book/9783031873850" TargetMode="External"/><Relationship Id="rId52" Type="http://schemas.openxmlformats.org/officeDocument/2006/relationships/hyperlink" Target="https://magazines.ulbsibiu.ro/actaoc/actaoc16-editors%20and%20rewievers.pdf" TargetMode="External"/><Relationship Id="rId55" Type="http://schemas.openxmlformats.org/officeDocument/2006/relationships/hyperlink" Target="https://link.springer.com/book/9783031873850" TargetMode="External"/><Relationship Id="rId54" Type="http://schemas.openxmlformats.org/officeDocument/2006/relationships/hyperlink" Target="https://link.springer.com/book/9783031873850" TargetMode="External"/><Relationship Id="rId57" Type="http://schemas.openxmlformats.org/officeDocument/2006/relationships/hyperlink" Target="https://sic.ici.ro/" TargetMode="External"/><Relationship Id="rId56" Type="http://schemas.openxmlformats.org/officeDocument/2006/relationships/hyperlink" Target="https://link.springer.com/book/9783031873850" TargetMode="External"/><Relationship Id="rId59" Type="http://schemas.openxmlformats.org/officeDocument/2006/relationships/hyperlink" Target="https://link.springer.com/book/9783031873850" TargetMode="External"/><Relationship Id="rId58" Type="http://schemas.openxmlformats.org/officeDocument/2006/relationships/hyperlink" Target="https://link.springer.com/book/9783031873850" TargetMode="External"/><Relationship Id="rId107" Type="http://schemas.openxmlformats.org/officeDocument/2006/relationships/hyperlink" Target="https://www.mdpi.com/journal/applsci" TargetMode="External"/><Relationship Id="rId106" Type="http://schemas.openxmlformats.org/officeDocument/2006/relationships/hyperlink" Target="https://www.mdpi.com/journal/sustainability" TargetMode="External"/><Relationship Id="rId105" Type="http://schemas.openxmlformats.org/officeDocument/2006/relationships/hyperlink" Target="https://www.mdpi.com/journal/atmosphere" TargetMode="External"/><Relationship Id="rId104" Type="http://schemas.openxmlformats.org/officeDocument/2006/relationships/hyperlink" Target="https://www.mdpi.com/journal/jtaer" TargetMode="External"/><Relationship Id="rId109" Type="http://schemas.openxmlformats.org/officeDocument/2006/relationships/hyperlink" Target="https://www.mdpi.com/journal/information" TargetMode="External"/><Relationship Id="rId108" Type="http://schemas.openxmlformats.org/officeDocument/2006/relationships/hyperlink" Target="https://www.mdpi.com/journal/applsci" TargetMode="External"/><Relationship Id="rId103" Type="http://schemas.openxmlformats.org/officeDocument/2006/relationships/hyperlink" Target="https://www.mdpi.com/journal/ijt" TargetMode="External"/><Relationship Id="rId102" Type="http://schemas.openxmlformats.org/officeDocument/2006/relationships/hyperlink" Target="https://www.mdpi.com/journal/axioms" TargetMode="External"/><Relationship Id="rId101" Type="http://schemas.openxmlformats.org/officeDocument/2006/relationships/hyperlink" Target="https://www.mdpi.com/journal/axioms" TargetMode="External"/><Relationship Id="rId100" Type="http://schemas.openxmlformats.org/officeDocument/2006/relationships/hyperlink" Target="https://www.mdpi.com/journal/applsci" TargetMode="External"/><Relationship Id="rId217" Type="http://schemas.openxmlformats.org/officeDocument/2006/relationships/drawing" Target="../drawings/drawing14.xml"/><Relationship Id="rId216" Type="http://schemas.openxmlformats.org/officeDocument/2006/relationships/hyperlink" Target="https://onlinelibrary.wiley.com/journal/26938847" TargetMode="External"/><Relationship Id="rId215" Type="http://schemas.openxmlformats.org/officeDocument/2006/relationships/hyperlink" Target="https://www.frontiersin.org/journals/environmental-science" TargetMode="External"/><Relationship Id="rId214" Type="http://schemas.openxmlformats.org/officeDocument/2006/relationships/hyperlink" Target="https://aiep.pensoft.net/" TargetMode="External"/><Relationship Id="rId218" Type="http://schemas.openxmlformats.org/officeDocument/2006/relationships/vmlDrawing" Target="../drawings/vmlDrawing1.vml"/><Relationship Id="rId213" Type="http://schemas.openxmlformats.org/officeDocument/2006/relationships/hyperlink" Target="https://aiep.pensoft.net/" TargetMode="External"/><Relationship Id="rId212" Type="http://schemas.openxmlformats.org/officeDocument/2006/relationships/hyperlink" Target="https://www.mdpi.com/journal/microorganisms" TargetMode="External"/><Relationship Id="rId211" Type="http://schemas.openxmlformats.org/officeDocument/2006/relationships/hyperlink" Target="https://www.mdpi.com/journal/microorganisms" TargetMode="External"/><Relationship Id="rId210" Type="http://schemas.openxmlformats.org/officeDocument/2006/relationships/hyperlink" Target="https://www.mdpi.com/journal/microorganisms" TargetMode="External"/><Relationship Id="rId129" Type="http://schemas.openxmlformats.org/officeDocument/2006/relationships/hyperlink" Target="https://jmi.ele-math.com/" TargetMode="External"/><Relationship Id="rId128" Type="http://schemas.openxmlformats.org/officeDocument/2006/relationships/hyperlink" Target="https://jmi.ele-math.com/" TargetMode="External"/><Relationship Id="rId127" Type="http://schemas.openxmlformats.org/officeDocument/2006/relationships/hyperlink" Target="https://link.springer.com/journal/25/editorial-board" TargetMode="External"/><Relationship Id="rId126" Type="http://schemas.openxmlformats.org/officeDocument/2006/relationships/hyperlink" Target="https://pisrt.org/psr-press/journals/oms/editorial-board/" TargetMode="External"/><Relationship Id="rId121" Type="http://schemas.openxmlformats.org/officeDocument/2006/relationships/hyperlink" Target="https://link.springer.com/book/10.1007/978-3-031-87386-7" TargetMode="External"/><Relationship Id="rId120" Type="http://schemas.openxmlformats.org/officeDocument/2006/relationships/hyperlink" Target="https://link.springer.com/book/10.1007/978-3-031-87386-7" TargetMode="External"/><Relationship Id="rId125" Type="http://schemas.openxmlformats.org/officeDocument/2006/relationships/hyperlink" Target="https://www.sciencepubco.com/index.php/ijamr/about/editorialTeam" TargetMode="External"/><Relationship Id="rId124" Type="http://schemas.openxmlformats.org/officeDocument/2006/relationships/hyperlink" Target="http://publications.mi.sanu.ac.rs/editorial" TargetMode="External"/><Relationship Id="rId123" Type="http://schemas.openxmlformats.org/officeDocument/2006/relationships/hyperlink" Target="https://www.aimsciences.org/mfc/editorialboard" TargetMode="External"/><Relationship Id="rId122" Type="http://schemas.openxmlformats.org/officeDocument/2006/relationships/hyperlink" Target="http://www.pjaa.poincarepublishers.com/editorial-board/" TargetMode="External"/><Relationship Id="rId95" Type="http://schemas.openxmlformats.org/officeDocument/2006/relationships/hyperlink" Target="https://systems.enpress-publisher.com/index.php/jipd/index" TargetMode="External"/><Relationship Id="rId94" Type="http://schemas.openxmlformats.org/officeDocument/2006/relationships/hyperlink" Target="https://ibima.org/csconference/43rd-ibima-computer-science-conference/" TargetMode="External"/><Relationship Id="rId97" Type="http://schemas.openxmlformats.org/officeDocument/2006/relationships/hyperlink" Target="https://ibima.org/conference/44th-ibima-conference/" TargetMode="External"/><Relationship Id="rId96" Type="http://schemas.openxmlformats.org/officeDocument/2006/relationships/hyperlink" Target="https://link.springer.com/book/9783031873850" TargetMode="External"/><Relationship Id="rId99" Type="http://schemas.openxmlformats.org/officeDocument/2006/relationships/hyperlink" Target="https://www.mdpi.com/journal/applsci" TargetMode="External"/><Relationship Id="rId98" Type="http://schemas.openxmlformats.org/officeDocument/2006/relationships/hyperlink" Target="https://link.springer.com/book/9783031873850" TargetMode="External"/><Relationship Id="rId91" Type="http://schemas.openxmlformats.org/officeDocument/2006/relationships/hyperlink" Target="https://conferences.ulbsibiu.ro/mdis/2024/scientific_committee.php" TargetMode="External"/><Relationship Id="rId90" Type="http://schemas.openxmlformats.org/officeDocument/2006/relationships/hyperlink" Target="https://conferences.ulbsibiu.ro/mdis/2024/scientific_committee.php" TargetMode="External"/><Relationship Id="rId93" Type="http://schemas.openxmlformats.org/officeDocument/2006/relationships/hyperlink" Target="https://gvpress.com/journals/IJSBT/" TargetMode="External"/><Relationship Id="rId92" Type="http://schemas.openxmlformats.org/officeDocument/2006/relationships/hyperlink" Target="https://conferences.ulbsibiu.ro/mdis/2024/scientific_committee.php" TargetMode="External"/><Relationship Id="rId118" Type="http://schemas.openxmlformats.org/officeDocument/2006/relationships/hyperlink" Target="https://www.mdpi.com/journal/axioms" TargetMode="External"/><Relationship Id="rId117" Type="http://schemas.openxmlformats.org/officeDocument/2006/relationships/hyperlink" Target="https://www.mdpi.com/journal/sustainability" TargetMode="External"/><Relationship Id="rId116" Type="http://schemas.openxmlformats.org/officeDocument/2006/relationships/hyperlink" Target="https://www.mdpi.com/journal/axioms" TargetMode="External"/><Relationship Id="rId115" Type="http://schemas.openxmlformats.org/officeDocument/2006/relationships/hyperlink" Target="https://www.mdpi.com/journal/sustainability" TargetMode="External"/><Relationship Id="rId119" Type="http://schemas.openxmlformats.org/officeDocument/2006/relationships/hyperlink" Target="https://www.mdpi.com/journal/axioms" TargetMode="External"/><Relationship Id="rId110" Type="http://schemas.openxmlformats.org/officeDocument/2006/relationships/hyperlink" Target="https://www.mdpi.com/journal/axioms" TargetMode="External"/><Relationship Id="rId114" Type="http://schemas.openxmlformats.org/officeDocument/2006/relationships/hyperlink" Target="https://www.mdpi.com/journal/applsci" TargetMode="External"/><Relationship Id="rId113" Type="http://schemas.openxmlformats.org/officeDocument/2006/relationships/hyperlink" Target="https://www.mdpi.com/journal/axioms" TargetMode="External"/><Relationship Id="rId112" Type="http://schemas.openxmlformats.org/officeDocument/2006/relationships/hyperlink" Target="https://www.mdpi.com/journal/jcp" TargetMode="External"/><Relationship Id="rId111" Type="http://schemas.openxmlformats.org/officeDocument/2006/relationships/hyperlink" Target="https://www.mdpi.com/journal/sustainability" TargetMode="External"/><Relationship Id="rId206" Type="http://schemas.openxmlformats.org/officeDocument/2006/relationships/hyperlink" Target="https://www.jwld.pl/" TargetMode="External"/><Relationship Id="rId205" Type="http://schemas.openxmlformats.org/officeDocument/2006/relationships/hyperlink" Target="https://www.jwld.pl/" TargetMode="External"/><Relationship Id="rId204" Type="http://schemas.openxmlformats.org/officeDocument/2006/relationships/hyperlink" Target="https://www.mdpi.com/journal/microorganisms" TargetMode="External"/><Relationship Id="rId203" Type="http://schemas.openxmlformats.org/officeDocument/2006/relationships/hyperlink" Target="https://www.mdpi.com/journal/water" TargetMode="External"/><Relationship Id="rId209" Type="http://schemas.openxmlformats.org/officeDocument/2006/relationships/hyperlink" Target="https://mkscienceset.com/journal/annals-of-marine-science-research" TargetMode="External"/><Relationship Id="rId208" Type="http://schemas.openxmlformats.org/officeDocument/2006/relationships/hyperlink" Target="https://www.mdpi.com/journal/ijms" TargetMode="External"/><Relationship Id="rId207" Type="http://schemas.openxmlformats.org/officeDocument/2006/relationships/hyperlink" Target="https://www.mdpi.com/journal/life" TargetMode="External"/><Relationship Id="rId202" Type="http://schemas.openxmlformats.org/officeDocument/2006/relationships/hyperlink" Target="https://www.mdpi.com/journal/genes" TargetMode="External"/><Relationship Id="rId201" Type="http://schemas.openxmlformats.org/officeDocument/2006/relationships/hyperlink" Target="https://www.mdpi.com/journal/genes" TargetMode="External"/><Relationship Id="rId200" Type="http://schemas.openxmlformats.org/officeDocument/2006/relationships/hyperlink" Target="https://www.mdpi.com/journal/genes"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fmcs-karlstad.conference.kau.se/" TargetMode="External"/><Relationship Id="rId2" Type="http://schemas.openxmlformats.org/officeDocument/2006/relationships/hyperlink" Target="https://fmcs-karlstad.conference.kau.se/" TargetMode="External"/><Relationship Id="rId3" Type="http://schemas.openxmlformats.org/officeDocument/2006/relationships/hyperlink" Target="http://www.malakologia.org/pdf/KSM38.pdf" TargetMode="External"/><Relationship Id="rId4" Type="http://schemas.openxmlformats.org/officeDocument/2006/relationships/hyperlink" Target="https://myrmecosromanica.wordpress.com/" TargetMode="External"/><Relationship Id="rId9" Type="http://schemas.openxmlformats.org/officeDocument/2006/relationships/hyperlink" Target="https://www.sportconference-icu.ro/committees" TargetMode="External"/><Relationship Id="rId5" Type="http://schemas.openxmlformats.org/officeDocument/2006/relationships/hyperlink" Target="https://myrmecosromanica.wordpress.com/" TargetMode="External"/><Relationship Id="rId6" Type="http://schemas.openxmlformats.org/officeDocument/2006/relationships/hyperlink" Target="https://myrmecosromanica.wordpress.com/" TargetMode="External"/><Relationship Id="rId7" Type="http://schemas.openxmlformats.org/officeDocument/2006/relationships/hyperlink" Target="https://zoologycon.ro/ro/" TargetMode="External"/><Relationship Id="rId8" Type="http://schemas.openxmlformats.org/officeDocument/2006/relationships/hyperlink" Target="https://sport.unitbv.ro/images/YPOM/YPOM_2024/YPOM_2024_arhiva.pdf" TargetMode="External"/><Relationship Id="rId40" Type="http://schemas.openxmlformats.org/officeDocument/2006/relationships/hyperlink" Target="https://www.pythagoras-grant.eu/assets/ME2/ME2.html" TargetMode="External"/><Relationship Id="rId42" Type="http://schemas.openxmlformats.org/officeDocument/2006/relationships/hyperlink" Target="https://www.pythagoras-grant.eu/assets/ME2/ME2.html" TargetMode="External"/><Relationship Id="rId41" Type="http://schemas.openxmlformats.org/officeDocument/2006/relationships/hyperlink" Target="https://sites.google.com/view/atsf2024" TargetMode="External"/><Relationship Id="rId44" Type="http://schemas.openxmlformats.org/officeDocument/2006/relationships/hyperlink" Target="https://www.math.ubbcluj.ro/~didactica/" TargetMode="External"/><Relationship Id="rId43" Type="http://schemas.openxmlformats.org/officeDocument/2006/relationships/hyperlink" Target="https://www.aimsconference.org/conferences/2024/index.html" TargetMode="External"/><Relationship Id="rId46" Type="http://schemas.openxmlformats.org/officeDocument/2006/relationships/hyperlink" Target="https://11iw.hmu.gr/" TargetMode="External"/><Relationship Id="rId45" Type="http://schemas.openxmlformats.org/officeDocument/2006/relationships/hyperlink" Target="https://11iw.hmu.gr/pythagoras-project/" TargetMode="External"/><Relationship Id="rId48" Type="http://schemas.openxmlformats.org/officeDocument/2006/relationships/hyperlink" Target="https://conferences.ulbsibiu.ro/icata/" TargetMode="External"/><Relationship Id="rId47" Type="http://schemas.openxmlformats.org/officeDocument/2006/relationships/hyperlink" Target="https://conferences.ulbsibiu.ro/icata/" TargetMode="External"/><Relationship Id="rId49" Type="http://schemas.openxmlformats.org/officeDocument/2006/relationships/hyperlink" Target="https://11iw.hmu.gr/speakers-2/" TargetMode="External"/><Relationship Id="rId31" Type="http://schemas.openxmlformats.org/officeDocument/2006/relationships/hyperlink" Target="https://conferences.ulbsibiu.ro/mdis/2024/organizing_committee.php" TargetMode="External"/><Relationship Id="rId30" Type="http://schemas.openxmlformats.org/officeDocument/2006/relationships/hyperlink" Target="http://conferences.ulbsibiu.ro/mdis" TargetMode="External"/><Relationship Id="rId33" Type="http://schemas.openxmlformats.org/officeDocument/2006/relationships/hyperlink" Target="http://conferences.ulbsibiu.ro/mdis/2024" TargetMode="External"/><Relationship Id="rId32" Type="http://schemas.openxmlformats.org/officeDocument/2006/relationships/hyperlink" Target="https://conferences.ulbsibiu.ro/mdis/2024/conference_program.php" TargetMode="External"/><Relationship Id="rId35" Type="http://schemas.openxmlformats.org/officeDocument/2006/relationships/hyperlink" Target="https://www.pythagoras-grant.eu/assets/ME2/ME2.html" TargetMode="External"/><Relationship Id="rId34" Type="http://schemas.openxmlformats.org/officeDocument/2006/relationships/hyperlink" Target="https://conferences.ulbsibiu.ro/icata/Programme%20ICATA%202024.pdf" TargetMode="External"/><Relationship Id="rId37" Type="http://schemas.openxmlformats.org/officeDocument/2006/relationships/hyperlink" Target="https://www.aimsconference.org/conferences/2024/index.html" TargetMode="External"/><Relationship Id="rId36" Type="http://schemas.openxmlformats.org/officeDocument/2006/relationships/hyperlink" Target="https://conferences.ulbsibiu.ro/mdis/2024/conference_program.php" TargetMode="External"/><Relationship Id="rId39" Type="http://schemas.openxmlformats.org/officeDocument/2006/relationships/hyperlink" Target="https://conferences.ulbsibiu.ro/icata/" TargetMode="External"/><Relationship Id="rId38" Type="http://schemas.openxmlformats.org/officeDocument/2006/relationships/hyperlink" Target="https://ibima.org/conference/44th-ibima-conference/" TargetMode="External"/><Relationship Id="rId20" Type="http://schemas.openxmlformats.org/officeDocument/2006/relationships/hyperlink" Target="http://sites.conferences.ulbsibiu.ro/abic/2024/committee.html" TargetMode="External"/><Relationship Id="rId22" Type="http://schemas.openxmlformats.org/officeDocument/2006/relationships/hyperlink" Target="https://conferences.ulbsibiu.ro/mdis/2024/" TargetMode="External"/><Relationship Id="rId21" Type="http://schemas.openxmlformats.org/officeDocument/2006/relationships/hyperlink" Target="https://conferences.ulbsibiu.ro/mdis/2024/" TargetMode="External"/><Relationship Id="rId24" Type="http://schemas.openxmlformats.org/officeDocument/2006/relationships/hyperlink" Target="https://saiconference.com/FTC2024/Committees" TargetMode="External"/><Relationship Id="rId23" Type="http://schemas.openxmlformats.org/officeDocument/2006/relationships/hyperlink" Target="https://conferences.ulbsibiu.ro/abic/2024" TargetMode="External"/><Relationship Id="rId26" Type="http://schemas.openxmlformats.org/officeDocument/2006/relationships/hyperlink" Target="https://saiconference.com/Computing2024/Committees" TargetMode="External"/><Relationship Id="rId25" Type="http://schemas.openxmlformats.org/officeDocument/2006/relationships/hyperlink" Target="https://saiconference.com/FICC2024/Committees" TargetMode="External"/><Relationship Id="rId28" Type="http://schemas.openxmlformats.org/officeDocument/2006/relationships/hyperlink" Target="https://conferintapediatriesibiu.ro/" TargetMode="External"/><Relationship Id="rId27" Type="http://schemas.openxmlformats.org/officeDocument/2006/relationships/hyperlink" Target="https://saiconference.com/IntelliSys2024/Committees" TargetMode="External"/><Relationship Id="rId29" Type="http://schemas.openxmlformats.org/officeDocument/2006/relationships/hyperlink" Target="https://conferintapediatriesibiu.ro/" TargetMode="External"/><Relationship Id="rId11" Type="http://schemas.openxmlformats.org/officeDocument/2006/relationships/hyperlink" Target="https://docencia.com.es/en" TargetMode="External"/><Relationship Id="rId10" Type="http://schemas.openxmlformats.org/officeDocument/2006/relationships/hyperlink" Target="https://sport.unitbv.ro/images/YPOM/YPOM_2024/YPOM_2024_arhiva.pdf" TargetMode="External"/><Relationship Id="rId13" Type="http://schemas.openxmlformats.org/officeDocument/2006/relationships/hyperlink" Target="https://docencia.com.es/comites-y-secretarias/" TargetMode="External"/><Relationship Id="rId12" Type="http://schemas.openxmlformats.org/officeDocument/2006/relationships/hyperlink" Target="https://cdn.uav.ro/documente/Universitate/Academic/Cercetare-" TargetMode="External"/><Relationship Id="rId15" Type="http://schemas.openxmlformats.org/officeDocument/2006/relationships/hyperlink" Target="https://sport.unitbv.ro/images/YPOM/YPOM_2024/YPOM_2024_arhiva.pdf" TargetMode="External"/><Relationship Id="rId14" Type="http://schemas.openxmlformats.org/officeDocument/2006/relationships/hyperlink" Target="https://www.ub.ro/smss/" TargetMode="External"/><Relationship Id="rId17" Type="http://schemas.openxmlformats.org/officeDocument/2006/relationships/hyperlink" Target="https://docencia.com.es/comites-y-secretarias/" TargetMode="External"/><Relationship Id="rId16" Type="http://schemas.openxmlformats.org/officeDocument/2006/relationships/hyperlink" Target="https://docencia.com.es/en" TargetMode="External"/><Relationship Id="rId19" Type="http://schemas.openxmlformats.org/officeDocument/2006/relationships/hyperlink" Target="https://metaconferences.org/META24/index.php/META/index" TargetMode="External"/><Relationship Id="rId18" Type="http://schemas.openxmlformats.org/officeDocument/2006/relationships/hyperlink" Target="https://metaconferences.org/META24/index.php/META/index" TargetMode="External"/><Relationship Id="rId62" Type="http://schemas.openxmlformats.org/officeDocument/2006/relationships/hyperlink" Target="https://sites.google.com/view/appliedalgebraandgeometry/home/20th-meeting-oxford?authuser=0" TargetMode="External"/><Relationship Id="rId61" Type="http://schemas.openxmlformats.org/officeDocument/2006/relationships/hyperlink" Target="https://conferences.ulbsibiu.ro/icata/" TargetMode="External"/><Relationship Id="rId64" Type="http://schemas.openxmlformats.org/officeDocument/2006/relationships/hyperlink" Target="https://www.forthem-alliance.eu/media/events/detailed-view/first-annual-forthem-conference-forthem-for-the-future" TargetMode="External"/><Relationship Id="rId63" Type="http://schemas.openxmlformats.org/officeDocument/2006/relationships/hyperlink" Target="https://icdea2024.sciencesconf.org/" TargetMode="External"/><Relationship Id="rId66" Type="http://schemas.openxmlformats.org/officeDocument/2006/relationships/hyperlink" Target="https://conferences.ulbsibiu.ro/abic/2024/index.html" TargetMode="External"/><Relationship Id="rId65" Type="http://schemas.openxmlformats.org/officeDocument/2006/relationships/hyperlink" Target="https://conferences.ulbsibiu.ro/abic/2024/index.html" TargetMode="External"/><Relationship Id="rId68" Type="http://schemas.openxmlformats.org/officeDocument/2006/relationships/drawing" Target="../drawings/drawing15.xml"/><Relationship Id="rId67" Type="http://schemas.openxmlformats.org/officeDocument/2006/relationships/hyperlink" Target="https://www.worldaquacultureconference.com/program/scientific-program/2024/the-danube-delta-a-potential-new-submerged-atlantis-under-a-black-sea-impact-scenario-due-to-global-sea-level-rise-raises-questions-about-the-fate-of-regional-fish-species" TargetMode="External"/><Relationship Id="rId60" Type="http://schemas.openxmlformats.org/officeDocument/2006/relationships/hyperlink" Target="https://fmi.univ-ovidius.ro/cercetare/wyrm2024/program/" TargetMode="External"/><Relationship Id="rId51" Type="http://schemas.openxmlformats.org/officeDocument/2006/relationships/hyperlink" Target="https://www.pythagoras-grant.eu/assets/ME2/ME2.html" TargetMode="External"/><Relationship Id="rId50" Type="http://schemas.openxmlformats.org/officeDocument/2006/relationships/hyperlink" Target="https://sites.google.com/view/athenaunimathemath/2nd-round-speakers-2024-25" TargetMode="External"/><Relationship Id="rId53" Type="http://schemas.openxmlformats.org/officeDocument/2006/relationships/hyperlink" Target="https://11iw.hmu.gr/pythagoras-project/" TargetMode="External"/><Relationship Id="rId52" Type="http://schemas.openxmlformats.org/officeDocument/2006/relationships/hyperlink" Target="https://www.pythagoras-grant.eu/assets/ME2/ME2.html" TargetMode="External"/><Relationship Id="rId55" Type="http://schemas.openxmlformats.org/officeDocument/2006/relationships/hyperlink" Target="https://www.pythagoras-grant.eu/assets/LTT2/LTT2.html" TargetMode="External"/><Relationship Id="rId54" Type="http://schemas.openxmlformats.org/officeDocument/2006/relationships/hyperlink" Target="https://11iw.hmu.gr/" TargetMode="External"/><Relationship Id="rId57" Type="http://schemas.openxmlformats.org/officeDocument/2006/relationships/hyperlink" Target="https://2024.bienalrsme.com/bienvenida%20Congreso%20Bienal%20de%20la%20Real%20Sociedad%20Matem%C3%A1tica%20Espa%C3%B1ola%202024" TargetMode="External"/><Relationship Id="rId56" Type="http://schemas.openxmlformats.org/officeDocument/2006/relationships/hyperlink" Target="https://sites.google.com/view/athenaunimathemath/2nd-round-speakers-2024-25" TargetMode="External"/><Relationship Id="rId59" Type="http://schemas.openxmlformats.org/officeDocument/2006/relationships/hyperlink" Target="https://conferences.lu.lv/event/396/" TargetMode="External"/><Relationship Id="rId58" Type="http://schemas.openxmlformats.org/officeDocument/2006/relationships/hyperlink" Target="https://2024.bienalrsme.com/bienvenid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ulbsibiu.ro/news/incep-inscrierile-la-crosul-ulbs/" TargetMode="External"/><Relationship Id="rId2" Type="http://schemas.openxmlformats.org/officeDocument/2006/relationships/hyperlink" Target="https://www.ulbsibiu.ro/news/cupa-de-schi-si-snowboard-a-ulbs-5/" TargetMode="External"/><Relationship Id="rId3" Type="http://schemas.openxmlformats.org/officeDocument/2006/relationships/hyperlink" Target="https://www.ulbsibiu.ro/news/incep-inscrierile-la-crosul-ulbs/" TargetMode="External"/><Relationship Id="rId4" Type="http://schemas.openxmlformats.org/officeDocument/2006/relationships/hyperlink" Target="https://events.ulbsibiu.ro/cupadeschi/wp-content/uploads/2024/02/Regulament_cupa_ULBS_2024.pdf" TargetMode="External"/><Relationship Id="rId9" Type="http://schemas.openxmlformats.org/officeDocument/2006/relationships/hyperlink" Target="https://www.ulbsibiu.ro/news/incep-inscrierile-la-crosul-ulbs/" TargetMode="External"/><Relationship Id="rId5" Type="http://schemas.openxmlformats.org/officeDocument/2006/relationships/hyperlink" Target="https://www.ulbsibiu.ro/news/cupa-de-schi-si-snowboard-a-ulbs-5/" TargetMode="External"/><Relationship Id="rId6" Type="http://schemas.openxmlformats.org/officeDocument/2006/relationships/hyperlink" Target="https://www.ulbsibiu.ro/news/incep-inscrierile-la-crosul-ulbs/" TargetMode="External"/><Relationship Id="rId7" Type="http://schemas.openxmlformats.org/officeDocument/2006/relationships/hyperlink" Target="https://www.ulbsibiu.ro/news/cupa-de-schi-si-snowboard-a-ulbs-5/" TargetMode="External"/><Relationship Id="rId8" Type="http://schemas.openxmlformats.org/officeDocument/2006/relationships/hyperlink" Target="https://www.ulbsibiu.ro/news/incep-inscrierile-la-crosul-ulbs/" TargetMode="External"/><Relationship Id="rId11" Type="http://schemas.openxmlformats.org/officeDocument/2006/relationships/hyperlink" Target="https://www.ulbsibiu.ro/news/incep-inscrierile-la-crosul-ulbs/" TargetMode="External"/><Relationship Id="rId10" Type="http://schemas.openxmlformats.org/officeDocument/2006/relationships/hyperlink" Target="https://www.ulbsibiu.ro/news/cupa-de-schi-si-snowboard-a-ulbs-5/" TargetMode="External"/><Relationship Id="rId13" Type="http://schemas.openxmlformats.org/officeDocument/2006/relationships/hyperlink" Target="https://www.ulbsibiu.ro/news/cupa-de-schi-si-snowboard-a-ulbs-4/" TargetMode="External"/><Relationship Id="rId12" Type="http://schemas.openxmlformats.org/officeDocument/2006/relationships/hyperlink" Target="https://www.ulbsibiu.ro/news/incep-inscrierile-la-crosul-ulbs/" TargetMode="External"/><Relationship Id="rId1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webofscience.com/wos/woscc/full-record/WOS:001336711800018" TargetMode="External"/><Relationship Id="rId42" Type="http://schemas.openxmlformats.org/officeDocument/2006/relationships/hyperlink" Target="https://www.webofscience.com/wos/woscc/full-record/WOS:001151715700001" TargetMode="External"/><Relationship Id="rId41" Type="http://schemas.openxmlformats.org/officeDocument/2006/relationships/hyperlink" Target="https://ietresearch.onlinelibrary.wiley.com/doi/full/10.1049/cps2.12054" TargetMode="External"/><Relationship Id="rId44" Type="http://schemas.openxmlformats.org/officeDocument/2006/relationships/hyperlink" Target="https://jesp.upg-ploiesti.ro/index.php?option=com_phocadownload&amp;view=file&amp;id=753:24&amp;Itemid=16" TargetMode="External"/><Relationship Id="rId43" Type="http://schemas.openxmlformats.org/officeDocument/2006/relationships/hyperlink" Target="https://www.webofscience.com/wos/woscc/full-record/WOS:001470422600024" TargetMode="External"/><Relationship Id="rId46" Type="http://schemas.openxmlformats.org/officeDocument/2006/relationships/hyperlink" Target="https://www.mdpi.com/2304-6767/12/3/45" TargetMode="External"/><Relationship Id="rId45" Type="http://schemas.openxmlformats.org/officeDocument/2006/relationships/hyperlink" Target="https://www.webofscience.com/wos/woscc/full-record/WOS:001191492400001" TargetMode="External"/><Relationship Id="rId107" Type="http://schemas.openxmlformats.org/officeDocument/2006/relationships/hyperlink" Target="https://www.sciencedirect.com/science/article/pii/S0022247X23005942" TargetMode="External"/><Relationship Id="rId106" Type="http://schemas.openxmlformats.org/officeDocument/2006/relationships/hyperlink" Target="https://www.webofscience.com/wos/woscc/full-record/WOS:001046912200001" TargetMode="External"/><Relationship Id="rId105" Type="http://schemas.openxmlformats.org/officeDocument/2006/relationships/hyperlink" Target="https://doi.org/10.1007/s00009-024-02601-8" TargetMode="External"/><Relationship Id="rId104" Type="http://schemas.openxmlformats.org/officeDocument/2006/relationships/hyperlink" Target="https://link.springer.com/content/pdf/10.1007/s00009-024-02601-8.pdf" TargetMode="External"/><Relationship Id="rId109" Type="http://schemas.openxmlformats.org/officeDocument/2006/relationships/hyperlink" Target="https://www.webofscience.com/wos/woscc/full-record/WOS:001359989400006" TargetMode="External"/><Relationship Id="rId108" Type="http://schemas.openxmlformats.org/officeDocument/2006/relationships/hyperlink" Target="https://doi.org/10.1016/j.jmaa.2023.127591" TargetMode="External"/><Relationship Id="rId48" Type="http://schemas.openxmlformats.org/officeDocument/2006/relationships/hyperlink" Target="https://www.webofscience.com/wos/woscc/full-record/WOS:001277125000001" TargetMode="External"/><Relationship Id="rId47" Type="http://schemas.openxmlformats.org/officeDocument/2006/relationships/hyperlink" Target="https://www.webofscience.com/wos/woscc/full-record/WOS:001211182500001" TargetMode="External"/><Relationship Id="rId49" Type="http://schemas.openxmlformats.org/officeDocument/2006/relationships/hyperlink" Target="https://www.webofscience.com/wos/woscc/full-record/WOS:001306922700001" TargetMode="External"/><Relationship Id="rId103" Type="http://schemas.openxmlformats.org/officeDocument/2006/relationships/hyperlink" Target="https://www.webofscience.com/wos/woscc/full-record/WOS:001178702300002" TargetMode="External"/><Relationship Id="rId102" Type="http://schemas.openxmlformats.org/officeDocument/2006/relationships/hyperlink" Target="https://onlinelibrary.wiley.com/doi/10.1002/mana.202300418" TargetMode="External"/><Relationship Id="rId101" Type="http://schemas.openxmlformats.org/officeDocument/2006/relationships/hyperlink" Target="https://www.webofscience.com/wos/woscc/full-record/WOS:001265615500001" TargetMode="External"/><Relationship Id="rId100" Type="http://schemas.openxmlformats.org/officeDocument/2006/relationships/hyperlink" Target="https://link.springer.com/article/10.1007/s13163-023-00469-y" TargetMode="External"/><Relationship Id="rId31" Type="http://schemas.openxmlformats.org/officeDocument/2006/relationships/hyperlink" Target="https://bioresources.cnr.ncsu.edu/resources/green-synthesis-of-platinum-nanoparticles-using-aqueous-bark-extract-of-quercus-sp-for-potential-antioxidant-and-antimicrobial-applications/" TargetMode="External"/><Relationship Id="rId30" Type="http://schemas.openxmlformats.org/officeDocument/2006/relationships/hyperlink" Target="https://1510q1nu5-y-https-www-webofscience-com.z.e-nformation.ro/wos/woscc/full-record/WOS:001357997700019" TargetMode="External"/><Relationship Id="rId33" Type="http://schemas.openxmlformats.org/officeDocument/2006/relationships/hyperlink" Target="https://1510q1nu5-y-https-www-webofscience-com.z.e-nformation.ro/wos/woscc/full-record/WOS:001424467800095" TargetMode="External"/><Relationship Id="rId32" Type="http://schemas.openxmlformats.org/officeDocument/2006/relationships/hyperlink" Target="https://1510q1nu5-y-https-www-webofscience-com.z.e-nformation.ro/wos/woscc/full-record/WOS:001182825300001" TargetMode="External"/><Relationship Id="rId35" Type="http://schemas.openxmlformats.org/officeDocument/2006/relationships/hyperlink" Target="https://1510q1u6f-y-https-www-webofscience-com.z.e-nformation.ro/wos/woscc/full-record/WOS:001192559800001" TargetMode="External"/><Relationship Id="rId34" Type="http://schemas.openxmlformats.org/officeDocument/2006/relationships/hyperlink" Target="https://151131o2d-y-https-ieeexplore-ieee-org.z.e-nformation.ro/document/10739768" TargetMode="External"/><Relationship Id="rId37" Type="http://schemas.openxmlformats.org/officeDocument/2006/relationships/hyperlink" Target="https://www.webofscience.com/wos/woscc/full-record/WOS:001384927100001" TargetMode="External"/><Relationship Id="rId36" Type="http://schemas.openxmlformats.org/officeDocument/2006/relationships/hyperlink" Target="https://www.mdpi.com/1996-1944/17/6/1229" TargetMode="External"/><Relationship Id="rId39" Type="http://schemas.openxmlformats.org/officeDocument/2006/relationships/hyperlink" Target="https://doi.org/10.18662/rrem/16.4/908" TargetMode="External"/><Relationship Id="rId38" Type="http://schemas.openxmlformats.org/officeDocument/2006/relationships/hyperlink" Target="https://www.webofscience.com/wos/woscc/full-record/WOS:001384927100001" TargetMode="External"/><Relationship Id="rId20" Type="http://schemas.openxmlformats.org/officeDocument/2006/relationships/hyperlink" Target="https://lumenpublishing.com/journals/index.php/rrem/article/view/7095" TargetMode="External"/><Relationship Id="rId22" Type="http://schemas.openxmlformats.org/officeDocument/2006/relationships/hyperlink" Target="https://www.mdpi.com/1424-8220/24/1/202" TargetMode="External"/><Relationship Id="rId21" Type="http://schemas.openxmlformats.org/officeDocument/2006/relationships/hyperlink" Target="https://www.webofscience.com/wos/woscc/full-record/WOS:001141534800001" TargetMode="External"/><Relationship Id="rId24" Type="http://schemas.openxmlformats.org/officeDocument/2006/relationships/hyperlink" Target="https://www.webofscience.com/wos/woscc/full-record/WOS:001356742000005" TargetMode="External"/><Relationship Id="rId23" Type="http://schemas.openxmlformats.org/officeDocument/2006/relationships/hyperlink" Target="https://www.webofscience.com/wos/woscc/full-record/WOS:001341605800001" TargetMode="External"/><Relationship Id="rId26" Type="http://schemas.openxmlformats.org/officeDocument/2006/relationships/hyperlink" Target="https://1510q1nu5-y-https-www-webofscience-com.z.e-nformation.ro/wos/woscc/full-record/WOS:001376426600001" TargetMode="External"/><Relationship Id="rId121" Type="http://schemas.openxmlformats.org/officeDocument/2006/relationships/hyperlink" Target="https://1510q1803-y-https-www-webofscience-com.z.e-nformation.ro/wos/woscc/full-record/WOS:001151858300001" TargetMode="External"/><Relationship Id="rId25" Type="http://schemas.openxmlformats.org/officeDocument/2006/relationships/hyperlink" Target="https://peerj.com/articles/18245/" TargetMode="External"/><Relationship Id="rId120" Type="http://schemas.openxmlformats.org/officeDocument/2006/relationships/hyperlink" Target="https://doi.org/10.3390/w16030402" TargetMode="External"/><Relationship Id="rId28" Type="http://schemas.openxmlformats.org/officeDocument/2006/relationships/hyperlink" Target="https://1510q1nu5-y-https-www-webofscience-com.z.e-nformation.ro/wos/woscc/full-record/WOS:001376170300001" TargetMode="External"/><Relationship Id="rId27" Type="http://schemas.openxmlformats.org/officeDocument/2006/relationships/hyperlink" Target="https://www.mdpi.com/1996-1944/17/23/5770" TargetMode="External"/><Relationship Id="rId29" Type="http://schemas.openxmlformats.org/officeDocument/2006/relationships/hyperlink" Target="https://www.mdpi.com/2223-7747/13/23/3390" TargetMode="External"/><Relationship Id="rId123" Type="http://schemas.openxmlformats.org/officeDocument/2006/relationships/drawing" Target="../drawings/drawing2.xml"/><Relationship Id="rId122" Type="http://schemas.openxmlformats.org/officeDocument/2006/relationships/hyperlink" Target="https://doi.org/10.3390/fishes9010021" TargetMode="External"/><Relationship Id="rId95" Type="http://schemas.openxmlformats.org/officeDocument/2006/relationships/hyperlink" Target="https://www.webofscience.com/wos/woscc/full-record/WOS:001322842000001" TargetMode="External"/><Relationship Id="rId94" Type="http://schemas.openxmlformats.org/officeDocument/2006/relationships/hyperlink" Target="https://link.springer.com/article/10.1186/s13660-024-03078-5" TargetMode="External"/><Relationship Id="rId97" Type="http://schemas.openxmlformats.org/officeDocument/2006/relationships/hyperlink" Target="https://www.webofscience.com/wos/woscc/full-record/WOS:001384440200001" TargetMode="External"/><Relationship Id="rId96" Type="http://schemas.openxmlformats.org/officeDocument/2006/relationships/hyperlink" Target="https://www.degruyterbrill.com/document/doi/10.1515/dema-2024-0018/html" TargetMode="External"/><Relationship Id="rId11" Type="http://schemas.openxmlformats.org/officeDocument/2006/relationships/hyperlink" Target="https://www.scopus.com/sourceid/21100223157?origin=resultslist" TargetMode="External"/><Relationship Id="rId99" Type="http://schemas.openxmlformats.org/officeDocument/2006/relationships/hyperlink" Target="https://www.webofscience.com/wos/woscc/full-record/WOS:000993351400001" TargetMode="External"/><Relationship Id="rId10" Type="http://schemas.openxmlformats.org/officeDocument/2006/relationships/hyperlink" Target="https://doi.org/10.3897/travaux.67.e141569" TargetMode="External"/><Relationship Id="rId98" Type="http://schemas.openxmlformats.org/officeDocument/2006/relationships/hyperlink" Target="https://www.mdpi.com/2072-6643/16/24/4411" TargetMode="External"/><Relationship Id="rId13" Type="http://schemas.openxmlformats.org/officeDocument/2006/relationships/hyperlink" Target="https://www.scopus.com/sourceid/21100223157?origin=resultslist" TargetMode="External"/><Relationship Id="rId12" Type="http://schemas.openxmlformats.org/officeDocument/2006/relationships/hyperlink" Target="https://www.brukenthalmuseum.ro/images/editura/BAMXIX.3_2024_.pdf" TargetMode="External"/><Relationship Id="rId91" Type="http://schemas.openxmlformats.org/officeDocument/2006/relationships/hyperlink" Target="https://www.webofscience.com/wos/woscc/full-record/WOS:001259828700009" TargetMode="External"/><Relationship Id="rId90" Type="http://schemas.openxmlformats.org/officeDocument/2006/relationships/hyperlink" Target="https://www.webofscience.com/wos/woscc/full-record/WOS:001370427100001" TargetMode="External"/><Relationship Id="rId93" Type="http://schemas.openxmlformats.org/officeDocument/2006/relationships/hyperlink" Target="https://www.webofscience.com/wos/woscc/full-record/WOS:001143321100001" TargetMode="External"/><Relationship Id="rId92" Type="http://schemas.openxmlformats.org/officeDocument/2006/relationships/hyperlink" Target="https://koreascience.kr/article/JAKO202417743253420.pdf" TargetMode="External"/><Relationship Id="rId118" Type="http://schemas.openxmlformats.org/officeDocument/2006/relationships/hyperlink" Target="https://1510q17z0-y-https-www-webofscience-com.z.e-nformation.ro/wos/woscc/full-record/WOS:001183410800001" TargetMode="External"/><Relationship Id="rId117" Type="http://schemas.openxmlformats.org/officeDocument/2006/relationships/hyperlink" Target="https://doi.org/10.1007/s10530-024-03387-2" TargetMode="External"/><Relationship Id="rId116" Type="http://schemas.openxmlformats.org/officeDocument/2006/relationships/hyperlink" Target="https://1510g17xt-y-https-link-springer-com.z.e-nformation.ro/article/10.1007/s10530-024-03387-2" TargetMode="External"/><Relationship Id="rId115" Type="http://schemas.openxmlformats.org/officeDocument/2006/relationships/hyperlink" Target="https://1510q17w4-y-https-www-webofscience-com.z.e-nformation.ro/wos/woscc/full-record/WOS:001269056000001" TargetMode="External"/><Relationship Id="rId119" Type="http://schemas.openxmlformats.org/officeDocument/2006/relationships/hyperlink" Target="https://doi.org/10.3390/su16051897" TargetMode="External"/><Relationship Id="rId15" Type="http://schemas.openxmlformats.org/officeDocument/2006/relationships/hyperlink" Target="https://www.scopus.com/sourceid/21100223157?origin=resultslist" TargetMode="External"/><Relationship Id="rId110" Type="http://schemas.openxmlformats.org/officeDocument/2006/relationships/hyperlink" Target="https://www.opuscula.agh.edu.pl/vol44/6/art/opuscula_math_4441.pdfv" TargetMode="External"/><Relationship Id="rId14" Type="http://schemas.openxmlformats.org/officeDocument/2006/relationships/hyperlink" Target="https://www.brukenthalmuseum.ro/images/editura/BAMXIX.3_2024_.pdf" TargetMode="External"/><Relationship Id="rId17" Type="http://schemas.openxmlformats.org/officeDocument/2006/relationships/hyperlink" Target="https://1510qgxha-y-https-www-webofscience-com.z.e-nformation.ro/wos/alldb/full-record/MEDLINE:38228799" TargetMode="External"/><Relationship Id="rId16" Type="http://schemas.openxmlformats.org/officeDocument/2006/relationships/hyperlink" Target="https://www.brukenthalmuseum.ro/images/editura/BAMXIX.3_2024_.pdf" TargetMode="External"/><Relationship Id="rId19" Type="http://schemas.openxmlformats.org/officeDocument/2006/relationships/hyperlink" Target="https://www.webofscience.com/wos/woscc/full-record/WOS:001383053100031" TargetMode="External"/><Relationship Id="rId114" Type="http://schemas.openxmlformats.org/officeDocument/2006/relationships/hyperlink" Target="https://doi.org/10.3390/w16111483" TargetMode="External"/><Relationship Id="rId18" Type="http://schemas.openxmlformats.org/officeDocument/2006/relationships/hyperlink" Target="https://www.nature.com/articles/s41598-024-51870-6" TargetMode="External"/><Relationship Id="rId113" Type="http://schemas.openxmlformats.org/officeDocument/2006/relationships/hyperlink" Target="https://www.mdpi.com/2073-4441/16/11/1483" TargetMode="External"/><Relationship Id="rId112" Type="http://schemas.openxmlformats.org/officeDocument/2006/relationships/hyperlink" Target="https://1510q17w4-y-https-www-webofscience-com.z.e-nformation.ro/wos/woscc/summary/e7d2dae3-ccf2-48a4-b42b-8ef717c9126b-015a5bf245/relevance/1" TargetMode="External"/><Relationship Id="rId111" Type="http://schemas.openxmlformats.org/officeDocument/2006/relationships/hyperlink" Target="https://doi.org/10.7494/OpMath.2024.44.6.883" TargetMode="External"/><Relationship Id="rId84" Type="http://schemas.openxmlformats.org/officeDocument/2006/relationships/hyperlink" Target="https://www.webofscience.com/wos/woscc/full-record/WOS:001116935000046" TargetMode="External"/><Relationship Id="rId83" Type="http://schemas.openxmlformats.org/officeDocument/2006/relationships/hyperlink" Target="https://www.aimspress.com/article/doi/10.3934/math.2024117" TargetMode="External"/><Relationship Id="rId86" Type="http://schemas.openxmlformats.org/officeDocument/2006/relationships/hyperlink" Target="https://1510q3qif-y-https-www-webofscience-com.z.e-nformation.ro/wos/woscc/full-record/WOS:001283553000013" TargetMode="External"/><Relationship Id="rId85" Type="http://schemas.openxmlformats.org/officeDocument/2006/relationships/hyperlink" Target="https://www.techscience.com/CMES/v138n2/54588" TargetMode="External"/><Relationship Id="rId88" Type="http://schemas.openxmlformats.org/officeDocument/2006/relationships/hyperlink" Target="https://www.scopus.com/record/display.uri?eid=2-s2.0-85216924559&amp;origin=AuthorNamesList" TargetMode="External"/><Relationship Id="rId87" Type="http://schemas.openxmlformats.org/officeDocument/2006/relationships/hyperlink" Target="https://www.math.ubbcluj.ro/~nodeacj/volumes/2024-No2/242-ola-22-0019-final-final.php" TargetMode="External"/><Relationship Id="rId89" Type="http://schemas.openxmlformats.org/officeDocument/2006/relationships/hyperlink" Target="https://ebooks.iospress.nl/ISBN/978-1-64368-553-3" TargetMode="External"/><Relationship Id="rId80" Type="http://schemas.openxmlformats.org/officeDocument/2006/relationships/hyperlink" Target="https://www.webofscience.com/wos/woscc/full-record/WOS:001141943700038" TargetMode="External"/><Relationship Id="rId82" Type="http://schemas.openxmlformats.org/officeDocument/2006/relationships/hyperlink" Target="https://15109f3cv-y-https-www-scopus-com.z.e-nformation.ro/record/display.uri?eid=2-s2.0-85180442757&amp;origin=resultslist&amp;sort=plfdt-f&amp;listId=64138099&amp;listTypeValue=Docs&amp;src=s&amp;imp=t&amp;sid=870480b5af13d7944838264809bcce62&amp;sot=sl&amp;sdt=sl&amp;sl=0&amp;relpos=0&amp;citeCnt=0&amp;searchTerm=" TargetMode="External"/><Relationship Id="rId81" Type="http://schemas.openxmlformats.org/officeDocument/2006/relationships/hyperlink" Target="https://www.aimspress.com/article/doi/10.3934/math.2024117" TargetMode="External"/><Relationship Id="rId1" Type="http://schemas.openxmlformats.org/officeDocument/2006/relationships/hyperlink" Target="https://www.webofscience.com/wos/woscc/full-record/WOS:001151885300001" TargetMode="External"/><Relationship Id="rId2" Type="http://schemas.openxmlformats.org/officeDocument/2006/relationships/hyperlink" Target="https://www.mdpi.com/2076-2615/14/2/304" TargetMode="External"/><Relationship Id="rId3" Type="http://schemas.openxmlformats.org/officeDocument/2006/relationships/hyperlink" Target="https://www.webofscience.com/wos/woscc/full-record/WOS:001146669200046" TargetMode="External"/><Relationship Id="rId4" Type="http://schemas.openxmlformats.org/officeDocument/2006/relationships/hyperlink" Target="https://www.nature.com/articles/s41598-024-51870-6" TargetMode="External"/><Relationship Id="rId9" Type="http://schemas.openxmlformats.org/officeDocument/2006/relationships/hyperlink" Target="https://www.scopus.com/record/display.uri?eid=2-s2.0-85214831686&amp;origin=resultslist&amp;sort=plf-f&amp;src=s&amp;sot=b&amp;sdt=b&amp;s=AUTH%28Tausan+Ioan%29&amp;sessionSearchId=33b342792da46d8eb17b3027e1ccbf93" TargetMode="External"/><Relationship Id="rId5" Type="http://schemas.openxmlformats.org/officeDocument/2006/relationships/hyperlink" Target="https://www.webofscience.com/wos/woscc/full-record/WOS:001261762200004" TargetMode="External"/><Relationship Id="rId6" Type="http://schemas.openxmlformats.org/officeDocument/2006/relationships/hyperlink" Target="https://aquaticinvasions.arphahub.com/article/114856/" TargetMode="External"/><Relationship Id="rId7" Type="http://schemas.openxmlformats.org/officeDocument/2006/relationships/hyperlink" Target="https://www.webofscience.com/wos/woscc/full-record/WOS:001230235600001" TargetMode="External"/><Relationship Id="rId8" Type="http://schemas.openxmlformats.org/officeDocument/2006/relationships/hyperlink" Target="https://www.sciencedirect.com/science/article/pii/S1055790324000381" TargetMode="External"/><Relationship Id="rId73" Type="http://schemas.openxmlformats.org/officeDocument/2006/relationships/hyperlink" Target="https://1510g3tbj-y-https-link-springer-com.z.e-nformation.ro/article/10.1007/s10474-024-01401-6" TargetMode="External"/><Relationship Id="rId72" Type="http://schemas.openxmlformats.org/officeDocument/2006/relationships/hyperlink" Target="https://1510q3tas-y-https-www-webofscience-com.z.e-nformation.ro/wos/woscc/full-record/WOS:001154647900002" TargetMode="External"/><Relationship Id="rId75" Type="http://schemas.openxmlformats.org/officeDocument/2006/relationships/hyperlink" Target="https://1510a3tb4-y-https-www-sciencedirect-com.z.e-nformation.ro/science/article/pii/S0022247X23010752?via%3Dihub" TargetMode="External"/><Relationship Id="rId74" Type="http://schemas.openxmlformats.org/officeDocument/2006/relationships/hyperlink" Target="https://1510q3tas-y-https-www-webofscience-com.z.e-nformation.ro/wos/woscc/full-record/WOS:001163834900001" TargetMode="External"/><Relationship Id="rId77" Type="http://schemas.openxmlformats.org/officeDocument/2006/relationships/hyperlink" Target="https://1510g3tbj-y-https-link-springer-com.z.e-nformation.ro/article/10.1007/s43034-023-00305-w" TargetMode="External"/><Relationship Id="rId76" Type="http://schemas.openxmlformats.org/officeDocument/2006/relationships/hyperlink" Target="https://1510q3tas-y-https-www-webofscience-com.z.e-nformation.ro/wos/woscc/full-record/WOS:001092164000001" TargetMode="External"/><Relationship Id="rId79" Type="http://schemas.openxmlformats.org/officeDocument/2006/relationships/hyperlink" Target="https://www.cs.ubbcluj.ro/journal/studia-mathematica/journal/article/view/1839" TargetMode="External"/><Relationship Id="rId78" Type="http://schemas.openxmlformats.org/officeDocument/2006/relationships/hyperlink" Target="https://1510q3tas-y-https-www-webofscience-com.z.e-nformation.ro/wos/woscc/full-record/WOS:001380521200013" TargetMode="External"/><Relationship Id="rId71" Type="http://schemas.openxmlformats.org/officeDocument/2006/relationships/hyperlink" Target="https://1510g3tbj-y-https-link-springer-com.z.e-nformation.ro/article/10.1007/s13324-023-00861-3" TargetMode="External"/><Relationship Id="rId70" Type="http://schemas.openxmlformats.org/officeDocument/2006/relationships/hyperlink" Target="https://1510q3tas-y-https-www-webofscience-com.z.e-nformation.ro/wos/woscc/full-record/WOS:001123434300001" TargetMode="External"/><Relationship Id="rId62" Type="http://schemas.openxmlformats.org/officeDocument/2006/relationships/hyperlink" Target="https://1510q3t4h-y-https-www-webofscience-com.z.e-nformation.ro/wos/woscc/full-record/WOS:001322842000001" TargetMode="External"/><Relationship Id="rId61" Type="http://schemas.openxmlformats.org/officeDocument/2006/relationships/hyperlink" Target="https://doiserbia.nb.rs/Article.aspx?ID=1452-86302400016A" TargetMode="External"/><Relationship Id="rId64" Type="http://schemas.openxmlformats.org/officeDocument/2006/relationships/hyperlink" Target="https://1510q3t4h-y-https-www-webofscience-com.z.e-nformation.ro/wos/woscc/full-record/WOS:001219692500001" TargetMode="External"/><Relationship Id="rId63" Type="http://schemas.openxmlformats.org/officeDocument/2006/relationships/hyperlink" Target="https://1510t3t64-y-https-www-degruyterbrill-com.z.e-nformation.ro/document/doi/10.1515/dema-2024-0018/html" TargetMode="External"/><Relationship Id="rId66" Type="http://schemas.openxmlformats.org/officeDocument/2006/relationships/hyperlink" Target="https://1510q3t4h-y-https-www-webofscience-com.z.e-nformation.ro/wos/woscc/full-record/WOS:001243852200001" TargetMode="External"/><Relationship Id="rId65" Type="http://schemas.openxmlformats.org/officeDocument/2006/relationships/hyperlink" Target="https://1510g3t6h-y-https-link-springer-com.z.e-nformation.ro/article/10.1007/s13398-024-01605-z" TargetMode="External"/><Relationship Id="rId68" Type="http://schemas.openxmlformats.org/officeDocument/2006/relationships/hyperlink" Target="https://1510q3tas-y-https-www-webofscience-com.z.e-nformation.ro/wos/woscc/full-record/WOS:001253387500001" TargetMode="External"/><Relationship Id="rId67" Type="http://schemas.openxmlformats.org/officeDocument/2006/relationships/hyperlink" Target="https://1511h3t6z-y-https-onlinelibrary-wiley-com.z.e-nformation.ro/doi/10.1002/mma.10217" TargetMode="External"/><Relationship Id="rId60" Type="http://schemas.openxmlformats.org/officeDocument/2006/relationships/hyperlink" Target="https://1510q3t4h-y-https-www-webofscience-com.z.e-nformation.ro/wos/woscc/full-record/WOS:001353767700007" TargetMode="External"/><Relationship Id="rId69" Type="http://schemas.openxmlformats.org/officeDocument/2006/relationships/hyperlink" Target="https://jmi.ele-math.com/18-30/Approximation-by-perturbed-Baskakov-type-operators" TargetMode="External"/><Relationship Id="rId51" Type="http://schemas.openxmlformats.org/officeDocument/2006/relationships/hyperlink" Target="https://www.webofscience.com/wos/woscc/full-record/WOS:001376303800001" TargetMode="External"/><Relationship Id="rId50" Type="http://schemas.openxmlformats.org/officeDocument/2006/relationships/hyperlink" Target="https://www.webofscience.com/wos/woscc/full-record/WOS:001366977200001" TargetMode="External"/><Relationship Id="rId53" Type="http://schemas.openxmlformats.org/officeDocument/2006/relationships/hyperlink" Target="https://doi.org/10.15386/mpr-2759" TargetMode="External"/><Relationship Id="rId52" Type="http://schemas.openxmlformats.org/officeDocument/2006/relationships/hyperlink" Target="https://ami.info.umfcluj.ro/medpharmareports/index.php/mpr/article/view/2759" TargetMode="External"/><Relationship Id="rId55" Type="http://schemas.openxmlformats.org/officeDocument/2006/relationships/hyperlink" Target="https://doi.org/10.3390/info15120778" TargetMode="External"/><Relationship Id="rId54" Type="http://schemas.openxmlformats.org/officeDocument/2006/relationships/hyperlink" Target="https://www.mdpi.com/2078-2489/15/12/778" TargetMode="External"/><Relationship Id="rId57" Type="http://schemas.openxmlformats.org/officeDocument/2006/relationships/hyperlink" Target="https://doi.org/10.3390/info15120778" TargetMode="External"/><Relationship Id="rId56" Type="http://schemas.openxmlformats.org/officeDocument/2006/relationships/hyperlink" Target="https://www.mdpi.com/2078-2489/15/12/778" TargetMode="External"/><Relationship Id="rId59" Type="http://schemas.openxmlformats.org/officeDocument/2006/relationships/hyperlink" Target="https://www.mdpi.com/2504-446X/8/12/767" TargetMode="External"/><Relationship Id="rId58" Type="http://schemas.openxmlformats.org/officeDocument/2006/relationships/hyperlink" Target="https://www.webofscience.com/wos/woscc/full-record/WOS:001384927100001"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erasmus-plus.ec.europa.eu/projects/search/details/2024-1-PL01-KA220-HED-000248152" TargetMode="External"/><Relationship Id="rId2" Type="http://schemas.openxmlformats.org/officeDocument/2006/relationships/hyperlink" Target="https://www.cnfis.ro/finantare/dezvoltare-institutionala/competitia-fdi-2024/" TargetMode="External"/><Relationship Id="rId3"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google.com/search?q=CAMPIONATUL+UNIVERSITAR+DE+BASCHET+LOCUL+ii&amp;rlz=1C1DIMC_enRO892RO892&amp;oq=CAMPIONATUL+UNIVERSITAR+DE+BASCHET+LOCUL+ii&amp;gs_lcrp=EgZjaHJvbWUyBggAEEUYOTIHCAEQIRigATIHCAIQIRigAdIBCjE0MzUyajBqMTWoAgiwAgHxBaR1JYyyNaJ88QWkdSWMsjWifA&amp;sourceid=chrome&amp;ie=UTF-8"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intechopen.com/online-first/1179126" TargetMode="External"/><Relationship Id="rId2" Type="http://schemas.openxmlformats.org/officeDocument/2006/relationships/hyperlink" Target="https://www.intechopen.com/online-first/1179126" TargetMode="External"/><Relationship Id="rId3" Type="http://schemas.openxmlformats.org/officeDocument/2006/relationships/hyperlink" Target="https://www.peterlang.com/document/1481490" TargetMode="External"/><Relationship Id="rId4" Type="http://schemas.openxmlformats.org/officeDocument/2006/relationships/hyperlink" Target="https://www.cambridgescholars.com/product/978-1-5275-9383-1" TargetMode="External"/><Relationship Id="rId5"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conferences.ulbsibiu.ro/icdd/2024" TargetMode="External"/><Relationship Id="rId2" Type="http://schemas.openxmlformats.org/officeDocument/2006/relationships/hyperlink" Target="https://conferences.ulbsibiu.ro/icdd/2024" TargetMode="External"/><Relationship Id="rId3" Type="http://schemas.openxmlformats.org/officeDocument/2006/relationships/hyperlink" Target="https://conferences.ulbsibiu.ro/conf.pcid/2024" TargetMode="External"/><Relationship Id="rId4" Type="http://schemas.openxmlformats.org/officeDocument/2006/relationships/hyperlink" Target="https://conferences.ulbsibiu.ro/conf.pcid/2024" TargetMode="External"/><Relationship Id="rId5" Type="http://schemas.openxmlformats.org/officeDocument/2006/relationships/hyperlink" Target="https://conferences.ulbsibiu.ro/icdd/2024" TargetMode="External"/><Relationship Id="rId6" Type="http://schemas.openxmlformats.org/officeDocument/2006/relationships/hyperlink" Target="https://conferences.ulbsibiu.ro/conf.pcid/2024" TargetMode="External"/><Relationship Id="rId7"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hyperlink" Target="https://sites.google.com/ulbsibiu.ro/rccps/home" TargetMode="External"/><Relationship Id="rId2"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uefiscdi.gov.ro/proiecte-de-cercetare-pentru-stimularea-tinerelor-echipe-independente-te" TargetMode="External"/><Relationship Id="rId2" Type="http://schemas.openxmlformats.org/officeDocument/2006/relationships/hyperlink" Target="https://uefiscdi.gov.ro/proiect-experimental-demonstrativ"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www.webofscience.com/wos/woscc/full-record/WOS:001149490000001" TargetMode="External"/><Relationship Id="rId194" Type="http://schemas.openxmlformats.org/officeDocument/2006/relationships/hyperlink" Target="https://www.webofscience.com/wos/woscc/full-record/WOS:001333816300001" TargetMode="External"/><Relationship Id="rId193" Type="http://schemas.openxmlformats.org/officeDocument/2006/relationships/hyperlink" Target="https://www.webofscience.com/wos/woscc/full-record/WOS:001339846300010" TargetMode="External"/><Relationship Id="rId192" Type="http://schemas.openxmlformats.org/officeDocument/2006/relationships/hyperlink" Target="https://www.scopus.com/record/display.uri?eid=2-s2.0-85192179989&amp;origin=resultslist&amp;sort=plf-f&amp;src=s&amp;sot=cite&amp;sdt=a&amp;s=ref%282-s2.0-85140745432%29&amp;relpos=2" TargetMode="External"/><Relationship Id="rId191" Type="http://schemas.openxmlformats.org/officeDocument/2006/relationships/hyperlink" Target="https://www.mdpi.com/2072-6643/15/10/2304" TargetMode="External"/><Relationship Id="rId187" Type="http://schemas.openxmlformats.org/officeDocument/2006/relationships/hyperlink" Target="https://www.webofscience.com/wos/woscc/full-record/WOS:001287855400001" TargetMode="External"/><Relationship Id="rId186" Type="http://schemas.openxmlformats.org/officeDocument/2006/relationships/hyperlink" Target="https://www.webofscience.com/wos/woscc/full-record/WOS:001344477200001" TargetMode="External"/><Relationship Id="rId185" Type="http://schemas.openxmlformats.org/officeDocument/2006/relationships/hyperlink" Target="https://www.webofscience.com/wos/woscc/full-record/WOS:001343285400022" TargetMode="External"/><Relationship Id="rId184" Type="http://schemas.openxmlformats.org/officeDocument/2006/relationships/hyperlink" Target="https://www.webofscience.com/wos/woscc/full-record/WOS:001243689500005" TargetMode="External"/><Relationship Id="rId189" Type="http://schemas.openxmlformats.org/officeDocument/2006/relationships/hyperlink" Target="https://www.webofscience.com/wos/woscc/full-record/WOS:001293084900001" TargetMode="External"/><Relationship Id="rId188" Type="http://schemas.openxmlformats.org/officeDocument/2006/relationships/hyperlink" Target="https://www.webofscience.com/wos/woscc/full-record/WOS:001364072900002" TargetMode="External"/><Relationship Id="rId183" Type="http://schemas.openxmlformats.org/officeDocument/2006/relationships/hyperlink" Target="https://www.webofscience.com/wos/woscc/full-record/WOS:001243689500035" TargetMode="External"/><Relationship Id="rId182" Type="http://schemas.openxmlformats.org/officeDocument/2006/relationships/hyperlink" Target="https://www.webofscience.com/wos/woscc/full-record/WOS:001376311200001" TargetMode="External"/><Relationship Id="rId181" Type="http://schemas.openxmlformats.org/officeDocument/2006/relationships/hyperlink" Target="https://www.webofscience.com/wos/woscc/summary/fefd3c97-b4f4-4789-9583-ed7c1df756ea-ec2a4064/date-descending/1" TargetMode="External"/><Relationship Id="rId180" Type="http://schemas.openxmlformats.org/officeDocument/2006/relationships/hyperlink" Target="https://scholar.unair.ac.id/en/publications/finite-element-analysis-of-ventral-ankle-foot-orthosis-under-cuff" TargetMode="External"/><Relationship Id="rId176" Type="http://schemas.openxmlformats.org/officeDocument/2006/relationships/hyperlink" Target="https://www.scopus.com/record/display.uri?eid=2-s2.0-105001663522&amp;origin=resultslist&amp;sort=plf-f&amp;src=s&amp;sot=cite&amp;sdt=a&amp;s=ref%282-s2.0-85143760574%29&amp;sessionSearchId=03763e72edbb512686c2bea0f0ae264a&amp;relpos=10" TargetMode="External"/><Relationship Id="rId297" Type="http://schemas.openxmlformats.org/officeDocument/2006/relationships/hyperlink" Target="https://www.webofscience.com/wos/woscc/full-record/WOS:001231548000001" TargetMode="External"/><Relationship Id="rId175" Type="http://schemas.openxmlformats.org/officeDocument/2006/relationships/hyperlink" Target="https://www.scopus.com/record/display.uri?eid=2-s2.0-85181221387&amp;origin=resultslist&amp;sort=plf-f&amp;src=s&amp;sot=cite&amp;sdt=a&amp;s=ref%282-s2.0-85143760574%29&amp;sessionSearchId=03763e72edbb512686c2bea0f0ae264a&amp;relpos=9" TargetMode="External"/><Relationship Id="rId296" Type="http://schemas.openxmlformats.org/officeDocument/2006/relationships/hyperlink" Target="https://www.webofscience.com/wos/woscc/full-record/WOS:001354536300069" TargetMode="External"/><Relationship Id="rId174" Type="http://schemas.openxmlformats.org/officeDocument/2006/relationships/hyperlink" Target="https://www.scopus.com/record/display.uri?eid=2-s2.0-85189909336&amp;origin=resultslist&amp;sort=plf-f&amp;src=s&amp;sot=cite&amp;sdt=a&amp;s=ref%282-s2.0-85143760574%29&amp;sessionSearchId=03763e72edbb512686c2bea0f0ae264a&amp;relpos=8" TargetMode="External"/><Relationship Id="rId295" Type="http://schemas.openxmlformats.org/officeDocument/2006/relationships/hyperlink" Target="https://www.webofscience.com/wos/woscc/full-record/WOS:001349149700001" TargetMode="External"/><Relationship Id="rId173" Type="http://schemas.openxmlformats.org/officeDocument/2006/relationships/hyperlink" Target="https://www.scopus.com/record/display.uri?eid=2-s2.0-85209230970&amp;origin=resultslist&amp;sort=plf-f&amp;src=s&amp;sot=cite&amp;sdt=a&amp;s=ref%282-s2.0-85143760574%29&amp;sessionSearchId=03763e72edbb512686c2bea0f0ae264a&amp;relpos=1" TargetMode="External"/><Relationship Id="rId294" Type="http://schemas.openxmlformats.org/officeDocument/2006/relationships/hyperlink" Target="https://www.webofscience.com/wos/woscc/full-record/WOS:001197128800001" TargetMode="External"/><Relationship Id="rId179" Type="http://schemas.openxmlformats.org/officeDocument/2006/relationships/hyperlink" Target="https://www.webofscience.com/wos/woscc/full-record/WOS:001229070600067" TargetMode="External"/><Relationship Id="rId178" Type="http://schemas.openxmlformats.org/officeDocument/2006/relationships/hyperlink" Target="https://www.webofscience.com/wos/woscc/full-record/WOS:001299145200001" TargetMode="External"/><Relationship Id="rId299" Type="http://schemas.openxmlformats.org/officeDocument/2006/relationships/hyperlink" Target="https://www.webofscience.com/wos/woscc/full-record/WOS:001163267600001" TargetMode="External"/><Relationship Id="rId177" Type="http://schemas.openxmlformats.org/officeDocument/2006/relationships/hyperlink" Target="https://www.webofscience.com/wos/woscc/full-record/WOS:001219725100001" TargetMode="External"/><Relationship Id="rId298" Type="http://schemas.openxmlformats.org/officeDocument/2006/relationships/hyperlink" Target="https://www.webofscience.com/wos/woscc/full-record/WOS:001289359000001" TargetMode="External"/><Relationship Id="rId198" Type="http://schemas.openxmlformats.org/officeDocument/2006/relationships/hyperlink" Target="https://www.webofscience.com/wos/woscc/full-record/WOS:001229070600010" TargetMode="External"/><Relationship Id="rId197" Type="http://schemas.openxmlformats.org/officeDocument/2006/relationships/hyperlink" Target="https://www.webofscience.com/wos/woscc/full-record/WOS:001229070600075" TargetMode="External"/><Relationship Id="rId196" Type="http://schemas.openxmlformats.org/officeDocument/2006/relationships/hyperlink" Target="https://www.webofscience.com/wos/woscc/full-record/WOS:001238901300001" TargetMode="External"/><Relationship Id="rId195" Type="http://schemas.openxmlformats.org/officeDocument/2006/relationships/hyperlink" Target="https://www.webofscience.com/wos/woscc/full-record/WOS:001262590300001" TargetMode="External"/><Relationship Id="rId199" Type="http://schemas.openxmlformats.org/officeDocument/2006/relationships/hyperlink" Target="https://www.webofscience.com/wos/woscc/full-record/WOS:001390217300016" TargetMode="External"/><Relationship Id="rId150" Type="http://schemas.openxmlformats.org/officeDocument/2006/relationships/hyperlink" Target="https://www.webofscience.com/wos/alldb/full-record/ZOOREC:ZOOR16007053221" TargetMode="External"/><Relationship Id="rId271" Type="http://schemas.openxmlformats.org/officeDocument/2006/relationships/hyperlink" Target="https://www.webofscience.com/wos/woscc/full-record/WOS:001159803900001" TargetMode="External"/><Relationship Id="rId392" Type="http://schemas.openxmlformats.org/officeDocument/2006/relationships/hyperlink" Target="https://journals.plos.org/plosone/article?id=10.1371/journal.pone.0310860" TargetMode="External"/><Relationship Id="rId270" Type="http://schemas.openxmlformats.org/officeDocument/2006/relationships/hyperlink" Target="https://www.webofscience.com/wos/woscc/full-record/WOS:001184804900001" TargetMode="External"/><Relationship Id="rId391" Type="http://schemas.openxmlformats.org/officeDocument/2006/relationships/hyperlink" Target="https://farmaciajournal.com/issue-articles/vitamin-d-impact-on-stress-and-cognitive-decline-in-older-romanian-adults/" TargetMode="External"/><Relationship Id="rId390" Type="http://schemas.openxmlformats.org/officeDocument/2006/relationships/hyperlink" Target="https://journals.plos.org/plosone/article?id=10.1371/journal.pone.0314148" TargetMode="External"/><Relationship Id="rId1" Type="http://schemas.openxmlformats.org/officeDocument/2006/relationships/hyperlink" Target="https://www.webofscience.com/wos/woscc/full-record/WOS:001196167700001" TargetMode="External"/><Relationship Id="rId2" Type="http://schemas.openxmlformats.org/officeDocument/2006/relationships/hyperlink" Target="https://www.webofscience.com/wos/woscc/full-record/WOS:001324662500001" TargetMode="External"/><Relationship Id="rId3" Type="http://schemas.openxmlformats.org/officeDocument/2006/relationships/hyperlink" Target="https://www.webofscience.com/wos/alldb/full-record/BCI:BCI202500336705" TargetMode="External"/><Relationship Id="rId149" Type="http://schemas.openxmlformats.org/officeDocument/2006/relationships/hyperlink" Target="https://www.webofscience.com/wos/alldb/full-record/BCI:BCI202500084519" TargetMode="External"/><Relationship Id="rId4" Type="http://schemas.openxmlformats.org/officeDocument/2006/relationships/hyperlink" Target="https://www.webofscience.com/wos/woscc/full-record/WOS:001246957900001" TargetMode="External"/><Relationship Id="rId148" Type="http://schemas.openxmlformats.org/officeDocument/2006/relationships/hyperlink" Target="https://www.webofscience.com/wos/woscc/full-record/WOS:001196167700001" TargetMode="External"/><Relationship Id="rId269" Type="http://schemas.openxmlformats.org/officeDocument/2006/relationships/hyperlink" Target="https://www.webofscience.com/wos/woscc/full-record/WOS:001207774700001" TargetMode="External"/><Relationship Id="rId9" Type="http://schemas.openxmlformats.org/officeDocument/2006/relationships/hyperlink" Target="https://smujo.id/biodiv/article/view/18850" TargetMode="External"/><Relationship Id="rId143" Type="http://schemas.openxmlformats.org/officeDocument/2006/relationships/hyperlink" Target="https://www.webofscience.com/wos/alldb/full-record/BCI:BCI202400438420" TargetMode="External"/><Relationship Id="rId264" Type="http://schemas.openxmlformats.org/officeDocument/2006/relationships/hyperlink" Target="https://www.webofscience.com/wos/woscc/full-record/WOS:001221900000001" TargetMode="External"/><Relationship Id="rId385" Type="http://schemas.openxmlformats.org/officeDocument/2006/relationships/hyperlink" Target="https://www.mdpi.com/2075-4698/14/7/127" TargetMode="External"/><Relationship Id="rId142" Type="http://schemas.openxmlformats.org/officeDocument/2006/relationships/hyperlink" Target="https://www.webofscience.com/wos/alldb/full-record/BCI:BCI202500152413" TargetMode="External"/><Relationship Id="rId263" Type="http://schemas.openxmlformats.org/officeDocument/2006/relationships/hyperlink" Target="https://www.webofscience.com/wos/woscc/full-record/WOS:001186088900001" TargetMode="External"/><Relationship Id="rId384" Type="http://schemas.openxmlformats.org/officeDocument/2006/relationships/hyperlink" Target="https://repositorio.udd.cl/entities/publication/b25b2a19-f97b-41ae-bc9b-a6eca7f723d0" TargetMode="External"/><Relationship Id="rId141" Type="http://schemas.openxmlformats.org/officeDocument/2006/relationships/hyperlink" Target="https://www.webofscience.com/wos/woscc/full-record/WOS:001286776600003" TargetMode="External"/><Relationship Id="rId262" Type="http://schemas.openxmlformats.org/officeDocument/2006/relationships/hyperlink" Target="https://www.webofscience.com/wos/woscc/full-record/WOS:001196356400026" TargetMode="External"/><Relationship Id="rId383" Type="http://schemas.openxmlformats.org/officeDocument/2006/relationships/hyperlink" Target="https://www.tandfonline.com/doi/full/10.1080/00128775.2024.2423929" TargetMode="External"/><Relationship Id="rId140" Type="http://schemas.openxmlformats.org/officeDocument/2006/relationships/hyperlink" Target="https://www.webofscience.com/wos/alldb/full-record/WOS:001230628400001" TargetMode="External"/><Relationship Id="rId261" Type="http://schemas.openxmlformats.org/officeDocument/2006/relationships/hyperlink" Target="https://www.webofscience.com/wos/woscc/full-record/WOS:001196356400003" TargetMode="External"/><Relationship Id="rId382" Type="http://schemas.openxmlformats.org/officeDocument/2006/relationships/hyperlink" Target="https://onlinelibrary.wiley.com/doi/abs/10.1111/beer.12772" TargetMode="External"/><Relationship Id="rId5" Type="http://schemas.openxmlformats.org/officeDocument/2006/relationships/hyperlink" Target="https://www.webofscience.com/wos/woscc/full-record/WOS:001323460800001" TargetMode="External"/><Relationship Id="rId147" Type="http://schemas.openxmlformats.org/officeDocument/2006/relationships/hyperlink" Target="https://www.webofscience.com/wos/woscc/full-record/WOS:001146669200046" TargetMode="External"/><Relationship Id="rId268" Type="http://schemas.openxmlformats.org/officeDocument/2006/relationships/hyperlink" Target="https://www.webofscience.com/wos/woscc/full-record/WOS:001328428000001" TargetMode="External"/><Relationship Id="rId389" Type="http://schemas.openxmlformats.org/officeDocument/2006/relationships/hyperlink" Target="https://bmjopen.bmj.com/content/14/10/e074672.abstract" TargetMode="External"/><Relationship Id="rId6" Type="http://schemas.openxmlformats.org/officeDocument/2006/relationships/hyperlink" Target="https://www.webofscience.com/wos/woscc/full-record/WOS:001334955100001" TargetMode="External"/><Relationship Id="rId146" Type="http://schemas.openxmlformats.org/officeDocument/2006/relationships/hyperlink" Target="https://www.webofscience.com/wos/woscc/full-record/WOS:001186976800004" TargetMode="External"/><Relationship Id="rId267" Type="http://schemas.openxmlformats.org/officeDocument/2006/relationships/hyperlink" Target="https://www.webofscience.com/wos/woscc/full-record/WOS:001176800000008" TargetMode="External"/><Relationship Id="rId388" Type="http://schemas.openxmlformats.org/officeDocument/2006/relationships/hyperlink" Target="https://assets.cureus.com/uploads/original_article/pdf/240304/20240423-4624-19blqb9.pdf" TargetMode="External"/><Relationship Id="rId7" Type="http://schemas.openxmlformats.org/officeDocument/2006/relationships/hyperlink" Target="https://www.webofscience.com/wos/woscc/full-record/WOS:001361972900001" TargetMode="External"/><Relationship Id="rId145" Type="http://schemas.openxmlformats.org/officeDocument/2006/relationships/hyperlink" Target="https://www.webofscience.com/wos/alldb/full-record/BCI:BCI202400915145" TargetMode="External"/><Relationship Id="rId266" Type="http://schemas.openxmlformats.org/officeDocument/2006/relationships/hyperlink" Target="https://www.webofscience.com/wos/woscc/full-record/WOS:001301114000015" TargetMode="External"/><Relationship Id="rId387" Type="http://schemas.openxmlformats.org/officeDocument/2006/relationships/hyperlink" Target="https://journals.plos.org/plosone/article?id=10.1371/journal.pone.0312181" TargetMode="External"/><Relationship Id="rId8" Type="http://schemas.openxmlformats.org/officeDocument/2006/relationships/hyperlink" Target="https://www.webofscience.com/wos/woscc/full-record/WOS:001379178300017" TargetMode="External"/><Relationship Id="rId144" Type="http://schemas.openxmlformats.org/officeDocument/2006/relationships/hyperlink" Target="https://www.webofscience.com/wos/alldb/full-record/BCI:BCI202400915145" TargetMode="External"/><Relationship Id="rId265" Type="http://schemas.openxmlformats.org/officeDocument/2006/relationships/hyperlink" Target="https://www.webofscience.com/wos/woscc/full-record/WOS:001152186600001" TargetMode="External"/><Relationship Id="rId386" Type="http://schemas.openxmlformats.org/officeDocument/2006/relationships/hyperlink" Target="https://www.mdpi.com/2071-1050/16/9/3725" TargetMode="External"/><Relationship Id="rId260" Type="http://schemas.openxmlformats.org/officeDocument/2006/relationships/hyperlink" Target="https://www.webofscience.com/wos/woscc/full-record/WOS:001299527100001" TargetMode="External"/><Relationship Id="rId381" Type="http://schemas.openxmlformats.org/officeDocument/2006/relationships/hyperlink" Target="https://onlinelibrary.wiley.com/doi/full/10.1002/bse.3846" TargetMode="External"/><Relationship Id="rId380" Type="http://schemas.openxmlformats.org/officeDocument/2006/relationships/hyperlink" Target="https://journals.sfu.ca/ijietap/index.php/ijie/login?source=%2Fijietap%2Findex.php%2Fijie%2Farticle%2Fdownload%2F10057%2F1663%2F60513&amp;loginMessage=payment.loginRequired.forArticle" TargetMode="External"/><Relationship Id="rId139" Type="http://schemas.openxmlformats.org/officeDocument/2006/relationships/hyperlink" Target="https://www.webofscience.com/wos/alldb/full-record/WOS:001207900600074" TargetMode="External"/><Relationship Id="rId138" Type="http://schemas.openxmlformats.org/officeDocument/2006/relationships/hyperlink" Target="https://www.webofscience.com/wos/woscc/full-record/WOS:001459642700003" TargetMode="External"/><Relationship Id="rId259" Type="http://schemas.openxmlformats.org/officeDocument/2006/relationships/hyperlink" Target="https://www.webofscience.com/wos/woscc/full-record/WOS:001276183900011" TargetMode="External"/><Relationship Id="rId137" Type="http://schemas.openxmlformats.org/officeDocument/2006/relationships/hyperlink" Target="https://www.webofscience.com/wos/alldb/full-record/WOS:001230628400001" TargetMode="External"/><Relationship Id="rId258" Type="http://schemas.openxmlformats.org/officeDocument/2006/relationships/hyperlink" Target="https://www.webofscience.com/wos/woscc/full-record/WOS:001284517900001" TargetMode="External"/><Relationship Id="rId379" Type="http://schemas.openxmlformats.org/officeDocument/2006/relationships/hyperlink" Target="https://link.springer.com/article/10.1007/s00414-024-03162-x" TargetMode="External"/><Relationship Id="rId132" Type="http://schemas.openxmlformats.org/officeDocument/2006/relationships/hyperlink" Target="https://www.webofscience.com/wos/alldb/full-record/WOS:001230628400001" TargetMode="External"/><Relationship Id="rId253" Type="http://schemas.openxmlformats.org/officeDocument/2006/relationships/hyperlink" Target="https://www.scopus.com/record/display.uri?eid=2-s2.0-105001663522&amp;origin=resultslist&amp;sort=plf-f&amp;src=s&amp;sot=cite&amp;sdt=a&amp;s=ref%282-s2.0-85143760574%29&amp;sessionSearchId=03763e72edbb512686c2bea0f0ae264a&amp;relpos=10" TargetMode="External"/><Relationship Id="rId374" Type="http://schemas.openxmlformats.org/officeDocument/2006/relationships/hyperlink" Target="https://rjor.ro/wp-content/uploads/2024/12/RETROSPECTIVE-STUDY-OF-BONE-RESORPTION-RATES-OF-DENTAL-IMPLANTS-IN-RELATION-TO-THE-TIME-OF-INSERTION-IMMEDIATE-VERSUS-DELAYED.pdf" TargetMode="External"/><Relationship Id="rId495" Type="http://schemas.openxmlformats.org/officeDocument/2006/relationships/hyperlink" Target="https://www.sciencedirect.com/science/article/abs/pii/S0735193324000836" TargetMode="External"/><Relationship Id="rId131" Type="http://schemas.openxmlformats.org/officeDocument/2006/relationships/hyperlink" Target="https://www.webofscience.com/wos/alldb/full-record/WOS:001207900600074" TargetMode="External"/><Relationship Id="rId252" Type="http://schemas.openxmlformats.org/officeDocument/2006/relationships/hyperlink" Target="https://www.scopus.com/record/display.uri?eid=2-s2.0-85181221387&amp;origin=resultslist&amp;sort=plf-f&amp;src=s&amp;sot=cite&amp;sdt=a&amp;s=ref%282-s2.0-85143760574%29&amp;sessionSearchId=03763e72edbb512686c2bea0f0ae264a&amp;relpos=9" TargetMode="External"/><Relationship Id="rId373" Type="http://schemas.openxmlformats.org/officeDocument/2006/relationships/hyperlink" Target="https://rjor.ro/wp-content/uploads/2024/12/RETROSPECTIVE-STUDY-OF-BONE-RESORPTION-RATES-OF-DENTAL-IMPLANTS-IN-RELATION-TO-THE-TIME-OF-INSERTION-IMMEDIATE-VERSUS-DELAYED.pdf" TargetMode="External"/><Relationship Id="rId494" Type="http://schemas.openxmlformats.org/officeDocument/2006/relationships/hyperlink" Target="https://link.springer.com/article/10.1007/s11205-024-03313-y" TargetMode="External"/><Relationship Id="rId130" Type="http://schemas.openxmlformats.org/officeDocument/2006/relationships/hyperlink" Target="https://www.webofscience.com/wos/alldb/full-record/BCI:BCI202400438420" TargetMode="External"/><Relationship Id="rId251" Type="http://schemas.openxmlformats.org/officeDocument/2006/relationships/hyperlink" Target="https://www.scopus.com/record/display.uri?eid=2-s2.0-85189909336&amp;origin=resultslist&amp;sort=plf-f&amp;src=s&amp;sot=cite&amp;sdt=a&amp;s=ref%282-s2.0-85143760574%29&amp;sessionSearchId=03763e72edbb512686c2bea0f0ae264a&amp;relpos=8" TargetMode="External"/><Relationship Id="rId372" Type="http://schemas.openxmlformats.org/officeDocument/2006/relationships/hyperlink" Target="https://rjor.ro/wp-content/uploads/2024/12/RETROSPECTIVE-STUDY-OF-BONE-RESORPTION-RATES-OF-DENTAL-IMPLANTS-IN-RELATION-TO-THE-TIME-OF-INSERTION-IMMEDIATE-VERSUS-DELAYED.pdf" TargetMode="External"/><Relationship Id="rId493" Type="http://schemas.openxmlformats.org/officeDocument/2006/relationships/hyperlink" Target="https://link.springer.com/article/10.1007/s11205-024-03313-y" TargetMode="External"/><Relationship Id="rId250" Type="http://schemas.openxmlformats.org/officeDocument/2006/relationships/hyperlink" Target="https://www.scopus.com/record/display.uri?eid=2-s2.0-85209230970&amp;origin=resultslist&amp;sort=plf-f&amp;src=s&amp;sot=cite&amp;sdt=a&amp;s=ref%282-s2.0-85143760574%29&amp;sessionSearchId=03763e72edbb512686c2bea0f0ae264a&amp;relpos=1" TargetMode="External"/><Relationship Id="rId371" Type="http://schemas.openxmlformats.org/officeDocument/2006/relationships/hyperlink" Target="https://rjor.ro/wp-content/uploads/2024/12/RETROSPECTIVE-STUDY-OF-BONE-RESORPTION-RATES-OF-DENTAL-IMPLANTS-IN-RELATION-TO-THE-TIME-OF-INSERTION-IMMEDIATE-VERSUS-DELAYED.pdf" TargetMode="External"/><Relationship Id="rId492" Type="http://schemas.openxmlformats.org/officeDocument/2006/relationships/hyperlink" Target="https://link.springer.com/article/10.1007/s11205-024-03313-y" TargetMode="External"/><Relationship Id="rId136" Type="http://schemas.openxmlformats.org/officeDocument/2006/relationships/hyperlink" Target="http://olteniastudiisicomunicaristiintelenaturii.ro/cont/40_1/IV.%20ECOLOGY%20-%20THE%20ENVIRONMENT%20PROTECTION/21.%20Cioboiu%20et%20al..pdf" TargetMode="External"/><Relationship Id="rId257" Type="http://schemas.openxmlformats.org/officeDocument/2006/relationships/hyperlink" Target="https://www.webofscience.com/wos/woscc/full-record/WOS:001284427600001" TargetMode="External"/><Relationship Id="rId378" Type="http://schemas.openxmlformats.org/officeDocument/2006/relationships/hyperlink" Target="https://www.nature.com/articles/s41598-024-60127-1" TargetMode="External"/><Relationship Id="rId499" Type="http://schemas.openxmlformats.org/officeDocument/2006/relationships/hyperlink" Target="https://link.springer.com/article/10.1007/s12190-024-02033-3" TargetMode="External"/><Relationship Id="rId135" Type="http://schemas.openxmlformats.org/officeDocument/2006/relationships/hyperlink" Target="https://www.webofscience.com/wos/woscc/full-record/WOS:001339293700001" TargetMode="External"/><Relationship Id="rId256" Type="http://schemas.openxmlformats.org/officeDocument/2006/relationships/hyperlink" Target="https://www.webofscience.com/wos/woscc/full-record/WOS:001342146600001" TargetMode="External"/><Relationship Id="rId377" Type="http://schemas.openxmlformats.org/officeDocument/2006/relationships/hyperlink" Target="https://www.scielo.br/j/ramb/a/8x4QWLGT44By8qSx7f7XSbw/" TargetMode="External"/><Relationship Id="rId498" Type="http://schemas.openxmlformats.org/officeDocument/2006/relationships/hyperlink" Target="https://link.springer.com/article/10.1007/s11082-023-06146-0" TargetMode="External"/><Relationship Id="rId134" Type="http://schemas.openxmlformats.org/officeDocument/2006/relationships/hyperlink" Target="https://www.webofscience.com/wos/alldb/full-record/WOS:001342819800001" TargetMode="External"/><Relationship Id="rId255" Type="http://schemas.openxmlformats.org/officeDocument/2006/relationships/hyperlink" Target="https://www.webofscience.com/wos/woscc/full-record/WOS:001373712200001" TargetMode="External"/><Relationship Id="rId376" Type="http://schemas.openxmlformats.org/officeDocument/2006/relationships/hyperlink" Target="https://link.springer.com/article/10.1186/s12887-024-04533-4" TargetMode="External"/><Relationship Id="rId497" Type="http://schemas.openxmlformats.org/officeDocument/2006/relationships/hyperlink" Target="https://link.springer.com/article/10.1007/s11082-024-06371-1" TargetMode="External"/><Relationship Id="rId133" Type="http://schemas.openxmlformats.org/officeDocument/2006/relationships/hyperlink" Target="https://www.webofscience.com/wos/alldb/full-record/WOS:001339293700001" TargetMode="External"/><Relationship Id="rId254" Type="http://schemas.openxmlformats.org/officeDocument/2006/relationships/hyperlink" Target="https://www.webofscience.com/wos/woscc/full-record/WOS:001308053000001" TargetMode="External"/><Relationship Id="rId375" Type="http://schemas.openxmlformats.org/officeDocument/2006/relationships/hyperlink" Target="https://1510a3lpc-y-https-www-sciencedirect-com.z.e-nformation.ro/science/article/pii/S1359644624003726?via%3Dihub" TargetMode="External"/><Relationship Id="rId496" Type="http://schemas.openxmlformats.org/officeDocument/2006/relationships/hyperlink" Target="https://www.sciencedirect.com/science/article/pii/S2211379724002195" TargetMode="External"/><Relationship Id="rId172" Type="http://schemas.openxmlformats.org/officeDocument/2006/relationships/hyperlink" Target="https://www.webofscience.com/wos/woscc/full-record/WOS:001220671600001" TargetMode="External"/><Relationship Id="rId293" Type="http://schemas.openxmlformats.org/officeDocument/2006/relationships/hyperlink" Target="https://www.scopus.com/record/display.uri?eid=2-s2.0-85208339504&amp;origin=resultslist&amp;sort=plf-f&amp;src=s&amp;sot=mulcite&amp;sdt=mulcite&amp;cluster=scopubyr%2C%222024%22%2Ct&amp;s=REFEID%282-s2.0-85111253071%29&amp;citeCnt=1&amp;relpos=2" TargetMode="External"/><Relationship Id="rId171" Type="http://schemas.openxmlformats.org/officeDocument/2006/relationships/hyperlink" Target="https://www.webofscience.com/wos/woscc/full-record/WOS:001364725400001" TargetMode="External"/><Relationship Id="rId292" Type="http://schemas.openxmlformats.org/officeDocument/2006/relationships/hyperlink" Target="https://www.scopus.com/record/display.uri?eid=2-s2.0-85196349862&amp;origin=resultslist&amp;sort=plf-f&amp;src=s&amp;sot=mulcite&amp;sdt=mulcite&amp;cluster=scopubyr%2C%222024%22%2Ct&amp;s=REFEID%282-s2.0-85111253071%29&amp;citeCnt=1" TargetMode="External"/><Relationship Id="rId170" Type="http://schemas.openxmlformats.org/officeDocument/2006/relationships/hyperlink" Target="https://www.webofscience.com/wos/woscc/full-record/WOS:001366047700001" TargetMode="External"/><Relationship Id="rId291" Type="http://schemas.openxmlformats.org/officeDocument/2006/relationships/hyperlink" Target="https://www.scopus.com/record/display.uri?eid=2-s2.0-85196813356&amp;origin=resultslist&amp;sort=plf-f&amp;src=s&amp;sot=mulcite&amp;sdt=mulcite&amp;s=REFEID%282-s2.0-85144897111%29&amp;citeCnt=1&amp;relpos=7" TargetMode="External"/><Relationship Id="rId290" Type="http://schemas.openxmlformats.org/officeDocument/2006/relationships/hyperlink" Target="https://www.scopus.com/record/display.uri?eid=2-s2.0-85190575379&amp;origin=resultslist&amp;sort=plf-f&amp;src=s&amp;sot=mulcite&amp;sdt=mulcite&amp;cluster=scopubyr%2C%222024%22%2Ct&amp;s=REFEID%282-s2.0-85103940978%29&amp;citeCnt=1&amp;relpos=2" TargetMode="External"/><Relationship Id="rId165" Type="http://schemas.openxmlformats.org/officeDocument/2006/relationships/hyperlink" Target="https://journal.yrpipku.com/index.php/jaets/article/view/5804" TargetMode="External"/><Relationship Id="rId286" Type="http://schemas.openxmlformats.org/officeDocument/2006/relationships/hyperlink" Target="https://www.webofscience.com/wos/woscc/full-record/WOS:001226868000004" TargetMode="External"/><Relationship Id="rId164" Type="http://schemas.openxmlformats.org/officeDocument/2006/relationships/hyperlink" Target="https://15109ksxl-y-https-www-scopus-com.z.e-nformation.ro/record/display.uri?eid=2-s2.0-85185272482&amp;origin=resultslist&amp;sort=plf-f&amp;src=s&amp;sid=d3dc698fe1e7baa1cfe26f987a53a342&amp;sot=b&amp;sdt=b&amp;s=TITLE-ABS-KEY%28Assessment+of+terrestrial+snails%E2%80%99+diversity+and+composition+in+six+forests+of+west+central-Morocco+along+an+altitudinal+gradient.%29&amp;sl=17&amp;sessionSearchId=d3dc698fe1e7baa1cfe26f987a53a342&amp;relpos=0" TargetMode="External"/><Relationship Id="rId285" Type="http://schemas.openxmlformats.org/officeDocument/2006/relationships/hyperlink" Target="https://www.webofscience.com/wos/woscc/full-record/WOS:001243525700001" TargetMode="External"/><Relationship Id="rId163" Type="http://schemas.openxmlformats.org/officeDocument/2006/relationships/hyperlink" Target="https://openurl.ebsco.com/EPDB%3Agcd%3A7%3A23960007/detailv2?sid=ebsco%3Aocu%3Arecord&amp;id=ebsco%3Agcd%3A181752689&amp;bquery=IS%201454-6914%20AND%20VI%2040%20AND%20IP%201%20AND%20DT%202024&amp;page=1&amp;link_origin=scholar.google.com&amp;searchDescription=Oltenia%2C%20Studii%20si%20Comunicari%20Seria%20Stiintele%20Naturii%2C%202024%2C%20Vol%2040%2C%20Issue%201" TargetMode="External"/><Relationship Id="rId284" Type="http://schemas.openxmlformats.org/officeDocument/2006/relationships/hyperlink" Target="https://www.webofscience.com/wos/woscc/full-record/WOS:001268406800001" TargetMode="External"/><Relationship Id="rId162" Type="http://schemas.openxmlformats.org/officeDocument/2006/relationships/hyperlink" Target="https://doi.org/10.1016/j.heliyon.2024.e37891" TargetMode="External"/><Relationship Id="rId283" Type="http://schemas.openxmlformats.org/officeDocument/2006/relationships/hyperlink" Target="https://www.webofscience.com/wos/woscc/full-record/WOS:001317607000034" TargetMode="External"/><Relationship Id="rId169" Type="http://schemas.openxmlformats.org/officeDocument/2006/relationships/hyperlink" Target="https://www.webofscience.com/wos/woscc/full-record/WOS:001367689700001" TargetMode="External"/><Relationship Id="rId168" Type="http://schemas.openxmlformats.org/officeDocument/2006/relationships/hyperlink" Target="https://www.webofscience.com/wos/alldb/full-record/WOS:001293579500009" TargetMode="External"/><Relationship Id="rId289" Type="http://schemas.openxmlformats.org/officeDocument/2006/relationships/hyperlink" Target="https://www.webofscience.com/wos/woscc/full-record/WOS:001345011900001" TargetMode="External"/><Relationship Id="rId167" Type="http://schemas.openxmlformats.org/officeDocument/2006/relationships/hyperlink" Target="https://www.webofscience.com/wos/alldb/full-record/ZOOREC:ZOOR16005031856" TargetMode="External"/><Relationship Id="rId288" Type="http://schemas.openxmlformats.org/officeDocument/2006/relationships/hyperlink" Target="https://www.webofscience.com/wos/woscc/full-record/WOS:001382959200005" TargetMode="External"/><Relationship Id="rId166" Type="http://schemas.openxmlformats.org/officeDocument/2006/relationships/hyperlink" Target="https://www.webofscience.com/wos/alldb/full-record/WOS:001208416100001" TargetMode="External"/><Relationship Id="rId287" Type="http://schemas.openxmlformats.org/officeDocument/2006/relationships/hyperlink" Target="https://www.webofscience.com/wos/woscc/full-record/WOS:001221537300002" TargetMode="External"/><Relationship Id="rId161" Type="http://schemas.openxmlformats.org/officeDocument/2006/relationships/hyperlink" Target="https://www.webofscience.com/wos/woscc/full-record/WOS:000395198300004" TargetMode="External"/><Relationship Id="rId282" Type="http://schemas.openxmlformats.org/officeDocument/2006/relationships/hyperlink" Target="https://www.webofscience.com/wos/woscc/full-record/WOS:001330729500001" TargetMode="External"/><Relationship Id="rId160" Type="http://schemas.openxmlformats.org/officeDocument/2006/relationships/hyperlink" Target="https://www.nature.com/articles/s41598-024-75335-y.pdf" TargetMode="External"/><Relationship Id="rId281" Type="http://schemas.openxmlformats.org/officeDocument/2006/relationships/hyperlink" Target="https://www.webofscience.com/wos/woscc/full-record/WOS:001381004100001" TargetMode="External"/><Relationship Id="rId280" Type="http://schemas.openxmlformats.org/officeDocument/2006/relationships/hyperlink" Target="https://www.webofscience.com/wos/woscc/full-record/WOS:001197914900001" TargetMode="External"/><Relationship Id="rId159" Type="http://schemas.openxmlformats.org/officeDocument/2006/relationships/hyperlink" Target="https://www.sciencedirect.com/science/article/pii/S0022201123001441?casa_token=qKlkXmOXlrgAAAAA:xAZU_IeceAfEb7ZRIQqe8oBzlFZFk6YN6zs55whi3E7PjBAmrxRqev32vZ9MtHdPvXiFl6vDHy0" TargetMode="External"/><Relationship Id="rId154" Type="http://schemas.openxmlformats.org/officeDocument/2006/relationships/hyperlink" Target="https://www.webofscience.com/wos/alldb/full-record/BCI:BCI202500152413" TargetMode="External"/><Relationship Id="rId275" Type="http://schemas.openxmlformats.org/officeDocument/2006/relationships/hyperlink" Target="https://www.webofscience.com/wos/woscc/full-record/WOS:001329485400001" TargetMode="External"/><Relationship Id="rId396" Type="http://schemas.openxmlformats.org/officeDocument/2006/relationships/hyperlink" Target="https://rjor.ro/wp-content/uploads/2024/12/RETROSPECTIVE-STUDY-OF-BONE-RESORPTION-RATES-OF-DENTAL-IMPLANTS-IN-RELATION-TO-THE-TIME-OF-INSERTION-IMMEDIATE-VERSUS-DELAYED.pdf" TargetMode="External"/><Relationship Id="rId153" Type="http://schemas.openxmlformats.org/officeDocument/2006/relationships/hyperlink" Target="https://www.webofscience.com/wos/alldb/full-record/BCI:BCI202400438420" TargetMode="External"/><Relationship Id="rId274" Type="http://schemas.openxmlformats.org/officeDocument/2006/relationships/hyperlink" Target="https://www.webofscience.com/wos/woscc/full-record/WOS:001451637800002" TargetMode="External"/><Relationship Id="rId395" Type="http://schemas.openxmlformats.org/officeDocument/2006/relationships/hyperlink" Target="https://rjor.ro/wp-content/uploads/2024/12/RETROSPECTIVE-STUDY-OF-BONE-RESORPTION-RATES-OF-DENTAL-IMPLANTS-IN-RELATION-TO-THE-TIME-OF-INSERTION-IMMEDIATE-VERSUS-DELAYED.pdf" TargetMode="External"/><Relationship Id="rId152" Type="http://schemas.openxmlformats.org/officeDocument/2006/relationships/hyperlink" Target="https://www.webofscience.com/wos/alldb/full-record/WOS:001207900600074" TargetMode="External"/><Relationship Id="rId273" Type="http://schemas.openxmlformats.org/officeDocument/2006/relationships/hyperlink" Target="https://www.webofscience.com/wos/woscc/full-record/WOS:001169451400004" TargetMode="External"/><Relationship Id="rId394" Type="http://schemas.openxmlformats.org/officeDocument/2006/relationships/hyperlink" Target="https://rjor.ro/wp-content/uploads/2024/12/RETROSPECTIVE-STUDY-OF-BONE-RESORPTION-RATES-OF-DENTAL-IMPLANTS-IN-RELATION-TO-THE-TIME-OF-INSERTION-IMMEDIATE-VERSUS-DELAYED.pdf" TargetMode="External"/><Relationship Id="rId151" Type="http://schemas.openxmlformats.org/officeDocument/2006/relationships/hyperlink" Target="https://www.webofscience.com/wos/alldb/full-record/WOS:001230628400001" TargetMode="External"/><Relationship Id="rId272" Type="http://schemas.openxmlformats.org/officeDocument/2006/relationships/hyperlink" Target="https://www.webofscience.com/wos/woscc/full-record/WOS:001277434500001" TargetMode="External"/><Relationship Id="rId393" Type="http://schemas.openxmlformats.org/officeDocument/2006/relationships/hyperlink" Target="https://rjor.ro/wp-content/uploads/2024/12/RETROSPECTIVE-STUDY-OF-BONE-RESORPTION-RATES-OF-DENTAL-IMPLANTS-IN-RELATION-TO-THE-TIME-OF-INSERTION-IMMEDIATE-VERSUS-DELAYED.pdf" TargetMode="External"/><Relationship Id="rId158" Type="http://schemas.openxmlformats.org/officeDocument/2006/relationships/hyperlink" Target="https://www.webofscience.com/wos/alldb/full-record/WOS:001230628400001" TargetMode="External"/><Relationship Id="rId279" Type="http://schemas.openxmlformats.org/officeDocument/2006/relationships/hyperlink" Target="https://www.webofscience.com/wos/woscc/full-record/WOS:001230283200002" TargetMode="External"/><Relationship Id="rId157" Type="http://schemas.openxmlformats.org/officeDocument/2006/relationships/hyperlink" Target="https://www.webofscience.com/wos/alldb/full-record/WOS:001207900600074" TargetMode="External"/><Relationship Id="rId278" Type="http://schemas.openxmlformats.org/officeDocument/2006/relationships/hyperlink" Target="https://www.webofscience.com/wos/woscc/full-record/WOS:001147584500002" TargetMode="External"/><Relationship Id="rId399" Type="http://schemas.openxmlformats.org/officeDocument/2006/relationships/hyperlink" Target="https://1510q30h0-y-https-www-webofscience-com.z.e-nformation.ro/wos/author/record/36815320" TargetMode="External"/><Relationship Id="rId156" Type="http://schemas.openxmlformats.org/officeDocument/2006/relationships/hyperlink" Target="https://www.webofscience.com/wos/alldb/full-record/WOS:001208545200001" TargetMode="External"/><Relationship Id="rId277" Type="http://schemas.openxmlformats.org/officeDocument/2006/relationships/hyperlink" Target="https://www.webofscience.com/wos/woscc/full-record/WOS:001177435100001" TargetMode="External"/><Relationship Id="rId398" Type="http://schemas.openxmlformats.org/officeDocument/2006/relationships/hyperlink" Target="https://dspace.udpu.edu.ua/bitstream/123456789/17600/1/79-54-PB.pdf" TargetMode="External"/><Relationship Id="rId155" Type="http://schemas.openxmlformats.org/officeDocument/2006/relationships/hyperlink" Target="https://www.webofscience.com/wos/alldb/full-record/WOS:001138631000001" TargetMode="External"/><Relationship Id="rId276" Type="http://schemas.openxmlformats.org/officeDocument/2006/relationships/hyperlink" Target="https://www.webofscience.com/wos/woscc/full-record/WOS:001254671600001" TargetMode="External"/><Relationship Id="rId397" Type="http://schemas.openxmlformats.org/officeDocument/2006/relationships/hyperlink" Target="https://rjor.ro/wp-content/uploads/2024/12/RETROSPECTIVE-STUDY-OF-BONE-RESORPTION-RATES-OF-DENTAL-IMPLANTS-IN-RELATION-TO-THE-TIME-OF-INSERTION-IMMEDIATE-VERSUS-DELAYED.pdf" TargetMode="External"/><Relationship Id="rId40" Type="http://schemas.openxmlformats.org/officeDocument/2006/relationships/hyperlink" Target="https://www.webofscience.com/wos/woscc/full-record/WOS:001304941100001" TargetMode="External"/><Relationship Id="rId42" Type="http://schemas.openxmlformats.org/officeDocument/2006/relationships/hyperlink" Target="https://www.webofscience.com/wos/woscc/full-record/WOS:001364040100002" TargetMode="External"/><Relationship Id="rId41" Type="http://schemas.openxmlformats.org/officeDocument/2006/relationships/hyperlink" Target="https://www.webofscience.com/wos/woscc/full-record/WOS:001437294100022" TargetMode="External"/><Relationship Id="rId44" Type="http://schemas.openxmlformats.org/officeDocument/2006/relationships/hyperlink" Target="https://www.webofscience.com/wos/woscc/full-record/WOS:001095373200001" TargetMode="External"/><Relationship Id="rId43" Type="http://schemas.openxmlformats.org/officeDocument/2006/relationships/hyperlink" Target="https://www.webofscience.com/wos/woscc/full-record/WOS:001276933100001" TargetMode="External"/><Relationship Id="rId46" Type="http://schemas.openxmlformats.org/officeDocument/2006/relationships/hyperlink" Target="https://www.webofscience.com/wos/woscc/full-record/WOS:001198844800001" TargetMode="External"/><Relationship Id="rId45" Type="http://schemas.openxmlformats.org/officeDocument/2006/relationships/hyperlink" Target="https://www.webofscience.com/wos/woscc/full-record/WOS:001309731100001" TargetMode="External"/><Relationship Id="rId509" Type="http://schemas.openxmlformats.org/officeDocument/2006/relationships/hyperlink" Target="https://link.springer.com/article/10.1007/s12596-024-01812-2" TargetMode="External"/><Relationship Id="rId508" Type="http://schemas.openxmlformats.org/officeDocument/2006/relationships/hyperlink" Target="https://cdn.techscience.cn/files/CMES/2024/TSP_CMES-139-3/TSP_CMES_50209/TSP_CMES_50209.pdf" TargetMode="External"/><Relationship Id="rId629" Type="http://schemas.openxmlformats.org/officeDocument/2006/relationships/hyperlink" Target="https://1510q1je5-y-https-www-webofscience-com.z.e-nformation.ro/wos/woscc/full-record/WOS:001325794600004" TargetMode="External"/><Relationship Id="rId503" Type="http://schemas.openxmlformats.org/officeDocument/2006/relationships/hyperlink" Target="https://www.worldscientific.com/doi/abs/10.1142/S0218863524500097" TargetMode="External"/><Relationship Id="rId624" Type="http://schemas.openxmlformats.org/officeDocument/2006/relationships/hyperlink" Target="https://www.degruyterbrill.com/document/doi/10.1515/gmj-2023-2057/html" TargetMode="External"/><Relationship Id="rId745" Type="http://schemas.openxmlformats.org/officeDocument/2006/relationships/hyperlink" Target="https://scholar.google.com/scholar?oi=bibs&amp;hl=ro&amp;cites=12366100502429730004" TargetMode="External"/><Relationship Id="rId502" Type="http://schemas.openxmlformats.org/officeDocument/2006/relationships/hyperlink" Target="https://www.sciencedirect.com/science/article/abs/pii/S0140988324002135" TargetMode="External"/><Relationship Id="rId623" Type="http://schemas.openxmlformats.org/officeDocument/2006/relationships/hyperlink" Target="https://www.mdpi.com/2227-7390/12/7/1122" TargetMode="External"/><Relationship Id="rId744" Type="http://schemas.openxmlformats.org/officeDocument/2006/relationships/hyperlink" Target="https://link.springer.com/article/10.1007/s11756-024-01600-0" TargetMode="External"/><Relationship Id="rId501" Type="http://schemas.openxmlformats.org/officeDocument/2006/relationships/hyperlink" Target="https://www.mdpi.com/2504-3110/8/6/321" TargetMode="External"/><Relationship Id="rId622" Type="http://schemas.openxmlformats.org/officeDocument/2006/relationships/hyperlink" Target="https://www.mdpi.com/2227-7390/12/7/1122" TargetMode="External"/><Relationship Id="rId743" Type="http://schemas.openxmlformats.org/officeDocument/2006/relationships/hyperlink" Target="https://link.springer.com/article/10.1007/s11356-023-26536-x" TargetMode="External"/><Relationship Id="rId500" Type="http://schemas.openxmlformats.org/officeDocument/2006/relationships/hyperlink" Target="https://www.sciencedirect.com/science/article/abs/pii/S0375960124000525" TargetMode="External"/><Relationship Id="rId621" Type="http://schemas.openxmlformats.org/officeDocument/2006/relationships/hyperlink" Target="https://www.sciencedirect.com/science/article/pii/S0024379523000757" TargetMode="External"/><Relationship Id="rId742" Type="http://schemas.openxmlformats.org/officeDocument/2006/relationships/hyperlink" Target="https://wires.onlinelibrary.wiley.com/doi/full/10.1002/wat2.1717" TargetMode="External"/><Relationship Id="rId507" Type="http://schemas.openxmlformats.org/officeDocument/2006/relationships/hyperlink" Target="https://link.springer.com/article/10.1007/s12596-024-01732-1" TargetMode="External"/><Relationship Id="rId628" Type="http://schemas.openxmlformats.org/officeDocument/2006/relationships/hyperlink" Target="https://1510q1je5-y-https-www-webofscience-com.z.e-nformation.ro/wos/woscc/full-record/WOS:001365270700001" TargetMode="External"/><Relationship Id="rId749" Type="http://schemas.openxmlformats.org/officeDocument/2006/relationships/hyperlink" Target="https://agrolifejournal.usamv.ro/index.php/agrolife/article/view/1052" TargetMode="External"/><Relationship Id="rId506" Type="http://schemas.openxmlformats.org/officeDocument/2006/relationships/hyperlink" Target="https://link.springer.com/article/10.1007/s11082-023-06234-1" TargetMode="External"/><Relationship Id="rId627" Type="http://schemas.openxmlformats.org/officeDocument/2006/relationships/hyperlink" Target="https://1510q1je5-y-https-www-webofscience-com.z.e-nformation.ro/wos/woscc/full-record/WOS:001427860100001" TargetMode="External"/><Relationship Id="rId748" Type="http://schemas.openxmlformats.org/officeDocument/2006/relationships/hyperlink" Target="https://link.springer.com/article/10.1007/s11756-024-01600-0" TargetMode="External"/><Relationship Id="rId505" Type="http://schemas.openxmlformats.org/officeDocument/2006/relationships/hyperlink" Target="https://link.springer.com/article/10.1007/s12346-024-01038-4" TargetMode="External"/><Relationship Id="rId626" Type="http://schemas.openxmlformats.org/officeDocument/2006/relationships/hyperlink" Target="https://files.ele-math.com/articles/oam-18-46.pdf" TargetMode="External"/><Relationship Id="rId747" Type="http://schemas.openxmlformats.org/officeDocument/2006/relationships/hyperlink" Target="https://link.springer.com/article/10.1007/s11756-024-01600-0" TargetMode="External"/><Relationship Id="rId504" Type="http://schemas.openxmlformats.org/officeDocument/2006/relationships/hyperlink" Target="https://www.mdpi.com/2227-7390/12/7/1110" TargetMode="External"/><Relationship Id="rId625" Type="http://schemas.openxmlformats.org/officeDocument/2006/relationships/hyperlink" Target="https://link.springer.com/article/10.1007/s11785-024-01641-y" TargetMode="External"/><Relationship Id="rId746" Type="http://schemas.openxmlformats.org/officeDocument/2006/relationships/hyperlink" Target="https://agrolifejournal.usamv.ro/index.php/agrolife/article/view/105" TargetMode="External"/><Relationship Id="rId48" Type="http://schemas.openxmlformats.org/officeDocument/2006/relationships/hyperlink" Target="https://www.webofscience.com/wos/woscc/full-record/WOS:001254428300001" TargetMode="External"/><Relationship Id="rId47" Type="http://schemas.openxmlformats.org/officeDocument/2006/relationships/hyperlink" Target="https://www.webofscience.com/wos/woscc/full-record/WOS:001289575700001" TargetMode="External"/><Relationship Id="rId49" Type="http://schemas.openxmlformats.org/officeDocument/2006/relationships/hyperlink" Target="https://www.webofscience.com/wos/woscc/full-record/WOS:001242208000001" TargetMode="External"/><Relationship Id="rId620" Type="http://schemas.openxmlformats.org/officeDocument/2006/relationships/hyperlink" Target="https://www.sciencedirect.com/science/article/pii/S0024379524003707" TargetMode="External"/><Relationship Id="rId741" Type="http://schemas.openxmlformats.org/officeDocument/2006/relationships/hyperlink" Target="https://www.nature.com/articles/s43017-024-00596-0" TargetMode="External"/><Relationship Id="rId740" Type="http://schemas.openxmlformats.org/officeDocument/2006/relationships/hyperlink" Target="https://onlinelibrary.wiley.com/doi/abs/10.1002/eco.2662" TargetMode="External"/><Relationship Id="rId31" Type="http://schemas.openxmlformats.org/officeDocument/2006/relationships/hyperlink" Target="https://www.webofscience.com/wos/woscc/full-record/WOS:001098104800001" TargetMode="External"/><Relationship Id="rId30" Type="http://schemas.openxmlformats.org/officeDocument/2006/relationships/hyperlink" Target="https://www.webofscience.com/wos/woscc/full-record/WOS:001088672100001" TargetMode="External"/><Relationship Id="rId33" Type="http://schemas.openxmlformats.org/officeDocument/2006/relationships/hyperlink" Target="https://www.webofscience.com/wos/woscc/full-record/WOS:001323460800001" TargetMode="External"/><Relationship Id="rId32" Type="http://schemas.openxmlformats.org/officeDocument/2006/relationships/hyperlink" Target="https://www.webofscience.com/wos/woscc/full-record/WOS:001304748700001" TargetMode="External"/><Relationship Id="rId35" Type="http://schemas.openxmlformats.org/officeDocument/2006/relationships/hyperlink" Target="https://www.webofscience.com/wos/woscc/full-record/WOS:001335758200001" TargetMode="External"/><Relationship Id="rId34" Type="http://schemas.openxmlformats.org/officeDocument/2006/relationships/hyperlink" Target="https://www.webofscience.com/wos/woscc/full-record/WOS:001326083100001" TargetMode="External"/><Relationship Id="rId619" Type="http://schemas.openxmlformats.org/officeDocument/2006/relationships/hyperlink" Target="https://link.springer.com/content/pdf/10.1007/s40840-024-01712-5.pdf" TargetMode="External"/><Relationship Id="rId618" Type="http://schemas.openxmlformats.org/officeDocument/2006/relationships/hyperlink" Target="https://www.pmf.ni.ac.rs/filomat-content/2024/38-28/38-28-22-23761.pdf" TargetMode="External"/><Relationship Id="rId739" Type="http://schemas.openxmlformats.org/officeDocument/2006/relationships/hyperlink" Target="https://link.springer.com/article/10.1007/s11756-024-01600-0" TargetMode="External"/><Relationship Id="rId613" Type="http://schemas.openxmlformats.org/officeDocument/2006/relationships/hyperlink" Target="https://link.springer.com/article/10.1007/s43036-023-00309-2" TargetMode="External"/><Relationship Id="rId734" Type="http://schemas.openxmlformats.org/officeDocument/2006/relationships/hyperlink" Target="https://link.springer.com/chapter/10.1007/978-3-031-36926-1_10" TargetMode="External"/><Relationship Id="rId612" Type="http://schemas.openxmlformats.org/officeDocument/2006/relationships/hyperlink" Target="https://link.springer.com/article/10.1007/s11785-024-01603-4" TargetMode="External"/><Relationship Id="rId733" Type="http://schemas.openxmlformats.org/officeDocument/2006/relationships/hyperlink" Target="https://link.springer.com/chapter/10.1007/978-3-031-36926-1_4" TargetMode="External"/><Relationship Id="rId611" Type="http://schemas.openxmlformats.org/officeDocument/2006/relationships/hyperlink" Target="https://www.opuscula.agh.edu.pl/vol44/3/art/opuscula_math_4415.pdf" TargetMode="External"/><Relationship Id="rId732" Type="http://schemas.openxmlformats.org/officeDocument/2006/relationships/hyperlink" Target="https://link.springer.com/chapter/10.1007/978-3-031-36926-1_14" TargetMode="External"/><Relationship Id="rId610" Type="http://schemas.openxmlformats.org/officeDocument/2006/relationships/hyperlink" Target="https://www.sciencedirect.com/science/article/pii/S0024379524000168" TargetMode="External"/><Relationship Id="rId731" Type="http://schemas.openxmlformats.org/officeDocument/2006/relationships/hyperlink" Target="https://link.springer.com/chapter/10.1007/978-3-031-36926-1_13" TargetMode="External"/><Relationship Id="rId617" Type="http://schemas.openxmlformats.org/officeDocument/2006/relationships/hyperlink" Target="https://www.impan.pl/en/publishing-house/journals-and-series/studia-mathematica/all/277/2/115614/lifting-b-subnormal-operators" TargetMode="External"/><Relationship Id="rId738" Type="http://schemas.openxmlformats.org/officeDocument/2006/relationships/hyperlink" Target="https://ojs.revistagesec.org.br/secretariado/article/view/3923" TargetMode="External"/><Relationship Id="rId616" Type="http://schemas.openxmlformats.org/officeDocument/2006/relationships/hyperlink" Target="https://link.springer.com/content/pdf/10.1007/s11785-024-01596-0.pdf" TargetMode="External"/><Relationship Id="rId737" Type="http://schemas.openxmlformats.org/officeDocument/2006/relationships/hyperlink" Target="https://www.biotaxa.org/em/article/view/85815" TargetMode="External"/><Relationship Id="rId615" Type="http://schemas.openxmlformats.org/officeDocument/2006/relationships/hyperlink" Target="https://www.impan.pl/en/publishing-house/journals-and-series/studia-mathematica/all/277/2/115614/lifting-b-subnormal-operators" TargetMode="External"/><Relationship Id="rId736" Type="http://schemas.openxmlformats.org/officeDocument/2006/relationships/hyperlink" Target="https://www.proquest.com/openview/6b314a1b05bb9e082445d0291510070c/1?cbl=2026366&amp;diss=y&amp;pq-origsite=gscholar" TargetMode="External"/><Relationship Id="rId614" Type="http://schemas.openxmlformats.org/officeDocument/2006/relationships/hyperlink" Target="https://www.ams.org/journals/proc/2024-152-05/S0002-9939-2024-16674-0/" TargetMode="External"/><Relationship Id="rId735" Type="http://schemas.openxmlformats.org/officeDocument/2006/relationships/hyperlink" Target="https://ieeexplore.ieee.org/abstract/document/10815280?casa_token=uXcptAHb5zQAAAAA:6nmcZPZihDfFZ-QBJZ6W_WWp1conc2HVqhT1gAZoYSSCwrpAdHatNzkor1iq5NRKstuCBip8UGU9" TargetMode="External"/><Relationship Id="rId37" Type="http://schemas.openxmlformats.org/officeDocument/2006/relationships/hyperlink" Target="https://www.webofscience.com/wos/alldb/full-record/WOS:001386874200001" TargetMode="External"/><Relationship Id="rId36" Type="http://schemas.openxmlformats.org/officeDocument/2006/relationships/hyperlink" Target="https://iopscience.iop.org/article/10.1088/1755-1315/1316/1/012009/meta" TargetMode="External"/><Relationship Id="rId39" Type="http://schemas.openxmlformats.org/officeDocument/2006/relationships/hyperlink" Target="https://www.webofscience.com/wos/woscc/full-record/WOS:001191642500001" TargetMode="External"/><Relationship Id="rId38" Type="http://schemas.openxmlformats.org/officeDocument/2006/relationships/hyperlink" Target="https://www.webofscience.com/wos/alldb/full-record/WOS:001306895400001" TargetMode="External"/><Relationship Id="rId730" Type="http://schemas.openxmlformats.org/officeDocument/2006/relationships/hyperlink" Target="https://link.springer.com/chapter/10.1007/978-3-031-36926-1_11" TargetMode="External"/><Relationship Id="rId20" Type="http://schemas.openxmlformats.org/officeDocument/2006/relationships/hyperlink" Target="https://www.webofscience.com/wos/woscc/full-record/WOS:001208416100001" TargetMode="External"/><Relationship Id="rId22" Type="http://schemas.openxmlformats.org/officeDocument/2006/relationships/hyperlink" Target="https://www.webofscience.com/wos/woscc/full-record/WOS:001361972900001" TargetMode="External"/><Relationship Id="rId21" Type="http://schemas.openxmlformats.org/officeDocument/2006/relationships/hyperlink" Target="https://www.webofscience.com/wos/woscc/full-record/WOS:001211257200001" TargetMode="External"/><Relationship Id="rId24" Type="http://schemas.openxmlformats.org/officeDocument/2006/relationships/hyperlink" Target="https://www.webofscience.com/wos/alldb/full-record/BCI:BCI202400489506" TargetMode="External"/><Relationship Id="rId23" Type="http://schemas.openxmlformats.org/officeDocument/2006/relationships/hyperlink" Target="https://www.webofscience.com/wos/woscc/full-record/WOS:001363165300001" TargetMode="External"/><Relationship Id="rId409" Type="http://schemas.openxmlformats.org/officeDocument/2006/relationships/hyperlink" Target="https://1510q30h0-y-https-www-webofscience-com.z.e-nformation.ro/wos/woscc/full-record/WOS:000608208300001" TargetMode="External"/><Relationship Id="rId404" Type="http://schemas.openxmlformats.org/officeDocument/2006/relationships/hyperlink" Target="https://dl.acm.org/doi/abs/10.24963/ijcai.2023/622" TargetMode="External"/><Relationship Id="rId525" Type="http://schemas.openxmlformats.org/officeDocument/2006/relationships/hyperlink" Target="https://periodicos.ufrn.br/ambiente/article/view/36725/18856" TargetMode="External"/><Relationship Id="rId646" Type="http://schemas.openxmlformats.org/officeDocument/2006/relationships/hyperlink" Target="https://1510q1jg5-y-https-www-webofscience-com.z.e-nformation.ro/wos/woscc/full-record/WOS:001331156800001" TargetMode="External"/><Relationship Id="rId403" Type="http://schemas.openxmlformats.org/officeDocument/2006/relationships/hyperlink" Target="https://dl.acm.org/doi/proceedings/10.5555/3633810" TargetMode="External"/><Relationship Id="rId524" Type="http://schemas.openxmlformats.org/officeDocument/2006/relationships/hyperlink" Target="https://www.mdpi.com/2504-3110/8/6/317" TargetMode="External"/><Relationship Id="rId645" Type="http://schemas.openxmlformats.org/officeDocument/2006/relationships/hyperlink" Target="https://1510q1jg5-y-https-www-webofscience-com.z.e-nformation.ro/wos/woscc/full-record/WOS:001339953900001" TargetMode="External"/><Relationship Id="rId402" Type="http://schemas.openxmlformats.org/officeDocument/2006/relationships/hyperlink" Target="https://www.mdpi.com/2075-5309/14/3/856" TargetMode="External"/><Relationship Id="rId523" Type="http://schemas.openxmlformats.org/officeDocument/2006/relationships/hyperlink" Target="https://link.springer.com/article/10.1007/s12596-024-01732-1" TargetMode="External"/><Relationship Id="rId644" Type="http://schemas.openxmlformats.org/officeDocument/2006/relationships/hyperlink" Target="https://1510q1jg5-y-https-www-webofscience-com.z.e-nformation.ro/wos/woscc/full-record/WOS:001358490400001" TargetMode="External"/><Relationship Id="rId401" Type="http://schemas.openxmlformats.org/officeDocument/2006/relationships/hyperlink" Target="https://1510q30h0-y-https-www-webofscience-com.z.e-nformation.ro/wos/author/record/56669671" TargetMode="External"/><Relationship Id="rId522" Type="http://schemas.openxmlformats.org/officeDocument/2006/relationships/hyperlink" Target="https://link.springer.com/article/10.1007/s12596-024-01850-w" TargetMode="External"/><Relationship Id="rId643" Type="http://schemas.openxmlformats.org/officeDocument/2006/relationships/hyperlink" Target="https://1510q1jg5-y-https-www-webofscience-com.z.e-nformation.ro/wos/woscc/full-record/WOS:001175566200001" TargetMode="External"/><Relationship Id="rId408"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529" Type="http://schemas.openxmlformats.org/officeDocument/2006/relationships/hyperlink" Target="https://www.sciencedirect.com/science/article/pii/S1110016824007531" TargetMode="External"/><Relationship Id="rId407"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528" Type="http://schemas.openxmlformats.org/officeDocument/2006/relationships/hyperlink" Target="https://www.sciencedirect.com/science/article/pii/S2090447924003253" TargetMode="External"/><Relationship Id="rId649" Type="http://schemas.openxmlformats.org/officeDocument/2006/relationships/hyperlink" Target="https://1510q1jg5-y-https-www-webofscience-com.z.e-nformation.ro/wos/woscc/full-record/WOS:001324416500001" TargetMode="External"/><Relationship Id="rId406" Type="http://schemas.openxmlformats.org/officeDocument/2006/relationships/hyperlink" Target="https://scholar.google.com/citations?user=NbsNlOoAAAAJ&amp;hl=en&amp;oi=sra" TargetMode="External"/><Relationship Id="rId527" Type="http://schemas.openxmlformats.org/officeDocument/2006/relationships/hyperlink" Target="https://www.mdpi.com/2071-1050/16/14/5991" TargetMode="External"/><Relationship Id="rId648" Type="http://schemas.openxmlformats.org/officeDocument/2006/relationships/hyperlink" Target="https://1510q1jg5-y-https-www-webofscience-com.z.e-nformation.ro/wos/woscc/full-record/WOS:001324543000021" TargetMode="External"/><Relationship Id="rId405"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526" Type="http://schemas.openxmlformats.org/officeDocument/2006/relationships/hyperlink" Target="https://link.springer.com/article/10.1007/s11082-024-06938-y" TargetMode="External"/><Relationship Id="rId647" Type="http://schemas.openxmlformats.org/officeDocument/2006/relationships/hyperlink" Target="https://1510q1jg5-y-https-www-webofscience-com.z.e-nformation.ro/wos/woscc/full-record/WOS:001342998400001" TargetMode="External"/><Relationship Id="rId26" Type="http://schemas.openxmlformats.org/officeDocument/2006/relationships/hyperlink" Target="https://www.webofscience.com/wos/woscc/full-record/WOS:001128848200001" TargetMode="External"/><Relationship Id="rId25" Type="http://schemas.openxmlformats.org/officeDocument/2006/relationships/hyperlink" Target="https://journal.yrpipku.com/index.php/jaets/article/view/5804" TargetMode="External"/><Relationship Id="rId28" Type="http://schemas.openxmlformats.org/officeDocument/2006/relationships/hyperlink" Target="https://www.webofscience.com/wos/woscc/full-record/WOS:001323460800001" TargetMode="External"/><Relationship Id="rId27" Type="http://schemas.openxmlformats.org/officeDocument/2006/relationships/hyperlink" Target="https://www.webofscience.com/wos/woscc/full-record/WOS:001237333200003" TargetMode="External"/><Relationship Id="rId400" Type="http://schemas.openxmlformats.org/officeDocument/2006/relationships/hyperlink" Target="https://ieeexplore.ieee.org/document/10603621" TargetMode="External"/><Relationship Id="rId521" Type="http://schemas.openxmlformats.org/officeDocument/2006/relationships/hyperlink" Target="https://link.springer.com/article/10.1007/s11082-024-07061-8" TargetMode="External"/><Relationship Id="rId642" Type="http://schemas.openxmlformats.org/officeDocument/2006/relationships/hyperlink" Target="https://1510q1jg5-y-https-www-webofscience-com.z.e-nformation.ro/wos/woscc/full-record/WOS:001305766900001" TargetMode="External"/><Relationship Id="rId29" Type="http://schemas.openxmlformats.org/officeDocument/2006/relationships/hyperlink" Target="https://www.webofscience.com/wos/woscc/full-record/WOS:001326083100001" TargetMode="External"/><Relationship Id="rId520" Type="http://schemas.openxmlformats.org/officeDocument/2006/relationships/hyperlink" Target="https://link.springer.com/article/10.1007/s12346-024-01064-2" TargetMode="External"/><Relationship Id="rId641" Type="http://schemas.openxmlformats.org/officeDocument/2006/relationships/hyperlink" Target="https://1510q1jg5-y-https-www-webofscience-com.z.e-nformation.ro/wos/woscc/full-record/WOS:001229317000001" TargetMode="External"/><Relationship Id="rId640" Type="http://schemas.openxmlformats.org/officeDocument/2006/relationships/hyperlink" Target="https://1510q1jg5-y-https-www-webofscience-com.z.e-nformation.ro/wos/woscc/full-record/WOS:001329152800001" TargetMode="External"/><Relationship Id="rId11" Type="http://schemas.openxmlformats.org/officeDocument/2006/relationships/hyperlink" Target="https://www.webofscience.com/wos/woscc/full-record/WOS:001174109800002" TargetMode="External"/><Relationship Id="rId10" Type="http://schemas.openxmlformats.org/officeDocument/2006/relationships/hyperlink" Target="https://www.webofscience.com/wos/woscc/full-record/WOS:001170155000001" TargetMode="External"/><Relationship Id="rId13" Type="http://schemas.openxmlformats.org/officeDocument/2006/relationships/hyperlink" Target="https://www.webofscience.com/wos/woscc/full-record/WOS:001307099000001" TargetMode="External"/><Relationship Id="rId12" Type="http://schemas.openxmlformats.org/officeDocument/2006/relationships/hyperlink" Target="https://www.webofscience.com/wos/woscc/full-record/WOS:001321576500003" TargetMode="External"/><Relationship Id="rId519" Type="http://schemas.openxmlformats.org/officeDocument/2006/relationships/hyperlink" Target="https://www.worldscientific.com/doi/epdf/10.1142/S0129183124501754" TargetMode="External"/><Relationship Id="rId514" Type="http://schemas.openxmlformats.org/officeDocument/2006/relationships/hyperlink" Target="https://www.worldscientific.com/doi/abs/10.1142/S021798492450413X" TargetMode="External"/><Relationship Id="rId635" Type="http://schemas.openxmlformats.org/officeDocument/2006/relationships/hyperlink" Target="https://1510q1jg5-y-https-www-webofscience-com.z.e-nformation.ro/wos/woscc/full-record/WOS:001339293700001" TargetMode="External"/><Relationship Id="rId513" Type="http://schemas.openxmlformats.org/officeDocument/2006/relationships/hyperlink" Target="https://www.scielo.br/j/gp/a/9pjMXznMFQtZnMfCbZkZGgv/" TargetMode="External"/><Relationship Id="rId634" Type="http://schemas.openxmlformats.org/officeDocument/2006/relationships/hyperlink" Target="https://1510q1jg5-y-https-www-webofscience-com.z.e-nformation.ro/wos/woscc/full-record/WOS:001463683800001" TargetMode="External"/><Relationship Id="rId512" Type="http://schemas.openxmlformats.org/officeDocument/2006/relationships/hyperlink" Target="https://www.revistadestatistica.ro/wp-content/uploads/2024/03/3_RRS-1_2024.pdf" TargetMode="External"/><Relationship Id="rId633" Type="http://schemas.openxmlformats.org/officeDocument/2006/relationships/hyperlink" Target="https://1510q1jg5-y-https-www-webofscience-com.z.e-nformation.ro/wos/woscc/full-record/WOS:001289783800001" TargetMode="External"/><Relationship Id="rId511" Type="http://schemas.openxmlformats.org/officeDocument/2006/relationships/hyperlink" Target="https://www.mdpi.com/2227-7390/12/7/1110" TargetMode="External"/><Relationship Id="rId632" Type="http://schemas.openxmlformats.org/officeDocument/2006/relationships/hyperlink" Target="https://1510q1jg5-y-https-www-webofscience-com.z.e-nformation.ro/wos/woscc/full-record/WOS:001210116400001" TargetMode="External"/><Relationship Id="rId753" Type="http://schemas.openxmlformats.org/officeDocument/2006/relationships/drawing" Target="../drawings/drawing5.xml"/><Relationship Id="rId518" Type="http://schemas.openxmlformats.org/officeDocument/2006/relationships/hyperlink" Target="https://www.mdpi.com/2504-3110/8/6/327" TargetMode="External"/><Relationship Id="rId639" Type="http://schemas.openxmlformats.org/officeDocument/2006/relationships/hyperlink" Target="https://1510q1jg5-y-https-www-webofscience-com.z.e-nformation.ro/wos/woscc/full-record/WOS:001259136900002" TargetMode="External"/><Relationship Id="rId517" Type="http://schemas.openxmlformats.org/officeDocument/2006/relationships/hyperlink" Target="https://www.aimspress.com/aimspress-data/math/2024/6/PDF/math-09-06-780.pdf" TargetMode="External"/><Relationship Id="rId638" Type="http://schemas.openxmlformats.org/officeDocument/2006/relationships/hyperlink" Target="https://1510q1jg5-y-https-www-webofscience-com.z.e-nformation.ro/wos/woscc/full-record/WOS:001320465600001" TargetMode="External"/><Relationship Id="rId516" Type="http://schemas.openxmlformats.org/officeDocument/2006/relationships/hyperlink" Target="https://www.mdpi.com/2504-3110/8/6/317" TargetMode="External"/><Relationship Id="rId637" Type="http://schemas.openxmlformats.org/officeDocument/2006/relationships/hyperlink" Target="https://1510q1jg5-y-https-www-webofscience-com.z.e-nformation.ro/wos/woscc/full-record/WOS:001443761600001" TargetMode="External"/><Relationship Id="rId515" Type="http://schemas.openxmlformats.org/officeDocument/2006/relationships/hyperlink" Target="https://link.springer.com/article/10.1007/s11082-024-06749-1" TargetMode="External"/><Relationship Id="rId636" Type="http://schemas.openxmlformats.org/officeDocument/2006/relationships/hyperlink" Target="https://1510q1jg5-y-https-www-webofscience-com.z.e-nformation.ro/wos/woscc/full-record/WOS:001309896500002" TargetMode="External"/><Relationship Id="rId15" Type="http://schemas.openxmlformats.org/officeDocument/2006/relationships/hyperlink" Target="https://www.webofscience.com/wos/woscc/full-record/WOS:001304748700001" TargetMode="External"/><Relationship Id="rId14" Type="http://schemas.openxmlformats.org/officeDocument/2006/relationships/hyperlink" Target="https://www.webofscience.com/wos/alldb/full-record/BCI:BCI202400735199" TargetMode="External"/><Relationship Id="rId17" Type="http://schemas.openxmlformats.org/officeDocument/2006/relationships/hyperlink" Target="https://www.webofscience.com/wos/woscc/full-record/WOS:001390715100001" TargetMode="External"/><Relationship Id="rId16" Type="http://schemas.openxmlformats.org/officeDocument/2006/relationships/hyperlink" Target="https://www.webofscience.com/wos/woscc/full-record/WOS:001365624800001" TargetMode="External"/><Relationship Id="rId19" Type="http://schemas.openxmlformats.org/officeDocument/2006/relationships/hyperlink" Target="https://www.webofscience.com/wos/woscc/full-record/WOS:001174807000001" TargetMode="External"/><Relationship Id="rId510" Type="http://schemas.openxmlformats.org/officeDocument/2006/relationships/hyperlink" Target="https://link.springer.com/article/10.1007/s11082-024-06876-9" TargetMode="External"/><Relationship Id="rId631" Type="http://schemas.openxmlformats.org/officeDocument/2006/relationships/hyperlink" Target="https://1510q1je5-y-https-www-webofscience-com.z.e-nformation.ro/wos/woscc/full-record/WOS:001305766900001" TargetMode="External"/><Relationship Id="rId752" Type="http://schemas.openxmlformats.org/officeDocument/2006/relationships/hyperlink" Target="https://link.springer.com/chapter/10.1007/978-3-031-36926-1_14" TargetMode="External"/><Relationship Id="rId18" Type="http://schemas.openxmlformats.org/officeDocument/2006/relationships/hyperlink" Target="https://www.webofscience.com/wos/woscc/full-record/WOS:001167475000001" TargetMode="External"/><Relationship Id="rId630" Type="http://schemas.openxmlformats.org/officeDocument/2006/relationships/hyperlink" Target="https://1510q1je5-y-https-www-webofscience-com.z.e-nformation.ro/wos/woscc/full-record/WOS:001322855700001" TargetMode="External"/><Relationship Id="rId751" Type="http://schemas.openxmlformats.org/officeDocument/2006/relationships/hyperlink" Target="https://link.springer.com/chapter/10.1007/978-3-031-36926-1_19" TargetMode="External"/><Relationship Id="rId750" Type="http://schemas.openxmlformats.org/officeDocument/2006/relationships/hyperlink" Target="https://onlinelibrary.wiley.com/doi/abs/10.1111/faf.12860" TargetMode="External"/><Relationship Id="rId84" Type="http://schemas.openxmlformats.org/officeDocument/2006/relationships/hyperlink" Target="https://www.webofscience.com/wos/alldb/full-record/WOS:001392543700001" TargetMode="External"/><Relationship Id="rId83" Type="http://schemas.openxmlformats.org/officeDocument/2006/relationships/hyperlink" Target="https://www.webofscience.com/wos/alldb/full-record/WOS:001392543700001" TargetMode="External"/><Relationship Id="rId86" Type="http://schemas.openxmlformats.org/officeDocument/2006/relationships/hyperlink" Target="https://www.webofscience.com/wos/alldb/full-record/WOS:001392543700001" TargetMode="External"/><Relationship Id="rId85" Type="http://schemas.openxmlformats.org/officeDocument/2006/relationships/hyperlink" Target="https://www.webofscience.com/wos/alldb/full-record/WOS:001392543700001" TargetMode="External"/><Relationship Id="rId88" Type="http://schemas.openxmlformats.org/officeDocument/2006/relationships/hyperlink" Target="https://www.webofscience.com/wos/alldb/full-record/WOS:001392543700001" TargetMode="External"/><Relationship Id="rId87" Type="http://schemas.openxmlformats.org/officeDocument/2006/relationships/hyperlink" Target="https://www.webofscience.com/wos/alldb/full-record/WOS:001392543700001" TargetMode="External"/><Relationship Id="rId89" Type="http://schemas.openxmlformats.org/officeDocument/2006/relationships/hyperlink" Target="https://www.webofscience.com/wos/alldb/full-record/WOS:001392543700001" TargetMode="External"/><Relationship Id="rId709" Type="http://schemas.openxmlformats.org/officeDocument/2006/relationships/hyperlink" Target="https://www.mdpi.com/1424-2818/16/12/713" TargetMode="External"/><Relationship Id="rId708" Type="http://schemas.openxmlformats.org/officeDocument/2006/relationships/hyperlink" Target="https://www.mdpi.com/2073-4441/16/15/2169?utm_campaign=releaseissue_waterutm_medium=emailutm_source=releaseissueutm_term=doilink80" TargetMode="External"/><Relationship Id="rId707" Type="http://schemas.openxmlformats.org/officeDocument/2006/relationships/hyperlink" Target="https://www.mdpi.com/2300-7575/24/1/5" TargetMode="External"/><Relationship Id="rId706" Type="http://schemas.openxmlformats.org/officeDocument/2006/relationships/hyperlink" Target="https://www.sciencedirect.com/science/article/pii/S2214750024001793" TargetMode="External"/><Relationship Id="rId80" Type="http://schemas.openxmlformats.org/officeDocument/2006/relationships/hyperlink" Target="https://www.webofscience.com/wos/alldb/full-record/WOS:001392543700001" TargetMode="External"/><Relationship Id="rId82" Type="http://schemas.openxmlformats.org/officeDocument/2006/relationships/hyperlink" Target="https://www.webofscience.com/wos/alldb/full-record/WOS:001392543700001" TargetMode="External"/><Relationship Id="rId81" Type="http://schemas.openxmlformats.org/officeDocument/2006/relationships/hyperlink" Target="https://www.mdpi.com/1420-3049/29/9/2128" TargetMode="External"/><Relationship Id="rId701" Type="http://schemas.openxmlformats.org/officeDocument/2006/relationships/hyperlink" Target="https://1510q1k64-y-https-www-webofscience-com.z.e-nformation.ro/wos/woscc/full-record/WOS:001365560900001" TargetMode="External"/><Relationship Id="rId700" Type="http://schemas.openxmlformats.org/officeDocument/2006/relationships/hyperlink" Target="https://1510q1k64-y-https-www-webofscience-com.z.e-nformation.ro/wos/woscc/full-record/WOS:001157888600001" TargetMode="External"/><Relationship Id="rId705" Type="http://schemas.openxmlformats.org/officeDocument/2006/relationships/hyperlink" Target="https://www.sciencedirect.com/science/article/pii/S026974912400513X" TargetMode="External"/><Relationship Id="rId704" Type="http://schemas.openxmlformats.org/officeDocument/2006/relationships/hyperlink" Target="https://www.sciencedirect.com/science/article/pii/S0045653524003850?casa_token=LaYtR9Y-f4YAAAAA:vhD8DsR_QzCM2eKIG7rO7ExIzOGh6hKJfO_jjt8wExzqhf-HxncoiS-W5idG2PlX6tsVwQafaQ" TargetMode="External"/><Relationship Id="rId703" Type="http://schemas.openxmlformats.org/officeDocument/2006/relationships/hyperlink" Target="https://www.nature.com/articles/s41598-023-50189-y" TargetMode="External"/><Relationship Id="rId702" Type="http://schemas.openxmlformats.org/officeDocument/2006/relationships/hyperlink" Target="https://www.mdpi.com/2410-3888/9/11/423" TargetMode="External"/><Relationship Id="rId73" Type="http://schemas.openxmlformats.org/officeDocument/2006/relationships/hyperlink" Target="https://www.webofscience.com/wos/alldb/full-record/WOS:001392543700001" TargetMode="External"/><Relationship Id="rId72" Type="http://schemas.openxmlformats.org/officeDocument/2006/relationships/hyperlink" Target="https://doi.org/10.1016/j.heliyon.2024.e40845" TargetMode="External"/><Relationship Id="rId75" Type="http://schemas.openxmlformats.org/officeDocument/2006/relationships/hyperlink" Target="https://www.webofscience.com/wos/alldb/full-record/WOS:001392543700001" TargetMode="External"/><Relationship Id="rId74" Type="http://schemas.openxmlformats.org/officeDocument/2006/relationships/hyperlink" Target="https://www.webofscience.com/wos/alldb/full-record/WOS:001392543700001" TargetMode="External"/><Relationship Id="rId77" Type="http://schemas.openxmlformats.org/officeDocument/2006/relationships/hyperlink" Target="https://www.webofscience.com/wos/alldb/full-record/WOS:001392543700001" TargetMode="External"/><Relationship Id="rId76" Type="http://schemas.openxmlformats.org/officeDocument/2006/relationships/hyperlink" Target="https://www.webofscience.com/wos/alldb/full-record/WOS:001392543700001" TargetMode="External"/><Relationship Id="rId79" Type="http://schemas.openxmlformats.org/officeDocument/2006/relationships/hyperlink" Target="https://www.webofscience.com/wos/alldb/full-record/WOS:001392543700001" TargetMode="External"/><Relationship Id="rId78" Type="http://schemas.openxmlformats.org/officeDocument/2006/relationships/hyperlink" Target="https://www.webofscience.com/wos/alldb/full-record/WOS:001392543700001" TargetMode="External"/><Relationship Id="rId71" Type="http://schemas.openxmlformats.org/officeDocument/2006/relationships/hyperlink" Target="https://doi.org/10.1016/j.heliyon.2024.e37891" TargetMode="External"/><Relationship Id="rId70" Type="http://schemas.openxmlformats.org/officeDocument/2006/relationships/hyperlink" Target="https://www.scopus.com/record/display.uri?eid=2-s2.0-85196039690&amp;origin=resultslist&amp;sort=plf-f&amp;src=s&amp;sot=cite&amp;sdt=a&amp;s=ref%282-s2.0-85167515836%29&amp;relpos=4" TargetMode="External"/><Relationship Id="rId62" Type="http://schemas.openxmlformats.org/officeDocument/2006/relationships/hyperlink" Target="https://www.webofscience.com/wos/alldb/full-record/WOS:001230628400001" TargetMode="External"/><Relationship Id="rId61" Type="http://schemas.openxmlformats.org/officeDocument/2006/relationships/hyperlink" Target="https://www.webofscience.com/wos/alldb/full-record/WOS:001207900600074" TargetMode="External"/><Relationship Id="rId64" Type="http://schemas.openxmlformats.org/officeDocument/2006/relationships/hyperlink" Target="https://www.webofscience.com/wos/alldb/full-record/WOS:001230628400001" TargetMode="External"/><Relationship Id="rId63" Type="http://schemas.openxmlformats.org/officeDocument/2006/relationships/hyperlink" Target="https://www.webofscience.com/wos/alldb/full-record/WOS:001207900600074" TargetMode="External"/><Relationship Id="rId66" Type="http://schemas.openxmlformats.org/officeDocument/2006/relationships/hyperlink" Target="https://www.webofscience.com/wos/woscc/full-record/WOS:001255471400001" TargetMode="External"/><Relationship Id="rId65" Type="http://schemas.openxmlformats.org/officeDocument/2006/relationships/hyperlink" Target="https://www.webofscience.com/wos/woscc/full-record/WOS:001143939300009" TargetMode="External"/><Relationship Id="rId68" Type="http://schemas.openxmlformats.org/officeDocument/2006/relationships/hyperlink" Target="https://www.webofscience.com/wos/alldb/full-record/WOS:001261762200004" TargetMode="External"/><Relationship Id="rId67" Type="http://schemas.openxmlformats.org/officeDocument/2006/relationships/hyperlink" Target="https://www.webofscience.com/wos/alldb/full-record/WOS:001261762200004" TargetMode="External"/><Relationship Id="rId609" Type="http://schemas.openxmlformats.org/officeDocument/2006/relationships/hyperlink" Target="https://link.springer.com/article/10.1007/s11785-024-01603-4" TargetMode="External"/><Relationship Id="rId608" Type="http://schemas.openxmlformats.org/officeDocument/2006/relationships/hyperlink" Target="https://www.tandfonline.com/doi/full/10.1080/03081087.2024.2313627" TargetMode="External"/><Relationship Id="rId729" Type="http://schemas.openxmlformats.org/officeDocument/2006/relationships/hyperlink" Target="https://link.springer.com/chapter/10.1007/978-3-031-36926-1_4" TargetMode="External"/><Relationship Id="rId607" Type="http://schemas.openxmlformats.org/officeDocument/2006/relationships/hyperlink" Target="https://www.tandfonline.com/doi/full/10.1080/03081087.2024.2313627" TargetMode="External"/><Relationship Id="rId728" Type="http://schemas.openxmlformats.org/officeDocument/2006/relationships/hyperlink" Target="https://link.springer.com/chapter/10.1007/978-3-031-59390-1_3" TargetMode="External"/><Relationship Id="rId60" Type="http://schemas.openxmlformats.org/officeDocument/2006/relationships/hyperlink" Target="https://www.webofscience.com/wos/woscc/full-record/WOS:001459642700003" TargetMode="External"/><Relationship Id="rId602" Type="http://schemas.openxmlformats.org/officeDocument/2006/relationships/hyperlink" Target="https://epubs.siam.org/doi/10.1137/23M1576177" TargetMode="External"/><Relationship Id="rId723" Type="http://schemas.openxmlformats.org/officeDocument/2006/relationships/hyperlink" Target="https://journals.ekb.eg/article_343213_70cff9d94363076efa811634ce8caf5a.pdf" TargetMode="External"/><Relationship Id="rId601" Type="http://schemas.openxmlformats.org/officeDocument/2006/relationships/hyperlink" Target="https://www.emerald.com/insight/content/doi/10.1108/ec-11-2023-0754/full/html" TargetMode="External"/><Relationship Id="rId722" Type="http://schemas.openxmlformats.org/officeDocument/2006/relationships/hyperlink" Target="https://ieeexplore.ieee.org/abstract/document/10921541" TargetMode="External"/><Relationship Id="rId600" Type="http://schemas.openxmlformats.org/officeDocument/2006/relationships/hyperlink" Target="https://link.springer.com/article/10.1007/s40315-024-00560-5" TargetMode="External"/><Relationship Id="rId721" Type="http://schemas.openxmlformats.org/officeDocument/2006/relationships/hyperlink" Target="https://www.proquest.com/docview/3163907742?pq-origsite=gscholar&amp;fromopenview=true&amp;sourcetype=Scholarly%20Journals" TargetMode="External"/><Relationship Id="rId720" Type="http://schemas.openxmlformats.org/officeDocument/2006/relationships/hyperlink" Target="https://www.researchgate.net/publication/377349910_The_Role_of_Integrated_Coastal_Management_Approach_in_the_Protection_of_Coastal_and_Marine_Resources_in_the_Eastern_Coast_of_Tanzania" TargetMode="External"/><Relationship Id="rId606" Type="http://schemas.openxmlformats.org/officeDocument/2006/relationships/hyperlink" Target="https://www.ams.org/journals/mcom/2024-93-346/S0025-5718-2023-03882-0/" TargetMode="External"/><Relationship Id="rId727" Type="http://schemas.openxmlformats.org/officeDocument/2006/relationships/hyperlink" Target="https://link.springer.com/chapter/10.1007/978-3-031-79035-5_31" TargetMode="External"/><Relationship Id="rId605" Type="http://schemas.openxmlformats.org/officeDocument/2006/relationships/hyperlink" Target="https://sciendo.com/article/10.2478/pjmpe-2024-0016" TargetMode="External"/><Relationship Id="rId726" Type="http://schemas.openxmlformats.org/officeDocument/2006/relationships/hyperlink" Target="https://onlinelibrary.wiley.com/doi/full/10.1155/2024/9927705" TargetMode="External"/><Relationship Id="rId604" Type="http://schemas.openxmlformats.org/officeDocument/2006/relationships/hyperlink" Target="https://link.springer.com/article/10.1007/s10910-023-01533-0" TargetMode="External"/><Relationship Id="rId725" Type="http://schemas.openxmlformats.org/officeDocument/2006/relationships/hyperlink" Target="https://www.malque.pub/ojs/index.php/msj/article/view/3376" TargetMode="External"/><Relationship Id="rId603" Type="http://schemas.openxmlformats.org/officeDocument/2006/relationships/hyperlink" Target="https://epubs.siam.org/doi/10.1137/23M1576177" TargetMode="External"/><Relationship Id="rId724" Type="http://schemas.openxmlformats.org/officeDocument/2006/relationships/hyperlink" Target="https://www.mdpi.com/2300-7575/24/4/33" TargetMode="External"/><Relationship Id="rId69" Type="http://schemas.openxmlformats.org/officeDocument/2006/relationships/hyperlink" Target="https://www.webofscience.com/wos/alldb/full-record/WOS:001261762200004" TargetMode="External"/><Relationship Id="rId51" Type="http://schemas.openxmlformats.org/officeDocument/2006/relationships/hyperlink" Target="https://www.webofscience.com/wos/alldb/full-record/BCI:BCI202400438420" TargetMode="External"/><Relationship Id="rId50" Type="http://schemas.openxmlformats.org/officeDocument/2006/relationships/hyperlink" Target="https://www.webofscience.com/wos/woscc/full-record/WOS:001311316500001" TargetMode="External"/><Relationship Id="rId53" Type="http://schemas.openxmlformats.org/officeDocument/2006/relationships/hyperlink" Target="https://www.webofscience.com/wos/alldb/full-record/WOS:001230628400001" TargetMode="External"/><Relationship Id="rId52" Type="http://schemas.openxmlformats.org/officeDocument/2006/relationships/hyperlink" Target="https://www.webofscience.com/wos/alldb/full-record/WOS:001207900600074" TargetMode="External"/><Relationship Id="rId55" Type="http://schemas.openxmlformats.org/officeDocument/2006/relationships/hyperlink" Target="https://pubs.ub.ro/?pg=revues&amp;rev=scsb&amp;num=202401&amp;vol=33&amp;aid=5662" TargetMode="External"/><Relationship Id="rId54" Type="http://schemas.openxmlformats.org/officeDocument/2006/relationships/hyperlink" Target="https://www.webofscience.com/wos/alldb/full-record/WOS:001339293700001" TargetMode="External"/><Relationship Id="rId57" Type="http://schemas.openxmlformats.org/officeDocument/2006/relationships/hyperlink" Target="https://www.webofscience.com/wos/woscc/full-record/WOS:001339293700001" TargetMode="External"/><Relationship Id="rId56" Type="http://schemas.openxmlformats.org/officeDocument/2006/relationships/hyperlink" Target="https://www.webofscience.com/wos/alldb/full-record/WOS:001342819800001" TargetMode="External"/><Relationship Id="rId719" Type="http://schemas.openxmlformats.org/officeDocument/2006/relationships/hyperlink" Target="https://www.proquest.com/docview/3163907742?fromopenview=true&amp;pq-origsite=gscholar&amp;sourcetype=Scholarly%20Journals" TargetMode="External"/><Relationship Id="rId718" Type="http://schemas.openxmlformats.org/officeDocument/2006/relationships/hyperlink" Target="https://www.proquest.com/docview/3163907742?fromopenview=true&amp;pq-origsite=gscholar&amp;sourcetype=Scholarly%20Journals" TargetMode="External"/><Relationship Id="rId717" Type="http://schemas.openxmlformats.org/officeDocument/2006/relationships/hyperlink" Target="https://www.tandfonline.com/doi/full/10.1080/14486563.2024.2429501?casa_token=mu-hHDNa01cAAAAA%3A0nx26EBy34B8oT0NVBnb01qRGO1M3B5uMuHFvfQ-MUkwJB1MHzikhX8Wm_8g9yQDSCrkI-64zMNm" TargetMode="External"/><Relationship Id="rId712" Type="http://schemas.openxmlformats.org/officeDocument/2006/relationships/hyperlink" Target="https://www.nature.com/articles/s41598-024-51870-6" TargetMode="External"/><Relationship Id="rId711" Type="http://schemas.openxmlformats.org/officeDocument/2006/relationships/hyperlink" Target="https://www.sciencedirect.com/science/article/pii/S1617138124001250?casa_token=0lxSz7ajs08AAAAA:FK03368wQdiSqESTA4inRzBNI4Y1huI0yMCeJblLy_NKB8tFEH185MtB3YLIjV0zd5w3FYv1CQ" TargetMode="External"/><Relationship Id="rId710" Type="http://schemas.openxmlformats.org/officeDocument/2006/relationships/hyperlink" Target="https://www.mdpi.com/2410-3888/9/10/420" TargetMode="External"/><Relationship Id="rId716" Type="http://schemas.openxmlformats.org/officeDocument/2006/relationships/hyperlink" Target="https://www.sciencedirect.com/science/article/pii/S2214750024000477" TargetMode="External"/><Relationship Id="rId715" Type="http://schemas.openxmlformats.org/officeDocument/2006/relationships/hyperlink" Target="https://www.sciencedirect.com/science/article/pii/S2666188825001637" TargetMode="External"/><Relationship Id="rId714" Type="http://schemas.openxmlformats.org/officeDocument/2006/relationships/hyperlink" Target="https://rcin.org.pl/Content/243339/WA51_280143_r2024-t97-no4_G-Polonica-Vyshnevsk.pdf" TargetMode="External"/><Relationship Id="rId713" Type="http://schemas.openxmlformats.org/officeDocument/2006/relationships/hyperlink" Target="https://www.sciencedirect.com/science/article/pii/S235277142500062X" TargetMode="External"/><Relationship Id="rId59" Type="http://schemas.openxmlformats.org/officeDocument/2006/relationships/hyperlink" Target="https://www.webofscience.com/wos/alldb/full-record/WOS:001230628400001" TargetMode="External"/><Relationship Id="rId58" Type="http://schemas.openxmlformats.org/officeDocument/2006/relationships/hyperlink" Target="http://olteniastudiisicomunicaristiintelenaturii.ro/cont/40_1/IV.%20ECOLOGY%20-%20THE%20ENVIRONMENT%20PROTECTION/21.%20Cioboiu%20et%20al..pdf" TargetMode="External"/><Relationship Id="rId590" Type="http://schemas.openxmlformats.org/officeDocument/2006/relationships/hyperlink" Target="https://www.webofscience.com/wos/woscc/full-record/WOS:001389996700001" TargetMode="External"/><Relationship Id="rId107" Type="http://schemas.openxmlformats.org/officeDocument/2006/relationships/hyperlink" Target="https://www.webofscience.com/wos/alldb/full-record/BCI:BCI202400735199" TargetMode="External"/><Relationship Id="rId228" Type="http://schemas.openxmlformats.org/officeDocument/2006/relationships/hyperlink" Target="https://www.webofscience.com/wos/woscc/full-record/WOS:001364725400001" TargetMode="External"/><Relationship Id="rId349" Type="http://schemas.openxmlformats.org/officeDocument/2006/relationships/hyperlink" Target="https://www.scopus.com/record/display.uri?eid=2-s2.0-85193928674&amp;origin=resultslist&amp;sort=plf-f&amp;src=s&amp;sot=b&amp;sdt=b&amp;s=TITLE-ABS-KEY%28Review+on+the+impact+of+cell+phone+radiation+effects+on+green+plants%29&amp;relpos=1" TargetMode="External"/><Relationship Id="rId106" Type="http://schemas.openxmlformats.org/officeDocument/2006/relationships/hyperlink" Target="https://www.webofscience.com/wos/woscc/full-record/WOS:001307099000001" TargetMode="External"/><Relationship Id="rId227" Type="http://schemas.openxmlformats.org/officeDocument/2006/relationships/hyperlink" Target="https://www.webofscience.com/wos/woscc/full-record/WOS:001366047700001" TargetMode="External"/><Relationship Id="rId348" Type="http://schemas.openxmlformats.org/officeDocument/2006/relationships/hyperlink" Target="https://www.webofscience.com/wos/woscc/full-record/WOS:001174200100001" TargetMode="External"/><Relationship Id="rId469" Type="http://schemas.openxmlformats.org/officeDocument/2006/relationships/hyperlink" Target="https://link.springer.com/article/10.1007/s10986-024-09654-y" TargetMode="External"/><Relationship Id="rId105" Type="http://schemas.openxmlformats.org/officeDocument/2006/relationships/hyperlink" Target="https://www.webofscience.com/wos/alldb/full-record/WOS:001332864900001" TargetMode="External"/><Relationship Id="rId226" Type="http://schemas.openxmlformats.org/officeDocument/2006/relationships/hyperlink" Target="https://www.webofscience.com/wos/woscc/full-record/WOS:001367689700001" TargetMode="External"/><Relationship Id="rId347" Type="http://schemas.openxmlformats.org/officeDocument/2006/relationships/hyperlink" Target="https://www.sciencedirect.com/science/article/abs/pii/S1773224724008025" TargetMode="External"/><Relationship Id="rId468" Type="http://schemas.openxmlformats.org/officeDocument/2006/relationships/hyperlink" Target="https://www.aimspress.com/article/doi/10.3934/math.2024346" TargetMode="External"/><Relationship Id="rId589" Type="http://schemas.openxmlformats.org/officeDocument/2006/relationships/hyperlink" Target="https://www.webofscience.com/wos/woscc/full-record/WOS:001467756700010" TargetMode="External"/><Relationship Id="rId104" Type="http://schemas.openxmlformats.org/officeDocument/2006/relationships/hyperlink" Target="https://www.webofscience.com/wos/woscc/full-record/WOS:001408202700001" TargetMode="External"/><Relationship Id="rId225" Type="http://schemas.openxmlformats.org/officeDocument/2006/relationships/hyperlink" Target="https://www.webofscience.com/wos/woscc/full-record/WOS:001229070600067" TargetMode="External"/><Relationship Id="rId346" Type="http://schemas.openxmlformats.org/officeDocument/2006/relationships/hyperlink" Target="https://www.webofscience.com/wos/woscc/full-record/WOS:001146149200013" TargetMode="External"/><Relationship Id="rId467" Type="http://schemas.openxmlformats.org/officeDocument/2006/relationships/hyperlink" Target="https://www.aimspress.com/article/doi/10.3934/math.20241023" TargetMode="External"/><Relationship Id="rId588" Type="http://schemas.openxmlformats.org/officeDocument/2006/relationships/hyperlink" Target="https://www.webofscience.com/wos/woscc/full-record/WOS:001186956200001" TargetMode="External"/><Relationship Id="rId109" Type="http://schemas.openxmlformats.org/officeDocument/2006/relationships/hyperlink" Target="https://www.webofscience.com/wos/woscc/full-record/WOS:001365624800001" TargetMode="External"/><Relationship Id="rId108" Type="http://schemas.openxmlformats.org/officeDocument/2006/relationships/hyperlink" Target="https://www.webofscience.com/wos/woscc/full-record/WOS:001304748700001" TargetMode="External"/><Relationship Id="rId229" Type="http://schemas.openxmlformats.org/officeDocument/2006/relationships/hyperlink" Target="https://www.webofscience.com/wos/woscc/full-record/WOS:001220671600001" TargetMode="External"/><Relationship Id="rId220" Type="http://schemas.openxmlformats.org/officeDocument/2006/relationships/hyperlink" Target="https://www.webofscience.com/wos/woscc/full-record/WOS:001219725100001" TargetMode="External"/><Relationship Id="rId341" Type="http://schemas.openxmlformats.org/officeDocument/2006/relationships/hyperlink" Target="https://www.webofscience.com/wos/woscc/full-record/WOS:001300890200001" TargetMode="External"/><Relationship Id="rId462" Type="http://schemas.openxmlformats.org/officeDocument/2006/relationships/hyperlink" Target="https://imi.pmf.kg.ac.rs/kjm/pub/kjom484/KJM_48_4.pdf" TargetMode="External"/><Relationship Id="rId583" Type="http://schemas.openxmlformats.org/officeDocument/2006/relationships/hyperlink" Target="https://www.webofscience.com/wos/woscc/full-record/WOS:001339863300001" TargetMode="External"/><Relationship Id="rId340" Type="http://schemas.openxmlformats.org/officeDocument/2006/relationships/hyperlink" Target="https://www.webofscience.com/wos/woscc/full-record/WOS:001377464300001" TargetMode="External"/><Relationship Id="rId461" Type="http://schemas.openxmlformats.org/officeDocument/2006/relationships/hyperlink" Target="https://1510g3ver-y-https-link-springer-com.z.e-nformation.ro/article/10.1007/s40995-024-01703-y" TargetMode="External"/><Relationship Id="rId582" Type="http://schemas.openxmlformats.org/officeDocument/2006/relationships/hyperlink" Target="https://www.webofscience.com/wos/woscc/full-record/WOS:001339863300001" TargetMode="External"/><Relationship Id="rId460" Type="http://schemas.openxmlformats.org/officeDocument/2006/relationships/hyperlink" Target="https://1510g3ver-y-https-link-springer-com.z.e-nformation.ro/article/10.1007/s40574-024-00418-7" TargetMode="External"/><Relationship Id="rId581" Type="http://schemas.openxmlformats.org/officeDocument/2006/relationships/hyperlink" Target="https://www.webofscience.com/wos/woscc/full-record/WOS:001381155800001" TargetMode="External"/><Relationship Id="rId580" Type="http://schemas.openxmlformats.org/officeDocument/2006/relationships/hyperlink" Target="https://www.webofscience.com/wos/woscc/full-record/WOS:001202221600001" TargetMode="External"/><Relationship Id="rId103" Type="http://schemas.openxmlformats.org/officeDocument/2006/relationships/hyperlink" Target="https://www.webofscience.com/wos/woscc/full-record/WOS:001265203900001" TargetMode="External"/><Relationship Id="rId224" Type="http://schemas.openxmlformats.org/officeDocument/2006/relationships/hyperlink" Target="https://www.webofscience.com/wos/woscc/full-record/WOS:001364725400001" TargetMode="External"/><Relationship Id="rId345" Type="http://schemas.openxmlformats.org/officeDocument/2006/relationships/hyperlink" Target="https://www.sciencedirect.com/science/article/abs/pii/S0167732224023730" TargetMode="External"/><Relationship Id="rId466" Type="http://schemas.openxmlformats.org/officeDocument/2006/relationships/hyperlink" Target="https://www.mdpi.com/2227-7390/12/19/3095" TargetMode="External"/><Relationship Id="rId587" Type="http://schemas.openxmlformats.org/officeDocument/2006/relationships/hyperlink" Target="https://www.webofscience.com/wos/woscc/full-record/WOS:001249300000002" TargetMode="External"/><Relationship Id="rId102" Type="http://schemas.openxmlformats.org/officeDocument/2006/relationships/hyperlink" Target="https://www.webofscience.com/wos/woscc/full-record/WOS:001338623600001" TargetMode="External"/><Relationship Id="rId223" Type="http://schemas.openxmlformats.org/officeDocument/2006/relationships/hyperlink" Target="https://www.webofscience.com/wos/woscc/full-record/WOS:001366047700001" TargetMode="External"/><Relationship Id="rId344" Type="http://schemas.openxmlformats.org/officeDocument/2006/relationships/hyperlink" Target="https://www.webofscience.com/wos/woscc/full-record/WOS:001323068600001" TargetMode="External"/><Relationship Id="rId465" Type="http://schemas.openxmlformats.org/officeDocument/2006/relationships/hyperlink" Target="https://www.aimspress.com/article/doi/10.3934/math.2024284" TargetMode="External"/><Relationship Id="rId586" Type="http://schemas.openxmlformats.org/officeDocument/2006/relationships/hyperlink" Target="https://www.webofscience.com/wos/woscc/full-record/WOS:001274369800001" TargetMode="External"/><Relationship Id="rId101" Type="http://schemas.openxmlformats.org/officeDocument/2006/relationships/hyperlink" Target="https://www.webofscience.com/wos/woscc/full-record/WOS:001191757600001" TargetMode="External"/><Relationship Id="rId222" Type="http://schemas.openxmlformats.org/officeDocument/2006/relationships/hyperlink" Target="https://www.webofscience.com/wos/woscc/full-record/WOS:001367689700001" TargetMode="External"/><Relationship Id="rId343" Type="http://schemas.openxmlformats.org/officeDocument/2006/relationships/hyperlink" Target="https://www.webofscience.com/wos/woscc/full-record/WOS:000957879700001" TargetMode="External"/><Relationship Id="rId464" Type="http://schemas.openxmlformats.org/officeDocument/2006/relationships/hyperlink" Target="https://www.aimspress.com/article/doi/10.3934/math.2024284" TargetMode="External"/><Relationship Id="rId585" Type="http://schemas.openxmlformats.org/officeDocument/2006/relationships/hyperlink" Target="https://www.webofscience.com/wos/woscc/full-record/WOS:001343279700001" TargetMode="External"/><Relationship Id="rId100" Type="http://schemas.openxmlformats.org/officeDocument/2006/relationships/hyperlink" Target="https://www.webofscience.com/wos/woscc/full-record/WOS:001310070300002" TargetMode="External"/><Relationship Id="rId221" Type="http://schemas.openxmlformats.org/officeDocument/2006/relationships/hyperlink" Target="https://www.webofscience.com/wos/woscc/full-record/WOS:001299145200001" TargetMode="External"/><Relationship Id="rId342" Type="http://schemas.openxmlformats.org/officeDocument/2006/relationships/hyperlink" Target="https://www.webofscience.com/wos/woscc/full-record/WOS:000957879700001" TargetMode="External"/><Relationship Id="rId463" Type="http://schemas.openxmlformats.org/officeDocument/2006/relationships/hyperlink" Target="https://onlinelibrary.wiley.com/doi/abs/10.1002/mma.9304" TargetMode="External"/><Relationship Id="rId584" Type="http://schemas.openxmlformats.org/officeDocument/2006/relationships/hyperlink" Target="https://www.webofscience.com/wos/woscc/full-record/WOS:001334471700010" TargetMode="External"/><Relationship Id="rId217" Type="http://schemas.openxmlformats.org/officeDocument/2006/relationships/hyperlink" Target="https://www.webofscience.com/wos/woscc/full-record/WOS:001269157300001" TargetMode="External"/><Relationship Id="rId338" Type="http://schemas.openxmlformats.org/officeDocument/2006/relationships/hyperlink" Target="https://www.webofscience.com/wos/woscc/full-record/WOS:001151610800001" TargetMode="External"/><Relationship Id="rId459" Type="http://schemas.openxmlformats.org/officeDocument/2006/relationships/hyperlink" Target="https://1510g3ver-y-https-link-springer-com.z.e-nformation.ro/article/10.1007/s12190-024-02113-4" TargetMode="External"/><Relationship Id="rId216" Type="http://schemas.openxmlformats.org/officeDocument/2006/relationships/hyperlink" Target="https://www.webofscience.com/wos/woscc/full-record/WOS:001229070600018" TargetMode="External"/><Relationship Id="rId337" Type="http://schemas.openxmlformats.org/officeDocument/2006/relationships/hyperlink" Target="https://www.webofscience.com/wos/woscc/full-record/WOS:000995314700001" TargetMode="External"/><Relationship Id="rId458" Type="http://schemas.openxmlformats.org/officeDocument/2006/relationships/hyperlink" Target="https://1511h3vig-y-https-onlinelibrary-wiley-com.z.e-nformation.ro/doi/10.1002/mma.10513" TargetMode="External"/><Relationship Id="rId579" Type="http://schemas.openxmlformats.org/officeDocument/2006/relationships/hyperlink" Target="https://www.webofscience.com/wos/woscc/full-record/WOS:001266627200001" TargetMode="External"/><Relationship Id="rId215" Type="http://schemas.openxmlformats.org/officeDocument/2006/relationships/hyperlink" Target="https://www.webofscience.com/wos/woscc/full-record/WOS:001277143900012" TargetMode="External"/><Relationship Id="rId336" Type="http://schemas.openxmlformats.org/officeDocument/2006/relationships/hyperlink" Target="https://www.webofscience.com/wos/woscc/full-record/WOS:001230945500001" TargetMode="External"/><Relationship Id="rId457" Type="http://schemas.openxmlformats.org/officeDocument/2006/relationships/hyperlink" Target="https://1510g3ver-y-https-link-springer-com.z.e-nformation.ro/article/10.1007/s40995-024-01590-3" TargetMode="External"/><Relationship Id="rId578" Type="http://schemas.openxmlformats.org/officeDocument/2006/relationships/hyperlink" Target="https://www.webofscience.com/wos/woscc/full-record/WOS:001270276900001" TargetMode="External"/><Relationship Id="rId699" Type="http://schemas.openxmlformats.org/officeDocument/2006/relationships/hyperlink" Target="https://1510q1k64-y-https-www-webofscience-com.z.e-nformation.ro/wos/woscc/full-record/WOS:001128603000002" TargetMode="External"/><Relationship Id="rId214" Type="http://schemas.openxmlformats.org/officeDocument/2006/relationships/hyperlink" Target="https://www.webofscience.com/wos/woscc/full-record/WOS:001390217300010" TargetMode="External"/><Relationship Id="rId335" Type="http://schemas.openxmlformats.org/officeDocument/2006/relationships/hyperlink" Target="https://www.webofscience.com/wos/woscc/full-record/WOS:001234654500001" TargetMode="External"/><Relationship Id="rId456" Type="http://schemas.openxmlformats.org/officeDocument/2006/relationships/hyperlink" Target="http://inf.ucv.ro/~ami/index.php/ami/article/view/1837" TargetMode="External"/><Relationship Id="rId577" Type="http://schemas.openxmlformats.org/officeDocument/2006/relationships/hyperlink" Target="https://www.webofscience.com/wos/woscc/full-record/WOS:001365012900001" TargetMode="External"/><Relationship Id="rId698" Type="http://schemas.openxmlformats.org/officeDocument/2006/relationships/hyperlink" Target="https://1510q1k64-y-https-www-webofscience-com.z.e-nformation.ro/wos/woscc/full-record/WOS:001179162500001" TargetMode="External"/><Relationship Id="rId219" Type="http://schemas.openxmlformats.org/officeDocument/2006/relationships/hyperlink" Target="https://www.webofscience.com/wos/woscc/full-record/WOS:001220671600001" TargetMode="External"/><Relationship Id="rId218" Type="http://schemas.openxmlformats.org/officeDocument/2006/relationships/hyperlink" Target="https://www.webofscience.com/wos/woscc/full-record/WOS:001363562200001" TargetMode="External"/><Relationship Id="rId339" Type="http://schemas.openxmlformats.org/officeDocument/2006/relationships/hyperlink" Target="https://1510921rs-y-https-www-scopus-com.z.e-nformation.ro/record/display.uri?eid=2-s2.0-85205692695&amp;origin=resultslist&amp;sort=cp-f&amp;src=s&amp;sot=mulcite&amp;sdt=mulcite&amp;s=REFEID%282-s2.0-84951059031%29&amp;citeCnt=1&amp;sessionSearchId=4c226f1ca4f51e5204c6961187d53b71&amp;relpos=9" TargetMode="External"/><Relationship Id="rId330" Type="http://schemas.openxmlformats.org/officeDocument/2006/relationships/hyperlink" Target="https://www.webofscience.com/wos/woscc/full-record/WOS:001221537300002" TargetMode="External"/><Relationship Id="rId451" Type="http://schemas.openxmlformats.org/officeDocument/2006/relationships/hyperlink" Target="https://1510g3v4z-y-https-link-springer-com.z.e-nformation.ro/article/10.1007/s40314-024-02801-8" TargetMode="External"/><Relationship Id="rId572" Type="http://schemas.openxmlformats.org/officeDocument/2006/relationships/hyperlink" Target="https://1510q0c9l-y-https-www-webofscience-com.z.e-nformation.ro/wos/woscc/full-record/WOS:000363034800009" TargetMode="External"/><Relationship Id="rId693" Type="http://schemas.openxmlformats.org/officeDocument/2006/relationships/hyperlink" Target="https://1510q1k64-y-https-www-webofscience-com.z.e-nformation.ro/wos/woscc/full-record/WOS:001252319500001" TargetMode="External"/><Relationship Id="rId450" Type="http://schemas.openxmlformats.org/officeDocument/2006/relationships/hyperlink" Target="https://1510g3v4z-y-https-link-springer-com.z.e-nformation.ro/article/10.1007/s41980-024-00917-5" TargetMode="External"/><Relationship Id="rId571" Type="http://schemas.openxmlformats.org/officeDocument/2006/relationships/hyperlink" Target="https://www.webofscience.com/wos/woscc/full-record/WOS:001389984800001" TargetMode="External"/><Relationship Id="rId692" Type="http://schemas.openxmlformats.org/officeDocument/2006/relationships/hyperlink" Target="https://1510q1jr2-y-https-www-webofscience-com.z.e-nformation.ro/wos/woscc/full-record/WOS:001180678000001" TargetMode="External"/><Relationship Id="rId570" Type="http://schemas.openxmlformats.org/officeDocument/2006/relationships/hyperlink" Target="https://1510q0c9l-y-https-www-webofscience-com.z.e-nformation.ro/wos/woscc/full-record/WOS:000363034800009" TargetMode="External"/><Relationship Id="rId691" Type="http://schemas.openxmlformats.org/officeDocument/2006/relationships/hyperlink" Target="https://doi.org/10.1016/j.jnc.2024.126676" TargetMode="External"/><Relationship Id="rId690" Type="http://schemas.openxmlformats.org/officeDocument/2006/relationships/hyperlink" Target="https://1510q1jr2-y-https-www-webofscience-com.z.e-nformation.ro/wos/woscc/full-record/WOS:001173249100001" TargetMode="External"/><Relationship Id="rId213" Type="http://schemas.openxmlformats.org/officeDocument/2006/relationships/hyperlink" Target="https://www.webofscience.com/wos/woscc/full-record/WOS:001469736200005" TargetMode="External"/><Relationship Id="rId334" Type="http://schemas.openxmlformats.org/officeDocument/2006/relationships/hyperlink" Target="https://www.webofscience.com/wos/woscc/full-record/WOS:001252175700001" TargetMode="External"/><Relationship Id="rId455" Type="http://schemas.openxmlformats.org/officeDocument/2006/relationships/hyperlink" Target="https://doiserbia.nb.rs/Article.aspx?ID=0354-51802404317K" TargetMode="External"/><Relationship Id="rId576" Type="http://schemas.openxmlformats.org/officeDocument/2006/relationships/hyperlink" Target="https://www.webofscience.com/wos/woscc/full-record/WOS:001270276900001" TargetMode="External"/><Relationship Id="rId697" Type="http://schemas.openxmlformats.org/officeDocument/2006/relationships/hyperlink" Target="https://1510q1k64-y-https-www-webofscience-com.z.e-nformation.ro/wos/woscc/full-record/WOS:001210868600001" TargetMode="External"/><Relationship Id="rId212" Type="http://schemas.openxmlformats.org/officeDocument/2006/relationships/hyperlink" Target="https://www.webofscience.com/wos/woscc/full-record/WOS:001302209100001" TargetMode="External"/><Relationship Id="rId333" Type="http://schemas.openxmlformats.org/officeDocument/2006/relationships/hyperlink" Target="https://www.webofscience.com/wos/woscc/full-record/WOS:001280414900001" TargetMode="External"/><Relationship Id="rId454" Type="http://schemas.openxmlformats.org/officeDocument/2006/relationships/hyperlink" Target="https://1510g3vb5-y-https-link-springer-com.z.e-nformation.ro/article/10.1007/s12190-024-02113-4" TargetMode="External"/><Relationship Id="rId575" Type="http://schemas.openxmlformats.org/officeDocument/2006/relationships/hyperlink" Target="https://1510q06g7-y-https-www-webofscience-com.z.e-nformation.ro/wos/author/record/1673308" TargetMode="External"/><Relationship Id="rId696" Type="http://schemas.openxmlformats.org/officeDocument/2006/relationships/hyperlink" Target="https://1510q1k64-y-https-www-webofscience-com.z.e-nformation.ro/wos/woscc/full-record/WOS:001163219200001" TargetMode="External"/><Relationship Id="rId211" Type="http://schemas.openxmlformats.org/officeDocument/2006/relationships/hyperlink" Target="https://www.webofscience.com/wos/woscc/full-record/WOS:001264962000044" TargetMode="External"/><Relationship Id="rId332" Type="http://schemas.openxmlformats.org/officeDocument/2006/relationships/hyperlink" Target="https://www.webofscience.com/wos/woscc/full-record/WOS:001343447900001" TargetMode="External"/><Relationship Id="rId453" Type="http://schemas.openxmlformats.org/officeDocument/2006/relationships/hyperlink" Target="https://global-sci.com/article/91310/direct-inverse-theorems-of-approximation-by-linear-combinations-of-weighted-baskakovdurrmeyer-operators-in-orlicz-spaces" TargetMode="External"/><Relationship Id="rId574" Type="http://schemas.openxmlformats.org/officeDocument/2006/relationships/hyperlink" Target="https://1510q0c9l-y-https-www-webofscience-com.z.e-nformation.ro/wos/woscc/full-record/WOS:000363034800009" TargetMode="External"/><Relationship Id="rId695" Type="http://schemas.openxmlformats.org/officeDocument/2006/relationships/hyperlink" Target="https://1510q1k64-y-https-www-webofscience-com.z.e-nformation.ro/wos/woscc/full-record/WOS:001192114300001" TargetMode="External"/><Relationship Id="rId210" Type="http://schemas.openxmlformats.org/officeDocument/2006/relationships/hyperlink" Target="https://www.webofscience.com/wos/woscc/full-record/WOS:001264962000042" TargetMode="External"/><Relationship Id="rId331" Type="http://schemas.openxmlformats.org/officeDocument/2006/relationships/hyperlink" Target="https://www.webofscience.com/wos/woscc/full-record/WOS:000957879700001" TargetMode="External"/><Relationship Id="rId452" Type="http://schemas.openxmlformats.org/officeDocument/2006/relationships/hyperlink" Target="https://journals.plos.org/plosone/article?id=10.1371/journal.pone.0296365" TargetMode="External"/><Relationship Id="rId573" Type="http://schemas.openxmlformats.org/officeDocument/2006/relationships/hyperlink" Target="https://1510q0c9l-y-https-www-webofscience-com.z.e-nformation.ro/wos/woscc/full-record/WOS:000363034800009" TargetMode="External"/><Relationship Id="rId694" Type="http://schemas.openxmlformats.org/officeDocument/2006/relationships/hyperlink" Target="https://1510q1k64-y-https-www-webofscience-com.z.e-nformation.ro/wos/woscc/full-record/WOS:001208829800001" TargetMode="External"/><Relationship Id="rId370" Type="http://schemas.openxmlformats.org/officeDocument/2006/relationships/hyperlink" Target="https://rjor.ro/wp-content/uploads/2024/12/RETROSPECTIVE-STUDY-OF-BONE-RESORPTION-RATES-OF-DENTAL-IMPLANTS-IN-RELATION-TO-THE-TIME-OF-INSERTION-IMMEDIATE-VERSUS-DELAYED.pdf" TargetMode="External"/><Relationship Id="rId491" Type="http://schemas.openxmlformats.org/officeDocument/2006/relationships/hyperlink" Target="https://link.springer.com/article/10.1007/s11205-024-03313-y" TargetMode="External"/><Relationship Id="rId490" Type="http://schemas.openxmlformats.org/officeDocument/2006/relationships/hyperlink" Target="https://www.sciencedirect.com/science/article/pii/S2211379723006551" TargetMode="External"/><Relationship Id="rId129" Type="http://schemas.openxmlformats.org/officeDocument/2006/relationships/hyperlink" Target="https://www.webofscience.com/wos/woscc/full-record/WOS:001311316500001" TargetMode="External"/><Relationship Id="rId128" Type="http://schemas.openxmlformats.org/officeDocument/2006/relationships/hyperlink" Target="https://www.webofscience.com/wos/woscc/full-record/WOS:001242208000001" TargetMode="External"/><Relationship Id="rId249" Type="http://schemas.openxmlformats.org/officeDocument/2006/relationships/hyperlink" Target="https://recyt.fecyt.es/index.php/retos/article/view/109097" TargetMode="External"/><Relationship Id="rId127" Type="http://schemas.openxmlformats.org/officeDocument/2006/relationships/hyperlink" Target="https://www.webofscience.com/wos/woscc/full-record/WOS:001254428300001" TargetMode="External"/><Relationship Id="rId248" Type="http://schemas.openxmlformats.org/officeDocument/2006/relationships/hyperlink" Target="https://www.webofscience.com/wos/alldb/full-record/WOS:001229070600067" TargetMode="External"/><Relationship Id="rId369" Type="http://schemas.openxmlformats.org/officeDocument/2006/relationships/hyperlink" Target="https://rjor.ro/wp-content/uploads/2024/12/RETROSPECTIVE-STUDY-OF-BONE-RESORPTION-RATES-OF-DENTAL-IMPLANTS-IN-RELATION-TO-THE-TIME-OF-INSERTION-IMMEDIATE-VERSUS-DELAYED.pdf" TargetMode="External"/><Relationship Id="rId126" Type="http://schemas.openxmlformats.org/officeDocument/2006/relationships/hyperlink" Target="https://www.webofscience.com/wos/woscc/full-record/WOS:001289575700001" TargetMode="External"/><Relationship Id="rId247" Type="http://schemas.openxmlformats.org/officeDocument/2006/relationships/hyperlink" Target="https://www.sciencedirect.com/science/article/abs/pii/S0160791X24000447?via%3Dihub" TargetMode="External"/><Relationship Id="rId368" Type="http://schemas.openxmlformats.org/officeDocument/2006/relationships/hyperlink" Target="https://journals.plos.org/plosone/article?id=10.1371/journal.pone.0310860" TargetMode="External"/><Relationship Id="rId489" Type="http://schemas.openxmlformats.org/officeDocument/2006/relationships/hyperlink" Target="https://link.springer.com/article/10.1007/s11082-023-05955-7" TargetMode="External"/><Relationship Id="rId121" Type="http://schemas.openxmlformats.org/officeDocument/2006/relationships/hyperlink" Target="https://www.webofscience.com/wos/woscc/full-record/WOS:001326083100001" TargetMode="External"/><Relationship Id="rId242" Type="http://schemas.openxmlformats.org/officeDocument/2006/relationships/hyperlink" Target="https://www.scopus.com/record/display.uri?eid=2-s2.0-85181522274&amp;origin=resultslist&amp;sort=plf-f&amp;src=s&amp;sot=cite&amp;sdt=a&amp;s=ref%282-s2.0-85165184763%29&amp;relpos=5" TargetMode="External"/><Relationship Id="rId363" Type="http://schemas.openxmlformats.org/officeDocument/2006/relationships/hyperlink" Target="https://rjor.ro/wp-content/uploads/2024/12/RETROSPECTIVE-STUDY-OF-BONE-RESORPTION-RATES-OF-DENTAL-IMPLANTS-IN-RELATION-TO-THE-TIME-OF-INSERTION-IMMEDIATE-VERSUS-DELAYED.pdf" TargetMode="External"/><Relationship Id="rId484" Type="http://schemas.openxmlformats.org/officeDocument/2006/relationships/hyperlink" Target="https://doi.org/10.1007/s11082-023-06035-6" TargetMode="External"/><Relationship Id="rId120" Type="http://schemas.openxmlformats.org/officeDocument/2006/relationships/hyperlink" Target="https://www.webofscience.com/wos/woscc/full-record/WOS:001323460800001" TargetMode="External"/><Relationship Id="rId241" Type="http://schemas.openxmlformats.org/officeDocument/2006/relationships/hyperlink" Target="https://www.scopus.com/record/display.uri?eid=2-s2.0-85192179989&amp;origin=resultslist&amp;sort=plf-f&amp;src=s&amp;sot=cite&amp;sdt=a&amp;s=ref%282-s2.0-85140745432%29&amp;relpos=2" TargetMode="External"/><Relationship Id="rId362" Type="http://schemas.openxmlformats.org/officeDocument/2006/relationships/hyperlink" Target="https://rjor.ro/wp-content/uploads/2024/12/RETROSPECTIVE-STUDY-ON-THE-INFLUENCE-OF-THE-TYPE-OF-PROSTHETIC-MATERIAL-ON-THE-LEVELS-OF-BONE-RESORPTION-AROUND-DENTAL-IMPLANTS.pdf" TargetMode="External"/><Relationship Id="rId483" Type="http://schemas.openxmlformats.org/officeDocument/2006/relationships/hyperlink" Target="https://link.springer.com/article/10.1007/s11082-023-05954-8" TargetMode="External"/><Relationship Id="rId240" Type="http://schemas.openxmlformats.org/officeDocument/2006/relationships/hyperlink" Target="https://www.scopus.com/record/display.uri?eid=2-s2.0-105001663522&amp;origin=resultslist&amp;sort=plf-f&amp;src=s&amp;sot=cite&amp;sdt=a&amp;s=ref%282-s2.0-85143760574%29&amp;sessionSearchId=03763e72edbb512686c2bea0f0ae264a&amp;relpos=10" TargetMode="External"/><Relationship Id="rId361" Type="http://schemas.openxmlformats.org/officeDocument/2006/relationships/hyperlink" Target="https://rjor.ro/wp-content/uploads/2024/12/RETROSPECTIVE-STUDY-OF-BONE-RESORPTION-RATES-OF-DENTAL-IMPLANTS-IN-RELATION-TO-THE-TIME-OF-INSERTION-IMMEDIATE-VERSUS-DELAYED.pdf" TargetMode="External"/><Relationship Id="rId482" Type="http://schemas.openxmlformats.org/officeDocument/2006/relationships/hyperlink" Target="https://link.springer.com/article/10.1007/s11082-023-05634-7" TargetMode="External"/><Relationship Id="rId360" Type="http://schemas.openxmlformats.org/officeDocument/2006/relationships/hyperlink" Target="http://www.wseas.us/e-library/conferences/2011/Paris/ECC/ECC-64.pdf" TargetMode="External"/><Relationship Id="rId481" Type="http://schemas.openxmlformats.org/officeDocument/2006/relationships/hyperlink" Target="https://papers.ssrn.com/sol3/papers.cfm?abstract_id=4685247" TargetMode="External"/><Relationship Id="rId125" Type="http://schemas.openxmlformats.org/officeDocument/2006/relationships/hyperlink" Target="https://www.webofscience.com/wos/woscc/full-record/WOS:001198844800001" TargetMode="External"/><Relationship Id="rId246" Type="http://schemas.openxmlformats.org/officeDocument/2006/relationships/hyperlink" Target="https://www.mdpi.com/2076-3417/14/9/3597" TargetMode="External"/><Relationship Id="rId367" Type="http://schemas.openxmlformats.org/officeDocument/2006/relationships/hyperlink" Target="https://www.scielo.br/j/ramb/a/8x4QWLGT44By8qSx7f7XSbw/" TargetMode="External"/><Relationship Id="rId488" Type="http://schemas.openxmlformats.org/officeDocument/2006/relationships/hyperlink" Target="https://link.springer.com/article/10.1007/s11082-023-05985-1" TargetMode="External"/><Relationship Id="rId124" Type="http://schemas.openxmlformats.org/officeDocument/2006/relationships/hyperlink" Target="https://www.webofscience.com/wos/woscc/full-record/WOS:001309731100001" TargetMode="External"/><Relationship Id="rId245" Type="http://schemas.openxmlformats.org/officeDocument/2006/relationships/hyperlink" Target="https://www.mdpi.com/2227-7102/14/11/1189" TargetMode="External"/><Relationship Id="rId366" Type="http://schemas.openxmlformats.org/officeDocument/2006/relationships/hyperlink" Target="https://link.springer.com/article/10.1186/s12887-024-04533-4" TargetMode="External"/><Relationship Id="rId487" Type="http://schemas.openxmlformats.org/officeDocument/2006/relationships/hyperlink" Target="https://link.springer.com/article/10.1007/s11082-023-05953-9" TargetMode="External"/><Relationship Id="rId123" Type="http://schemas.openxmlformats.org/officeDocument/2006/relationships/hyperlink" Target="https://iopscience.iop.org/article/10.1088/1755-1315/1316/1/012009/meta" TargetMode="External"/><Relationship Id="rId244" Type="http://schemas.openxmlformats.org/officeDocument/2006/relationships/hyperlink" Target="https://www.mdpi.com/2076-3417/14/22/10476" TargetMode="External"/><Relationship Id="rId365" Type="http://schemas.openxmlformats.org/officeDocument/2006/relationships/hyperlink" Target="https://1510a3lpc-y-https-www-sciencedirect-com.z.e-nformation.ro/science/article/pii/S1359644624003726?via%3Dihub" TargetMode="External"/><Relationship Id="rId486" Type="http://schemas.openxmlformats.org/officeDocument/2006/relationships/hyperlink" Target="https://link.springer.com/article/10.1007/s11082-023-06088-7" TargetMode="External"/><Relationship Id="rId122" Type="http://schemas.openxmlformats.org/officeDocument/2006/relationships/hyperlink" Target="https://www.webofscience.com/wos/woscc/full-record/WOS:001335758200001" TargetMode="External"/><Relationship Id="rId243" Type="http://schemas.openxmlformats.org/officeDocument/2006/relationships/hyperlink" Target="https://www.mdpi.com/2071-1050/16/22/9908" TargetMode="External"/><Relationship Id="rId364" Type="http://schemas.openxmlformats.org/officeDocument/2006/relationships/hyperlink" Target="https://rjor.ro/wp-content/uploads/2024/12/RETROSPECTIVE-STUDY-ON-THE-INFLUENCE-OF-THE-TYPE-OF-PROSTHETIC-MATERIAL-ON-THE-LEVELS-OF-BONE-RESORPTION-AROUND-DENTAL-IMPLANTS.pdf" TargetMode="External"/><Relationship Id="rId485" Type="http://schemas.openxmlformats.org/officeDocument/2006/relationships/hyperlink" Target="https://www.sciencedirect.com/science/article/abs/pii/S0960077923013462" TargetMode="External"/><Relationship Id="rId95" Type="http://schemas.openxmlformats.org/officeDocument/2006/relationships/hyperlink" Target="https://www.webofscience.com/wos/alldb/full-record/WOS:001392543700001" TargetMode="External"/><Relationship Id="rId94" Type="http://schemas.openxmlformats.org/officeDocument/2006/relationships/hyperlink" Target="https://www.webofscience.com/wos/alldb/full-record/WOS:001392543700001" TargetMode="External"/><Relationship Id="rId97" Type="http://schemas.openxmlformats.org/officeDocument/2006/relationships/hyperlink" Target="https://www.webofscience.com/wos/woscc/full-record/WOS:001170155000001" TargetMode="External"/><Relationship Id="rId96" Type="http://schemas.openxmlformats.org/officeDocument/2006/relationships/hyperlink" Target="https://www.webofscience.com/wos/alldb/full-record/ZOOREC:ZOOR16102008426" TargetMode="External"/><Relationship Id="rId99" Type="http://schemas.openxmlformats.org/officeDocument/2006/relationships/hyperlink" Target="https://www.webofscience.com/wos/woscc/full-record/WOS:001321576500003" TargetMode="External"/><Relationship Id="rId480" Type="http://schemas.openxmlformats.org/officeDocument/2006/relationships/hyperlink" Target="https://boundaryvalueproblems.springeropen.com/articles/10.1186/s13661-024-01876-w" TargetMode="External"/><Relationship Id="rId98" Type="http://schemas.openxmlformats.org/officeDocument/2006/relationships/hyperlink" Target="https://www.webofscience.com/wos/woscc/full-record/WOS:001174109800002" TargetMode="External"/><Relationship Id="rId91" Type="http://schemas.openxmlformats.org/officeDocument/2006/relationships/hyperlink" Target="https://www.webofscience.com/wos/alldb/full-record/WOS:001392543700001" TargetMode="External"/><Relationship Id="rId90" Type="http://schemas.openxmlformats.org/officeDocument/2006/relationships/hyperlink" Target="https://www.webofscience.com/wos/alldb/full-record/WOS:001392543700001" TargetMode="External"/><Relationship Id="rId93" Type="http://schemas.openxmlformats.org/officeDocument/2006/relationships/hyperlink" Target="https://www.webofscience.com/wos/alldb/full-record/WOS:001392543700001" TargetMode="External"/><Relationship Id="rId92" Type="http://schemas.openxmlformats.org/officeDocument/2006/relationships/hyperlink" Target="https://www.webofscience.com/wos/alldb/full-record/WOS:001392543700001" TargetMode="External"/><Relationship Id="rId118" Type="http://schemas.openxmlformats.org/officeDocument/2006/relationships/hyperlink" Target="https://www.webofscience.com/wos/woscc/full-record/WOS:001098104800001" TargetMode="External"/><Relationship Id="rId239" Type="http://schemas.openxmlformats.org/officeDocument/2006/relationships/hyperlink" Target="https://www.scopus.com/record/display.uri?eid=2-s2.0-85181221387&amp;origin=resultslist&amp;sort=plf-f&amp;src=s&amp;sot=cite&amp;sdt=a&amp;s=ref%282-s2.0-85143760574%29&amp;sessionSearchId=03763e72edbb512686c2bea0f0ae264a&amp;relpos=9" TargetMode="External"/><Relationship Id="rId117" Type="http://schemas.openxmlformats.org/officeDocument/2006/relationships/hyperlink" Target="https://www.webofscience.com/wos/woscc/full-record/WOS:001088672100001" TargetMode="External"/><Relationship Id="rId238" Type="http://schemas.openxmlformats.org/officeDocument/2006/relationships/hyperlink" Target="https://www.scopus.com/record/display.uri?eid=2-s2.0-85189909336&amp;origin=resultslist&amp;sort=plf-f&amp;src=s&amp;sot=cite&amp;sdt=a&amp;s=ref%282-s2.0-85143760574%29&amp;sessionSearchId=03763e72edbb512686c2bea0f0ae264a&amp;relpos=8" TargetMode="External"/><Relationship Id="rId359" Type="http://schemas.openxmlformats.org/officeDocument/2006/relationships/hyperlink" Target="https://link.springer.com/chapter/10.1007/978-3-031-65223-3_2" TargetMode="External"/><Relationship Id="rId116" Type="http://schemas.openxmlformats.org/officeDocument/2006/relationships/hyperlink" Target="https://www.webofscience.com/wos/alldb/full-record/WOS:001146669200046" TargetMode="External"/><Relationship Id="rId237" Type="http://schemas.openxmlformats.org/officeDocument/2006/relationships/hyperlink" Target="https://www.scopus.com/record/display.uri?eid=2-s2.0-85209230970&amp;origin=resultslist&amp;sort=plf-f&amp;src=s&amp;sot=cite&amp;sdt=a&amp;s=ref%282-s2.0-85143760574%29&amp;sessionSearchId=03763e72edbb512686c2bea0f0ae264a&amp;relpos=1" TargetMode="External"/><Relationship Id="rId358" Type="http://schemas.openxmlformats.org/officeDocument/2006/relationships/hyperlink" Target="http://www.wseas.us/e-library/conferences/2011/Paris/ECC/ECC-64.pdf" TargetMode="External"/><Relationship Id="rId479" Type="http://schemas.openxmlformats.org/officeDocument/2006/relationships/hyperlink" Target="https://www.mdpi.com/2075-1680/13/12/841" TargetMode="External"/><Relationship Id="rId115" Type="http://schemas.openxmlformats.org/officeDocument/2006/relationships/hyperlink" Target="https://www.webofscience.com/wos/alldb/full-record/WOS:001151885300001" TargetMode="External"/><Relationship Id="rId236" Type="http://schemas.openxmlformats.org/officeDocument/2006/relationships/hyperlink" Target="https://www.webofscience.com/wos/woscc/full-record/WOS:001244998300001" TargetMode="External"/><Relationship Id="rId357" Type="http://schemas.openxmlformats.org/officeDocument/2006/relationships/hyperlink" Target="https://www.sciencedirect.com/science/article/pii/S246822762400334X" TargetMode="External"/><Relationship Id="rId478" Type="http://schemas.openxmlformats.org/officeDocument/2006/relationships/hyperlink" Target="https://academic.oup.com/lambio/article-abstract/77/4/ovae032/7640851?redirectedFrom=fulltext&amp;login=false" TargetMode="External"/><Relationship Id="rId599" Type="http://schemas.openxmlformats.org/officeDocument/2006/relationships/hyperlink" Target="https://www.webofscience.com/wos/woscc/full-record/WOS:001266758600001" TargetMode="External"/><Relationship Id="rId119" Type="http://schemas.openxmlformats.org/officeDocument/2006/relationships/hyperlink" Target="https://www.webofscience.com/wos/woscc/full-record/WOS:001304748700001" TargetMode="External"/><Relationship Id="rId110" Type="http://schemas.openxmlformats.org/officeDocument/2006/relationships/hyperlink" Target="https://www.webofscience.com/wos/woscc/full-record/WOS:001390715100001" TargetMode="External"/><Relationship Id="rId231" Type="http://schemas.openxmlformats.org/officeDocument/2006/relationships/hyperlink" Target="https://www.webofscience.com/wos/woscc/full-record/WOS:001299145200001" TargetMode="External"/><Relationship Id="rId352" Type="http://schemas.openxmlformats.org/officeDocument/2006/relationships/hyperlink" Target="https://link.springer.com/chapter/10.1007/978-3-031-62158-1_1" TargetMode="External"/><Relationship Id="rId473" Type="http://schemas.openxmlformats.org/officeDocument/2006/relationships/hyperlink" Target="https://www.mdpi.com/2075-1680/13/12/844" TargetMode="External"/><Relationship Id="rId594" Type="http://schemas.openxmlformats.org/officeDocument/2006/relationships/hyperlink" Target="https://www.scopus.com/record/display.uri?eid=2-s2.0-85192356680&amp;origin=resultslist&amp;sort=plf-f&amp;src=s&amp;sot=cite&amp;sdt=a&amp;s=ref%282-s2.0-85137395015%29&amp;sessionSearchId=1d1bb53cf15620f4743460e34c672034&amp;relpos=8" TargetMode="External"/><Relationship Id="rId230" Type="http://schemas.openxmlformats.org/officeDocument/2006/relationships/hyperlink" Target="https://www.webofscience.com/wos/woscc/full-record/WOS:001219725100001" TargetMode="External"/><Relationship Id="rId351" Type="http://schemas.openxmlformats.org/officeDocument/2006/relationships/hyperlink" Target="https://www.sciencedirect.com/science/article/pii/S0924224424002693" TargetMode="External"/><Relationship Id="rId472" Type="http://schemas.openxmlformats.org/officeDocument/2006/relationships/hyperlink" Target="https://www.mdpi.com/2227-7390/12/2/234" TargetMode="External"/><Relationship Id="rId593" Type="http://schemas.openxmlformats.org/officeDocument/2006/relationships/hyperlink" Target="https://www.webofscience.com/wos/woscc/full-record/WOS:001267185800001" TargetMode="External"/><Relationship Id="rId350" Type="http://schemas.openxmlformats.org/officeDocument/2006/relationships/hyperlink" Target="https://www.mdpi.com/2077-0472/14/7/1167" TargetMode="External"/><Relationship Id="rId471" Type="http://schemas.openxmlformats.org/officeDocument/2006/relationships/hyperlink" Target="https://www.cs.ubbcluj.ro/journal/studia-mathematica/journal/article/view/1556" TargetMode="External"/><Relationship Id="rId592" Type="http://schemas.openxmlformats.org/officeDocument/2006/relationships/hyperlink" Target="https://www.webofscience.com/wos/woscc/full-record/WOS:001299370300001" TargetMode="External"/><Relationship Id="rId470" Type="http://schemas.openxmlformats.org/officeDocument/2006/relationships/hyperlink" Target="https://gcris.okan.edu.tr/entities/publication/7a1b1bec-38d9-4b64-a874-ad1b6e05729a/full" TargetMode="External"/><Relationship Id="rId591" Type="http://schemas.openxmlformats.org/officeDocument/2006/relationships/hyperlink" Target="https://www.webofscience.com/wos/woscc/full-record/WOS:001224917600001" TargetMode="External"/><Relationship Id="rId114" Type="http://schemas.openxmlformats.org/officeDocument/2006/relationships/hyperlink" Target="https://www.webofscience.com/wos/woscc/full-record/WOS:001326083100001" TargetMode="External"/><Relationship Id="rId235" Type="http://schemas.openxmlformats.org/officeDocument/2006/relationships/hyperlink" Target="https://www.webofscience.com/wos/woscc/full-record/WOS:001331138100003" TargetMode="External"/><Relationship Id="rId356" Type="http://schemas.openxmlformats.org/officeDocument/2006/relationships/hyperlink" Target="http://www.wseas.us/e-library/conferences/2011/Paris/ECC/ECC-64.pdf" TargetMode="External"/><Relationship Id="rId477" Type="http://schemas.openxmlformats.org/officeDocument/2006/relationships/hyperlink" Target="https://www.mdpi.com/2504-3110/8/1/59" TargetMode="External"/><Relationship Id="rId598" Type="http://schemas.openxmlformats.org/officeDocument/2006/relationships/hyperlink" Target="https://www.scopus.com/record/display.uri?eid=2-s2.0-85194476332&amp;origin=resultslist&amp;sort=plf-f&amp;src=s&amp;sot=cite&amp;sdt=cl&amp;s=ref%282-s2.0-85051091275%29&amp;sessionSearchId=eaaaf2333e055597092825ad10dc17f2&amp;relpos=9" TargetMode="External"/><Relationship Id="rId113" Type="http://schemas.openxmlformats.org/officeDocument/2006/relationships/hyperlink" Target="https://www.webofscience.com/wos/woscc/full-record/WOS:001323460800001" TargetMode="External"/><Relationship Id="rId234" Type="http://schemas.openxmlformats.org/officeDocument/2006/relationships/hyperlink" Target="https://www.webofscience.com/wos/woscc/full-record/WOS:001333749900001" TargetMode="External"/><Relationship Id="rId355" Type="http://schemas.openxmlformats.org/officeDocument/2006/relationships/hyperlink" Target="https://www.sciencedirect.com/science/article/pii/S266729522400031X" TargetMode="External"/><Relationship Id="rId476" Type="http://schemas.openxmlformats.org/officeDocument/2006/relationships/hyperlink" Target="https://www.aimspress.com/article/id/671f7bf1ba35de7eae907c8e" TargetMode="External"/><Relationship Id="rId597" Type="http://schemas.openxmlformats.org/officeDocument/2006/relationships/hyperlink" Target="https://www.scopus.com/record/display.uri?eid=2-s2.0-85199218401&amp;origin=resultslist&amp;sort=plf-f&amp;src=s&amp;sot=cite&amp;sdt=cl&amp;s=ref%282-s2.0-85051091275%29&amp;sessionSearchId=eaaaf2333e055597092825ad10dc17f2&amp;relpos=6" TargetMode="External"/><Relationship Id="rId112" Type="http://schemas.openxmlformats.org/officeDocument/2006/relationships/hyperlink" Target="https://www.webofscience.com/wos/woscc/full-record/WOS:001237333200003" TargetMode="External"/><Relationship Id="rId233" Type="http://schemas.openxmlformats.org/officeDocument/2006/relationships/hyperlink" Target="https://www.webofscience.com/wos/woscc/full-record/WOS:001273727100001" TargetMode="External"/><Relationship Id="rId354" Type="http://schemas.openxmlformats.org/officeDocument/2006/relationships/hyperlink" Target="http://www.wseas.us/e-library/conferences/2011/Paris/ECC/ECC-64.pdf" TargetMode="External"/><Relationship Id="rId475" Type="http://schemas.openxmlformats.org/officeDocument/2006/relationships/hyperlink" Target="http://www.vtg.mod.gov.rs/archive/2024/military-technical-courier-4-2024.pdf" TargetMode="External"/><Relationship Id="rId596" Type="http://schemas.openxmlformats.org/officeDocument/2006/relationships/hyperlink" Target="https://www.scopus.com/record/display.uri?eid=2-s2.0-85199218401&amp;origin=resultslist&amp;sort=plf-f&amp;src=s&amp;sot=cite&amp;sdt=cl&amp;s=ref%282-s2.0-85051091275%29&amp;sessionSearchId=eaaaf2333e055597092825ad10dc17f2&amp;relpos=6" TargetMode="External"/><Relationship Id="rId111" Type="http://schemas.openxmlformats.org/officeDocument/2006/relationships/hyperlink" Target="https://www.webofscience.com/wos/woscc/full-record/WOS:001128848200001" TargetMode="External"/><Relationship Id="rId232" Type="http://schemas.openxmlformats.org/officeDocument/2006/relationships/hyperlink" Target="https://www.webofscience.com/wos/woscc/full-record/WOS:001229070600067" TargetMode="External"/><Relationship Id="rId353" Type="http://schemas.openxmlformats.org/officeDocument/2006/relationships/hyperlink" Target="https://www.webofscience.com/wos/alldb/full-record/WOS:001183914700002" TargetMode="External"/><Relationship Id="rId474" Type="http://schemas.openxmlformats.org/officeDocument/2006/relationships/hyperlink" Target="https://www.mdpi.com/2073-8994/16/12/1604" TargetMode="External"/><Relationship Id="rId595" Type="http://schemas.openxmlformats.org/officeDocument/2006/relationships/hyperlink" Target="https://www.scopus.com/results/results.uri?s=ref%282-s2.0-85051091275%29&amp;sot=cite&amp;sdt=cl&amp;origin=resultslist&amp;src=s&amp;sort=plf-f&amp;limit=10&amp;sessionSearchId=eaaaf2333e055597092825ad10dc17f2&amp;yearFrom=2024&amp;yearTo=2024" TargetMode="External"/><Relationship Id="rId305" Type="http://schemas.openxmlformats.org/officeDocument/2006/relationships/hyperlink" Target="https://www.webofscience.com/wos/woscc/full-record/WOS:001232094200001" TargetMode="External"/><Relationship Id="rId426" Type="http://schemas.openxmlformats.org/officeDocument/2006/relationships/hyperlink" Target="https://doi.org/10.3390/app14188288" TargetMode="External"/><Relationship Id="rId547" Type="http://schemas.openxmlformats.org/officeDocument/2006/relationships/hyperlink" Target="https://www.worldscientific.com/doi/abs/10.1142/S0217984925500356" TargetMode="External"/><Relationship Id="rId668" Type="http://schemas.openxmlformats.org/officeDocument/2006/relationships/hyperlink" Target="https://1510q1jnf-y-https-www-webofscience-com.z.e-nformation.ro/wos/woscc/full-record/WOS:001142128200001" TargetMode="External"/><Relationship Id="rId304" Type="http://schemas.openxmlformats.org/officeDocument/2006/relationships/hyperlink" Target="https://www.webofscience.com/wos/woscc/full-record/WOS:001250713900001" TargetMode="External"/><Relationship Id="rId425" Type="http://schemas.openxmlformats.org/officeDocument/2006/relationships/hyperlink" Target="https://doi.org/10.1007/s11269-024-03993-8" TargetMode="External"/><Relationship Id="rId546" Type="http://schemas.openxmlformats.org/officeDocument/2006/relationships/hyperlink" Target="https://www.worldscientific.com/doi/abs/10.1142/S0218863524500346" TargetMode="External"/><Relationship Id="rId667" Type="http://schemas.openxmlformats.org/officeDocument/2006/relationships/hyperlink" Target="https://1510q1jnf-y-https-www-webofscience-com.z.e-nformation.ro/wos/woscc/full-record/WOS:001216331400001" TargetMode="External"/><Relationship Id="rId303" Type="http://schemas.openxmlformats.org/officeDocument/2006/relationships/hyperlink" Target="https://www.webofscience.com/wos/woscc/full-record/WOS:001253247900003" TargetMode="External"/><Relationship Id="rId424" Type="http://schemas.openxmlformats.org/officeDocument/2006/relationships/hyperlink" Target="https://doi.org/10.3390/su16041539" TargetMode="External"/><Relationship Id="rId545" Type="http://schemas.openxmlformats.org/officeDocument/2006/relationships/hyperlink" Target="https://www.nature.com/articles/s41598-024-72744-x" TargetMode="External"/><Relationship Id="rId666" Type="http://schemas.openxmlformats.org/officeDocument/2006/relationships/hyperlink" Target="https://1510q1jnf-y-https-www-webofscience-com.z.e-nformation.ro/wos/alldb/full-record/WOS:000929563600001" TargetMode="External"/><Relationship Id="rId302" Type="http://schemas.openxmlformats.org/officeDocument/2006/relationships/hyperlink" Target="https://www.webofscience.com/wos/woscc/full-record/WOS:001286055900001" TargetMode="External"/><Relationship Id="rId423" Type="http://schemas.openxmlformats.org/officeDocument/2006/relationships/hyperlink" Target="https://doi.org/10.1111/tgis.13271" TargetMode="External"/><Relationship Id="rId544" Type="http://schemas.openxmlformats.org/officeDocument/2006/relationships/hyperlink" Target="https://www.tandfonline.com/doi/full/10.1080/16583655.2024.2399870" TargetMode="External"/><Relationship Id="rId665" Type="http://schemas.openxmlformats.org/officeDocument/2006/relationships/hyperlink" Target="https://1510q1jnf-y-https-www-webofscience-com.z.e-nformation.ro/wos/woscc/full-record/WOS:001165008800001" TargetMode="External"/><Relationship Id="rId309" Type="http://schemas.openxmlformats.org/officeDocument/2006/relationships/hyperlink" Target="https://www.webofscience.com/wos/woscc/full-record/WOS:001143300500007" TargetMode="External"/><Relationship Id="rId308" Type="http://schemas.openxmlformats.org/officeDocument/2006/relationships/hyperlink" Target="https://www.webofscience.com/wos/woscc/full-record/WOS:001348979000001" TargetMode="External"/><Relationship Id="rId429" Type="http://schemas.openxmlformats.org/officeDocument/2006/relationships/hyperlink" Target="https://doi.org/10.3390/su16041539" TargetMode="External"/><Relationship Id="rId307" Type="http://schemas.openxmlformats.org/officeDocument/2006/relationships/hyperlink" Target="https://www.webofscience.com/wos/woscc/full-record/WOS:001273707200007" TargetMode="External"/><Relationship Id="rId428" Type="http://schemas.openxmlformats.org/officeDocument/2006/relationships/hyperlink" Target="https://doi.org/10.1007/978-3-031-54338-8_2" TargetMode="External"/><Relationship Id="rId549" Type="http://schemas.openxmlformats.org/officeDocument/2006/relationships/hyperlink" Target="https://www.nature.com/articles/s41598-024-77833-5" TargetMode="External"/><Relationship Id="rId306" Type="http://schemas.openxmlformats.org/officeDocument/2006/relationships/hyperlink" Target="https://www.webofscience.com/wos/woscc/full-record/WOS:001172607700006" TargetMode="External"/><Relationship Id="rId427" Type="http://schemas.openxmlformats.org/officeDocument/2006/relationships/hyperlink" Target="https://doi.org/10.3390/su16041539" TargetMode="External"/><Relationship Id="rId548" Type="http://schemas.openxmlformats.org/officeDocument/2006/relationships/hyperlink" Target="https://link.springer.com/article/10.1007/s12346-024-01141-6" TargetMode="External"/><Relationship Id="rId669" Type="http://schemas.openxmlformats.org/officeDocument/2006/relationships/hyperlink" Target="https://1510q1jnf-y-https-www-webofscience-com.z.e-nformation.ro/wos/woscc/full-record/WOS:001155001900001" TargetMode="External"/><Relationship Id="rId660" Type="http://schemas.openxmlformats.org/officeDocument/2006/relationships/hyperlink" Target="https://1510q1jnf-y-https-www-webofscience-com.z.e-nformation.ro/wos/woscc/full-record/WOS:001204410100001" TargetMode="External"/><Relationship Id="rId301" Type="http://schemas.openxmlformats.org/officeDocument/2006/relationships/hyperlink" Target="https://www.webofscience.com/wos/woscc/full-record/WOS:001356705700001" TargetMode="External"/><Relationship Id="rId422" Type="http://schemas.openxmlformats.org/officeDocument/2006/relationships/hyperlink" Target="https://doi.org/10.1007/978-3-031-58437-4_16" TargetMode="External"/><Relationship Id="rId543" Type="http://schemas.openxmlformats.org/officeDocument/2006/relationships/hyperlink" Target="https://pubs.aip.org/aip/pof/article-abstract/36/9/097140/3313178/Soliton-based-modeling-of-nano-ionic-currents-in?redirectedFrom=fulltext" TargetMode="External"/><Relationship Id="rId664" Type="http://schemas.openxmlformats.org/officeDocument/2006/relationships/hyperlink" Target="https://1510q1jnf-y-https-www-webofscience-com.z.e-nformation.ro/wos/woscc/full-record/WOS:001163219200001" TargetMode="External"/><Relationship Id="rId300" Type="http://schemas.openxmlformats.org/officeDocument/2006/relationships/hyperlink" Target="https://www.webofscience.com/wos/woscc/full-record/WOS:001143300500007" TargetMode="External"/><Relationship Id="rId421" Type="http://schemas.openxmlformats.org/officeDocument/2006/relationships/hyperlink" Target="https://www.peterlang.com/document/1481490" TargetMode="External"/><Relationship Id="rId542" Type="http://schemas.openxmlformats.org/officeDocument/2006/relationships/hyperlink" Target="https://link.springer.com/article/10.1007/s12346-024-01141-6" TargetMode="External"/><Relationship Id="rId663" Type="http://schemas.openxmlformats.org/officeDocument/2006/relationships/hyperlink" Target="https://1510q1jnf-y-https-www-webofscience-com.z.e-nformation.ro/wos/woscc/full-record/WOS:001381820700014" TargetMode="External"/><Relationship Id="rId420" Type="http://schemas.openxmlformats.org/officeDocument/2006/relationships/hyperlink" Target="https://doi.org/10.3390/su16041539" TargetMode="External"/><Relationship Id="rId541" Type="http://schemas.openxmlformats.org/officeDocument/2006/relationships/hyperlink" Target="https://link.springer.com/article/10.1007/s11071-024-10430-3" TargetMode="External"/><Relationship Id="rId662" Type="http://schemas.openxmlformats.org/officeDocument/2006/relationships/hyperlink" Target="https://1510q1jnf-y-https-www-webofscience-com.z.e-nformation.ro/wos/woscc/full-record/WOS:001140737300001" TargetMode="External"/><Relationship Id="rId540" Type="http://schemas.openxmlformats.org/officeDocument/2006/relationships/hyperlink" Target="https://iopscience.iop.org/article/10.1088/1402-4896/ad6ae6" TargetMode="External"/><Relationship Id="rId661" Type="http://schemas.openxmlformats.org/officeDocument/2006/relationships/hyperlink" Target="https://1510q1jnf-y-https-www-webofscience-com.z.e-nformation.ro/wos/woscc/full-record/WOS:001182186400001" TargetMode="External"/><Relationship Id="rId415" Type="http://schemas.openxmlformats.org/officeDocument/2006/relationships/hyperlink" Target="https://dl.acm.org/doi/abs/10.5555/2230596.2230624" TargetMode="External"/><Relationship Id="rId536" Type="http://schemas.openxmlformats.org/officeDocument/2006/relationships/hyperlink" Target="https://singdirect.iopscience.iop.org/article/10.1088/1402-4896/ad740e/meta" TargetMode="External"/><Relationship Id="rId657" Type="http://schemas.openxmlformats.org/officeDocument/2006/relationships/hyperlink" Target="https://1510q1jg5-y-https-www-webofscience-com.z.e-nformation.ro/wos/woscc/full-record/WOS:001200837700001" TargetMode="External"/><Relationship Id="rId414" Type="http://schemas.openxmlformats.org/officeDocument/2006/relationships/hyperlink" Target="https://ieeexplore.ieee.org/abstract/document/10931867" TargetMode="External"/><Relationship Id="rId535" Type="http://schemas.openxmlformats.org/officeDocument/2006/relationships/hyperlink" Target="https://iopscience.iop.org/article/10.1088/1402-4896/ad5fcd/meta" TargetMode="External"/><Relationship Id="rId656" Type="http://schemas.openxmlformats.org/officeDocument/2006/relationships/hyperlink" Target="https://1510q1jg5-y-https-www-webofscience-com.z.e-nformation.ro/wos/woscc/full-record/WOS:001238404900001" TargetMode="External"/><Relationship Id="rId413" Type="http://schemas.openxmlformats.org/officeDocument/2006/relationships/hyperlink" Target="https://scholar.google.com/scholar?cluster=15529929667877590330&amp;hl=en&amp;as_sdt=2005&amp;as_ylo=2022&amp;as_yhi=2022" TargetMode="External"/><Relationship Id="rId534" Type="http://schemas.openxmlformats.org/officeDocument/2006/relationships/hyperlink" Target="https://link.springer.com/article/10.1007/s11082-024-06817-6" TargetMode="External"/><Relationship Id="rId655" Type="http://schemas.openxmlformats.org/officeDocument/2006/relationships/hyperlink" Target="https://1510q1jg5-y-https-www-webofscience-com.z.e-nformation.ro/wos/woscc/full-record/WOS:001345562800001" TargetMode="External"/><Relationship Id="rId412"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533" Type="http://schemas.openxmlformats.org/officeDocument/2006/relationships/hyperlink" Target="https://link.springer.com/article/10.1140/epjd/s10053-024-00901-y" TargetMode="External"/><Relationship Id="rId654" Type="http://schemas.openxmlformats.org/officeDocument/2006/relationships/hyperlink" Target="https://1510q1jg5-y-https-www-webofscience-com.z.e-nformation.ro/wos/woscc/full-record/WOS:001274141100001" TargetMode="External"/><Relationship Id="rId419" Type="http://schemas.openxmlformats.org/officeDocument/2006/relationships/hyperlink" Target="https://doi.org/10.1007/978-3-031-54338-8_2" TargetMode="External"/><Relationship Id="rId418" Type="http://schemas.openxmlformats.org/officeDocument/2006/relationships/hyperlink" Target="https://www.igi-global.com/chapter/ai-generative-models-for-the-fashion-industry/350780" TargetMode="External"/><Relationship Id="rId539" Type="http://schemas.openxmlformats.org/officeDocument/2006/relationships/hyperlink" Target="https://link.springer.com/chapter/10.1007/978-981-99-9546-2_2" TargetMode="External"/><Relationship Id="rId417" Type="http://schemas.openxmlformats.org/officeDocument/2006/relationships/hyperlink" Target="https://scijournals.onlinelibrary.wiley.com/doi/full/10.1002/ese3.1641" TargetMode="External"/><Relationship Id="rId538" Type="http://schemas.openxmlformats.org/officeDocument/2006/relationships/hyperlink" Target="https://onlinelibrary.wiley.com/doi/full/10.1155/2024/8629461" TargetMode="External"/><Relationship Id="rId659" Type="http://schemas.openxmlformats.org/officeDocument/2006/relationships/hyperlink" Target="https://1510q1jnf-y-https-www-webofscience-com.z.e-nformation.ro/wos/woscc/full-record/WOS:001185787000065" TargetMode="External"/><Relationship Id="rId416" Type="http://schemas.openxmlformats.org/officeDocument/2006/relationships/hyperlink" Target="https://scholar.google.com/scholar?cluster=9116113400747202249&amp;hl=en&amp;as_sdt=2005&amp;as_ylo=2024&amp;as_yhi=2024" TargetMode="External"/><Relationship Id="rId537" Type="http://schemas.openxmlformats.org/officeDocument/2006/relationships/hyperlink" Target="https://www.mdpi.com/2227-7390/12/7/1110" TargetMode="External"/><Relationship Id="rId658" Type="http://schemas.openxmlformats.org/officeDocument/2006/relationships/hyperlink" Target="https://1510q1jg5-y-https-www-webofscience-com.z.e-nformation.ro/wos/woscc/full-record/WOS:001188705100001" TargetMode="External"/><Relationship Id="rId411" Type="http://schemas.openxmlformats.org/officeDocument/2006/relationships/hyperlink" Target="https://www-scopus-com.am.e-nformation.ro/record/display.uri?eid=2-s2.0-79952633691&amp;origin=resultslist&amp;sort=plf-f&amp;cite=2-s2.0-79952633691&amp;src=s&amp;imp=t&amp;sid=8879f76aaa7c4b2d85c23a853e4558ea&amp;sot=cite&amp;sdt=a&amp;sl=0" TargetMode="External"/><Relationship Id="rId532" Type="http://schemas.openxmlformats.org/officeDocument/2006/relationships/hyperlink" Target="https://link.springer.com/article/10.1007/s11071-024-10121-z" TargetMode="External"/><Relationship Id="rId653" Type="http://schemas.openxmlformats.org/officeDocument/2006/relationships/hyperlink" Target="https://1510q1jg5-y-https-www-webofscience-com.z.e-nformation.ro/wos/woscc/full-record/WOS:001268627200009" TargetMode="External"/><Relationship Id="rId410" Type="http://schemas.openxmlformats.org/officeDocument/2006/relationships/hyperlink" Target="https://ieeexplore.ieee.org/document/10296062" TargetMode="External"/><Relationship Id="rId531" Type="http://schemas.openxmlformats.org/officeDocument/2006/relationships/hyperlink" Target="https://link.springer.com/article/10.1007/s11082-024-06432-5" TargetMode="External"/><Relationship Id="rId652" Type="http://schemas.openxmlformats.org/officeDocument/2006/relationships/hyperlink" Target="https://1510q1jg5-y-https-www-webofscience-com.z.e-nformation.ro/wos/woscc/full-record/WOS:001323594300001" TargetMode="External"/><Relationship Id="rId530" Type="http://schemas.openxmlformats.org/officeDocument/2006/relationships/hyperlink" Target="https://www.sciencedirect.com/science/article/pii/S1110016824007531" TargetMode="External"/><Relationship Id="rId651" Type="http://schemas.openxmlformats.org/officeDocument/2006/relationships/hyperlink" Target="https://1510q1jg5-y-https-www-webofscience-com.z.e-nformation.ro/wos/woscc/full-record/WOS:001324310200001" TargetMode="External"/><Relationship Id="rId650" Type="http://schemas.openxmlformats.org/officeDocument/2006/relationships/hyperlink" Target="https://1510q1jg5-y-https-www-webofscience-com.z.e-nformation.ro/wos/woscc/full-record/WOS:001321830300001" TargetMode="External"/><Relationship Id="rId206" Type="http://schemas.openxmlformats.org/officeDocument/2006/relationships/hyperlink" Target="https://www.webofscience.com/wos/woscc/full-record/WOS:001229070600024" TargetMode="External"/><Relationship Id="rId327" Type="http://schemas.openxmlformats.org/officeDocument/2006/relationships/hyperlink" Target="https://1510921rs-y-https-www-scopus-com.z.e-nformation.ro/record/display.uri?eid=2-s2.0-85179302245&amp;origin=resultslist&amp;sort=cp-f&amp;src=s&amp;sot=mulcite&amp;sdt=mulcite&amp;cluster=scopubyr%2C%222024%22%2Ct&amp;s=REFEID%282-s2.0-67649537648%29&amp;citeCnt=1" TargetMode="External"/><Relationship Id="rId448" Type="http://schemas.openxmlformats.org/officeDocument/2006/relationships/hyperlink" Target="https://dergipark.org.tr/en/pub/cma/issue/84559/1474535" TargetMode="External"/><Relationship Id="rId569" Type="http://schemas.openxmlformats.org/officeDocument/2006/relationships/hyperlink" Target="https://1510q0c9l-y-https-www-webofscience-com.z.e-nformation.ro/wos/woscc/full-record/WOS:000363034800009" TargetMode="External"/><Relationship Id="rId205" Type="http://schemas.openxmlformats.org/officeDocument/2006/relationships/hyperlink" Target="https://www.webofscience.com/wos/woscc/full-record/WOS:001229070600017" TargetMode="External"/><Relationship Id="rId326" Type="http://schemas.openxmlformats.org/officeDocument/2006/relationships/hyperlink" Target="https://1510921rs-y-https-www-scopus-com.z.e-nformation.ro/record/display.uri?eid=2-s2.0-85199350696&amp;origin=resultslist&amp;sort=cp-f&amp;src=s&amp;sot=mulcite&amp;sdt=mulcite&amp;cluster=scopubyr%2C%222024%22%2Ct&amp;s=REFEID%282-s2.0-85127366280%29&amp;citeCnt=1&amp;sessionSearchId=0b49cb764629c5feac2a96811695de5a&amp;relpos=5" TargetMode="External"/><Relationship Id="rId447" Type="http://schemas.openxmlformats.org/officeDocument/2006/relationships/hyperlink" Target="https://www.pmf.ni.ac.rs/filomat-content/2024/38-29/38-29-21-24024.pdf" TargetMode="External"/><Relationship Id="rId568" Type="http://schemas.openxmlformats.org/officeDocument/2006/relationships/hyperlink" Target="https://www.worldscientific.com/doi/10.1142/9789811267048_0027" TargetMode="External"/><Relationship Id="rId689" Type="http://schemas.openxmlformats.org/officeDocument/2006/relationships/hyperlink" Target="https://1510q1jr2-y-https-www-webofscience-com.z.e-nformation.ro/wos/woscc/full-record/WOS:001394639500001" TargetMode="External"/><Relationship Id="rId204" Type="http://schemas.openxmlformats.org/officeDocument/2006/relationships/hyperlink" Target="https://www.webofscience.com/wos/woscc/full-record/WOS:001332948100001" TargetMode="External"/><Relationship Id="rId325" Type="http://schemas.openxmlformats.org/officeDocument/2006/relationships/hyperlink" Target="https://www.webofscience.com/wos/woscc/full-record/WOS:001222942200014" TargetMode="External"/><Relationship Id="rId446" Type="http://schemas.openxmlformats.org/officeDocument/2006/relationships/hyperlink" Target="https://1510g3v4z-y-https-link-springer-com.z.e-nformation.ro/article/10.1007/s40995-024-01667-z" TargetMode="External"/><Relationship Id="rId567" Type="http://schemas.openxmlformats.org/officeDocument/2006/relationships/hyperlink" Target="https://1510q0c9l-y-https-www-webofscience-com.z.e-nformation.ro/wos/woscc/full-record/WOS:000363034800009" TargetMode="External"/><Relationship Id="rId688" Type="http://schemas.openxmlformats.org/officeDocument/2006/relationships/hyperlink" Target="https://1510q1jr2-y-https-www-webofscience-com.z.e-nformation.ro/wos/woscc/full-record/WOS:001312594300001" TargetMode="External"/><Relationship Id="rId203" Type="http://schemas.openxmlformats.org/officeDocument/2006/relationships/hyperlink" Target="https://www.webofscience.com/wos/woscc/full-record/WOS:001351985000001" TargetMode="External"/><Relationship Id="rId324" Type="http://schemas.openxmlformats.org/officeDocument/2006/relationships/hyperlink" Target="https://www.webofscience.com/wos/woscc/full-record/WOS:001227342100001" TargetMode="External"/><Relationship Id="rId445" Type="http://schemas.openxmlformats.org/officeDocument/2006/relationships/hyperlink" Target="https://www.mdpi.com/2227-7390/12/23/3702" TargetMode="External"/><Relationship Id="rId566" Type="http://schemas.openxmlformats.org/officeDocument/2006/relationships/hyperlink" Target="https://1510q06g7-y-https-www-webofscience-com.z.e-nformation.ro/wos/author/record/1673308" TargetMode="External"/><Relationship Id="rId687" Type="http://schemas.openxmlformats.org/officeDocument/2006/relationships/hyperlink" Target="https://1510q1jnf-y-https-www-webofscience-com.z.e-nformation.ro/wos/woscc/full-record/WOS:001226620400001" TargetMode="External"/><Relationship Id="rId209" Type="http://schemas.openxmlformats.org/officeDocument/2006/relationships/hyperlink" Target="https://www.webofscience.com/wos/woscc/full-record/WOS:001264962000025" TargetMode="External"/><Relationship Id="rId208" Type="http://schemas.openxmlformats.org/officeDocument/2006/relationships/hyperlink" Target="https://www.webofscience.com/wos/woscc/full-record/WOS:001264962000024" TargetMode="External"/><Relationship Id="rId329" Type="http://schemas.openxmlformats.org/officeDocument/2006/relationships/hyperlink" Target="https://www.webofscience.com/wos/woscc/full-record/WOS:001132553900011" TargetMode="External"/><Relationship Id="rId207" Type="http://schemas.openxmlformats.org/officeDocument/2006/relationships/hyperlink" Target="https://www.webofscience.com/wos/woscc/full-record/WOS:001229070600053" TargetMode="External"/><Relationship Id="rId328" Type="http://schemas.openxmlformats.org/officeDocument/2006/relationships/hyperlink" Target="https://www.webofscience.com/wos/woscc/full-record/WOS:001228669800002" TargetMode="External"/><Relationship Id="rId449" Type="http://schemas.openxmlformats.org/officeDocument/2006/relationships/hyperlink" Target="https://www.aimspress.com/article/doi/10.3934/math.2024700" TargetMode="External"/><Relationship Id="rId440" Type="http://schemas.openxmlformats.org/officeDocument/2006/relationships/hyperlink" Target="https://www.pmf.ni.ac.rs/filomat-content/2024/38-27/38-27-25-22401.pdf" TargetMode="External"/><Relationship Id="rId561" Type="http://schemas.openxmlformats.org/officeDocument/2006/relationships/hyperlink" Target="https://1510q06g7-y-https-www-webofscience-com.z.e-nformation.ro/wos/author/record/1673308" TargetMode="External"/><Relationship Id="rId682" Type="http://schemas.openxmlformats.org/officeDocument/2006/relationships/hyperlink" Target="https://1510q1jnf-y-https-www-webofscience-com.z.e-nformation.ro/wos/woscc/full-record/WOS:001228047100001" TargetMode="External"/><Relationship Id="rId560" Type="http://schemas.openxmlformats.org/officeDocument/2006/relationships/hyperlink" Target="https://combinatorialpress.com/article/jcmcc/Volume%20122/reform-and-exploration-of-university-students-innovation-and-entrepreneurship-course-teaching-based-on-federal-learning-under-the-internet-perspective.pdf" TargetMode="External"/><Relationship Id="rId681" Type="http://schemas.openxmlformats.org/officeDocument/2006/relationships/hyperlink" Target="https://1510q1jnf-y-https-www-webofscience-com.z.e-nformation.ro/wos/woscc/full-record/WOS:001248033700001" TargetMode="External"/><Relationship Id="rId680" Type="http://schemas.openxmlformats.org/officeDocument/2006/relationships/hyperlink" Target="https://1510q1jnf-y-https-www-webofscience-com.z.e-nformation.ro/wos/woscc/full-record/WOS:001276639400001" TargetMode="External"/><Relationship Id="rId202" Type="http://schemas.openxmlformats.org/officeDocument/2006/relationships/hyperlink" Target="https://www.webofscience.com/wos/woscc/full-record/WOS:001363562200001" TargetMode="External"/><Relationship Id="rId323" Type="http://schemas.openxmlformats.org/officeDocument/2006/relationships/hyperlink" Target="https://www.webofscience.com/wos/woscc/full-record/WOS:001266172100001" TargetMode="External"/><Relationship Id="rId444" Type="http://schemas.openxmlformats.org/officeDocument/2006/relationships/hyperlink" Target="https://151033v4u-y-https-www-tandfonline-com.z.e-nformation.ro/doi/full/10.1080/13873954.2024.2335382" TargetMode="External"/><Relationship Id="rId565" Type="http://schemas.openxmlformats.org/officeDocument/2006/relationships/hyperlink" Target="https://www.webofscience.com/wos/woscc/full-record/WOS:001234450600004" TargetMode="External"/><Relationship Id="rId686" Type="http://schemas.openxmlformats.org/officeDocument/2006/relationships/hyperlink" Target="https://1510q1jnf-y-https-www-webofscience-com.z.e-nformation.ro/wos/woscc/full-record/WOS:001183063300001" TargetMode="External"/><Relationship Id="rId201" Type="http://schemas.openxmlformats.org/officeDocument/2006/relationships/hyperlink" Target="https://www.webofscience.com/wos/woscc/full-record/WOS:001390219300039" TargetMode="External"/><Relationship Id="rId322" Type="http://schemas.openxmlformats.org/officeDocument/2006/relationships/hyperlink" Target="https://www.webofscience.com/wos/woscc/full-record/WOS:001313651200001" TargetMode="External"/><Relationship Id="rId443" Type="http://schemas.openxmlformats.org/officeDocument/2006/relationships/hyperlink" Target="https://drna.padovauniversitypress.it/2024/1/5" TargetMode="External"/><Relationship Id="rId564" Type="http://schemas.openxmlformats.org/officeDocument/2006/relationships/hyperlink" Target="https://www.webofscience.com/wos/woscc/full-record/WOS:001141943700038" TargetMode="External"/><Relationship Id="rId685" Type="http://schemas.openxmlformats.org/officeDocument/2006/relationships/hyperlink" Target="https://1510q1jnf-y-https-www-webofscience-com.z.e-nformation.ro/wos/woscc/full-record/WOS:001231299500001" TargetMode="External"/><Relationship Id="rId200" Type="http://schemas.openxmlformats.org/officeDocument/2006/relationships/hyperlink" Target="https://www.webofscience.com/wos/woscc/full-record/WOS:001390219300027" TargetMode="External"/><Relationship Id="rId321" Type="http://schemas.openxmlformats.org/officeDocument/2006/relationships/hyperlink" Target="https://www.webofscience.com/wos/woscc/full-record/WOS:001326675800001" TargetMode="External"/><Relationship Id="rId442" Type="http://schemas.openxmlformats.org/officeDocument/2006/relationships/hyperlink" Target="https://dergipark.org.tr/en/pub/cma/issue/88273/1563047" TargetMode="External"/><Relationship Id="rId563" Type="http://schemas.openxmlformats.org/officeDocument/2006/relationships/hyperlink" Target="https://151090unt-y-https-www-scopus-com.z.e-nformation.ro/record/display.uri?eid=2-s2.0-85213961442&amp;origin=resultslist&amp;sort=plf-f&amp;src=s&amp;sot=b&amp;sdt=b&amp;s=FIRSTAUTH%28Chakar%29&amp;sessionSearchId=c3917fe73f3bec7cc6bd9f4527ab5360&amp;relpos=4" TargetMode="External"/><Relationship Id="rId684" Type="http://schemas.openxmlformats.org/officeDocument/2006/relationships/hyperlink" Target="https://1510q1jnf-y-https-www-webofscience-com.z.e-nformation.ro/wos/woscc/full-record/WOS:001102502300001" TargetMode="External"/><Relationship Id="rId320" Type="http://schemas.openxmlformats.org/officeDocument/2006/relationships/hyperlink" Target="https://www.webofscience.com/wos/woscc/full-record/WOS:001294702700001" TargetMode="External"/><Relationship Id="rId441" Type="http://schemas.openxmlformats.org/officeDocument/2006/relationships/hyperlink" Target="https://www.aimspress.com/article/doi/10.3934/math.2024700" TargetMode="External"/><Relationship Id="rId562" Type="http://schemas.openxmlformats.org/officeDocument/2006/relationships/hyperlink" Target="https://www.webofscience.com/wos/woscc/full-record/WOS:001239708800001" TargetMode="External"/><Relationship Id="rId683" Type="http://schemas.openxmlformats.org/officeDocument/2006/relationships/hyperlink" Target="https://1510q1jnf-y-https-www-webofscience-com.z.e-nformation.ro/wos/woscc/full-record/WOS:001151771200001" TargetMode="External"/><Relationship Id="rId316" Type="http://schemas.openxmlformats.org/officeDocument/2006/relationships/hyperlink" Target="https://www.webofscience.com/wos/woscc/full-record/WOS:001325721100001" TargetMode="External"/><Relationship Id="rId437" Type="http://schemas.openxmlformats.org/officeDocument/2006/relationships/hyperlink" Target="https://1510g3uz6-y-https-link-springer-com.z.e-nformation.ro/article/10.1007/s40314-024-02946-6" TargetMode="External"/><Relationship Id="rId558" Type="http://schemas.openxmlformats.org/officeDocument/2006/relationships/hyperlink" Target="https://www.mdpi.com/2075-4698/14/7/127" TargetMode="External"/><Relationship Id="rId679" Type="http://schemas.openxmlformats.org/officeDocument/2006/relationships/hyperlink" Target="https://1510q1jnf-y-https-www-webofscience-com.z.e-nformation.ro/wos/woscc/full-record/WOS:001305087900001" TargetMode="External"/><Relationship Id="rId315" Type="http://schemas.openxmlformats.org/officeDocument/2006/relationships/hyperlink" Target="https://151091wh5-y-https-www-scopus-com.z.e-nformation.ro/record/display.uri?eid=2-s2.0-85208066459&amp;origin=resultslist&amp;sort=plf-f&amp;src=s&amp;sot=mulcite&amp;sdt=mulcite&amp;cluster=scopubyr%2C%222024%22%2Ct&amp;s=REFEID%282-s2.0-42249102466%29&amp;citeCnt=1&amp;sessionSearchId=f913bd391db43ca678003eb6fef0e6c5&amp;relpos=3" TargetMode="External"/><Relationship Id="rId436" Type="http://schemas.openxmlformats.org/officeDocument/2006/relationships/hyperlink" Target="https://1511h3uz3-y-https-onlinelibrary-wiley-com.z.e-nformation.ro/doi/10.1002/mma.10647" TargetMode="External"/><Relationship Id="rId557" Type="http://schemas.openxmlformats.org/officeDocument/2006/relationships/hyperlink" Target="https://www.mdpi.com/2071-1050/16/9/3725" TargetMode="External"/><Relationship Id="rId678" Type="http://schemas.openxmlformats.org/officeDocument/2006/relationships/hyperlink" Target="https://1510q1jnf-y-https-www-webofscience-com.z.e-nformation.ro/wos/woscc/full-record/WOS:001342459000001" TargetMode="External"/><Relationship Id="rId314" Type="http://schemas.openxmlformats.org/officeDocument/2006/relationships/hyperlink" Target="https://www.webofscience.com/wos/woscc/full-record/WOS:001353459900002" TargetMode="External"/><Relationship Id="rId435" Type="http://schemas.openxmlformats.org/officeDocument/2006/relationships/hyperlink" Target="https://151033uyh-y-https-www-tandfonline-com.z.e-nformation.ro/doi/full/10.1080/13873954.2024.2335382" TargetMode="External"/><Relationship Id="rId556" Type="http://schemas.openxmlformats.org/officeDocument/2006/relationships/hyperlink" Target="https://link.springer.com/chapter/10.1007/978-981-97-3238-8_5" TargetMode="External"/><Relationship Id="rId677" Type="http://schemas.openxmlformats.org/officeDocument/2006/relationships/hyperlink" Target="https://1510q1jnf-y-https-www-webofscience-com.z.e-nformation.ro/wos/woscc/full-record/WOS:001331067300001" TargetMode="External"/><Relationship Id="rId313" Type="http://schemas.openxmlformats.org/officeDocument/2006/relationships/hyperlink" Target="https://www.webofscience.com/wos/woscc/full-record/WOS:001221475700001" TargetMode="External"/><Relationship Id="rId434" Type="http://schemas.openxmlformats.org/officeDocument/2006/relationships/hyperlink" Target="https://doi.org/10.3390/su16041539" TargetMode="External"/><Relationship Id="rId555" Type="http://schemas.openxmlformats.org/officeDocument/2006/relationships/hyperlink" Target="https://doi.org/10.1016/j.padiff.2024.100669" TargetMode="External"/><Relationship Id="rId676" Type="http://schemas.openxmlformats.org/officeDocument/2006/relationships/hyperlink" Target="https://1510q1jnf-y-https-www-webofscience-com.z.e-nformation.ro/wos/woscc/full-record/WOS:001365560900001" TargetMode="External"/><Relationship Id="rId319" Type="http://schemas.openxmlformats.org/officeDocument/2006/relationships/hyperlink" Target="https://www.webofscience.com/wos/woscc/full-record/WOS:001367591300001" TargetMode="External"/><Relationship Id="rId318" Type="http://schemas.openxmlformats.org/officeDocument/2006/relationships/hyperlink" Target="https://www.webofscience.com/wos/woscc/full-record/WOS:001377606300001" TargetMode="External"/><Relationship Id="rId439" Type="http://schemas.openxmlformats.org/officeDocument/2006/relationships/hyperlink" Target="https://www.pmf.ni.ac.rs/filomat-content/2024/38-32/38-32-10-24472.pdf" TargetMode="External"/><Relationship Id="rId317" Type="http://schemas.openxmlformats.org/officeDocument/2006/relationships/hyperlink" Target="https://www.webofscience.com/wos/woscc/full-record/WOS:001228669800002" TargetMode="External"/><Relationship Id="rId438" Type="http://schemas.openxmlformats.org/officeDocument/2006/relationships/hyperlink" Target="https://www.mdpi.com/2073-8994/16/10/1276" TargetMode="External"/><Relationship Id="rId559" Type="http://schemas.openxmlformats.org/officeDocument/2006/relationships/hyperlink" Target="https://www.mdpi.com/2227-9059/12/11/2630" TargetMode="External"/><Relationship Id="rId550" Type="http://schemas.openxmlformats.org/officeDocument/2006/relationships/hyperlink" Target="https://www.mdpi.com/2071-1050/16/14/5991" TargetMode="External"/><Relationship Id="rId671" Type="http://schemas.openxmlformats.org/officeDocument/2006/relationships/hyperlink" Target="https://1510q1jnf-y-https-www-webofscience-com.z.e-nformation.ro/wos/woscc/full-record/WOS:001455347500001" TargetMode="External"/><Relationship Id="rId670" Type="http://schemas.openxmlformats.org/officeDocument/2006/relationships/hyperlink" Target="https://1510q1jnf-y-https-www-webofscience-com.z.e-nformation.ro/wos/woscc/full-record/WOS:001458939100008" TargetMode="External"/><Relationship Id="rId312" Type="http://schemas.openxmlformats.org/officeDocument/2006/relationships/hyperlink" Target="https://www.webofscience.com/wos/woscc/full-record/WOS:001190594800001" TargetMode="External"/><Relationship Id="rId433" Type="http://schemas.openxmlformats.org/officeDocument/2006/relationships/hyperlink" Target="https://doi.org/10.1111/tgis.13271" TargetMode="External"/><Relationship Id="rId554" Type="http://schemas.openxmlformats.org/officeDocument/2006/relationships/hyperlink" Target="https://iopscience.iop.org/article/10.1088/1402-4896/ad9a12/meta" TargetMode="External"/><Relationship Id="rId675" Type="http://schemas.openxmlformats.org/officeDocument/2006/relationships/hyperlink" Target="https://1510q1jnf-y-https-www-webofscience-com.z.e-nformation.ro/wos/woscc/full-record/WOS:001219883900001" TargetMode="External"/><Relationship Id="rId311" Type="http://schemas.openxmlformats.org/officeDocument/2006/relationships/hyperlink" Target="https://www.webofscience.com/wos/woscc/full-record/WOS:001454158900001" TargetMode="External"/><Relationship Id="rId432" Type="http://schemas.openxmlformats.org/officeDocument/2006/relationships/hyperlink" Target="https://doi.org/10.1007/978-3-031-63337-9_5" TargetMode="External"/><Relationship Id="rId553" Type="http://schemas.openxmlformats.org/officeDocument/2006/relationships/hyperlink" Target="https://link.springer.com/article/10.1007/s11071-024-10605-y" TargetMode="External"/><Relationship Id="rId674" Type="http://schemas.openxmlformats.org/officeDocument/2006/relationships/hyperlink" Target="https://1510q1jnf-y-https-www-webofscience-com.z.e-nformation.ro/wos/woscc/full-record/WOS:001307911100001" TargetMode="External"/><Relationship Id="rId310" Type="http://schemas.openxmlformats.org/officeDocument/2006/relationships/hyperlink" Target="https://www.webofscience.com/wos/woscc/full-record/WOS:001116747500001" TargetMode="External"/><Relationship Id="rId431" Type="http://schemas.openxmlformats.org/officeDocument/2006/relationships/hyperlink" Target="https://doi.org/10.1007/978-3-031-58437-4_16" TargetMode="External"/><Relationship Id="rId552" Type="http://schemas.openxmlformats.org/officeDocument/2006/relationships/hyperlink" Target="https://www.mdpi.com/2073-8994/16/11/1529" TargetMode="External"/><Relationship Id="rId673" Type="http://schemas.openxmlformats.org/officeDocument/2006/relationships/hyperlink" Target="https://1510q1jnf-y-https-www-webofscience-com.z.e-nformation.ro/wos/woscc/full-record/WOS:001391522300001" TargetMode="External"/><Relationship Id="rId430" Type="http://schemas.openxmlformats.org/officeDocument/2006/relationships/hyperlink" Target="https://www.peterlang.com/document/1481490" TargetMode="External"/><Relationship Id="rId551" Type="http://schemas.openxmlformats.org/officeDocument/2006/relationships/hyperlink" Target="https://link.springer.com/article/10.1007/s11082-024-06432-5" TargetMode="External"/><Relationship Id="rId672" Type="http://schemas.openxmlformats.org/officeDocument/2006/relationships/hyperlink" Target="https://1510q1jnf-y-https-www-webofscience-com.z.e-nformation.ro/wos/woscc/full-record/WOS:001411131400001"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cronometraj.racetecresults.com/Search.aspx?CId=16648&amp;RId=355&amp;S=B%c4%83descu%20Delia" TargetMode="External"/><Relationship Id="rId2" Type="http://schemas.openxmlformats.org/officeDocument/2006/relationships/hyperlink" Target="https://www.facebook.com/ULBSStiinteSport/posts/pfbid021qj4Z6XCk1yZdQjzZPX9H5Ep4jivdb15Jf5EKnJjA2ZKbm6tj3xHkY4RBMxqj9Fgl" TargetMode="External"/><Relationship Id="rId3" Type="http://schemas.openxmlformats.org/officeDocument/2006/relationships/hyperlink" Target="https://cronometraj.racetecresults.com/myresults.aspx?uid=16648-2313-1-104921&amp;g=1&amp;c=3" TargetMode="External"/><Relationship Id="rId4" Type="http://schemas.openxmlformats.org/officeDocument/2006/relationships/hyperlink" Target="https://fssu.ro/wp-content/uploads/2024/05/calendar_cnu_modif_2024.pdf" TargetMode="External"/><Relationship Id="rId9" Type="http://schemas.openxmlformats.org/officeDocument/2006/relationships/hyperlink" Target="https://cronometraj.racetecresults.com/myresults.aspx?uid=16648-2313-1-104893&amp;g=2" TargetMode="External"/><Relationship Id="rId5" Type="http://schemas.openxmlformats.org/officeDocument/2006/relationships/hyperlink" Target="https://www.facebook.com/groups/288666234488703/search/?q=teodor%20tulpan%20fotografii" TargetMode="External"/><Relationship Id="rId6" Type="http://schemas.openxmlformats.org/officeDocument/2006/relationships/hyperlink" Target="https://www.facebook.com/hashtag/ulbs" TargetMode="External"/><Relationship Id="rId7" Type="http://schemas.openxmlformats.org/officeDocument/2006/relationships/hyperlink" Target="https://cronometraj.racetecresults.com/myresults.aspx?uid=16648-2313-1-107422" TargetMode="External"/><Relationship Id="rId8" Type="http://schemas.openxmlformats.org/officeDocument/2006/relationships/hyperlink" Target="https://sibiucityapp.ro/ro/events/turul-ciclist-al-sibiului-2024-1" TargetMode="External"/><Relationship Id="rId11" Type="http://schemas.openxmlformats.org/officeDocument/2006/relationships/drawing" Target="../drawings/drawing9.xml"/><Relationship Id="rId10" Type="http://schemas.openxmlformats.org/officeDocument/2006/relationships/hyperlink" Target="https://cronometraj.racetecresults.com/results.aspx?CId=16648&amp;RId=355&amp;EId=4&amp;dt=0&amp;adv=1"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30.71"/>
    <col customWidth="1" min="3" max="3" width="10.57"/>
    <col customWidth="1" min="4" max="4" width="19.71"/>
    <col customWidth="1" min="5" max="5" width="13.43"/>
    <col customWidth="1" min="6" max="6" width="11.29"/>
    <col customWidth="1" min="7" max="8" width="9.43"/>
    <col customWidth="1" min="9" max="9" width="10.0"/>
    <col customWidth="1" min="10" max="17" width="7.86"/>
    <col customWidth="1" min="18" max="18" width="11.29"/>
    <col customWidth="1" min="19" max="29" width="7.86"/>
    <col customWidth="1" min="30" max="30" width="9.43"/>
    <col customWidth="1" min="31" max="31" width="9.86"/>
    <col customWidth="1" min="32" max="40" width="7.86"/>
    <col customWidth="1" min="41" max="41" width="12.14"/>
    <col customWidth="1" min="42" max="43" width="13.0"/>
    <col customWidth="1" min="44" max="45" width="14.14"/>
    <col customWidth="1" min="46" max="48" width="8.86"/>
  </cols>
  <sheetData>
    <row r="1" ht="14.25" customHeight="1">
      <c r="A1" s="1"/>
      <c r="B1" s="1"/>
      <c r="C1" s="1"/>
      <c r="D1" s="1"/>
      <c r="E1" s="1"/>
      <c r="F1" s="2"/>
      <c r="G1" s="2"/>
      <c r="H1" s="3"/>
      <c r="I1" s="3"/>
      <c r="J1" s="3"/>
      <c r="K1" s="3"/>
      <c r="L1" s="3"/>
      <c r="M1" s="3"/>
      <c r="N1" s="3"/>
      <c r="O1" s="3"/>
      <c r="P1" s="3"/>
      <c r="Q1" s="3"/>
      <c r="R1" s="3"/>
      <c r="S1" s="3"/>
      <c r="T1" s="3"/>
      <c r="U1" s="3"/>
      <c r="V1" s="3"/>
      <c r="W1" s="4"/>
      <c r="X1" s="4"/>
      <c r="Y1" s="4"/>
      <c r="Z1" s="4"/>
      <c r="AA1" s="4"/>
      <c r="AB1" s="4"/>
      <c r="AC1" s="4"/>
      <c r="AD1" s="4"/>
      <c r="AE1" s="4"/>
      <c r="AF1" s="4"/>
      <c r="AG1" s="4"/>
      <c r="AH1" s="4"/>
      <c r="AI1" s="4"/>
      <c r="AJ1" s="4"/>
      <c r="AK1" s="4"/>
      <c r="AL1" s="4"/>
      <c r="AM1" s="4"/>
      <c r="AN1" s="4"/>
      <c r="AO1" s="4"/>
      <c r="AP1" s="4"/>
      <c r="AQ1" s="4"/>
      <c r="AR1" s="4"/>
      <c r="AS1" s="4"/>
      <c r="AT1" s="4"/>
      <c r="AU1" s="4"/>
      <c r="AV1" s="4"/>
    </row>
    <row r="2" ht="24.75" customHeight="1">
      <c r="A2" s="5" t="s">
        <v>0</v>
      </c>
      <c r="B2" s="6" t="s">
        <v>1</v>
      </c>
      <c r="C2" s="7"/>
      <c r="D2" s="1"/>
      <c r="E2" s="1"/>
      <c r="F2" s="2"/>
      <c r="G2" s="2"/>
      <c r="H2" s="3"/>
      <c r="I2" s="3"/>
      <c r="J2" s="3"/>
      <c r="K2" s="3"/>
      <c r="L2" s="3"/>
      <c r="M2" s="3"/>
      <c r="N2" s="3"/>
      <c r="O2" s="3"/>
      <c r="P2" s="3"/>
      <c r="Q2" s="3"/>
      <c r="R2" s="3"/>
      <c r="S2" s="3"/>
      <c r="T2" s="3"/>
      <c r="U2" s="3"/>
      <c r="V2" s="3"/>
      <c r="W2" s="4"/>
      <c r="X2" s="4"/>
      <c r="Y2" s="4"/>
      <c r="Z2" s="4"/>
      <c r="AA2" s="4"/>
      <c r="AB2" s="4"/>
      <c r="AC2" s="4"/>
      <c r="AD2" s="4"/>
      <c r="AE2" s="4"/>
      <c r="AF2" s="4"/>
      <c r="AG2" s="4"/>
      <c r="AH2" s="4"/>
      <c r="AI2" s="4"/>
      <c r="AJ2" s="4"/>
      <c r="AK2" s="4"/>
      <c r="AL2" s="4"/>
      <c r="AM2" s="4"/>
      <c r="AN2" s="4"/>
      <c r="AO2" s="4"/>
      <c r="AP2" s="4"/>
      <c r="AQ2" s="4"/>
      <c r="AR2" s="4"/>
      <c r="AS2" s="4"/>
      <c r="AT2" s="4"/>
      <c r="AU2" s="4"/>
      <c r="AV2" s="4"/>
    </row>
    <row r="3" ht="42.0" customHeight="1">
      <c r="A3" s="1"/>
      <c r="B3" s="1"/>
      <c r="C3" s="1"/>
      <c r="D3" s="8" t="s">
        <v>2</v>
      </c>
      <c r="E3" s="8" t="s">
        <v>3</v>
      </c>
      <c r="F3" s="9"/>
      <c r="G3" s="9"/>
      <c r="H3" s="9"/>
      <c r="I3" s="9"/>
      <c r="J3" s="9"/>
      <c r="K3" s="9"/>
      <c r="L3" s="9"/>
      <c r="M3" s="9"/>
      <c r="N3" s="9"/>
      <c r="O3" s="9"/>
      <c r="P3" s="9"/>
      <c r="Q3" s="9"/>
      <c r="R3" s="9"/>
      <c r="S3" s="9"/>
      <c r="T3" s="9"/>
      <c r="U3" s="9"/>
      <c r="V3" s="9"/>
      <c r="W3" s="10"/>
      <c r="X3" s="10"/>
      <c r="Y3" s="10"/>
      <c r="Z3" s="10"/>
      <c r="AA3" s="10"/>
      <c r="AB3" s="10"/>
      <c r="AC3" s="10"/>
      <c r="AD3" s="10"/>
      <c r="AE3" s="10"/>
      <c r="AF3" s="10"/>
      <c r="AG3" s="10"/>
      <c r="AH3" s="10"/>
      <c r="AI3" s="10"/>
      <c r="AJ3" s="10"/>
      <c r="AK3" s="10"/>
      <c r="AL3" s="10"/>
      <c r="AM3" s="10"/>
      <c r="AN3" s="10"/>
      <c r="AO3" s="4"/>
      <c r="AP3" s="4"/>
      <c r="AQ3" s="4"/>
      <c r="AR3" s="11" t="s">
        <v>4</v>
      </c>
      <c r="AS3" s="11" t="s">
        <v>5</v>
      </c>
      <c r="AT3" s="4"/>
      <c r="AU3" s="4"/>
      <c r="AV3" s="4"/>
    </row>
    <row r="4" ht="86.25" customHeight="1">
      <c r="A4" s="12" t="s">
        <v>6</v>
      </c>
      <c r="B4" s="13" t="s">
        <v>7</v>
      </c>
      <c r="C4" s="13" t="s">
        <v>8</v>
      </c>
      <c r="D4" s="13" t="s">
        <v>9</v>
      </c>
      <c r="E4" s="13" t="s">
        <v>10</v>
      </c>
      <c r="F4" s="13" t="s">
        <v>11</v>
      </c>
      <c r="G4" s="13" t="s">
        <v>12</v>
      </c>
      <c r="H4" s="13" t="s">
        <v>13</v>
      </c>
      <c r="I4" s="13" t="s">
        <v>14</v>
      </c>
      <c r="J4" s="13" t="s">
        <v>15</v>
      </c>
      <c r="K4" s="13" t="s">
        <v>16</v>
      </c>
      <c r="L4" s="13" t="s">
        <v>17</v>
      </c>
      <c r="M4" s="13" t="s">
        <v>18</v>
      </c>
      <c r="N4" s="13" t="s">
        <v>19</v>
      </c>
      <c r="O4" s="13" t="s">
        <v>20</v>
      </c>
      <c r="P4" s="13" t="s">
        <v>21</v>
      </c>
      <c r="Q4" s="13" t="s">
        <v>22</v>
      </c>
      <c r="R4" s="13" t="s">
        <v>23</v>
      </c>
      <c r="S4" s="13" t="s">
        <v>24</v>
      </c>
      <c r="T4" s="13" t="s">
        <v>25</v>
      </c>
      <c r="U4" s="13" t="s">
        <v>26</v>
      </c>
      <c r="V4" s="13" t="s">
        <v>27</v>
      </c>
      <c r="W4" s="14" t="s">
        <v>28</v>
      </c>
      <c r="X4" s="14" t="s">
        <v>29</v>
      </c>
      <c r="Y4" s="14" t="s">
        <v>30</v>
      </c>
      <c r="Z4" s="14" t="s">
        <v>31</v>
      </c>
      <c r="AA4" s="14" t="s">
        <v>32</v>
      </c>
      <c r="AB4" s="14" t="s">
        <v>33</v>
      </c>
      <c r="AC4" s="14" t="s">
        <v>34</v>
      </c>
      <c r="AD4" s="14" t="s">
        <v>35</v>
      </c>
      <c r="AE4" s="14" t="s">
        <v>36</v>
      </c>
      <c r="AF4" s="14" t="s">
        <v>37</v>
      </c>
      <c r="AG4" s="14" t="s">
        <v>38</v>
      </c>
      <c r="AH4" s="14" t="s">
        <v>39</v>
      </c>
      <c r="AI4" s="14" t="s">
        <v>40</v>
      </c>
      <c r="AJ4" s="14" t="s">
        <v>41</v>
      </c>
      <c r="AK4" s="14" t="s">
        <v>42</v>
      </c>
      <c r="AL4" s="14" t="s">
        <v>43</v>
      </c>
      <c r="AM4" s="14" t="s">
        <v>44</v>
      </c>
      <c r="AN4" s="14" t="s">
        <v>45</v>
      </c>
      <c r="AO4" s="15" t="s">
        <v>46</v>
      </c>
      <c r="AP4" s="12" t="s">
        <v>47</v>
      </c>
      <c r="AQ4" s="12" t="s">
        <v>48</v>
      </c>
      <c r="AR4" s="16" t="s">
        <v>49</v>
      </c>
      <c r="AS4" s="16" t="s">
        <v>50</v>
      </c>
      <c r="AT4" s="17"/>
      <c r="AU4" s="17"/>
      <c r="AV4" s="17"/>
    </row>
    <row r="5" ht="14.25" customHeight="1">
      <c r="A5" s="18">
        <v>1.0</v>
      </c>
      <c r="B5" s="19" t="s">
        <v>51</v>
      </c>
      <c r="C5" s="19" t="s">
        <v>52</v>
      </c>
      <c r="D5" s="20" t="s">
        <v>53</v>
      </c>
      <c r="E5" s="20">
        <v>1600.0</v>
      </c>
      <c r="F5" s="21">
        <v>857.14</v>
      </c>
      <c r="G5" s="21">
        <v>0.0</v>
      </c>
      <c r="H5" s="21">
        <v>0.0</v>
      </c>
      <c r="I5" s="21">
        <v>1582.2100000000005</v>
      </c>
      <c r="J5" s="21">
        <v>0.0</v>
      </c>
      <c r="K5" s="21">
        <v>0.0</v>
      </c>
      <c r="L5" s="21">
        <v>0.0</v>
      </c>
      <c r="M5" s="21">
        <v>0.0</v>
      </c>
      <c r="N5" s="21">
        <v>0.0</v>
      </c>
      <c r="O5" s="21">
        <v>0.0</v>
      </c>
      <c r="P5" s="21">
        <v>0.0</v>
      </c>
      <c r="Q5" s="21">
        <v>50.83</v>
      </c>
      <c r="R5" s="21">
        <v>650.0</v>
      </c>
      <c r="S5" s="21">
        <v>13.0</v>
      </c>
      <c r="T5" s="21">
        <v>0.0</v>
      </c>
      <c r="U5" s="21">
        <v>0.0</v>
      </c>
      <c r="V5" s="22">
        <v>0.0</v>
      </c>
      <c r="W5" s="21">
        <v>0.0</v>
      </c>
      <c r="X5" s="21">
        <v>0.0</v>
      </c>
      <c r="Y5" s="21">
        <v>200.0</v>
      </c>
      <c r="Z5" s="21">
        <v>0.0</v>
      </c>
      <c r="AA5" s="21">
        <v>0.0</v>
      </c>
      <c r="AB5" s="21">
        <v>0.0</v>
      </c>
      <c r="AC5" s="21">
        <v>0.0</v>
      </c>
      <c r="AD5" s="21">
        <v>252.0</v>
      </c>
      <c r="AE5" s="21">
        <v>504.0</v>
      </c>
      <c r="AF5" s="21">
        <v>94.02000000000001</v>
      </c>
      <c r="AG5" s="21">
        <v>305.0</v>
      </c>
      <c r="AH5" s="21">
        <v>60.0</v>
      </c>
      <c r="AI5" s="21">
        <v>256.0</v>
      </c>
      <c r="AJ5" s="21">
        <v>30.0</v>
      </c>
      <c r="AK5" s="21">
        <v>0.0</v>
      </c>
      <c r="AL5" s="21">
        <v>0.0</v>
      </c>
      <c r="AM5" s="21">
        <v>0.0</v>
      </c>
      <c r="AN5" s="21">
        <v>0.0</v>
      </c>
      <c r="AO5" s="23">
        <f t="shared" ref="AO5:AO70" si="1">SUM(F5:AN5)</f>
        <v>4854.2</v>
      </c>
      <c r="AP5" s="24">
        <v>4854.200000000001</v>
      </c>
      <c r="AQ5" s="24">
        <v>4854.200000000001</v>
      </c>
      <c r="AR5" s="25">
        <f t="shared" ref="AR5:AR67" si="2">AO5-AP5</f>
        <v>0</v>
      </c>
      <c r="AS5" s="25">
        <f t="shared" ref="AS5:AS16" si="3">AO5-AQ5</f>
        <v>0</v>
      </c>
      <c r="AT5" s="4"/>
      <c r="AU5" s="26">
        <f t="shared" ref="AU5:AU67" si="4">sum(F5:M5)</f>
        <v>2439.35</v>
      </c>
      <c r="AV5" s="26">
        <f t="shared" ref="AV5:AV67" si="5">sum(F5:V5)</f>
        <v>3153.18</v>
      </c>
    </row>
    <row r="6" ht="14.25" customHeight="1">
      <c r="A6" s="18">
        <v>2.0</v>
      </c>
      <c r="B6" s="19" t="s">
        <v>54</v>
      </c>
      <c r="C6" s="19" t="s">
        <v>52</v>
      </c>
      <c r="D6" s="20" t="s">
        <v>55</v>
      </c>
      <c r="E6" s="20">
        <v>1600.0</v>
      </c>
      <c r="F6" s="21">
        <v>1041.8633333333332</v>
      </c>
      <c r="G6" s="21">
        <v>0.0</v>
      </c>
      <c r="H6" s="27">
        <v>0.0</v>
      </c>
      <c r="I6" s="27">
        <v>213.88500000000005</v>
      </c>
      <c r="J6" s="27">
        <v>0.0</v>
      </c>
      <c r="K6" s="27">
        <v>0.0</v>
      </c>
      <c r="L6" s="27">
        <v>0.0</v>
      </c>
      <c r="M6" s="27">
        <v>0.0</v>
      </c>
      <c r="N6" s="27">
        <v>0.0</v>
      </c>
      <c r="O6" s="27">
        <v>0.0</v>
      </c>
      <c r="P6" s="27">
        <v>0.0</v>
      </c>
      <c r="Q6" s="27">
        <v>0.0</v>
      </c>
      <c r="R6" s="27">
        <v>300.0</v>
      </c>
      <c r="S6" s="27">
        <v>90.0</v>
      </c>
      <c r="T6" s="27">
        <v>0.0</v>
      </c>
      <c r="U6" s="27">
        <v>0.0</v>
      </c>
      <c r="V6" s="27">
        <v>0.0</v>
      </c>
      <c r="W6" s="27">
        <v>0.0</v>
      </c>
      <c r="X6" s="27">
        <v>0.0</v>
      </c>
      <c r="Y6" s="27">
        <v>0.0</v>
      </c>
      <c r="Z6" s="27">
        <v>0.0</v>
      </c>
      <c r="AA6" s="27">
        <v>0.0</v>
      </c>
      <c r="AB6" s="27">
        <v>0.0</v>
      </c>
      <c r="AC6" s="27">
        <v>0.0</v>
      </c>
      <c r="AD6" s="27">
        <v>336.0</v>
      </c>
      <c r="AE6" s="27">
        <v>672.0</v>
      </c>
      <c r="AF6" s="27">
        <v>107.46</v>
      </c>
      <c r="AG6" s="27">
        <v>280.0</v>
      </c>
      <c r="AH6" s="27">
        <v>10.0</v>
      </c>
      <c r="AI6" s="27">
        <v>256.0</v>
      </c>
      <c r="AJ6" s="27">
        <v>0.0</v>
      </c>
      <c r="AK6" s="27">
        <v>0.0</v>
      </c>
      <c r="AL6" s="27">
        <v>0.0</v>
      </c>
      <c r="AM6" s="27">
        <v>0.0</v>
      </c>
      <c r="AN6" s="27">
        <v>94.0</v>
      </c>
      <c r="AO6" s="23">
        <f t="shared" si="1"/>
        <v>3401.208333</v>
      </c>
      <c r="AP6" s="24">
        <v>3401.208333333333</v>
      </c>
      <c r="AQ6" s="24">
        <v>3401.208333333333</v>
      </c>
      <c r="AR6" s="25">
        <f t="shared" si="2"/>
        <v>0</v>
      </c>
      <c r="AS6" s="25">
        <f t="shared" si="3"/>
        <v>0</v>
      </c>
      <c r="AT6" s="28"/>
      <c r="AU6" s="26">
        <f t="shared" si="4"/>
        <v>1255.748333</v>
      </c>
      <c r="AV6" s="26">
        <f t="shared" si="5"/>
        <v>1645.748333</v>
      </c>
    </row>
    <row r="7" ht="14.25" customHeight="1">
      <c r="A7" s="18">
        <v>3.0</v>
      </c>
      <c r="B7" s="19" t="s">
        <v>56</v>
      </c>
      <c r="C7" s="19" t="s">
        <v>52</v>
      </c>
      <c r="D7" s="20" t="s">
        <v>53</v>
      </c>
      <c r="E7" s="20">
        <v>1600.0</v>
      </c>
      <c r="F7" s="29">
        <v>0.0</v>
      </c>
      <c r="G7" s="21">
        <v>0.0</v>
      </c>
      <c r="H7" s="21">
        <v>0.0</v>
      </c>
      <c r="I7" s="27">
        <v>300.0</v>
      </c>
      <c r="J7" s="27">
        <v>0.0</v>
      </c>
      <c r="K7" s="27">
        <v>0.0</v>
      </c>
      <c r="L7" s="27">
        <v>0.0</v>
      </c>
      <c r="M7" s="27">
        <v>0.0</v>
      </c>
      <c r="N7" s="27">
        <v>0.0</v>
      </c>
      <c r="O7" s="22">
        <v>0.0</v>
      </c>
      <c r="P7" s="27">
        <v>66.66</v>
      </c>
      <c r="Q7" s="27">
        <v>50.0</v>
      </c>
      <c r="R7" s="27">
        <v>0.0</v>
      </c>
      <c r="S7" s="27">
        <v>0.0</v>
      </c>
      <c r="T7" s="27">
        <v>0.0</v>
      </c>
      <c r="U7" s="27">
        <v>0.0</v>
      </c>
      <c r="V7" s="27">
        <v>0.0</v>
      </c>
      <c r="W7" s="27">
        <v>0.0</v>
      </c>
      <c r="X7" s="27">
        <v>0.0</v>
      </c>
      <c r="Y7" s="27">
        <v>100.0</v>
      </c>
      <c r="Z7" s="27">
        <v>0.0</v>
      </c>
      <c r="AA7" s="27">
        <v>0.0</v>
      </c>
      <c r="AB7" s="27">
        <v>0.0</v>
      </c>
      <c r="AC7" s="27">
        <v>0.0</v>
      </c>
      <c r="AD7" s="27">
        <v>252.0</v>
      </c>
      <c r="AE7" s="27">
        <v>504.0</v>
      </c>
      <c r="AF7" s="27">
        <v>53.06999999999999</v>
      </c>
      <c r="AG7" s="27">
        <v>30.0</v>
      </c>
      <c r="AH7" s="27">
        <v>20.0</v>
      </c>
      <c r="AI7" s="27">
        <v>56.0</v>
      </c>
      <c r="AJ7" s="27">
        <v>0.0</v>
      </c>
      <c r="AK7" s="27">
        <v>0.0</v>
      </c>
      <c r="AL7" s="27">
        <v>0.0</v>
      </c>
      <c r="AM7" s="27">
        <v>0.0</v>
      </c>
      <c r="AN7" s="27">
        <v>52.0</v>
      </c>
      <c r="AO7" s="23">
        <f t="shared" si="1"/>
        <v>1483.73</v>
      </c>
      <c r="AP7" s="24">
        <v>1483.7299999999998</v>
      </c>
      <c r="AQ7" s="24">
        <v>1483.7299999999998</v>
      </c>
      <c r="AR7" s="25">
        <f t="shared" si="2"/>
        <v>0</v>
      </c>
      <c r="AS7" s="25">
        <f t="shared" si="3"/>
        <v>0</v>
      </c>
      <c r="AT7" s="4"/>
      <c r="AU7" s="26">
        <f t="shared" si="4"/>
        <v>300</v>
      </c>
      <c r="AV7" s="26">
        <f t="shared" si="5"/>
        <v>416.66</v>
      </c>
    </row>
    <row r="8" ht="14.25" customHeight="1">
      <c r="A8" s="18">
        <v>4.0</v>
      </c>
      <c r="B8" s="19" t="s">
        <v>57</v>
      </c>
      <c r="C8" s="19" t="s">
        <v>52</v>
      </c>
      <c r="D8" s="20" t="s">
        <v>55</v>
      </c>
      <c r="E8" s="20">
        <v>1600.0</v>
      </c>
      <c r="F8" s="21">
        <v>0.0</v>
      </c>
      <c r="G8" s="21">
        <v>0.0</v>
      </c>
      <c r="H8" s="27">
        <v>0.0</v>
      </c>
      <c r="I8" s="27">
        <v>737.4799999999999</v>
      </c>
      <c r="J8" s="27">
        <v>0.0</v>
      </c>
      <c r="K8" s="27">
        <v>0.0</v>
      </c>
      <c r="L8" s="27">
        <v>0.0</v>
      </c>
      <c r="M8" s="27">
        <v>0.0</v>
      </c>
      <c r="N8" s="27">
        <v>0.0</v>
      </c>
      <c r="O8" s="27">
        <v>0.0</v>
      </c>
      <c r="P8" s="27">
        <v>0.0</v>
      </c>
      <c r="Q8" s="27">
        <v>0.0</v>
      </c>
      <c r="R8" s="27">
        <v>175.0</v>
      </c>
      <c r="S8" s="27">
        <v>0.0</v>
      </c>
      <c r="T8" s="27">
        <v>0.0</v>
      </c>
      <c r="U8" s="27">
        <v>0.0</v>
      </c>
      <c r="V8" s="27">
        <v>0.0</v>
      </c>
      <c r="W8" s="27">
        <v>0.0</v>
      </c>
      <c r="X8" s="27">
        <v>0.0</v>
      </c>
      <c r="Y8" s="27">
        <v>0.0</v>
      </c>
      <c r="Z8" s="27">
        <v>0.0</v>
      </c>
      <c r="AA8" s="27">
        <v>0.0</v>
      </c>
      <c r="AB8" s="27">
        <v>0.0</v>
      </c>
      <c r="AC8" s="27">
        <v>0.0</v>
      </c>
      <c r="AD8" s="27">
        <v>448.0</v>
      </c>
      <c r="AE8" s="27">
        <v>896.0</v>
      </c>
      <c r="AF8" s="27">
        <v>110.99</v>
      </c>
      <c r="AG8" s="27">
        <v>230.0</v>
      </c>
      <c r="AH8" s="27">
        <v>50.0</v>
      </c>
      <c r="AI8" s="27">
        <v>346.0</v>
      </c>
      <c r="AJ8" s="27">
        <v>30.0</v>
      </c>
      <c r="AK8" s="27">
        <v>0.0</v>
      </c>
      <c r="AL8" s="27">
        <v>0.0</v>
      </c>
      <c r="AM8" s="27">
        <v>0.0</v>
      </c>
      <c r="AN8" s="27">
        <v>95.0</v>
      </c>
      <c r="AO8" s="23">
        <f t="shared" si="1"/>
        <v>3118.47</v>
      </c>
      <c r="AP8" s="24">
        <v>3118.47</v>
      </c>
      <c r="AQ8" s="24">
        <v>3118.47</v>
      </c>
      <c r="AR8" s="25">
        <f t="shared" si="2"/>
        <v>0</v>
      </c>
      <c r="AS8" s="25">
        <f t="shared" si="3"/>
        <v>0</v>
      </c>
      <c r="AT8" s="4"/>
      <c r="AU8" s="26">
        <f t="shared" si="4"/>
        <v>737.48</v>
      </c>
      <c r="AV8" s="26">
        <f t="shared" si="5"/>
        <v>912.48</v>
      </c>
    </row>
    <row r="9" ht="14.25" customHeight="1">
      <c r="A9" s="18">
        <v>5.0</v>
      </c>
      <c r="B9" s="19" t="s">
        <v>58</v>
      </c>
      <c r="C9" s="19" t="s">
        <v>52</v>
      </c>
      <c r="D9" s="20" t="s">
        <v>53</v>
      </c>
      <c r="E9" s="20">
        <v>1600.0</v>
      </c>
      <c r="F9" s="21">
        <v>3000.0</v>
      </c>
      <c r="G9" s="21">
        <v>0.0</v>
      </c>
      <c r="H9" s="27">
        <v>0.0</v>
      </c>
      <c r="I9" s="27">
        <v>1980.0900000000001</v>
      </c>
      <c r="J9" s="27">
        <v>0.0</v>
      </c>
      <c r="K9" s="27">
        <v>0.0</v>
      </c>
      <c r="L9" s="27">
        <v>0.0</v>
      </c>
      <c r="M9" s="27">
        <v>0.0</v>
      </c>
      <c r="N9" s="27">
        <v>0.0</v>
      </c>
      <c r="O9" s="27">
        <v>0.0</v>
      </c>
      <c r="P9" s="27">
        <v>0.0</v>
      </c>
      <c r="Q9" s="27">
        <v>20.83</v>
      </c>
      <c r="R9" s="27">
        <v>200.0</v>
      </c>
      <c r="S9" s="27">
        <v>73.0</v>
      </c>
      <c r="T9" s="27">
        <v>0.0</v>
      </c>
      <c r="U9" s="27">
        <v>0.0</v>
      </c>
      <c r="V9" s="27">
        <v>0.0</v>
      </c>
      <c r="W9" s="27">
        <v>0.0</v>
      </c>
      <c r="X9" s="27">
        <v>0.0</v>
      </c>
      <c r="Y9" s="27">
        <v>0.0</v>
      </c>
      <c r="Z9" s="27">
        <v>0.0</v>
      </c>
      <c r="AA9" s="27">
        <v>0.0</v>
      </c>
      <c r="AB9" s="27">
        <v>0.0</v>
      </c>
      <c r="AC9" s="27">
        <v>0.0</v>
      </c>
      <c r="AD9" s="27">
        <v>252.0</v>
      </c>
      <c r="AE9" s="27">
        <v>504.0</v>
      </c>
      <c r="AF9" s="27">
        <v>37.36000000000001</v>
      </c>
      <c r="AG9" s="27">
        <v>10.0</v>
      </c>
      <c r="AH9" s="27">
        <v>10.0</v>
      </c>
      <c r="AI9" s="27">
        <v>56.0</v>
      </c>
      <c r="AJ9" s="27">
        <v>10.0</v>
      </c>
      <c r="AK9" s="27">
        <v>0.0</v>
      </c>
      <c r="AL9" s="27">
        <v>0.0</v>
      </c>
      <c r="AM9" s="27">
        <v>0.0</v>
      </c>
      <c r="AN9" s="27">
        <v>50.0</v>
      </c>
      <c r="AO9" s="23">
        <f t="shared" si="1"/>
        <v>6203.28</v>
      </c>
      <c r="AP9" s="24">
        <v>6203.28</v>
      </c>
      <c r="AQ9" s="24">
        <v>6203.28</v>
      </c>
      <c r="AR9" s="25">
        <f t="shared" si="2"/>
        <v>0</v>
      </c>
      <c r="AS9" s="25">
        <f t="shared" si="3"/>
        <v>0</v>
      </c>
      <c r="AT9" s="4"/>
      <c r="AU9" s="26">
        <f t="shared" si="4"/>
        <v>4980.09</v>
      </c>
      <c r="AV9" s="26">
        <f t="shared" si="5"/>
        <v>5273.92</v>
      </c>
    </row>
    <row r="10" ht="14.25" customHeight="1">
      <c r="A10" s="18">
        <v>6.0</v>
      </c>
      <c r="B10" s="19" t="s">
        <v>59</v>
      </c>
      <c r="C10" s="19" t="s">
        <v>52</v>
      </c>
      <c r="D10" s="20" t="s">
        <v>55</v>
      </c>
      <c r="E10" s="20">
        <v>1600.0</v>
      </c>
      <c r="F10" s="21">
        <v>625.0</v>
      </c>
      <c r="G10" s="21">
        <v>0.0</v>
      </c>
      <c r="H10" s="27">
        <v>400.0</v>
      </c>
      <c r="I10" s="27">
        <v>409.96000000000004</v>
      </c>
      <c r="J10" s="27">
        <v>0.0</v>
      </c>
      <c r="K10" s="27">
        <v>0.0</v>
      </c>
      <c r="L10" s="27">
        <v>0.0</v>
      </c>
      <c r="M10" s="27">
        <v>0.0</v>
      </c>
      <c r="N10" s="27">
        <v>0.0</v>
      </c>
      <c r="O10" s="27">
        <v>0.0</v>
      </c>
      <c r="P10" s="27">
        <v>66.66</v>
      </c>
      <c r="Q10" s="27">
        <v>9.16</v>
      </c>
      <c r="R10" s="27">
        <v>350.0</v>
      </c>
      <c r="S10" s="27">
        <v>291.25</v>
      </c>
      <c r="T10" s="27">
        <v>0.0</v>
      </c>
      <c r="U10" s="27">
        <v>0.0</v>
      </c>
      <c r="V10" s="27">
        <v>0.0</v>
      </c>
      <c r="W10" s="27">
        <v>0.0</v>
      </c>
      <c r="X10" s="27">
        <v>0.0</v>
      </c>
      <c r="Y10" s="27">
        <v>100.0</v>
      </c>
      <c r="Z10" s="27">
        <v>0.0</v>
      </c>
      <c r="AA10" s="27">
        <v>0.0</v>
      </c>
      <c r="AB10" s="27">
        <v>0.0</v>
      </c>
      <c r="AC10" s="27">
        <v>30.0</v>
      </c>
      <c r="AD10" s="27">
        <v>336.0</v>
      </c>
      <c r="AE10" s="27">
        <v>672.0</v>
      </c>
      <c r="AF10" s="27">
        <v>248.01999999999998</v>
      </c>
      <c r="AG10" s="27">
        <v>186.66</v>
      </c>
      <c r="AH10" s="27">
        <v>220.0</v>
      </c>
      <c r="AI10" s="27">
        <v>298.0</v>
      </c>
      <c r="AJ10" s="27">
        <v>70.0</v>
      </c>
      <c r="AK10" s="27">
        <v>0.0</v>
      </c>
      <c r="AL10" s="27">
        <v>0.0</v>
      </c>
      <c r="AM10" s="27">
        <v>0.0</v>
      </c>
      <c r="AN10" s="27">
        <v>112.0</v>
      </c>
      <c r="AO10" s="23">
        <f t="shared" si="1"/>
        <v>4424.71</v>
      </c>
      <c r="AP10" s="24">
        <v>4424.71</v>
      </c>
      <c r="AQ10" s="24">
        <v>4424.71</v>
      </c>
      <c r="AR10" s="25">
        <f t="shared" si="2"/>
        <v>0</v>
      </c>
      <c r="AS10" s="25">
        <f t="shared" si="3"/>
        <v>0</v>
      </c>
      <c r="AT10" s="4"/>
      <c r="AU10" s="26">
        <f t="shared" si="4"/>
        <v>1434.96</v>
      </c>
      <c r="AV10" s="26">
        <f t="shared" si="5"/>
        <v>2152.03</v>
      </c>
    </row>
    <row r="11" ht="14.25" customHeight="1">
      <c r="A11" s="18">
        <v>7.0</v>
      </c>
      <c r="B11" s="19" t="s">
        <v>60</v>
      </c>
      <c r="C11" s="19" t="s">
        <v>52</v>
      </c>
      <c r="D11" s="20" t="s">
        <v>61</v>
      </c>
      <c r="E11" s="20">
        <v>1600.0</v>
      </c>
      <c r="F11" s="21">
        <v>0.0</v>
      </c>
      <c r="G11" s="21">
        <v>0.0</v>
      </c>
      <c r="H11" s="27">
        <v>0.0</v>
      </c>
      <c r="I11" s="27">
        <v>0.0</v>
      </c>
      <c r="J11" s="27">
        <v>0.0</v>
      </c>
      <c r="K11" s="27">
        <v>0.0</v>
      </c>
      <c r="L11" s="27">
        <v>0.0</v>
      </c>
      <c r="M11" s="27">
        <v>0.0</v>
      </c>
      <c r="N11" s="27">
        <v>0.0</v>
      </c>
      <c r="O11" s="27">
        <v>0.0</v>
      </c>
      <c r="P11" s="27">
        <v>66.67</v>
      </c>
      <c r="Q11" s="27">
        <v>0.0</v>
      </c>
      <c r="R11" s="27">
        <v>0.0</v>
      </c>
      <c r="S11" s="27">
        <v>0.0</v>
      </c>
      <c r="T11" s="27">
        <v>0.0</v>
      </c>
      <c r="U11" s="27">
        <v>0.0</v>
      </c>
      <c r="V11" s="27">
        <v>0.0</v>
      </c>
      <c r="W11" s="27">
        <v>0.0</v>
      </c>
      <c r="X11" s="27">
        <v>0.0</v>
      </c>
      <c r="Y11" s="27">
        <v>0.0</v>
      </c>
      <c r="Z11" s="27">
        <v>0.0</v>
      </c>
      <c r="AA11" s="27">
        <v>0.0</v>
      </c>
      <c r="AB11" s="27">
        <v>0.0</v>
      </c>
      <c r="AC11" s="27">
        <v>0.0</v>
      </c>
      <c r="AD11" s="27">
        <v>448.0</v>
      </c>
      <c r="AE11" s="27">
        <v>896.0</v>
      </c>
      <c r="AF11" s="27">
        <v>166.0</v>
      </c>
      <c r="AG11" s="27">
        <v>20.0</v>
      </c>
      <c r="AH11" s="27">
        <v>10.0</v>
      </c>
      <c r="AI11" s="27">
        <v>346.0</v>
      </c>
      <c r="AJ11" s="27">
        <v>8.0</v>
      </c>
      <c r="AK11" s="27">
        <v>0.0</v>
      </c>
      <c r="AL11" s="27">
        <v>0.0</v>
      </c>
      <c r="AM11" s="27">
        <v>0.0</v>
      </c>
      <c r="AN11" s="27">
        <v>128.0</v>
      </c>
      <c r="AO11" s="23">
        <f t="shared" si="1"/>
        <v>2088.67</v>
      </c>
      <c r="AP11" s="24">
        <v>2088.67</v>
      </c>
      <c r="AQ11" s="24">
        <v>2088.67</v>
      </c>
      <c r="AR11" s="25">
        <f t="shared" si="2"/>
        <v>0</v>
      </c>
      <c r="AS11" s="25">
        <f t="shared" si="3"/>
        <v>0</v>
      </c>
      <c r="AT11" s="30"/>
      <c r="AU11" s="26">
        <f t="shared" si="4"/>
        <v>0</v>
      </c>
      <c r="AV11" s="26">
        <f t="shared" si="5"/>
        <v>66.67</v>
      </c>
    </row>
    <row r="12" ht="14.25" customHeight="1">
      <c r="A12" s="18">
        <v>8.0</v>
      </c>
      <c r="B12" s="19" t="s">
        <v>62</v>
      </c>
      <c r="C12" s="19" t="s">
        <v>52</v>
      </c>
      <c r="D12" s="20" t="s">
        <v>55</v>
      </c>
      <c r="E12" s="20">
        <v>1600.0</v>
      </c>
      <c r="F12" s="21">
        <v>0.0</v>
      </c>
      <c r="G12" s="21">
        <v>0.0</v>
      </c>
      <c r="H12" s="27">
        <v>0.0</v>
      </c>
      <c r="I12" s="27">
        <v>25.0</v>
      </c>
      <c r="J12" s="27">
        <v>0.0</v>
      </c>
      <c r="K12" s="27">
        <v>0.0</v>
      </c>
      <c r="L12" s="27">
        <v>0.0</v>
      </c>
      <c r="M12" s="27">
        <v>0.0</v>
      </c>
      <c r="N12" s="27">
        <v>0.0</v>
      </c>
      <c r="O12" s="27">
        <v>0.0</v>
      </c>
      <c r="P12" s="27">
        <v>0.0</v>
      </c>
      <c r="Q12" s="27">
        <v>0.0</v>
      </c>
      <c r="R12" s="27">
        <v>0.0</v>
      </c>
      <c r="S12" s="27">
        <v>0.0</v>
      </c>
      <c r="T12" s="27">
        <v>0.0</v>
      </c>
      <c r="U12" s="27">
        <v>0.0</v>
      </c>
      <c r="V12" s="27">
        <v>0.0</v>
      </c>
      <c r="W12" s="27">
        <v>0.0</v>
      </c>
      <c r="X12" s="27">
        <v>0.0</v>
      </c>
      <c r="Y12" s="27">
        <v>0.0</v>
      </c>
      <c r="Z12" s="27">
        <v>0.0</v>
      </c>
      <c r="AA12" s="27">
        <v>0.0</v>
      </c>
      <c r="AB12" s="27">
        <v>0.0</v>
      </c>
      <c r="AC12" s="27">
        <v>0.0</v>
      </c>
      <c r="AD12" s="27">
        <v>448.0</v>
      </c>
      <c r="AE12" s="27">
        <v>896.0</v>
      </c>
      <c r="AF12" s="27">
        <v>96.82</v>
      </c>
      <c r="AG12" s="27">
        <v>130.0</v>
      </c>
      <c r="AH12" s="27">
        <v>220.0</v>
      </c>
      <c r="AI12" s="27">
        <v>272.0</v>
      </c>
      <c r="AJ12" s="27">
        <v>46.0</v>
      </c>
      <c r="AK12" s="27">
        <v>0.0</v>
      </c>
      <c r="AL12" s="27">
        <v>50.0</v>
      </c>
      <c r="AM12" s="27">
        <v>0.0</v>
      </c>
      <c r="AN12" s="27">
        <v>168.0</v>
      </c>
      <c r="AO12" s="23">
        <f t="shared" si="1"/>
        <v>2351.82</v>
      </c>
      <c r="AP12" s="24">
        <v>2351.8199999999997</v>
      </c>
      <c r="AQ12" s="24">
        <v>2351.8199999999997</v>
      </c>
      <c r="AR12" s="25">
        <f t="shared" si="2"/>
        <v>0</v>
      </c>
      <c r="AS12" s="25">
        <f t="shared" si="3"/>
        <v>0</v>
      </c>
      <c r="AT12" s="30"/>
      <c r="AU12" s="26">
        <f t="shared" si="4"/>
        <v>25</v>
      </c>
      <c r="AV12" s="26">
        <f t="shared" si="5"/>
        <v>25</v>
      </c>
    </row>
    <row r="13" ht="14.25" customHeight="1">
      <c r="A13" s="18">
        <v>9.0</v>
      </c>
      <c r="B13" s="19" t="s">
        <v>63</v>
      </c>
      <c r="C13" s="19" t="s">
        <v>52</v>
      </c>
      <c r="D13" s="20" t="s">
        <v>55</v>
      </c>
      <c r="E13" s="20">
        <v>1600.0</v>
      </c>
      <c r="F13" s="21">
        <v>750.0</v>
      </c>
      <c r="G13" s="21">
        <v>0.0</v>
      </c>
      <c r="H13" s="27">
        <v>0.0</v>
      </c>
      <c r="I13" s="27">
        <v>450.0</v>
      </c>
      <c r="J13" s="27">
        <v>0.0</v>
      </c>
      <c r="K13" s="27">
        <v>0.0</v>
      </c>
      <c r="L13" s="27">
        <v>0.0</v>
      </c>
      <c r="M13" s="27">
        <v>0.0</v>
      </c>
      <c r="N13" s="27">
        <v>100.0</v>
      </c>
      <c r="O13" s="27">
        <v>0.0</v>
      </c>
      <c r="P13" s="27">
        <v>0.0</v>
      </c>
      <c r="Q13" s="27">
        <v>15.0</v>
      </c>
      <c r="R13" s="27">
        <v>0.0</v>
      </c>
      <c r="S13" s="27">
        <v>180.0</v>
      </c>
      <c r="T13" s="27">
        <v>0.0</v>
      </c>
      <c r="U13" s="27">
        <v>0.0</v>
      </c>
      <c r="V13" s="27">
        <v>0.0</v>
      </c>
      <c r="W13" s="27">
        <v>0.0</v>
      </c>
      <c r="X13" s="27">
        <v>0.0</v>
      </c>
      <c r="Y13" s="27">
        <v>200.0</v>
      </c>
      <c r="Z13" s="27">
        <v>0.0</v>
      </c>
      <c r="AA13" s="27">
        <v>0.0</v>
      </c>
      <c r="AB13" s="27">
        <v>0.0</v>
      </c>
      <c r="AC13" s="27">
        <v>0.0</v>
      </c>
      <c r="AD13" s="27">
        <v>364.0</v>
      </c>
      <c r="AE13" s="27">
        <v>728.0</v>
      </c>
      <c r="AF13" s="27">
        <v>138.0</v>
      </c>
      <c r="AG13" s="27">
        <v>50.0</v>
      </c>
      <c r="AH13" s="27">
        <v>160.0</v>
      </c>
      <c r="AI13" s="27">
        <v>256.0</v>
      </c>
      <c r="AJ13" s="27">
        <v>0.0</v>
      </c>
      <c r="AK13" s="27">
        <v>0.0</v>
      </c>
      <c r="AL13" s="27">
        <v>0.0</v>
      </c>
      <c r="AM13" s="27">
        <v>0.0</v>
      </c>
      <c r="AN13" s="27">
        <v>100.0</v>
      </c>
      <c r="AO13" s="23">
        <f t="shared" si="1"/>
        <v>3491</v>
      </c>
      <c r="AP13" s="24">
        <v>3491.0</v>
      </c>
      <c r="AQ13" s="24">
        <v>3491.0</v>
      </c>
      <c r="AR13" s="25">
        <f t="shared" si="2"/>
        <v>0</v>
      </c>
      <c r="AS13" s="25">
        <f t="shared" si="3"/>
        <v>0</v>
      </c>
      <c r="AT13" s="4"/>
      <c r="AU13" s="26">
        <f t="shared" si="4"/>
        <v>1200</v>
      </c>
      <c r="AV13" s="26">
        <f t="shared" si="5"/>
        <v>1495</v>
      </c>
    </row>
    <row r="14" ht="14.25" customHeight="1">
      <c r="A14" s="18">
        <v>10.0</v>
      </c>
      <c r="B14" s="19" t="s">
        <v>64</v>
      </c>
      <c r="C14" s="19" t="s">
        <v>52</v>
      </c>
      <c r="D14" s="20" t="s">
        <v>55</v>
      </c>
      <c r="E14" s="20">
        <v>1600.0</v>
      </c>
      <c r="F14" s="21">
        <v>0.0</v>
      </c>
      <c r="G14" s="21">
        <v>0.0</v>
      </c>
      <c r="H14" s="27">
        <v>0.0</v>
      </c>
      <c r="I14" s="27">
        <v>0.0</v>
      </c>
      <c r="J14" s="27">
        <v>0.0</v>
      </c>
      <c r="K14" s="27">
        <v>0.0</v>
      </c>
      <c r="L14" s="27">
        <v>0.0</v>
      </c>
      <c r="M14" s="27">
        <v>0.0</v>
      </c>
      <c r="N14" s="27">
        <v>0.0</v>
      </c>
      <c r="O14" s="27">
        <v>0.0</v>
      </c>
      <c r="P14" s="27">
        <v>0.0</v>
      </c>
      <c r="Q14" s="27">
        <v>0.0</v>
      </c>
      <c r="R14" s="27">
        <v>0.0</v>
      </c>
      <c r="S14" s="27">
        <v>0.0</v>
      </c>
      <c r="T14" s="27">
        <v>0.0</v>
      </c>
      <c r="U14" s="27">
        <v>0.0</v>
      </c>
      <c r="V14" s="27">
        <v>0.0</v>
      </c>
      <c r="W14" s="27">
        <v>0.0</v>
      </c>
      <c r="X14" s="27">
        <v>0.0</v>
      </c>
      <c r="Y14" s="27">
        <v>0.0</v>
      </c>
      <c r="Z14" s="27">
        <v>0.0</v>
      </c>
      <c r="AA14" s="27">
        <v>0.0</v>
      </c>
      <c r="AB14" s="27">
        <v>0.0</v>
      </c>
      <c r="AC14" s="27">
        <v>0.0</v>
      </c>
      <c r="AD14" s="27">
        <v>448.0</v>
      </c>
      <c r="AE14" s="27">
        <v>896.0</v>
      </c>
      <c r="AF14" s="27">
        <v>70.0</v>
      </c>
      <c r="AG14" s="27">
        <v>30.0</v>
      </c>
      <c r="AH14" s="27">
        <v>10.0</v>
      </c>
      <c r="AI14" s="27">
        <v>256.0</v>
      </c>
      <c r="AJ14" s="27">
        <v>0.0</v>
      </c>
      <c r="AK14" s="27">
        <v>0.0</v>
      </c>
      <c r="AL14" s="27">
        <v>0.0</v>
      </c>
      <c r="AM14" s="27">
        <v>0.0</v>
      </c>
      <c r="AN14" s="27">
        <v>0.0</v>
      </c>
      <c r="AO14" s="23">
        <f t="shared" si="1"/>
        <v>1710</v>
      </c>
      <c r="AP14" s="24">
        <v>1710.0</v>
      </c>
      <c r="AQ14" s="24">
        <v>1710.0</v>
      </c>
      <c r="AR14" s="25">
        <f t="shared" si="2"/>
        <v>0</v>
      </c>
      <c r="AS14" s="25">
        <f t="shared" si="3"/>
        <v>0</v>
      </c>
      <c r="AT14" s="4"/>
      <c r="AU14" s="26">
        <f t="shared" si="4"/>
        <v>0</v>
      </c>
      <c r="AV14" s="26">
        <f t="shared" si="5"/>
        <v>0</v>
      </c>
    </row>
    <row r="15" ht="14.25" customHeight="1">
      <c r="A15" s="18">
        <v>11.0</v>
      </c>
      <c r="B15" s="19" t="s">
        <v>65</v>
      </c>
      <c r="C15" s="19" t="s">
        <v>52</v>
      </c>
      <c r="D15" s="20" t="s">
        <v>55</v>
      </c>
      <c r="E15" s="20">
        <v>1600.0</v>
      </c>
      <c r="F15" s="21">
        <v>500.0</v>
      </c>
      <c r="G15" s="21">
        <v>0.0</v>
      </c>
      <c r="H15" s="27">
        <v>0.0</v>
      </c>
      <c r="I15" s="27">
        <v>787.5066666666668</v>
      </c>
      <c r="J15" s="27">
        <v>0.0</v>
      </c>
      <c r="K15" s="27">
        <v>0.0</v>
      </c>
      <c r="L15" s="27">
        <v>0.0</v>
      </c>
      <c r="M15" s="27">
        <v>0.0</v>
      </c>
      <c r="N15" s="27">
        <v>0.0</v>
      </c>
      <c r="O15" s="27">
        <v>0.0</v>
      </c>
      <c r="P15" s="27">
        <v>0.0</v>
      </c>
      <c r="Q15" s="27">
        <v>10.0</v>
      </c>
      <c r="R15" s="27">
        <v>0.0</v>
      </c>
      <c r="S15" s="27">
        <v>50.0</v>
      </c>
      <c r="T15" s="27">
        <v>0.0</v>
      </c>
      <c r="U15" s="27">
        <v>0.0</v>
      </c>
      <c r="V15" s="27">
        <v>0.0</v>
      </c>
      <c r="W15" s="27">
        <v>0.0</v>
      </c>
      <c r="X15" s="27">
        <v>0.0</v>
      </c>
      <c r="Y15" s="27">
        <v>0.0</v>
      </c>
      <c r="Z15" s="27">
        <v>0.0</v>
      </c>
      <c r="AA15" s="27">
        <v>0.0</v>
      </c>
      <c r="AB15" s="27">
        <v>0.0</v>
      </c>
      <c r="AC15" s="27">
        <v>0.0</v>
      </c>
      <c r="AD15" s="27">
        <v>308.0</v>
      </c>
      <c r="AE15" s="27">
        <v>616.0</v>
      </c>
      <c r="AF15" s="27">
        <v>64.66</v>
      </c>
      <c r="AG15" s="27">
        <v>50.0</v>
      </c>
      <c r="AH15" s="27">
        <v>340.0</v>
      </c>
      <c r="AI15" s="27">
        <v>0.0</v>
      </c>
      <c r="AJ15" s="27">
        <v>0.0</v>
      </c>
      <c r="AK15" s="27">
        <v>0.0</v>
      </c>
      <c r="AL15" s="27">
        <v>0.0</v>
      </c>
      <c r="AM15" s="27">
        <v>0.0</v>
      </c>
      <c r="AN15" s="27">
        <v>0.0</v>
      </c>
      <c r="AO15" s="23">
        <f t="shared" si="1"/>
        <v>2726.166667</v>
      </c>
      <c r="AP15" s="24">
        <v>2726.1666666666665</v>
      </c>
      <c r="AQ15" s="24">
        <v>2726.1666666666665</v>
      </c>
      <c r="AR15" s="25">
        <f t="shared" si="2"/>
        <v>0</v>
      </c>
      <c r="AS15" s="25">
        <f t="shared" si="3"/>
        <v>0</v>
      </c>
      <c r="AT15" s="4"/>
      <c r="AU15" s="26">
        <f t="shared" si="4"/>
        <v>1287.506667</v>
      </c>
      <c r="AV15" s="26">
        <f t="shared" si="5"/>
        <v>1347.506667</v>
      </c>
    </row>
    <row r="16" ht="14.25" customHeight="1">
      <c r="A16" s="18">
        <v>12.0</v>
      </c>
      <c r="B16" s="19" t="s">
        <v>66</v>
      </c>
      <c r="C16" s="19" t="s">
        <v>52</v>
      </c>
      <c r="D16" s="20" t="s">
        <v>55</v>
      </c>
      <c r="E16" s="20">
        <v>1600.0</v>
      </c>
      <c r="F16" s="21">
        <v>0.0</v>
      </c>
      <c r="G16" s="21">
        <v>0.0</v>
      </c>
      <c r="H16" s="27">
        <v>0.0</v>
      </c>
      <c r="I16" s="27">
        <v>0.0</v>
      </c>
      <c r="J16" s="27">
        <v>0.0</v>
      </c>
      <c r="K16" s="27">
        <v>0.0</v>
      </c>
      <c r="L16" s="27">
        <v>0.0</v>
      </c>
      <c r="M16" s="27">
        <v>0.0</v>
      </c>
      <c r="N16" s="27">
        <v>0.0</v>
      </c>
      <c r="O16" s="27">
        <v>0.0</v>
      </c>
      <c r="P16" s="27">
        <v>0.0</v>
      </c>
      <c r="Q16" s="27">
        <v>0.0</v>
      </c>
      <c r="R16" s="27">
        <v>0.0</v>
      </c>
      <c r="S16" s="27">
        <v>0.0</v>
      </c>
      <c r="T16" s="27">
        <v>0.0</v>
      </c>
      <c r="U16" s="27">
        <v>0.0</v>
      </c>
      <c r="V16" s="27">
        <v>0.0</v>
      </c>
      <c r="W16" s="27">
        <v>0.0</v>
      </c>
      <c r="X16" s="27">
        <v>0.0</v>
      </c>
      <c r="Y16" s="27">
        <v>0.0</v>
      </c>
      <c r="Z16" s="27">
        <v>0.0</v>
      </c>
      <c r="AA16" s="27">
        <v>0.0</v>
      </c>
      <c r="AB16" s="27">
        <v>0.0</v>
      </c>
      <c r="AC16" s="27">
        <v>0.0</v>
      </c>
      <c r="AD16" s="27">
        <v>448.0</v>
      </c>
      <c r="AE16" s="27">
        <v>896.0</v>
      </c>
      <c r="AF16" s="27">
        <v>350.0</v>
      </c>
      <c r="AG16" s="27">
        <v>320.0</v>
      </c>
      <c r="AH16" s="27">
        <v>0.0</v>
      </c>
      <c r="AI16" s="27">
        <v>98.0</v>
      </c>
      <c r="AJ16" s="27">
        <v>0.0</v>
      </c>
      <c r="AK16" s="27">
        <v>0.0</v>
      </c>
      <c r="AL16" s="27">
        <v>0.0</v>
      </c>
      <c r="AM16" s="27">
        <v>0.0</v>
      </c>
      <c r="AN16" s="27">
        <v>0.0</v>
      </c>
      <c r="AO16" s="23">
        <f t="shared" si="1"/>
        <v>2112</v>
      </c>
      <c r="AP16" s="24">
        <v>2112.0</v>
      </c>
      <c r="AQ16" s="24">
        <v>2112.0</v>
      </c>
      <c r="AR16" s="25">
        <f t="shared" si="2"/>
        <v>0</v>
      </c>
      <c r="AS16" s="25">
        <f t="shared" si="3"/>
        <v>0</v>
      </c>
      <c r="AT16" s="4"/>
      <c r="AU16" s="26">
        <f t="shared" si="4"/>
        <v>0</v>
      </c>
      <c r="AV16" s="26">
        <f t="shared" si="5"/>
        <v>0</v>
      </c>
    </row>
    <row r="17" ht="14.25" customHeight="1">
      <c r="A17" s="18">
        <v>13.0</v>
      </c>
      <c r="B17" s="19" t="s">
        <v>67</v>
      </c>
      <c r="C17" s="19" t="s">
        <v>52</v>
      </c>
      <c r="D17" s="20" t="s">
        <v>68</v>
      </c>
      <c r="E17" s="20">
        <v>1600.0</v>
      </c>
      <c r="F17" s="21">
        <v>4083.333</v>
      </c>
      <c r="G17" s="21">
        <v>0.0</v>
      </c>
      <c r="H17" s="27">
        <v>0.0</v>
      </c>
      <c r="I17" s="27">
        <v>3671.180000000001</v>
      </c>
      <c r="J17" s="27">
        <v>0.0</v>
      </c>
      <c r="K17" s="27">
        <v>0.0</v>
      </c>
      <c r="L17" s="27">
        <v>0.0</v>
      </c>
      <c r="M17" s="27">
        <v>0.0</v>
      </c>
      <c r="N17" s="27">
        <v>350.0</v>
      </c>
      <c r="O17" s="27">
        <v>0.0</v>
      </c>
      <c r="P17" s="27">
        <v>0.0</v>
      </c>
      <c r="Q17" s="27">
        <v>505.2800000000001</v>
      </c>
      <c r="R17" s="27">
        <v>3155.0</v>
      </c>
      <c r="S17" s="27">
        <v>400.0</v>
      </c>
      <c r="T17" s="27">
        <v>0.0</v>
      </c>
      <c r="U17" s="27">
        <v>0.0</v>
      </c>
      <c r="V17" s="27">
        <v>0.0</v>
      </c>
      <c r="W17" s="27">
        <v>0.0</v>
      </c>
      <c r="X17" s="27">
        <v>0.0</v>
      </c>
      <c r="Y17" s="27">
        <v>0.0</v>
      </c>
      <c r="Z17" s="27">
        <v>0.0</v>
      </c>
      <c r="AA17" s="27">
        <v>0.0</v>
      </c>
      <c r="AB17" s="27">
        <v>0.0</v>
      </c>
      <c r="AC17" s="27">
        <v>0.0</v>
      </c>
      <c r="AD17" s="27">
        <v>252.0</v>
      </c>
      <c r="AE17" s="27">
        <v>504.0</v>
      </c>
      <c r="AF17" s="27">
        <v>29.17</v>
      </c>
      <c r="AG17" s="27">
        <v>110.0</v>
      </c>
      <c r="AH17" s="27">
        <v>0.0</v>
      </c>
      <c r="AI17" s="27">
        <v>256.0</v>
      </c>
      <c r="AJ17" s="27">
        <v>0.0</v>
      </c>
      <c r="AK17" s="27">
        <v>0.0</v>
      </c>
      <c r="AL17" s="27">
        <v>0.0</v>
      </c>
      <c r="AM17" s="27">
        <v>0.0</v>
      </c>
      <c r="AN17" s="27">
        <v>60.0</v>
      </c>
      <c r="AO17" s="23">
        <f t="shared" si="1"/>
        <v>13375.963</v>
      </c>
      <c r="AP17" s="24">
        <v>13375.963000000002</v>
      </c>
      <c r="AQ17" s="24">
        <v>13375.963000000002</v>
      </c>
      <c r="AR17" s="25">
        <f t="shared" si="2"/>
        <v>0</v>
      </c>
      <c r="AS17" s="25">
        <f>AP17-AQ17</f>
        <v>0</v>
      </c>
      <c r="AT17" s="31"/>
      <c r="AU17" s="26">
        <f t="shared" si="4"/>
        <v>7754.513</v>
      </c>
      <c r="AV17" s="26">
        <f t="shared" si="5"/>
        <v>12164.793</v>
      </c>
    </row>
    <row r="18" ht="14.25" customHeight="1">
      <c r="A18" s="18">
        <v>14.0</v>
      </c>
      <c r="B18" s="19" t="s">
        <v>69</v>
      </c>
      <c r="C18" s="19" t="s">
        <v>52</v>
      </c>
      <c r="D18" s="20" t="s">
        <v>53</v>
      </c>
      <c r="E18" s="20">
        <v>1600.0</v>
      </c>
      <c r="F18" s="21">
        <v>0.0</v>
      </c>
      <c r="G18" s="21">
        <v>0.0</v>
      </c>
      <c r="H18" s="27">
        <v>0.0</v>
      </c>
      <c r="I18" s="27">
        <v>151.6</v>
      </c>
      <c r="J18" s="27">
        <v>0.0</v>
      </c>
      <c r="K18" s="27">
        <v>0.0</v>
      </c>
      <c r="L18" s="27">
        <v>0.0</v>
      </c>
      <c r="M18" s="27">
        <v>200.0</v>
      </c>
      <c r="N18" s="27">
        <v>50.0</v>
      </c>
      <c r="O18" s="27">
        <v>0.0</v>
      </c>
      <c r="P18" s="27">
        <v>0.0</v>
      </c>
      <c r="Q18" s="32">
        <v>46.5</v>
      </c>
      <c r="R18" s="27">
        <v>0.0</v>
      </c>
      <c r="S18" s="27">
        <v>0.0</v>
      </c>
      <c r="T18" s="27">
        <v>0.0</v>
      </c>
      <c r="U18" s="27">
        <v>0.0</v>
      </c>
      <c r="V18" s="27">
        <v>50.0</v>
      </c>
      <c r="W18" s="27">
        <v>0.0</v>
      </c>
      <c r="X18" s="27">
        <v>0.0</v>
      </c>
      <c r="Y18" s="27">
        <v>0.0</v>
      </c>
      <c r="Z18" s="27">
        <v>85.0</v>
      </c>
      <c r="AA18" s="27">
        <v>0.0</v>
      </c>
      <c r="AB18" s="27">
        <v>0.0</v>
      </c>
      <c r="AC18" s="27">
        <v>0.0</v>
      </c>
      <c r="AD18" s="27">
        <v>392.0</v>
      </c>
      <c r="AE18" s="27">
        <v>784.0</v>
      </c>
      <c r="AF18" s="27">
        <v>299.43</v>
      </c>
      <c r="AG18" s="27">
        <v>400.0</v>
      </c>
      <c r="AH18" s="27">
        <v>40.0</v>
      </c>
      <c r="AI18" s="27">
        <v>56.0</v>
      </c>
      <c r="AJ18" s="27">
        <v>0.0</v>
      </c>
      <c r="AK18" s="27">
        <v>0.0</v>
      </c>
      <c r="AL18" s="27">
        <v>50.0</v>
      </c>
      <c r="AM18" s="27">
        <v>0.0</v>
      </c>
      <c r="AN18" s="27">
        <v>0.0</v>
      </c>
      <c r="AO18" s="23">
        <f t="shared" si="1"/>
        <v>2604.53</v>
      </c>
      <c r="AP18" s="24">
        <v>2604.5299999999997</v>
      </c>
      <c r="AQ18" s="24">
        <v>2604.5299999999997</v>
      </c>
      <c r="AR18" s="25">
        <f t="shared" si="2"/>
        <v>0</v>
      </c>
      <c r="AS18" s="25">
        <f t="shared" ref="AS18:AS67" si="6">AO18-AQ18</f>
        <v>0</v>
      </c>
      <c r="AT18" s="31"/>
      <c r="AU18" s="26">
        <f t="shared" si="4"/>
        <v>351.6</v>
      </c>
      <c r="AV18" s="26">
        <f t="shared" si="5"/>
        <v>498.1</v>
      </c>
    </row>
    <row r="19" ht="14.25" customHeight="1">
      <c r="A19" s="18">
        <v>15.0</v>
      </c>
      <c r="B19" s="19" t="s">
        <v>70</v>
      </c>
      <c r="C19" s="19" t="s">
        <v>52</v>
      </c>
      <c r="D19" s="20" t="s">
        <v>55</v>
      </c>
      <c r="E19" s="20">
        <v>1600.0</v>
      </c>
      <c r="F19" s="21">
        <v>350.0</v>
      </c>
      <c r="G19" s="21">
        <v>0.0</v>
      </c>
      <c r="H19" s="27">
        <v>0.0</v>
      </c>
      <c r="I19" s="27">
        <v>112.5</v>
      </c>
      <c r="J19" s="27">
        <v>0.0</v>
      </c>
      <c r="K19" s="27">
        <v>0.0</v>
      </c>
      <c r="L19" s="27">
        <v>0.0</v>
      </c>
      <c r="M19" s="27">
        <v>0.0</v>
      </c>
      <c r="N19" s="27">
        <v>0.0</v>
      </c>
      <c r="O19" s="27">
        <v>0.0</v>
      </c>
      <c r="P19" s="27">
        <v>0.0</v>
      </c>
      <c r="Q19" s="27">
        <v>0.0</v>
      </c>
      <c r="R19" s="27">
        <v>0.0</v>
      </c>
      <c r="S19" s="27">
        <v>225.0</v>
      </c>
      <c r="T19" s="27">
        <v>0.0</v>
      </c>
      <c r="U19" s="27">
        <v>0.0</v>
      </c>
      <c r="V19" s="27">
        <v>0.0</v>
      </c>
      <c r="W19" s="27">
        <v>0.0</v>
      </c>
      <c r="X19" s="27">
        <v>0.0</v>
      </c>
      <c r="Y19" s="27">
        <v>0.0</v>
      </c>
      <c r="Z19" s="27">
        <v>0.0</v>
      </c>
      <c r="AA19" s="27">
        <v>0.0</v>
      </c>
      <c r="AB19" s="27">
        <v>0.0</v>
      </c>
      <c r="AC19" s="27">
        <v>0.0</v>
      </c>
      <c r="AD19" s="27">
        <v>448.0</v>
      </c>
      <c r="AE19" s="27">
        <v>896.0</v>
      </c>
      <c r="AF19" s="27">
        <v>30.0</v>
      </c>
      <c r="AG19" s="27">
        <v>30.0</v>
      </c>
      <c r="AH19" s="27">
        <v>0.0</v>
      </c>
      <c r="AI19" s="27">
        <v>56.0</v>
      </c>
      <c r="AJ19" s="27">
        <v>30.0</v>
      </c>
      <c r="AK19" s="27">
        <v>0.0</v>
      </c>
      <c r="AL19" s="27">
        <v>0.0</v>
      </c>
      <c r="AM19" s="27">
        <v>0.0</v>
      </c>
      <c r="AN19" s="27">
        <v>0.0</v>
      </c>
      <c r="AO19" s="23">
        <f t="shared" si="1"/>
        <v>2177.5</v>
      </c>
      <c r="AP19" s="33">
        <v>2177.5</v>
      </c>
      <c r="AQ19" s="24">
        <v>2177.5</v>
      </c>
      <c r="AR19" s="25">
        <f t="shared" si="2"/>
        <v>0</v>
      </c>
      <c r="AS19" s="25">
        <f t="shared" si="6"/>
        <v>0</v>
      </c>
      <c r="AT19" s="4"/>
      <c r="AU19" s="26">
        <f t="shared" si="4"/>
        <v>462.5</v>
      </c>
      <c r="AV19" s="26">
        <f t="shared" si="5"/>
        <v>687.5</v>
      </c>
    </row>
    <row r="20" ht="14.25" customHeight="1">
      <c r="A20" s="18">
        <v>16.0</v>
      </c>
      <c r="B20" s="19" t="s">
        <v>71</v>
      </c>
      <c r="C20" s="19" t="s">
        <v>52</v>
      </c>
      <c r="D20" s="20" t="s">
        <v>55</v>
      </c>
      <c r="E20" s="20">
        <v>1600.0</v>
      </c>
      <c r="F20" s="21">
        <v>0.0</v>
      </c>
      <c r="G20" s="21">
        <v>0.0</v>
      </c>
      <c r="H20" s="27">
        <v>0.0</v>
      </c>
      <c r="I20" s="27">
        <v>22.02</v>
      </c>
      <c r="J20" s="27">
        <v>0.0</v>
      </c>
      <c r="K20" s="27">
        <v>0.0</v>
      </c>
      <c r="L20" s="27">
        <v>0.0</v>
      </c>
      <c r="M20" s="27">
        <v>150.0</v>
      </c>
      <c r="N20" s="27">
        <v>50.0</v>
      </c>
      <c r="O20" s="27">
        <v>218.0</v>
      </c>
      <c r="P20" s="27">
        <v>0.0</v>
      </c>
      <c r="Q20" s="27">
        <v>0.0</v>
      </c>
      <c r="R20" s="27">
        <v>50.0</v>
      </c>
      <c r="S20" s="27">
        <v>212.5</v>
      </c>
      <c r="T20" s="27">
        <v>0.0</v>
      </c>
      <c r="U20" s="27">
        <v>0.0</v>
      </c>
      <c r="V20" s="27">
        <v>0.0</v>
      </c>
      <c r="W20" s="27">
        <v>0.0</v>
      </c>
      <c r="X20" s="27">
        <v>0.0</v>
      </c>
      <c r="Y20" s="27">
        <v>400.0</v>
      </c>
      <c r="Z20" s="27">
        <v>0.0</v>
      </c>
      <c r="AA20" s="27">
        <v>0.0</v>
      </c>
      <c r="AB20" s="27">
        <v>0.0</v>
      </c>
      <c r="AC20" s="27">
        <v>0.0</v>
      </c>
      <c r="AD20" s="27">
        <v>392.0</v>
      </c>
      <c r="AE20" s="27">
        <v>784.0</v>
      </c>
      <c r="AF20" s="27">
        <v>307.31</v>
      </c>
      <c r="AG20" s="27">
        <v>910.0</v>
      </c>
      <c r="AH20" s="27">
        <v>120.0</v>
      </c>
      <c r="AI20" s="27">
        <v>256.0</v>
      </c>
      <c r="AJ20" s="27">
        <v>80.0</v>
      </c>
      <c r="AK20" s="27">
        <v>0.0</v>
      </c>
      <c r="AL20" s="27">
        <v>0.0</v>
      </c>
      <c r="AM20" s="27">
        <v>0.0</v>
      </c>
      <c r="AN20" s="27">
        <v>176.0</v>
      </c>
      <c r="AO20" s="23">
        <f t="shared" si="1"/>
        <v>4127.83</v>
      </c>
      <c r="AP20" s="24">
        <v>4127.83</v>
      </c>
      <c r="AQ20" s="24">
        <v>4127.83</v>
      </c>
      <c r="AR20" s="25">
        <f t="shared" si="2"/>
        <v>0</v>
      </c>
      <c r="AS20" s="25">
        <f t="shared" si="6"/>
        <v>0</v>
      </c>
      <c r="AT20" s="28"/>
      <c r="AU20" s="26">
        <f t="shared" si="4"/>
        <v>172.02</v>
      </c>
      <c r="AV20" s="26">
        <f t="shared" si="5"/>
        <v>702.52</v>
      </c>
    </row>
    <row r="21" ht="14.25" customHeight="1">
      <c r="A21" s="18">
        <v>17.0</v>
      </c>
      <c r="B21" s="19" t="s">
        <v>72</v>
      </c>
      <c r="C21" s="19" t="s">
        <v>52</v>
      </c>
      <c r="D21" s="20" t="s">
        <v>55</v>
      </c>
      <c r="E21" s="20">
        <v>1600.0</v>
      </c>
      <c r="F21" s="21">
        <v>0.0</v>
      </c>
      <c r="G21" s="21">
        <v>0.0</v>
      </c>
      <c r="H21" s="27">
        <v>0.0</v>
      </c>
      <c r="I21" s="27">
        <v>6.66</v>
      </c>
      <c r="J21" s="27">
        <v>0.0</v>
      </c>
      <c r="K21" s="27">
        <v>0.0</v>
      </c>
      <c r="L21" s="27">
        <v>0.0</v>
      </c>
      <c r="M21" s="27">
        <v>0.0</v>
      </c>
      <c r="N21" s="21">
        <v>75.0</v>
      </c>
      <c r="O21" s="21">
        <v>0.0</v>
      </c>
      <c r="P21" s="21">
        <v>0.0</v>
      </c>
      <c r="Q21" s="21">
        <v>0.0</v>
      </c>
      <c r="R21" s="21">
        <v>0.0</v>
      </c>
      <c r="S21" s="21">
        <v>0.0</v>
      </c>
      <c r="T21" s="21">
        <v>0.0</v>
      </c>
      <c r="U21" s="21">
        <v>0.0</v>
      </c>
      <c r="V21" s="21">
        <v>0.0</v>
      </c>
      <c r="W21" s="21">
        <v>0.0</v>
      </c>
      <c r="X21" s="21">
        <v>0.0</v>
      </c>
      <c r="Y21" s="21">
        <v>0.0</v>
      </c>
      <c r="Z21" s="21">
        <v>80.0</v>
      </c>
      <c r="AA21" s="21">
        <v>0.0</v>
      </c>
      <c r="AB21" s="21">
        <v>0.0</v>
      </c>
      <c r="AC21" s="21">
        <v>0.0</v>
      </c>
      <c r="AD21" s="21">
        <v>441.0</v>
      </c>
      <c r="AE21" s="21">
        <v>882.0</v>
      </c>
      <c r="AF21" s="21">
        <v>220.0</v>
      </c>
      <c r="AG21" s="21">
        <v>270.0</v>
      </c>
      <c r="AH21" s="21">
        <v>40.0</v>
      </c>
      <c r="AI21" s="21">
        <v>256.0</v>
      </c>
      <c r="AJ21" s="21">
        <v>130.0</v>
      </c>
      <c r="AK21" s="21">
        <v>0.0</v>
      </c>
      <c r="AL21" s="21">
        <v>0.0</v>
      </c>
      <c r="AM21" s="21">
        <v>0.0</v>
      </c>
      <c r="AN21" s="21">
        <v>0.0</v>
      </c>
      <c r="AO21" s="23">
        <f t="shared" si="1"/>
        <v>2400.66</v>
      </c>
      <c r="AP21" s="24">
        <v>2400.66</v>
      </c>
      <c r="AQ21" s="24">
        <v>2400.66</v>
      </c>
      <c r="AR21" s="25">
        <f t="shared" si="2"/>
        <v>0</v>
      </c>
      <c r="AS21" s="25">
        <f t="shared" si="6"/>
        <v>0</v>
      </c>
      <c r="AT21" s="30"/>
      <c r="AU21" s="26">
        <f t="shared" si="4"/>
        <v>6.66</v>
      </c>
      <c r="AV21" s="26">
        <f t="shared" si="5"/>
        <v>81.66</v>
      </c>
    </row>
    <row r="22" ht="14.25" customHeight="1">
      <c r="A22" s="18">
        <v>18.0</v>
      </c>
      <c r="B22" s="19" t="s">
        <v>73</v>
      </c>
      <c r="C22" s="19" t="s">
        <v>52</v>
      </c>
      <c r="D22" s="20" t="s">
        <v>61</v>
      </c>
      <c r="E22" s="20">
        <v>1600.0</v>
      </c>
      <c r="F22" s="21">
        <v>0.0</v>
      </c>
      <c r="G22" s="21">
        <v>0.0</v>
      </c>
      <c r="H22" s="27">
        <v>0.0</v>
      </c>
      <c r="I22" s="27">
        <v>0.0</v>
      </c>
      <c r="J22" s="27">
        <v>0.0</v>
      </c>
      <c r="K22" s="27">
        <v>0.0</v>
      </c>
      <c r="L22" s="27">
        <v>0.0</v>
      </c>
      <c r="M22" s="27">
        <v>0.0</v>
      </c>
      <c r="N22" s="27">
        <v>85.0</v>
      </c>
      <c r="O22" s="27">
        <v>327.65</v>
      </c>
      <c r="P22" s="27">
        <v>0.0</v>
      </c>
      <c r="Q22" s="27">
        <v>0.0</v>
      </c>
      <c r="R22" s="27">
        <v>50.0</v>
      </c>
      <c r="S22" s="27">
        <v>50.0</v>
      </c>
      <c r="T22" s="27">
        <v>0.0</v>
      </c>
      <c r="U22" s="27">
        <v>0.0</v>
      </c>
      <c r="V22" s="27">
        <v>20.0</v>
      </c>
      <c r="W22" s="27">
        <v>0.0</v>
      </c>
      <c r="X22" s="27">
        <v>0.0</v>
      </c>
      <c r="Y22" s="27">
        <v>0.0</v>
      </c>
      <c r="Z22" s="27">
        <v>0.0</v>
      </c>
      <c r="AA22" s="27">
        <v>0.0</v>
      </c>
      <c r="AB22" s="27">
        <v>0.0</v>
      </c>
      <c r="AC22" s="27">
        <v>0.0</v>
      </c>
      <c r="AD22" s="27">
        <v>308.0</v>
      </c>
      <c r="AE22" s="27">
        <v>616.0</v>
      </c>
      <c r="AF22" s="27">
        <v>149.45</v>
      </c>
      <c r="AG22" s="27">
        <v>0.0</v>
      </c>
      <c r="AH22" s="27">
        <v>0.0</v>
      </c>
      <c r="AI22" s="27">
        <v>56.0</v>
      </c>
      <c r="AJ22" s="27">
        <v>90.0</v>
      </c>
      <c r="AK22" s="27">
        <v>0.0</v>
      </c>
      <c r="AL22" s="27">
        <v>0.0</v>
      </c>
      <c r="AM22" s="27">
        <v>0.0</v>
      </c>
      <c r="AN22" s="27">
        <v>100.0</v>
      </c>
      <c r="AO22" s="23">
        <f t="shared" si="1"/>
        <v>1852.1</v>
      </c>
      <c r="AP22" s="24">
        <v>1852.1000000000001</v>
      </c>
      <c r="AQ22" s="24">
        <v>1852.1000000000001</v>
      </c>
      <c r="AR22" s="25">
        <f t="shared" si="2"/>
        <v>0</v>
      </c>
      <c r="AS22" s="25">
        <f t="shared" si="6"/>
        <v>0</v>
      </c>
      <c r="AT22" s="30"/>
      <c r="AU22" s="26">
        <f t="shared" si="4"/>
        <v>0</v>
      </c>
      <c r="AV22" s="26">
        <f t="shared" si="5"/>
        <v>532.65</v>
      </c>
    </row>
    <row r="23" ht="14.25" customHeight="1">
      <c r="A23" s="18">
        <v>19.0</v>
      </c>
      <c r="B23" s="19" t="s">
        <v>74</v>
      </c>
      <c r="C23" s="19" t="s">
        <v>52</v>
      </c>
      <c r="D23" s="20" t="s">
        <v>53</v>
      </c>
      <c r="E23" s="20">
        <v>1600.0</v>
      </c>
      <c r="F23" s="21">
        <v>0.0</v>
      </c>
      <c r="G23" s="21">
        <v>0.0</v>
      </c>
      <c r="H23" s="27">
        <v>0.0</v>
      </c>
      <c r="I23" s="27">
        <v>0.0</v>
      </c>
      <c r="J23" s="27">
        <v>0.0</v>
      </c>
      <c r="K23" s="27">
        <v>0.0</v>
      </c>
      <c r="L23" s="27">
        <v>0.0</v>
      </c>
      <c r="M23" s="27">
        <v>0.0</v>
      </c>
      <c r="N23" s="27">
        <v>150.0</v>
      </c>
      <c r="O23" s="27">
        <v>325.0</v>
      </c>
      <c r="P23" s="27">
        <v>0.0</v>
      </c>
      <c r="Q23" s="32">
        <v>135.0</v>
      </c>
      <c r="R23" s="27">
        <v>100.0</v>
      </c>
      <c r="S23" s="27">
        <v>0.0</v>
      </c>
      <c r="T23" s="27">
        <v>0.0</v>
      </c>
      <c r="U23" s="27">
        <v>0.0</v>
      </c>
      <c r="V23" s="27">
        <v>0.0</v>
      </c>
      <c r="W23" s="27">
        <v>0.0</v>
      </c>
      <c r="X23" s="27">
        <v>0.0</v>
      </c>
      <c r="Y23" s="27">
        <v>0.0</v>
      </c>
      <c r="Z23" s="27">
        <v>0.0</v>
      </c>
      <c r="AA23" s="27">
        <v>0.0</v>
      </c>
      <c r="AB23" s="27">
        <v>0.0</v>
      </c>
      <c r="AC23" s="27">
        <v>0.0</v>
      </c>
      <c r="AD23" s="27">
        <v>448.0</v>
      </c>
      <c r="AE23" s="27">
        <v>896.0</v>
      </c>
      <c r="AF23" s="27">
        <v>216.0</v>
      </c>
      <c r="AG23" s="27">
        <v>210.0</v>
      </c>
      <c r="AH23" s="27">
        <v>0.0</v>
      </c>
      <c r="AI23" s="27">
        <v>256.0</v>
      </c>
      <c r="AJ23" s="27">
        <v>35.0</v>
      </c>
      <c r="AK23" s="27">
        <v>0.0</v>
      </c>
      <c r="AL23" s="27">
        <v>0.0</v>
      </c>
      <c r="AM23" s="27">
        <v>0.0</v>
      </c>
      <c r="AN23" s="27">
        <v>0.0</v>
      </c>
      <c r="AO23" s="23">
        <f t="shared" si="1"/>
        <v>2771</v>
      </c>
      <c r="AP23" s="24">
        <v>2771.0</v>
      </c>
      <c r="AQ23" s="24">
        <v>2771.0</v>
      </c>
      <c r="AR23" s="25">
        <f t="shared" si="2"/>
        <v>0</v>
      </c>
      <c r="AS23" s="25">
        <f t="shared" si="6"/>
        <v>0</v>
      </c>
      <c r="AT23" s="31"/>
      <c r="AU23" s="26">
        <f t="shared" si="4"/>
        <v>0</v>
      </c>
      <c r="AV23" s="26">
        <f t="shared" si="5"/>
        <v>710</v>
      </c>
    </row>
    <row r="24" ht="14.25" customHeight="1">
      <c r="A24" s="18">
        <v>20.0</v>
      </c>
      <c r="B24" s="19" t="s">
        <v>75</v>
      </c>
      <c r="C24" s="19" t="s">
        <v>52</v>
      </c>
      <c r="D24" s="20" t="s">
        <v>55</v>
      </c>
      <c r="E24" s="20">
        <v>1600.0</v>
      </c>
      <c r="F24" s="21">
        <v>0.0</v>
      </c>
      <c r="G24" s="21">
        <v>0.0</v>
      </c>
      <c r="H24" s="27">
        <v>0.0</v>
      </c>
      <c r="I24" s="27">
        <v>0.0</v>
      </c>
      <c r="J24" s="27">
        <v>0.0</v>
      </c>
      <c r="K24" s="27">
        <v>0.0</v>
      </c>
      <c r="L24" s="27">
        <v>0.0</v>
      </c>
      <c r="M24" s="27">
        <v>0.0</v>
      </c>
      <c r="N24" s="27">
        <v>0.0</v>
      </c>
      <c r="O24" s="27">
        <v>0.0</v>
      </c>
      <c r="P24" s="27">
        <v>0.0</v>
      </c>
      <c r="Q24" s="27">
        <v>0.0</v>
      </c>
      <c r="R24" s="27">
        <v>50.0</v>
      </c>
      <c r="S24" s="27">
        <v>0.0</v>
      </c>
      <c r="T24" s="27">
        <v>0.0</v>
      </c>
      <c r="U24" s="27">
        <v>0.0</v>
      </c>
      <c r="V24" s="27">
        <v>60.0</v>
      </c>
      <c r="W24" s="27">
        <v>0.0</v>
      </c>
      <c r="X24" s="27">
        <v>0.0</v>
      </c>
      <c r="Y24" s="27">
        <v>0.0</v>
      </c>
      <c r="Z24" s="27">
        <v>0.0</v>
      </c>
      <c r="AA24" s="27">
        <v>0.0</v>
      </c>
      <c r="AB24" s="27">
        <v>0.0</v>
      </c>
      <c r="AC24" s="27">
        <v>0.0</v>
      </c>
      <c r="AD24" s="27">
        <v>448.0</v>
      </c>
      <c r="AE24" s="27">
        <v>896.0</v>
      </c>
      <c r="AF24" s="27">
        <v>360.0</v>
      </c>
      <c r="AG24" s="27">
        <v>140.0</v>
      </c>
      <c r="AH24" s="27">
        <v>60.0</v>
      </c>
      <c r="AI24" s="27">
        <v>256.0</v>
      </c>
      <c r="AJ24" s="27">
        <v>30.0</v>
      </c>
      <c r="AK24" s="27">
        <v>0.0</v>
      </c>
      <c r="AL24" s="27">
        <v>0.0</v>
      </c>
      <c r="AM24" s="27">
        <v>0.0</v>
      </c>
      <c r="AN24" s="27">
        <v>0.0</v>
      </c>
      <c r="AO24" s="23">
        <f t="shared" si="1"/>
        <v>2300</v>
      </c>
      <c r="AP24" s="24">
        <v>2300.0</v>
      </c>
      <c r="AQ24" s="24">
        <v>2300.0</v>
      </c>
      <c r="AR24" s="25">
        <f t="shared" si="2"/>
        <v>0</v>
      </c>
      <c r="AS24" s="25">
        <f t="shared" si="6"/>
        <v>0</v>
      </c>
      <c r="AT24" s="30"/>
      <c r="AU24" s="26">
        <f t="shared" si="4"/>
        <v>0</v>
      </c>
      <c r="AV24" s="26">
        <f t="shared" si="5"/>
        <v>110</v>
      </c>
    </row>
    <row r="25" ht="14.25" customHeight="1">
      <c r="A25" s="18">
        <v>21.0</v>
      </c>
      <c r="B25" s="19" t="s">
        <v>76</v>
      </c>
      <c r="C25" s="19" t="s">
        <v>52</v>
      </c>
      <c r="D25" s="20" t="s">
        <v>55</v>
      </c>
      <c r="E25" s="20">
        <v>1600.0</v>
      </c>
      <c r="F25" s="21">
        <v>0.0</v>
      </c>
      <c r="G25" s="21">
        <v>0.0</v>
      </c>
      <c r="H25" s="27">
        <v>0.0</v>
      </c>
      <c r="I25" s="27">
        <v>140.0</v>
      </c>
      <c r="J25" s="27">
        <v>0.0</v>
      </c>
      <c r="K25" s="27">
        <v>0.0</v>
      </c>
      <c r="L25" s="27">
        <v>0.0</v>
      </c>
      <c r="M25" s="27">
        <v>0.0</v>
      </c>
      <c r="N25" s="27">
        <v>100.0</v>
      </c>
      <c r="O25" s="27">
        <v>325.0</v>
      </c>
      <c r="P25" s="27">
        <v>0.0</v>
      </c>
      <c r="Q25" s="27">
        <v>331.68</v>
      </c>
      <c r="R25" s="27">
        <v>100.0</v>
      </c>
      <c r="S25" s="27">
        <v>0.0</v>
      </c>
      <c r="T25" s="27">
        <v>0.0</v>
      </c>
      <c r="U25" s="27">
        <v>0.0</v>
      </c>
      <c r="V25" s="27">
        <v>0.0</v>
      </c>
      <c r="W25" s="27">
        <v>0.0</v>
      </c>
      <c r="X25" s="27">
        <v>0.0</v>
      </c>
      <c r="Y25" s="27">
        <v>0.0</v>
      </c>
      <c r="Z25" s="27">
        <v>0.0</v>
      </c>
      <c r="AA25" s="27">
        <v>0.0</v>
      </c>
      <c r="AB25" s="27">
        <v>0.0</v>
      </c>
      <c r="AC25" s="27">
        <v>0.0</v>
      </c>
      <c r="AD25" s="27">
        <v>434.0</v>
      </c>
      <c r="AE25" s="27">
        <v>868.0</v>
      </c>
      <c r="AF25" s="27">
        <v>52.0</v>
      </c>
      <c r="AG25" s="27">
        <v>320.0</v>
      </c>
      <c r="AH25" s="27">
        <v>20.0</v>
      </c>
      <c r="AI25" s="27">
        <v>256.0</v>
      </c>
      <c r="AJ25" s="27">
        <v>65.0</v>
      </c>
      <c r="AK25" s="27">
        <v>0.0</v>
      </c>
      <c r="AL25" s="27">
        <v>0.0</v>
      </c>
      <c r="AM25" s="27">
        <v>0.0</v>
      </c>
      <c r="AN25" s="27">
        <v>140.0</v>
      </c>
      <c r="AO25" s="23">
        <f t="shared" si="1"/>
        <v>3151.68</v>
      </c>
      <c r="AP25" s="24">
        <v>3151.6800000000003</v>
      </c>
      <c r="AQ25" s="24">
        <v>3151.6800000000003</v>
      </c>
      <c r="AR25" s="25">
        <f t="shared" si="2"/>
        <v>0</v>
      </c>
      <c r="AS25" s="25">
        <f t="shared" si="6"/>
        <v>0</v>
      </c>
      <c r="AT25" s="30"/>
      <c r="AU25" s="26">
        <f t="shared" si="4"/>
        <v>140</v>
      </c>
      <c r="AV25" s="26">
        <f t="shared" si="5"/>
        <v>996.68</v>
      </c>
    </row>
    <row r="26" ht="14.25" customHeight="1">
      <c r="A26" s="18">
        <v>22.0</v>
      </c>
      <c r="B26" s="19" t="s">
        <v>77</v>
      </c>
      <c r="C26" s="19" t="s">
        <v>52</v>
      </c>
      <c r="D26" s="20" t="s">
        <v>61</v>
      </c>
      <c r="E26" s="20">
        <v>1600.0</v>
      </c>
      <c r="F26" s="21">
        <v>187.5</v>
      </c>
      <c r="G26" s="21">
        <v>0.0</v>
      </c>
      <c r="H26" s="27">
        <v>0.0</v>
      </c>
      <c r="I26" s="27">
        <v>415.89000000000016</v>
      </c>
      <c r="J26" s="27">
        <v>0.0</v>
      </c>
      <c r="K26" s="27">
        <v>0.0</v>
      </c>
      <c r="L26" s="27">
        <v>0.0</v>
      </c>
      <c r="M26" s="27">
        <v>0.0</v>
      </c>
      <c r="N26" s="27">
        <v>150.0</v>
      </c>
      <c r="O26" s="27">
        <v>0.0</v>
      </c>
      <c r="P26" s="27">
        <v>0.0</v>
      </c>
      <c r="Q26" s="27">
        <v>93.18</v>
      </c>
      <c r="R26" s="27">
        <v>0.0</v>
      </c>
      <c r="S26" s="27">
        <v>35.0</v>
      </c>
      <c r="T26" s="27">
        <v>0.0</v>
      </c>
      <c r="U26" s="27">
        <v>0.0</v>
      </c>
      <c r="V26" s="27">
        <v>0.0</v>
      </c>
      <c r="W26" s="27">
        <v>0.0</v>
      </c>
      <c r="X26" s="27">
        <v>0.0</v>
      </c>
      <c r="Y26" s="27">
        <v>0.0</v>
      </c>
      <c r="Z26" s="27">
        <v>265.0</v>
      </c>
      <c r="AA26" s="27">
        <v>0.0</v>
      </c>
      <c r="AB26" s="27">
        <v>0.0</v>
      </c>
      <c r="AC26" s="27">
        <v>0.0</v>
      </c>
      <c r="AD26" s="27">
        <v>448.0</v>
      </c>
      <c r="AE26" s="27">
        <v>896.0</v>
      </c>
      <c r="AF26" s="27">
        <v>384.0</v>
      </c>
      <c r="AG26" s="27">
        <v>0.0</v>
      </c>
      <c r="AH26" s="27">
        <v>0.0</v>
      </c>
      <c r="AI26" s="27">
        <v>0.0</v>
      </c>
      <c r="AJ26" s="27">
        <v>0.0</v>
      </c>
      <c r="AK26" s="27">
        <v>0.0</v>
      </c>
      <c r="AL26" s="27">
        <v>50.0</v>
      </c>
      <c r="AM26" s="27">
        <v>0.0</v>
      </c>
      <c r="AN26" s="27">
        <v>40.0</v>
      </c>
      <c r="AO26" s="23">
        <f t="shared" si="1"/>
        <v>2964.57</v>
      </c>
      <c r="AP26" s="24">
        <v>2964.57</v>
      </c>
      <c r="AQ26" s="24">
        <v>2964.57</v>
      </c>
      <c r="AR26" s="25">
        <f t="shared" si="2"/>
        <v>0</v>
      </c>
      <c r="AS26" s="25">
        <f t="shared" si="6"/>
        <v>0</v>
      </c>
      <c r="AT26" s="30"/>
      <c r="AU26" s="26">
        <f t="shared" si="4"/>
        <v>603.39</v>
      </c>
      <c r="AV26" s="26">
        <f t="shared" si="5"/>
        <v>881.57</v>
      </c>
    </row>
    <row r="27" ht="14.25" customHeight="1">
      <c r="A27" s="18">
        <v>23.0</v>
      </c>
      <c r="B27" s="19" t="s">
        <v>78</v>
      </c>
      <c r="C27" s="19" t="s">
        <v>52</v>
      </c>
      <c r="D27" s="20" t="s">
        <v>53</v>
      </c>
      <c r="E27" s="20">
        <v>1600.0</v>
      </c>
      <c r="F27" s="21">
        <v>166.66</v>
      </c>
      <c r="G27" s="21">
        <v>0.0</v>
      </c>
      <c r="H27" s="27">
        <v>0.0</v>
      </c>
      <c r="I27" s="27">
        <v>132.02</v>
      </c>
      <c r="J27" s="27">
        <v>0.0</v>
      </c>
      <c r="K27" s="27">
        <v>0.0</v>
      </c>
      <c r="L27" s="27">
        <v>0.0</v>
      </c>
      <c r="M27" s="27">
        <v>250.0</v>
      </c>
      <c r="N27" s="27">
        <v>66.66</v>
      </c>
      <c r="O27" s="27">
        <v>294.65999999999997</v>
      </c>
      <c r="P27" s="27">
        <v>0.0</v>
      </c>
      <c r="Q27" s="27">
        <v>0.0</v>
      </c>
      <c r="R27" s="27">
        <v>50.0</v>
      </c>
      <c r="S27" s="27">
        <v>162.5</v>
      </c>
      <c r="T27" s="27">
        <v>0.0</v>
      </c>
      <c r="U27" s="27">
        <v>0.0</v>
      </c>
      <c r="V27" s="27">
        <v>0.0</v>
      </c>
      <c r="W27" s="27">
        <v>0.0</v>
      </c>
      <c r="X27" s="27">
        <v>0.0</v>
      </c>
      <c r="Y27" s="27">
        <v>200.0</v>
      </c>
      <c r="Z27" s="27">
        <v>0.0</v>
      </c>
      <c r="AA27" s="27">
        <v>0.0</v>
      </c>
      <c r="AB27" s="27">
        <v>0.0</v>
      </c>
      <c r="AC27" s="27">
        <v>0.0</v>
      </c>
      <c r="AD27" s="27">
        <v>336.0</v>
      </c>
      <c r="AE27" s="27">
        <v>672.0</v>
      </c>
      <c r="AF27" s="27">
        <v>163.0</v>
      </c>
      <c r="AG27" s="27">
        <v>420.0</v>
      </c>
      <c r="AH27" s="27">
        <v>180.0</v>
      </c>
      <c r="AI27" s="27">
        <v>256.0</v>
      </c>
      <c r="AJ27" s="27">
        <v>30.0</v>
      </c>
      <c r="AK27" s="27">
        <v>0.0</v>
      </c>
      <c r="AL27" s="27">
        <v>0.0</v>
      </c>
      <c r="AM27" s="27">
        <v>0.0</v>
      </c>
      <c r="AN27" s="27">
        <v>30.0</v>
      </c>
      <c r="AO27" s="23">
        <f t="shared" si="1"/>
        <v>3409.5</v>
      </c>
      <c r="AP27" s="24">
        <v>3409.5</v>
      </c>
      <c r="AQ27" s="24">
        <v>3409.5</v>
      </c>
      <c r="AR27" s="25">
        <f t="shared" si="2"/>
        <v>0</v>
      </c>
      <c r="AS27" s="25">
        <f t="shared" si="6"/>
        <v>0</v>
      </c>
      <c r="AT27" s="30"/>
      <c r="AU27" s="26">
        <f t="shared" si="4"/>
        <v>548.68</v>
      </c>
      <c r="AV27" s="26">
        <f t="shared" si="5"/>
        <v>1122.5</v>
      </c>
    </row>
    <row r="28" ht="14.25" customHeight="1">
      <c r="A28" s="18">
        <v>24.0</v>
      </c>
      <c r="B28" s="19" t="s">
        <v>79</v>
      </c>
      <c r="C28" s="19" t="s">
        <v>52</v>
      </c>
      <c r="D28" s="20" t="s">
        <v>55</v>
      </c>
      <c r="E28" s="20">
        <v>1600.0</v>
      </c>
      <c r="F28" s="21">
        <v>0.0</v>
      </c>
      <c r="G28" s="21">
        <v>0.0</v>
      </c>
      <c r="H28" s="27">
        <v>0.0</v>
      </c>
      <c r="I28" s="27">
        <v>0.0</v>
      </c>
      <c r="J28" s="27">
        <v>0.0</v>
      </c>
      <c r="K28" s="27">
        <v>0.0</v>
      </c>
      <c r="L28" s="27">
        <v>0.0</v>
      </c>
      <c r="M28" s="27">
        <v>100.0</v>
      </c>
      <c r="N28" s="27">
        <v>0.0</v>
      </c>
      <c r="O28" s="27">
        <v>0.0</v>
      </c>
      <c r="P28" s="27">
        <v>0.0</v>
      </c>
      <c r="Q28" s="27">
        <v>0.0</v>
      </c>
      <c r="R28" s="27">
        <v>50.0</v>
      </c>
      <c r="S28" s="27">
        <v>0.0</v>
      </c>
      <c r="T28" s="27">
        <v>0.0</v>
      </c>
      <c r="U28" s="27">
        <v>0.0</v>
      </c>
      <c r="V28" s="27">
        <v>20.0</v>
      </c>
      <c r="W28" s="27">
        <v>0.0</v>
      </c>
      <c r="X28" s="27">
        <v>0.0</v>
      </c>
      <c r="Y28" s="27">
        <v>0.0</v>
      </c>
      <c r="Z28" s="27">
        <v>265.0</v>
      </c>
      <c r="AA28" s="27">
        <v>0.0</v>
      </c>
      <c r="AB28" s="27">
        <v>0.0</v>
      </c>
      <c r="AC28" s="27">
        <v>0.0</v>
      </c>
      <c r="AD28" s="27">
        <v>448.0</v>
      </c>
      <c r="AE28" s="27">
        <v>896.0</v>
      </c>
      <c r="AF28" s="27">
        <v>94.32</v>
      </c>
      <c r="AG28" s="27">
        <v>260.0</v>
      </c>
      <c r="AH28" s="27">
        <v>0.0</v>
      </c>
      <c r="AI28" s="27">
        <v>220.0</v>
      </c>
      <c r="AJ28" s="27">
        <v>0.0</v>
      </c>
      <c r="AK28" s="27">
        <v>0.0</v>
      </c>
      <c r="AL28" s="27">
        <v>0.0</v>
      </c>
      <c r="AM28" s="27">
        <v>0.0</v>
      </c>
      <c r="AN28" s="27">
        <v>0.0</v>
      </c>
      <c r="AO28" s="23">
        <f t="shared" si="1"/>
        <v>2353.32</v>
      </c>
      <c r="AP28" s="24">
        <v>2353.3199999999997</v>
      </c>
      <c r="AQ28" s="24">
        <v>2353.3199999999997</v>
      </c>
      <c r="AR28" s="25">
        <f t="shared" si="2"/>
        <v>0</v>
      </c>
      <c r="AS28" s="25">
        <f t="shared" si="6"/>
        <v>0</v>
      </c>
      <c r="AT28" s="30"/>
      <c r="AU28" s="26">
        <f t="shared" si="4"/>
        <v>100</v>
      </c>
      <c r="AV28" s="26">
        <f t="shared" si="5"/>
        <v>170</v>
      </c>
    </row>
    <row r="29" ht="14.25" customHeight="1">
      <c r="A29" s="18">
        <v>25.0</v>
      </c>
      <c r="B29" s="19" t="s">
        <v>80</v>
      </c>
      <c r="C29" s="19" t="s">
        <v>52</v>
      </c>
      <c r="D29" s="20" t="s">
        <v>55</v>
      </c>
      <c r="E29" s="20">
        <v>1600.0</v>
      </c>
      <c r="F29" s="21">
        <v>0.0</v>
      </c>
      <c r="G29" s="21">
        <v>0.0</v>
      </c>
      <c r="H29" s="27">
        <v>0.0</v>
      </c>
      <c r="I29" s="27">
        <v>0.0</v>
      </c>
      <c r="J29" s="27">
        <v>0.0</v>
      </c>
      <c r="K29" s="27">
        <v>0.0</v>
      </c>
      <c r="L29" s="27">
        <v>0.0</v>
      </c>
      <c r="M29" s="27">
        <v>300.0</v>
      </c>
      <c r="N29" s="27">
        <v>100.0</v>
      </c>
      <c r="O29" s="27">
        <v>0.0</v>
      </c>
      <c r="P29" s="27">
        <v>0.0</v>
      </c>
      <c r="Q29" s="27">
        <v>0.0</v>
      </c>
      <c r="R29" s="27">
        <v>0.0</v>
      </c>
      <c r="S29" s="27">
        <v>0.0</v>
      </c>
      <c r="T29" s="27">
        <v>0.0</v>
      </c>
      <c r="U29" s="27">
        <v>0.0</v>
      </c>
      <c r="V29" s="27">
        <v>20.0</v>
      </c>
      <c r="W29" s="27">
        <v>0.0</v>
      </c>
      <c r="X29" s="27">
        <v>0.0</v>
      </c>
      <c r="Y29" s="27">
        <v>0.0</v>
      </c>
      <c r="Z29" s="27">
        <v>0.0</v>
      </c>
      <c r="AA29" s="27">
        <v>0.0</v>
      </c>
      <c r="AB29" s="27">
        <v>0.0</v>
      </c>
      <c r="AC29" s="27">
        <v>0.0</v>
      </c>
      <c r="AD29" s="27">
        <v>448.0</v>
      </c>
      <c r="AE29" s="27">
        <v>896.0</v>
      </c>
      <c r="AF29" s="27">
        <v>43.0</v>
      </c>
      <c r="AG29" s="27">
        <v>0.0</v>
      </c>
      <c r="AH29" s="27">
        <v>0.0</v>
      </c>
      <c r="AI29" s="27">
        <v>0.0</v>
      </c>
      <c r="AJ29" s="27">
        <v>0.0</v>
      </c>
      <c r="AK29" s="27">
        <v>0.0</v>
      </c>
      <c r="AL29" s="27">
        <v>0.0</v>
      </c>
      <c r="AM29" s="27">
        <v>0.0</v>
      </c>
      <c r="AN29" s="27">
        <v>0.0</v>
      </c>
      <c r="AO29" s="23">
        <f t="shared" si="1"/>
        <v>1807</v>
      </c>
      <c r="AP29" s="24">
        <v>1807.0</v>
      </c>
      <c r="AQ29" s="24">
        <v>1807.0</v>
      </c>
      <c r="AR29" s="25">
        <f t="shared" si="2"/>
        <v>0</v>
      </c>
      <c r="AS29" s="25">
        <f t="shared" si="6"/>
        <v>0</v>
      </c>
      <c r="AT29" s="30"/>
      <c r="AU29" s="26">
        <f t="shared" si="4"/>
        <v>300</v>
      </c>
      <c r="AV29" s="26">
        <f t="shared" si="5"/>
        <v>420</v>
      </c>
    </row>
    <row r="30" ht="14.25" customHeight="1">
      <c r="A30" s="18">
        <v>26.0</v>
      </c>
      <c r="B30" s="19" t="s">
        <v>81</v>
      </c>
      <c r="C30" s="19" t="s">
        <v>52</v>
      </c>
      <c r="D30" s="20" t="s">
        <v>61</v>
      </c>
      <c r="E30" s="20">
        <v>1600.0</v>
      </c>
      <c r="F30" s="21">
        <v>0.0</v>
      </c>
      <c r="G30" s="21">
        <v>0.0</v>
      </c>
      <c r="H30" s="27">
        <v>0.0</v>
      </c>
      <c r="I30" s="27">
        <v>0.0</v>
      </c>
      <c r="J30" s="27">
        <v>0.0</v>
      </c>
      <c r="K30" s="27">
        <v>0.0</v>
      </c>
      <c r="L30" s="27">
        <v>0.0</v>
      </c>
      <c r="M30" s="27">
        <v>0.0</v>
      </c>
      <c r="N30" s="27">
        <v>50.0</v>
      </c>
      <c r="O30" s="27">
        <v>0.0</v>
      </c>
      <c r="P30" s="27">
        <v>0.0</v>
      </c>
      <c r="Q30" s="27">
        <v>0.0</v>
      </c>
      <c r="R30" s="27">
        <v>0.0</v>
      </c>
      <c r="S30" s="27">
        <v>0.0</v>
      </c>
      <c r="T30" s="27">
        <v>0.0</v>
      </c>
      <c r="U30" s="27">
        <v>0.0</v>
      </c>
      <c r="V30" s="27">
        <v>10.0</v>
      </c>
      <c r="W30" s="27">
        <v>0.0</v>
      </c>
      <c r="X30" s="27">
        <v>0.0</v>
      </c>
      <c r="Y30" s="27">
        <v>0.0</v>
      </c>
      <c r="Z30" s="27">
        <v>0.0</v>
      </c>
      <c r="AA30" s="27">
        <v>0.0</v>
      </c>
      <c r="AB30" s="27">
        <v>0.0</v>
      </c>
      <c r="AC30" s="27">
        <v>0.0</v>
      </c>
      <c r="AD30" s="27">
        <v>308.0</v>
      </c>
      <c r="AE30" s="27">
        <v>616.0</v>
      </c>
      <c r="AF30" s="27">
        <v>421.6700000000001</v>
      </c>
      <c r="AG30" s="27">
        <v>0.0</v>
      </c>
      <c r="AH30" s="27">
        <v>0.0</v>
      </c>
      <c r="AI30" s="27">
        <v>0.0</v>
      </c>
      <c r="AJ30" s="27">
        <v>0.0</v>
      </c>
      <c r="AK30" s="27">
        <v>0.0</v>
      </c>
      <c r="AL30" s="27">
        <v>0.0</v>
      </c>
      <c r="AM30" s="27">
        <v>0.0</v>
      </c>
      <c r="AN30" s="27">
        <v>80.0</v>
      </c>
      <c r="AO30" s="23">
        <f t="shared" si="1"/>
        <v>1485.67</v>
      </c>
      <c r="AP30" s="24">
        <v>1485.67</v>
      </c>
      <c r="AQ30" s="24">
        <v>1485.67</v>
      </c>
      <c r="AR30" s="25">
        <f t="shared" si="2"/>
        <v>0</v>
      </c>
      <c r="AS30" s="25">
        <f t="shared" si="6"/>
        <v>0</v>
      </c>
      <c r="AT30" s="30"/>
      <c r="AU30" s="26">
        <f t="shared" si="4"/>
        <v>0</v>
      </c>
      <c r="AV30" s="26">
        <f t="shared" si="5"/>
        <v>60</v>
      </c>
    </row>
    <row r="31" ht="14.25" customHeight="1">
      <c r="A31" s="18">
        <v>27.0</v>
      </c>
      <c r="B31" s="19" t="s">
        <v>82</v>
      </c>
      <c r="C31" s="19" t="s">
        <v>52</v>
      </c>
      <c r="D31" s="20" t="s">
        <v>55</v>
      </c>
      <c r="E31" s="20">
        <v>1600.0</v>
      </c>
      <c r="F31" s="21">
        <v>0.0</v>
      </c>
      <c r="G31" s="21">
        <v>0.0</v>
      </c>
      <c r="H31" s="27">
        <v>0.0</v>
      </c>
      <c r="I31" s="27">
        <v>110.0</v>
      </c>
      <c r="J31" s="27">
        <v>0.0</v>
      </c>
      <c r="K31" s="27">
        <v>0.0</v>
      </c>
      <c r="L31" s="27">
        <v>0.0</v>
      </c>
      <c r="M31" s="27">
        <v>400.0</v>
      </c>
      <c r="N31" s="27">
        <v>35.0</v>
      </c>
      <c r="O31" s="27">
        <v>0.0</v>
      </c>
      <c r="P31" s="27">
        <v>0.0</v>
      </c>
      <c r="Q31" s="27">
        <v>24.0</v>
      </c>
      <c r="R31" s="27">
        <v>10.0</v>
      </c>
      <c r="S31" s="27">
        <v>50.0</v>
      </c>
      <c r="T31" s="27">
        <v>0.0</v>
      </c>
      <c r="U31" s="27">
        <v>0.0</v>
      </c>
      <c r="V31" s="27">
        <v>20.0</v>
      </c>
      <c r="W31" s="27">
        <v>0.0</v>
      </c>
      <c r="X31" s="27">
        <v>0.0</v>
      </c>
      <c r="Y31" s="27">
        <v>0.0</v>
      </c>
      <c r="Z31" s="27">
        <v>0.0</v>
      </c>
      <c r="AA31" s="27">
        <v>0.0</v>
      </c>
      <c r="AB31" s="27">
        <v>0.0</v>
      </c>
      <c r="AC31" s="27">
        <v>0.0</v>
      </c>
      <c r="AD31" s="27">
        <v>399.0</v>
      </c>
      <c r="AE31" s="27">
        <v>798.0</v>
      </c>
      <c r="AF31" s="27">
        <v>203.66</v>
      </c>
      <c r="AG31" s="27">
        <v>100.0</v>
      </c>
      <c r="AH31" s="27">
        <v>100.0</v>
      </c>
      <c r="AI31" s="27">
        <v>256.0</v>
      </c>
      <c r="AJ31" s="27">
        <v>140.0</v>
      </c>
      <c r="AK31" s="27">
        <v>0.0</v>
      </c>
      <c r="AL31" s="27">
        <v>0.0</v>
      </c>
      <c r="AM31" s="27">
        <v>0.0</v>
      </c>
      <c r="AN31" s="27">
        <v>24.0</v>
      </c>
      <c r="AO31" s="23">
        <f t="shared" si="1"/>
        <v>2669.66</v>
      </c>
      <c r="AP31" s="24">
        <v>2669.66</v>
      </c>
      <c r="AQ31" s="24">
        <v>2669.66</v>
      </c>
      <c r="AR31" s="25">
        <f t="shared" si="2"/>
        <v>0</v>
      </c>
      <c r="AS31" s="25">
        <f t="shared" si="6"/>
        <v>0</v>
      </c>
      <c r="AT31" s="30"/>
      <c r="AU31" s="26">
        <f t="shared" si="4"/>
        <v>510</v>
      </c>
      <c r="AV31" s="26">
        <f t="shared" si="5"/>
        <v>649</v>
      </c>
    </row>
    <row r="32" ht="14.25" customHeight="1">
      <c r="A32" s="18">
        <v>28.0</v>
      </c>
      <c r="B32" s="19" t="s">
        <v>83</v>
      </c>
      <c r="C32" s="19" t="s">
        <v>52</v>
      </c>
      <c r="D32" s="20" t="s">
        <v>55</v>
      </c>
      <c r="E32" s="20">
        <v>1600.0</v>
      </c>
      <c r="F32" s="21">
        <v>0.0</v>
      </c>
      <c r="G32" s="21">
        <v>0.0</v>
      </c>
      <c r="H32" s="27">
        <v>0.0</v>
      </c>
      <c r="I32" s="27">
        <v>50.0</v>
      </c>
      <c r="J32" s="27">
        <v>0.0</v>
      </c>
      <c r="K32" s="27">
        <v>0.0</v>
      </c>
      <c r="L32" s="27">
        <v>0.0</v>
      </c>
      <c r="M32" s="27">
        <v>0.0</v>
      </c>
      <c r="N32" s="27">
        <v>0.0</v>
      </c>
      <c r="O32" s="27">
        <v>0.0</v>
      </c>
      <c r="P32" s="27">
        <v>0.0</v>
      </c>
      <c r="Q32" s="27">
        <v>0.0</v>
      </c>
      <c r="R32" s="27">
        <v>50.0</v>
      </c>
      <c r="S32" s="27">
        <v>0.0</v>
      </c>
      <c r="T32" s="27">
        <v>0.0</v>
      </c>
      <c r="U32" s="27">
        <v>0.0</v>
      </c>
      <c r="V32" s="27">
        <v>0.0</v>
      </c>
      <c r="W32" s="27">
        <v>0.0</v>
      </c>
      <c r="X32" s="27">
        <v>0.0</v>
      </c>
      <c r="Y32" s="27">
        <v>0.0</v>
      </c>
      <c r="Z32" s="27">
        <v>0.0</v>
      </c>
      <c r="AA32" s="27">
        <v>0.0</v>
      </c>
      <c r="AB32" s="27">
        <v>0.0</v>
      </c>
      <c r="AC32" s="27">
        <v>0.0</v>
      </c>
      <c r="AD32" s="27">
        <v>392.0</v>
      </c>
      <c r="AE32" s="27">
        <v>784.0</v>
      </c>
      <c r="AF32" s="27">
        <v>175.0</v>
      </c>
      <c r="AG32" s="27">
        <v>0.0</v>
      </c>
      <c r="AH32" s="27">
        <v>0.0</v>
      </c>
      <c r="AI32" s="27">
        <v>56.0</v>
      </c>
      <c r="AJ32" s="27">
        <v>0.0</v>
      </c>
      <c r="AK32" s="27">
        <v>0.0</v>
      </c>
      <c r="AL32" s="27">
        <v>0.0</v>
      </c>
      <c r="AM32" s="27">
        <v>0.0</v>
      </c>
      <c r="AN32" s="27">
        <v>0.0</v>
      </c>
      <c r="AO32" s="23">
        <f t="shared" si="1"/>
        <v>1507</v>
      </c>
      <c r="AP32" s="24">
        <v>1507.0</v>
      </c>
      <c r="AQ32" s="24">
        <v>1507.0</v>
      </c>
      <c r="AR32" s="25">
        <f t="shared" si="2"/>
        <v>0</v>
      </c>
      <c r="AS32" s="25">
        <f t="shared" si="6"/>
        <v>0</v>
      </c>
      <c r="AT32" s="30"/>
      <c r="AU32" s="26">
        <f t="shared" si="4"/>
        <v>50</v>
      </c>
      <c r="AV32" s="26">
        <f t="shared" si="5"/>
        <v>100</v>
      </c>
    </row>
    <row r="33" ht="14.25" customHeight="1">
      <c r="A33" s="18">
        <v>29.0</v>
      </c>
      <c r="B33" s="19" t="s">
        <v>84</v>
      </c>
      <c r="C33" s="19" t="s">
        <v>52</v>
      </c>
      <c r="D33" s="20" t="s">
        <v>61</v>
      </c>
      <c r="E33" s="20">
        <v>1600.0</v>
      </c>
      <c r="F33" s="21">
        <v>0.0</v>
      </c>
      <c r="G33" s="21">
        <v>0.0</v>
      </c>
      <c r="H33" s="27">
        <v>400.0</v>
      </c>
      <c r="I33" s="27">
        <v>0.0</v>
      </c>
      <c r="J33" s="27">
        <v>0.0</v>
      </c>
      <c r="K33" s="27">
        <v>0.0</v>
      </c>
      <c r="L33" s="27">
        <v>0.0</v>
      </c>
      <c r="M33" s="27">
        <v>0.0</v>
      </c>
      <c r="N33" s="27">
        <v>0.0</v>
      </c>
      <c r="O33" s="27">
        <v>0.0</v>
      </c>
      <c r="P33" s="27">
        <v>100.0</v>
      </c>
      <c r="Q33" s="27">
        <v>0.0</v>
      </c>
      <c r="R33" s="27">
        <v>50.0</v>
      </c>
      <c r="S33" s="27">
        <v>100.0</v>
      </c>
      <c r="T33" s="27">
        <v>0.0</v>
      </c>
      <c r="U33" s="27">
        <v>0.0</v>
      </c>
      <c r="V33" s="27">
        <v>0.0</v>
      </c>
      <c r="W33" s="27">
        <v>0.0</v>
      </c>
      <c r="X33" s="27">
        <v>0.0</v>
      </c>
      <c r="Y33" s="27">
        <v>0.0</v>
      </c>
      <c r="Z33" s="27">
        <v>0.0</v>
      </c>
      <c r="AA33" s="27">
        <v>0.0</v>
      </c>
      <c r="AB33" s="27">
        <v>0.0</v>
      </c>
      <c r="AC33" s="27">
        <v>0.0</v>
      </c>
      <c r="AD33" s="27">
        <v>364.0</v>
      </c>
      <c r="AE33" s="27">
        <v>728.0</v>
      </c>
      <c r="AF33" s="27">
        <v>143.54166666666666</v>
      </c>
      <c r="AG33" s="27">
        <v>0.0</v>
      </c>
      <c r="AH33" s="27">
        <v>0.0</v>
      </c>
      <c r="AI33" s="27">
        <v>56.0</v>
      </c>
      <c r="AJ33" s="27">
        <v>0.0</v>
      </c>
      <c r="AK33" s="27">
        <v>0.0</v>
      </c>
      <c r="AL33" s="27">
        <v>0.0</v>
      </c>
      <c r="AM33" s="27">
        <v>0.0</v>
      </c>
      <c r="AN33" s="27">
        <v>24.0</v>
      </c>
      <c r="AO33" s="23">
        <f t="shared" si="1"/>
        <v>1965.541667</v>
      </c>
      <c r="AP33" s="24">
        <v>1965.5416666666667</v>
      </c>
      <c r="AQ33" s="24">
        <v>1965.5416666666667</v>
      </c>
      <c r="AR33" s="25">
        <f t="shared" si="2"/>
        <v>0</v>
      </c>
      <c r="AS33" s="25">
        <f t="shared" si="6"/>
        <v>0</v>
      </c>
      <c r="AT33" s="30"/>
      <c r="AU33" s="26">
        <f t="shared" si="4"/>
        <v>400</v>
      </c>
      <c r="AV33" s="26">
        <f t="shared" si="5"/>
        <v>650</v>
      </c>
    </row>
    <row r="34" ht="14.25" customHeight="1">
      <c r="A34" s="18">
        <v>30.0</v>
      </c>
      <c r="B34" s="19" t="s">
        <v>85</v>
      </c>
      <c r="C34" s="19" t="s">
        <v>52</v>
      </c>
      <c r="D34" s="20" t="s">
        <v>86</v>
      </c>
      <c r="E34" s="20">
        <v>1600.0</v>
      </c>
      <c r="F34" s="21">
        <v>1766.6666666666665</v>
      </c>
      <c r="G34" s="21">
        <v>0.0</v>
      </c>
      <c r="H34" s="27">
        <v>400.0</v>
      </c>
      <c r="I34" s="27">
        <v>2025.0000000000014</v>
      </c>
      <c r="J34" s="27">
        <v>0.0</v>
      </c>
      <c r="K34" s="27">
        <v>0.0</v>
      </c>
      <c r="L34" s="27">
        <v>0.0</v>
      </c>
      <c r="M34" s="27">
        <v>0.0</v>
      </c>
      <c r="N34" s="27">
        <v>0.0</v>
      </c>
      <c r="O34" s="27">
        <v>0.0</v>
      </c>
      <c r="P34" s="27">
        <v>0.0</v>
      </c>
      <c r="Q34" s="27">
        <v>226.16666666666666</v>
      </c>
      <c r="R34" s="27">
        <v>1060.0</v>
      </c>
      <c r="S34" s="27">
        <v>0.0</v>
      </c>
      <c r="T34" s="27">
        <v>0.0</v>
      </c>
      <c r="U34" s="27">
        <v>0.0</v>
      </c>
      <c r="V34" s="27">
        <v>0.0</v>
      </c>
      <c r="W34" s="27">
        <v>0.0</v>
      </c>
      <c r="X34" s="27">
        <v>0.0</v>
      </c>
      <c r="Y34" s="27">
        <v>0.0</v>
      </c>
      <c r="Z34" s="27">
        <v>0.0</v>
      </c>
      <c r="AA34" s="27">
        <v>0.0</v>
      </c>
      <c r="AB34" s="27">
        <v>0.0</v>
      </c>
      <c r="AC34" s="27">
        <v>0.0</v>
      </c>
      <c r="AD34" s="27">
        <v>224.0</v>
      </c>
      <c r="AE34" s="27">
        <v>448.0</v>
      </c>
      <c r="AF34" s="27">
        <v>102.25</v>
      </c>
      <c r="AG34" s="27">
        <v>0.0</v>
      </c>
      <c r="AH34" s="27">
        <v>280.0</v>
      </c>
      <c r="AI34" s="27">
        <v>56.0</v>
      </c>
      <c r="AJ34" s="27">
        <v>0.0</v>
      </c>
      <c r="AK34" s="27">
        <v>0.0</v>
      </c>
      <c r="AL34" s="27">
        <v>50.0</v>
      </c>
      <c r="AM34" s="27">
        <v>0.0</v>
      </c>
      <c r="AN34" s="27">
        <v>50.0</v>
      </c>
      <c r="AO34" s="23">
        <f t="shared" si="1"/>
        <v>6688.083333</v>
      </c>
      <c r="AP34" s="24">
        <v>6688.083333333335</v>
      </c>
      <c r="AQ34" s="24">
        <v>6688.083333333335</v>
      </c>
      <c r="AR34" s="25">
        <f t="shared" si="2"/>
        <v>0</v>
      </c>
      <c r="AS34" s="25">
        <f t="shared" si="6"/>
        <v>0</v>
      </c>
      <c r="AT34" s="30"/>
      <c r="AU34" s="26">
        <f t="shared" si="4"/>
        <v>4191.666667</v>
      </c>
      <c r="AV34" s="26">
        <f t="shared" si="5"/>
        <v>5477.833333</v>
      </c>
    </row>
    <row r="35" ht="14.25" customHeight="1">
      <c r="A35" s="18">
        <v>31.0</v>
      </c>
      <c r="B35" s="19" t="s">
        <v>87</v>
      </c>
      <c r="C35" s="19" t="s">
        <v>52</v>
      </c>
      <c r="D35" s="20" t="s">
        <v>53</v>
      </c>
      <c r="E35" s="20">
        <v>1600.0</v>
      </c>
      <c r="F35" s="21">
        <v>250.0</v>
      </c>
      <c r="G35" s="21">
        <v>0.0</v>
      </c>
      <c r="H35" s="27">
        <v>0.0</v>
      </c>
      <c r="I35" s="27">
        <v>1200.11</v>
      </c>
      <c r="J35" s="27">
        <v>0.0</v>
      </c>
      <c r="K35" s="27">
        <v>0.0</v>
      </c>
      <c r="L35" s="27">
        <v>0.0</v>
      </c>
      <c r="M35" s="27">
        <v>0.0</v>
      </c>
      <c r="N35" s="27">
        <v>0.0</v>
      </c>
      <c r="O35" s="27">
        <v>0.0</v>
      </c>
      <c r="P35" s="27">
        <v>0.0</v>
      </c>
      <c r="Q35" s="27">
        <v>283.33333333333337</v>
      </c>
      <c r="R35" s="27">
        <v>500.0</v>
      </c>
      <c r="S35" s="27">
        <v>0.0</v>
      </c>
      <c r="T35" s="27">
        <v>0.0</v>
      </c>
      <c r="U35" s="27">
        <v>0.0</v>
      </c>
      <c r="V35" s="27">
        <v>0.0</v>
      </c>
      <c r="W35" s="27">
        <v>0.0</v>
      </c>
      <c r="X35" s="27">
        <v>0.0</v>
      </c>
      <c r="Y35" s="27">
        <v>0.0</v>
      </c>
      <c r="Z35" s="27">
        <v>0.0</v>
      </c>
      <c r="AA35" s="27">
        <v>0.0</v>
      </c>
      <c r="AB35" s="27">
        <v>0.0</v>
      </c>
      <c r="AC35" s="27">
        <v>0.0</v>
      </c>
      <c r="AD35" s="27">
        <v>252.0</v>
      </c>
      <c r="AE35" s="27">
        <v>504.0</v>
      </c>
      <c r="AF35" s="27">
        <v>151.96666666666667</v>
      </c>
      <c r="AG35" s="27">
        <v>20.0</v>
      </c>
      <c r="AH35" s="27">
        <v>20.0</v>
      </c>
      <c r="AI35" s="27">
        <v>56.0</v>
      </c>
      <c r="AJ35" s="27">
        <v>0.0</v>
      </c>
      <c r="AK35" s="27">
        <v>0.0</v>
      </c>
      <c r="AL35" s="27">
        <v>0.0</v>
      </c>
      <c r="AM35" s="27">
        <v>0.0</v>
      </c>
      <c r="AN35" s="27">
        <v>62.0</v>
      </c>
      <c r="AO35" s="23">
        <f t="shared" si="1"/>
        <v>3299.41</v>
      </c>
      <c r="AP35" s="24">
        <v>3299.41</v>
      </c>
      <c r="AQ35" s="24">
        <v>3299.41</v>
      </c>
      <c r="AR35" s="25">
        <f t="shared" si="2"/>
        <v>0</v>
      </c>
      <c r="AS35" s="25">
        <f t="shared" si="6"/>
        <v>0</v>
      </c>
      <c r="AT35" s="28"/>
      <c r="AU35" s="26">
        <f t="shared" si="4"/>
        <v>1450.11</v>
      </c>
      <c r="AV35" s="26">
        <f t="shared" si="5"/>
        <v>2233.443333</v>
      </c>
    </row>
    <row r="36" ht="14.25" customHeight="1">
      <c r="A36" s="18">
        <v>32.0</v>
      </c>
      <c r="B36" s="19" t="s">
        <v>88</v>
      </c>
      <c r="C36" s="19" t="s">
        <v>89</v>
      </c>
      <c r="D36" s="20" t="s">
        <v>55</v>
      </c>
      <c r="E36" s="20">
        <v>1600.0</v>
      </c>
      <c r="F36" s="21">
        <v>0.0</v>
      </c>
      <c r="G36" s="21">
        <v>0.0</v>
      </c>
      <c r="H36" s="27">
        <v>0.0</v>
      </c>
      <c r="I36" s="27">
        <v>60.0</v>
      </c>
      <c r="J36" s="27">
        <v>0.0</v>
      </c>
      <c r="K36" s="27">
        <v>0.0</v>
      </c>
      <c r="L36" s="27">
        <v>0.0</v>
      </c>
      <c r="M36" s="27">
        <v>0.0</v>
      </c>
      <c r="N36" s="27">
        <v>0.0</v>
      </c>
      <c r="O36" s="27">
        <v>0.0</v>
      </c>
      <c r="P36" s="27">
        <v>0.0</v>
      </c>
      <c r="Q36" s="27">
        <v>6.666666666666667</v>
      </c>
      <c r="R36" s="27">
        <v>250.0</v>
      </c>
      <c r="S36" s="27">
        <v>187.5</v>
      </c>
      <c r="T36" s="27">
        <v>0.0</v>
      </c>
      <c r="U36" s="27">
        <v>0.0</v>
      </c>
      <c r="V36" s="27">
        <v>0.0</v>
      </c>
      <c r="W36" s="27">
        <v>0.0</v>
      </c>
      <c r="X36" s="27">
        <v>0.0</v>
      </c>
      <c r="Y36" s="27">
        <v>0.0</v>
      </c>
      <c r="Z36" s="27">
        <v>0.0</v>
      </c>
      <c r="AA36" s="27">
        <v>0.0</v>
      </c>
      <c r="AB36" s="27">
        <v>0.0</v>
      </c>
      <c r="AC36" s="27">
        <v>0.0</v>
      </c>
      <c r="AD36" s="27">
        <v>392.0</v>
      </c>
      <c r="AE36" s="27">
        <v>784.0</v>
      </c>
      <c r="AF36" s="27">
        <v>137.69166666666666</v>
      </c>
      <c r="AG36" s="27">
        <v>0.0</v>
      </c>
      <c r="AH36" s="27">
        <v>0.0</v>
      </c>
      <c r="AI36" s="27">
        <v>56.0</v>
      </c>
      <c r="AJ36" s="27">
        <v>60.0</v>
      </c>
      <c r="AK36" s="27">
        <v>0.0</v>
      </c>
      <c r="AL36" s="27">
        <v>0.0</v>
      </c>
      <c r="AM36" s="27">
        <v>0.0</v>
      </c>
      <c r="AN36" s="27">
        <v>458.0</v>
      </c>
      <c r="AO36" s="23">
        <f t="shared" si="1"/>
        <v>2391.858333</v>
      </c>
      <c r="AP36" s="24">
        <v>2391.8583333333336</v>
      </c>
      <c r="AQ36" s="24">
        <v>2391.8583333333336</v>
      </c>
      <c r="AR36" s="25">
        <f t="shared" si="2"/>
        <v>0</v>
      </c>
      <c r="AS36" s="25">
        <f t="shared" si="6"/>
        <v>0</v>
      </c>
      <c r="AT36" s="30"/>
      <c r="AU36" s="26">
        <f t="shared" si="4"/>
        <v>60</v>
      </c>
      <c r="AV36" s="26">
        <f t="shared" si="5"/>
        <v>504.1666667</v>
      </c>
    </row>
    <row r="37" ht="14.25" customHeight="1">
      <c r="A37" s="18">
        <v>33.0</v>
      </c>
      <c r="B37" s="19" t="s">
        <v>90</v>
      </c>
      <c r="C37" s="19" t="s">
        <v>89</v>
      </c>
      <c r="D37" s="20" t="s">
        <v>53</v>
      </c>
      <c r="E37" s="20">
        <v>1600.0</v>
      </c>
      <c r="F37" s="21">
        <v>500.0</v>
      </c>
      <c r="G37" s="21">
        <v>0.0</v>
      </c>
      <c r="H37" s="27">
        <v>0.0</v>
      </c>
      <c r="I37" s="27">
        <v>16.666666666666668</v>
      </c>
      <c r="J37" s="27">
        <v>0.0</v>
      </c>
      <c r="K37" s="27">
        <v>0.0</v>
      </c>
      <c r="L37" s="27">
        <v>0.0</v>
      </c>
      <c r="M37" s="27">
        <v>0.0</v>
      </c>
      <c r="N37" s="27">
        <v>0.0</v>
      </c>
      <c r="O37" s="27">
        <v>0.0</v>
      </c>
      <c r="P37" s="27">
        <v>0.0</v>
      </c>
      <c r="Q37" s="27">
        <v>23.333333333333332</v>
      </c>
      <c r="R37" s="27">
        <v>1830.0</v>
      </c>
      <c r="S37" s="27">
        <v>103.5</v>
      </c>
      <c r="T37" s="27">
        <v>0.0</v>
      </c>
      <c r="U37" s="27">
        <v>0.0</v>
      </c>
      <c r="V37" s="27">
        <v>0.0</v>
      </c>
      <c r="W37" s="27">
        <v>0.0</v>
      </c>
      <c r="X37" s="27">
        <v>0.0</v>
      </c>
      <c r="Y37" s="27">
        <v>0.0</v>
      </c>
      <c r="Z37" s="27">
        <v>0.0</v>
      </c>
      <c r="AA37" s="27">
        <v>0.0</v>
      </c>
      <c r="AB37" s="27">
        <v>0.0</v>
      </c>
      <c r="AC37" s="27">
        <v>0.0</v>
      </c>
      <c r="AD37" s="27">
        <v>308.0</v>
      </c>
      <c r="AE37" s="27">
        <v>616.0</v>
      </c>
      <c r="AF37" s="27">
        <v>172.85000000000002</v>
      </c>
      <c r="AG37" s="27">
        <v>100.0</v>
      </c>
      <c r="AH37" s="27">
        <v>60.0</v>
      </c>
      <c r="AI37" s="27">
        <v>256.0</v>
      </c>
      <c r="AJ37" s="27">
        <v>60.0</v>
      </c>
      <c r="AK37" s="27">
        <v>0.0</v>
      </c>
      <c r="AL37" s="27">
        <v>0.0</v>
      </c>
      <c r="AM37" s="27">
        <v>0.0</v>
      </c>
      <c r="AN37" s="27">
        <v>56.0</v>
      </c>
      <c r="AO37" s="23">
        <f t="shared" si="1"/>
        <v>4102.35</v>
      </c>
      <c r="AP37" s="24">
        <v>4102.35</v>
      </c>
      <c r="AQ37" s="24">
        <v>4102.35</v>
      </c>
      <c r="AR37" s="25">
        <f t="shared" si="2"/>
        <v>0</v>
      </c>
      <c r="AS37" s="25">
        <f t="shared" si="6"/>
        <v>0</v>
      </c>
      <c r="AT37" s="30"/>
      <c r="AU37" s="26">
        <f t="shared" si="4"/>
        <v>516.6666667</v>
      </c>
      <c r="AV37" s="26">
        <f t="shared" si="5"/>
        <v>2473.5</v>
      </c>
    </row>
    <row r="38" ht="14.25" customHeight="1">
      <c r="A38" s="18">
        <v>34.0</v>
      </c>
      <c r="B38" s="19" t="s">
        <v>91</v>
      </c>
      <c r="C38" s="19" t="s">
        <v>89</v>
      </c>
      <c r="D38" s="20" t="s">
        <v>55</v>
      </c>
      <c r="E38" s="20">
        <v>1600.0</v>
      </c>
      <c r="F38" s="21">
        <v>0.0</v>
      </c>
      <c r="G38" s="21">
        <v>0.0</v>
      </c>
      <c r="H38" s="27">
        <v>0.0</v>
      </c>
      <c r="I38" s="27">
        <v>0.0</v>
      </c>
      <c r="J38" s="27">
        <v>0.0</v>
      </c>
      <c r="K38" s="27">
        <v>0.0</v>
      </c>
      <c r="L38" s="27">
        <v>0.0</v>
      </c>
      <c r="M38" s="27">
        <v>0.0</v>
      </c>
      <c r="N38" s="27">
        <v>0.0</v>
      </c>
      <c r="O38" s="27">
        <v>0.0</v>
      </c>
      <c r="P38" s="27">
        <v>0.0</v>
      </c>
      <c r="Q38" s="27">
        <v>0.0</v>
      </c>
      <c r="R38" s="27">
        <v>250.0</v>
      </c>
      <c r="S38" s="27">
        <v>150.0</v>
      </c>
      <c r="T38" s="27">
        <v>0.0</v>
      </c>
      <c r="U38" s="27">
        <v>0.0</v>
      </c>
      <c r="V38" s="27">
        <v>0.0</v>
      </c>
      <c r="W38" s="27">
        <v>0.0</v>
      </c>
      <c r="X38" s="27">
        <v>0.0</v>
      </c>
      <c r="Y38" s="27">
        <v>0.0</v>
      </c>
      <c r="Z38" s="27">
        <v>0.0</v>
      </c>
      <c r="AA38" s="27">
        <v>0.0</v>
      </c>
      <c r="AB38" s="27">
        <v>0.0</v>
      </c>
      <c r="AC38" s="27">
        <v>0.0</v>
      </c>
      <c r="AD38" s="27">
        <v>392.0</v>
      </c>
      <c r="AE38" s="27">
        <v>784.0</v>
      </c>
      <c r="AF38" s="27">
        <v>174.60000000000002</v>
      </c>
      <c r="AG38" s="27">
        <v>210.0</v>
      </c>
      <c r="AH38" s="27">
        <v>0.0</v>
      </c>
      <c r="AI38" s="27">
        <v>56.0</v>
      </c>
      <c r="AJ38" s="27">
        <v>70.0</v>
      </c>
      <c r="AK38" s="27">
        <v>0.0</v>
      </c>
      <c r="AL38" s="27">
        <v>0.0</v>
      </c>
      <c r="AM38" s="27">
        <v>0.0</v>
      </c>
      <c r="AN38" s="27">
        <v>122.0</v>
      </c>
      <c r="AO38" s="23">
        <f t="shared" si="1"/>
        <v>2208.6</v>
      </c>
      <c r="AP38" s="24">
        <v>2208.6</v>
      </c>
      <c r="AQ38" s="24">
        <v>2208.6</v>
      </c>
      <c r="AR38" s="25">
        <f t="shared" si="2"/>
        <v>0</v>
      </c>
      <c r="AS38" s="25">
        <f t="shared" si="6"/>
        <v>0</v>
      </c>
      <c r="AT38" s="30"/>
      <c r="AU38" s="26">
        <f t="shared" si="4"/>
        <v>0</v>
      </c>
      <c r="AV38" s="26">
        <f t="shared" si="5"/>
        <v>400</v>
      </c>
    </row>
    <row r="39" ht="14.25" customHeight="1">
      <c r="A39" s="18">
        <v>35.0</v>
      </c>
      <c r="B39" s="19" t="s">
        <v>92</v>
      </c>
      <c r="C39" s="19" t="s">
        <v>89</v>
      </c>
      <c r="D39" s="20" t="s">
        <v>55</v>
      </c>
      <c r="E39" s="20">
        <v>1600.0</v>
      </c>
      <c r="F39" s="21">
        <v>0.0</v>
      </c>
      <c r="G39" s="21">
        <v>0.0</v>
      </c>
      <c r="H39" s="27">
        <v>0.0</v>
      </c>
      <c r="I39" s="27">
        <v>0.0</v>
      </c>
      <c r="J39" s="27">
        <v>0.0</v>
      </c>
      <c r="K39" s="27">
        <v>0.0</v>
      </c>
      <c r="L39" s="27">
        <v>0.0</v>
      </c>
      <c r="M39" s="27">
        <v>0.0</v>
      </c>
      <c r="N39" s="27">
        <v>0.0</v>
      </c>
      <c r="O39" s="27">
        <v>0.0</v>
      </c>
      <c r="P39" s="27">
        <v>0.0</v>
      </c>
      <c r="Q39" s="27">
        <v>0.0</v>
      </c>
      <c r="R39" s="27">
        <v>600.0</v>
      </c>
      <c r="S39" s="27">
        <v>75.0</v>
      </c>
      <c r="T39" s="27">
        <v>0.0</v>
      </c>
      <c r="U39" s="27">
        <v>0.0</v>
      </c>
      <c r="V39" s="27">
        <v>0.0</v>
      </c>
      <c r="W39" s="27">
        <v>0.0</v>
      </c>
      <c r="X39" s="27">
        <v>0.0</v>
      </c>
      <c r="Y39" s="27">
        <v>60.0</v>
      </c>
      <c r="Z39" s="27">
        <v>0.0</v>
      </c>
      <c r="AA39" s="27">
        <v>0.0</v>
      </c>
      <c r="AB39" s="27">
        <v>0.0</v>
      </c>
      <c r="AC39" s="27">
        <v>0.0</v>
      </c>
      <c r="AD39" s="27">
        <v>336.0</v>
      </c>
      <c r="AE39" s="27">
        <v>672.0</v>
      </c>
      <c r="AF39" s="27">
        <v>188.0</v>
      </c>
      <c r="AG39" s="27">
        <v>0.0</v>
      </c>
      <c r="AH39" s="27">
        <v>20.0</v>
      </c>
      <c r="AI39" s="27">
        <v>256.0</v>
      </c>
      <c r="AJ39" s="27">
        <v>60.0</v>
      </c>
      <c r="AK39" s="27">
        <v>0.0</v>
      </c>
      <c r="AL39" s="27">
        <v>0.0</v>
      </c>
      <c r="AM39" s="27">
        <v>0.0</v>
      </c>
      <c r="AN39" s="27">
        <v>36.0</v>
      </c>
      <c r="AO39" s="23">
        <f t="shared" si="1"/>
        <v>2303</v>
      </c>
      <c r="AP39" s="24">
        <v>2303.0</v>
      </c>
      <c r="AQ39" s="24">
        <v>2303.0</v>
      </c>
      <c r="AR39" s="25">
        <f t="shared" si="2"/>
        <v>0</v>
      </c>
      <c r="AS39" s="25">
        <f t="shared" si="6"/>
        <v>0</v>
      </c>
      <c r="AT39" s="30"/>
      <c r="AU39" s="26">
        <f t="shared" si="4"/>
        <v>0</v>
      </c>
      <c r="AV39" s="26">
        <f t="shared" si="5"/>
        <v>675</v>
      </c>
    </row>
    <row r="40" ht="14.25" customHeight="1">
      <c r="A40" s="18">
        <v>36.0</v>
      </c>
      <c r="B40" s="19" t="s">
        <v>93</v>
      </c>
      <c r="C40" s="19" t="s">
        <v>89</v>
      </c>
      <c r="D40" s="20" t="s">
        <v>55</v>
      </c>
      <c r="E40" s="20">
        <v>1600.0</v>
      </c>
      <c r="F40" s="21">
        <v>542.85</v>
      </c>
      <c r="G40" s="21">
        <v>0.0</v>
      </c>
      <c r="H40" s="27">
        <v>0.0</v>
      </c>
      <c r="I40" s="27">
        <v>266.68000000000006</v>
      </c>
      <c r="J40" s="27">
        <v>0.0</v>
      </c>
      <c r="K40" s="27">
        <v>0.0</v>
      </c>
      <c r="L40" s="27">
        <v>0.0</v>
      </c>
      <c r="M40" s="27">
        <v>0.0</v>
      </c>
      <c r="N40" s="27">
        <v>0.0</v>
      </c>
      <c r="O40" s="27">
        <v>0.0</v>
      </c>
      <c r="P40" s="27">
        <v>200.0</v>
      </c>
      <c r="Q40" s="27">
        <v>0.0</v>
      </c>
      <c r="R40" s="27">
        <v>1220.0</v>
      </c>
      <c r="S40" s="27">
        <v>200.0</v>
      </c>
      <c r="T40" s="27">
        <v>0.0</v>
      </c>
      <c r="U40" s="27">
        <v>0.0</v>
      </c>
      <c r="V40" s="27">
        <v>0.0</v>
      </c>
      <c r="W40" s="27">
        <v>0.0</v>
      </c>
      <c r="X40" s="27">
        <v>600.0</v>
      </c>
      <c r="Y40" s="27">
        <v>0.0</v>
      </c>
      <c r="Z40" s="27">
        <v>0.0</v>
      </c>
      <c r="AA40" s="27">
        <v>0.0</v>
      </c>
      <c r="AB40" s="27">
        <v>0.0</v>
      </c>
      <c r="AC40" s="27">
        <v>20.0</v>
      </c>
      <c r="AD40" s="27">
        <v>315.0</v>
      </c>
      <c r="AE40" s="27">
        <v>630.0</v>
      </c>
      <c r="AF40" s="27">
        <v>127.85000000000001</v>
      </c>
      <c r="AG40" s="27">
        <v>260.0</v>
      </c>
      <c r="AH40" s="27">
        <v>300.0</v>
      </c>
      <c r="AI40" s="27">
        <v>256.0</v>
      </c>
      <c r="AJ40" s="27">
        <v>50.0</v>
      </c>
      <c r="AK40" s="27">
        <v>0.0</v>
      </c>
      <c r="AL40" s="27">
        <v>100.0</v>
      </c>
      <c r="AM40" s="27">
        <v>0.0</v>
      </c>
      <c r="AN40" s="27">
        <v>150.0</v>
      </c>
      <c r="AO40" s="23">
        <f t="shared" si="1"/>
        <v>5238.38</v>
      </c>
      <c r="AP40" s="24">
        <v>5238.38</v>
      </c>
      <c r="AQ40" s="24">
        <v>5238.38</v>
      </c>
      <c r="AR40" s="25">
        <f t="shared" si="2"/>
        <v>0</v>
      </c>
      <c r="AS40" s="25">
        <f t="shared" si="6"/>
        <v>0</v>
      </c>
      <c r="AT40" s="30"/>
      <c r="AU40" s="26">
        <f t="shared" si="4"/>
        <v>809.53</v>
      </c>
      <c r="AV40" s="26">
        <f t="shared" si="5"/>
        <v>2429.53</v>
      </c>
    </row>
    <row r="41" ht="14.25" customHeight="1">
      <c r="A41" s="18">
        <v>37.0</v>
      </c>
      <c r="B41" s="19" t="s">
        <v>94</v>
      </c>
      <c r="C41" s="19" t="s">
        <v>89</v>
      </c>
      <c r="D41" s="20" t="s">
        <v>55</v>
      </c>
      <c r="E41" s="20">
        <v>1600.0</v>
      </c>
      <c r="F41" s="21">
        <v>0.0</v>
      </c>
      <c r="G41" s="21">
        <v>0.0</v>
      </c>
      <c r="H41" s="27">
        <v>0.0</v>
      </c>
      <c r="I41" s="27">
        <v>270.5</v>
      </c>
      <c r="J41" s="27">
        <v>0.0</v>
      </c>
      <c r="K41" s="27">
        <v>0.0</v>
      </c>
      <c r="L41" s="27">
        <v>0.0</v>
      </c>
      <c r="M41" s="27">
        <v>0.0</v>
      </c>
      <c r="N41" s="27">
        <v>0.0</v>
      </c>
      <c r="O41" s="27">
        <v>0.0</v>
      </c>
      <c r="P41" s="27">
        <v>0.0</v>
      </c>
      <c r="Q41" s="27">
        <v>82.0</v>
      </c>
      <c r="R41" s="27">
        <v>0.0</v>
      </c>
      <c r="S41" s="27">
        <v>50.0</v>
      </c>
      <c r="T41" s="27">
        <v>0.0</v>
      </c>
      <c r="U41" s="27">
        <v>0.0</v>
      </c>
      <c r="V41" s="27">
        <v>0.0</v>
      </c>
      <c r="W41" s="27">
        <v>0.0</v>
      </c>
      <c r="X41" s="27">
        <v>0.0</v>
      </c>
      <c r="Y41" s="27">
        <v>0.0</v>
      </c>
      <c r="Z41" s="27">
        <v>0.0</v>
      </c>
      <c r="AA41" s="27">
        <v>0.0</v>
      </c>
      <c r="AB41" s="27">
        <v>0.0</v>
      </c>
      <c r="AC41" s="27">
        <v>0.0</v>
      </c>
      <c r="AD41" s="27">
        <v>392.0</v>
      </c>
      <c r="AE41" s="27">
        <v>784.0</v>
      </c>
      <c r="AF41" s="27">
        <v>164.0</v>
      </c>
      <c r="AG41" s="27">
        <v>40.0</v>
      </c>
      <c r="AH41" s="27">
        <v>0.0</v>
      </c>
      <c r="AI41" s="27">
        <v>56.0</v>
      </c>
      <c r="AJ41" s="27">
        <v>0.0</v>
      </c>
      <c r="AK41" s="27">
        <v>0.0</v>
      </c>
      <c r="AL41" s="27">
        <v>100.0</v>
      </c>
      <c r="AM41" s="27">
        <v>0.0</v>
      </c>
      <c r="AN41" s="27">
        <v>16.0</v>
      </c>
      <c r="AO41" s="23">
        <f t="shared" si="1"/>
        <v>1954.5</v>
      </c>
      <c r="AP41" s="24">
        <v>1954.5</v>
      </c>
      <c r="AQ41" s="24">
        <v>1954.5</v>
      </c>
      <c r="AR41" s="25">
        <f t="shared" si="2"/>
        <v>0</v>
      </c>
      <c r="AS41" s="25">
        <f t="shared" si="6"/>
        <v>0</v>
      </c>
      <c r="AT41" s="30"/>
      <c r="AU41" s="26">
        <f t="shared" si="4"/>
        <v>270.5</v>
      </c>
      <c r="AV41" s="26">
        <f t="shared" si="5"/>
        <v>402.5</v>
      </c>
    </row>
    <row r="42" ht="14.25" customHeight="1">
      <c r="A42" s="18">
        <v>38.0</v>
      </c>
      <c r="B42" s="19" t="s">
        <v>95</v>
      </c>
      <c r="C42" s="19" t="s">
        <v>89</v>
      </c>
      <c r="D42" s="20" t="s">
        <v>55</v>
      </c>
      <c r="E42" s="20">
        <v>1600.0</v>
      </c>
      <c r="F42" s="21">
        <v>1311.0</v>
      </c>
      <c r="G42" s="21">
        <v>0.0</v>
      </c>
      <c r="H42" s="27">
        <v>0.0</v>
      </c>
      <c r="I42" s="27">
        <v>591.0000000000001</v>
      </c>
      <c r="J42" s="27">
        <v>0.0</v>
      </c>
      <c r="K42" s="27">
        <v>0.0</v>
      </c>
      <c r="L42" s="27">
        <v>0.0</v>
      </c>
      <c r="M42" s="27">
        <v>0.0</v>
      </c>
      <c r="N42" s="27">
        <v>0.0</v>
      </c>
      <c r="O42" s="27">
        <v>0.0</v>
      </c>
      <c r="P42" s="27">
        <v>0.0</v>
      </c>
      <c r="Q42" s="27">
        <v>162.0</v>
      </c>
      <c r="R42" s="27">
        <v>0.0</v>
      </c>
      <c r="S42" s="27">
        <v>100.0</v>
      </c>
      <c r="T42" s="27">
        <v>0.0</v>
      </c>
      <c r="U42" s="27">
        <v>0.0</v>
      </c>
      <c r="V42" s="27">
        <v>0.0</v>
      </c>
      <c r="W42" s="27">
        <v>0.0</v>
      </c>
      <c r="X42" s="27">
        <v>0.0</v>
      </c>
      <c r="Y42" s="27">
        <v>0.0</v>
      </c>
      <c r="Z42" s="27">
        <v>0.0</v>
      </c>
      <c r="AA42" s="27">
        <v>0.0</v>
      </c>
      <c r="AB42" s="27">
        <v>0.0</v>
      </c>
      <c r="AC42" s="27">
        <v>0.0</v>
      </c>
      <c r="AD42" s="27">
        <v>343.0</v>
      </c>
      <c r="AE42" s="27">
        <v>686.0</v>
      </c>
      <c r="AF42" s="27">
        <v>201.8</v>
      </c>
      <c r="AG42" s="27">
        <v>70.0</v>
      </c>
      <c r="AH42" s="27">
        <v>0.0</v>
      </c>
      <c r="AI42" s="27">
        <v>256.0</v>
      </c>
      <c r="AJ42" s="27">
        <v>0.0</v>
      </c>
      <c r="AK42" s="27">
        <v>0.0</v>
      </c>
      <c r="AL42" s="27">
        <v>100.0</v>
      </c>
      <c r="AM42" s="27">
        <v>0.0</v>
      </c>
      <c r="AN42" s="27">
        <v>0.0</v>
      </c>
      <c r="AO42" s="23">
        <f t="shared" si="1"/>
        <v>3820.8</v>
      </c>
      <c r="AP42" s="24">
        <v>3820.8</v>
      </c>
      <c r="AQ42" s="24">
        <v>3820.8</v>
      </c>
      <c r="AR42" s="25">
        <f t="shared" si="2"/>
        <v>0</v>
      </c>
      <c r="AS42" s="25">
        <f t="shared" si="6"/>
        <v>0</v>
      </c>
      <c r="AT42" s="30"/>
      <c r="AU42" s="26">
        <f t="shared" si="4"/>
        <v>1902</v>
      </c>
      <c r="AV42" s="26">
        <f t="shared" si="5"/>
        <v>2164</v>
      </c>
    </row>
    <row r="43" ht="14.25" customHeight="1">
      <c r="A43" s="18">
        <v>39.0</v>
      </c>
      <c r="B43" s="19" t="s">
        <v>96</v>
      </c>
      <c r="C43" s="19" t="s">
        <v>89</v>
      </c>
      <c r="D43" s="20" t="s">
        <v>55</v>
      </c>
      <c r="E43" s="20">
        <v>1600.0</v>
      </c>
      <c r="F43" s="21">
        <v>0.0</v>
      </c>
      <c r="G43" s="21">
        <v>0.0</v>
      </c>
      <c r="H43" s="27">
        <v>0.0</v>
      </c>
      <c r="I43" s="27">
        <v>0.0</v>
      </c>
      <c r="J43" s="27">
        <v>0.0</v>
      </c>
      <c r="K43" s="27">
        <v>0.0</v>
      </c>
      <c r="L43" s="27">
        <v>0.0</v>
      </c>
      <c r="M43" s="27">
        <v>0.0</v>
      </c>
      <c r="N43" s="27">
        <v>0.0</v>
      </c>
      <c r="O43" s="27">
        <v>0.0</v>
      </c>
      <c r="P43" s="27">
        <v>0.0</v>
      </c>
      <c r="Q43" s="27">
        <v>0.0</v>
      </c>
      <c r="R43" s="27">
        <v>170.0</v>
      </c>
      <c r="S43" s="27">
        <v>75.0</v>
      </c>
      <c r="T43" s="27">
        <v>0.0</v>
      </c>
      <c r="U43" s="27">
        <v>0.0</v>
      </c>
      <c r="V43" s="27">
        <v>0.0</v>
      </c>
      <c r="W43" s="27">
        <v>0.0</v>
      </c>
      <c r="X43" s="27">
        <v>0.0</v>
      </c>
      <c r="Y43" s="27">
        <v>20.0</v>
      </c>
      <c r="Z43" s="27">
        <v>0.0</v>
      </c>
      <c r="AA43" s="27">
        <v>0.0</v>
      </c>
      <c r="AB43" s="27">
        <v>0.0</v>
      </c>
      <c r="AC43" s="27">
        <v>0.0</v>
      </c>
      <c r="AD43" s="27">
        <v>448.0</v>
      </c>
      <c r="AE43" s="27">
        <v>896.0</v>
      </c>
      <c r="AF43" s="27">
        <v>215.0</v>
      </c>
      <c r="AG43" s="27">
        <v>240.0</v>
      </c>
      <c r="AH43" s="27">
        <v>80.0</v>
      </c>
      <c r="AI43" s="27">
        <v>306.0</v>
      </c>
      <c r="AJ43" s="27">
        <v>70.0</v>
      </c>
      <c r="AK43" s="27">
        <v>0.0</v>
      </c>
      <c r="AL43" s="27">
        <v>0.0</v>
      </c>
      <c r="AM43" s="27">
        <v>0.0</v>
      </c>
      <c r="AN43" s="27">
        <v>72.0</v>
      </c>
      <c r="AO43" s="23">
        <f t="shared" si="1"/>
        <v>2592</v>
      </c>
      <c r="AP43" s="24">
        <v>2592.0</v>
      </c>
      <c r="AQ43" s="24">
        <v>2592.0</v>
      </c>
      <c r="AR43" s="25">
        <f t="shared" si="2"/>
        <v>0</v>
      </c>
      <c r="AS43" s="25">
        <f t="shared" si="6"/>
        <v>0</v>
      </c>
      <c r="AT43" s="30"/>
      <c r="AU43" s="26">
        <f t="shared" si="4"/>
        <v>0</v>
      </c>
      <c r="AV43" s="26">
        <f t="shared" si="5"/>
        <v>245</v>
      </c>
    </row>
    <row r="44" ht="14.25" customHeight="1">
      <c r="A44" s="18">
        <v>40.0</v>
      </c>
      <c r="B44" s="19" t="s">
        <v>97</v>
      </c>
      <c r="C44" s="19" t="s">
        <v>89</v>
      </c>
      <c r="D44" s="20" t="s">
        <v>55</v>
      </c>
      <c r="E44" s="20">
        <v>1600.0</v>
      </c>
      <c r="F44" s="21">
        <v>0.0</v>
      </c>
      <c r="G44" s="21">
        <v>0.0</v>
      </c>
      <c r="H44" s="27">
        <v>0.0</v>
      </c>
      <c r="I44" s="27">
        <v>50.0</v>
      </c>
      <c r="J44" s="27">
        <v>0.0</v>
      </c>
      <c r="K44" s="27">
        <v>0.0</v>
      </c>
      <c r="L44" s="27">
        <v>0.0</v>
      </c>
      <c r="M44" s="27">
        <v>0.0</v>
      </c>
      <c r="N44" s="27">
        <v>0.0</v>
      </c>
      <c r="O44" s="27">
        <v>0.0</v>
      </c>
      <c r="P44" s="27">
        <v>0.0</v>
      </c>
      <c r="Q44" s="27">
        <v>0.0</v>
      </c>
      <c r="R44" s="27">
        <v>20.0</v>
      </c>
      <c r="S44" s="27">
        <v>75.0</v>
      </c>
      <c r="T44" s="27">
        <v>0.0</v>
      </c>
      <c r="U44" s="27">
        <v>0.0</v>
      </c>
      <c r="V44" s="27">
        <v>0.0</v>
      </c>
      <c r="W44" s="27">
        <v>0.0</v>
      </c>
      <c r="X44" s="27">
        <v>0.0</v>
      </c>
      <c r="Y44" s="27">
        <v>20.0</v>
      </c>
      <c r="Z44" s="27">
        <v>0.0</v>
      </c>
      <c r="AA44" s="27">
        <v>0.0</v>
      </c>
      <c r="AB44" s="27">
        <v>0.0</v>
      </c>
      <c r="AC44" s="27">
        <v>0.0</v>
      </c>
      <c r="AD44" s="27">
        <v>448.0</v>
      </c>
      <c r="AE44" s="27">
        <v>896.0</v>
      </c>
      <c r="AF44" s="27">
        <v>244.96</v>
      </c>
      <c r="AG44" s="27">
        <v>200.0</v>
      </c>
      <c r="AH44" s="27">
        <v>110.0</v>
      </c>
      <c r="AI44" s="27">
        <v>256.0</v>
      </c>
      <c r="AJ44" s="27">
        <v>60.0</v>
      </c>
      <c r="AK44" s="27">
        <v>0.0</v>
      </c>
      <c r="AL44" s="27">
        <v>0.0</v>
      </c>
      <c r="AM44" s="27">
        <v>0.0</v>
      </c>
      <c r="AN44" s="27">
        <v>56.0</v>
      </c>
      <c r="AO44" s="23">
        <f t="shared" si="1"/>
        <v>2435.96</v>
      </c>
      <c r="AP44" s="24">
        <v>2435.96</v>
      </c>
      <c r="AQ44" s="24">
        <v>2435.96</v>
      </c>
      <c r="AR44" s="25">
        <f t="shared" si="2"/>
        <v>0</v>
      </c>
      <c r="AS44" s="25">
        <f t="shared" si="6"/>
        <v>0</v>
      </c>
      <c r="AT44" s="30"/>
      <c r="AU44" s="26">
        <f t="shared" si="4"/>
        <v>50</v>
      </c>
      <c r="AV44" s="26">
        <f t="shared" si="5"/>
        <v>145</v>
      </c>
    </row>
    <row r="45" ht="14.25" customHeight="1">
      <c r="A45" s="18">
        <v>41.0</v>
      </c>
      <c r="B45" s="19" t="s">
        <v>98</v>
      </c>
      <c r="C45" s="19" t="s">
        <v>89</v>
      </c>
      <c r="D45" s="20" t="s">
        <v>61</v>
      </c>
      <c r="E45" s="20">
        <v>1600.0</v>
      </c>
      <c r="F45" s="21">
        <v>0.0</v>
      </c>
      <c r="G45" s="21">
        <v>0.0</v>
      </c>
      <c r="H45" s="27">
        <v>0.0</v>
      </c>
      <c r="I45" s="27">
        <v>0.0</v>
      </c>
      <c r="J45" s="27">
        <v>0.0</v>
      </c>
      <c r="K45" s="27">
        <v>0.0</v>
      </c>
      <c r="L45" s="27">
        <v>0.0</v>
      </c>
      <c r="M45" s="27">
        <v>0.0</v>
      </c>
      <c r="N45" s="27">
        <v>0.0</v>
      </c>
      <c r="O45" s="27">
        <v>0.0</v>
      </c>
      <c r="P45" s="27">
        <v>0.0</v>
      </c>
      <c r="Q45" s="27">
        <v>10.0</v>
      </c>
      <c r="R45" s="27">
        <v>0.0</v>
      </c>
      <c r="S45" s="27">
        <v>120.0</v>
      </c>
      <c r="T45" s="27">
        <v>0.0</v>
      </c>
      <c r="U45" s="27">
        <v>0.0</v>
      </c>
      <c r="V45" s="27">
        <v>0.0</v>
      </c>
      <c r="W45" s="27">
        <v>0.0</v>
      </c>
      <c r="X45" s="27">
        <v>0.0</v>
      </c>
      <c r="Y45" s="27">
        <v>0.0</v>
      </c>
      <c r="Z45" s="27">
        <v>0.0</v>
      </c>
      <c r="AA45" s="27">
        <v>0.0</v>
      </c>
      <c r="AB45" s="27">
        <v>0.0</v>
      </c>
      <c r="AC45" s="27">
        <v>0.0</v>
      </c>
      <c r="AD45" s="27">
        <v>448.0</v>
      </c>
      <c r="AE45" s="27">
        <v>896.0</v>
      </c>
      <c r="AF45" s="27">
        <v>189.0</v>
      </c>
      <c r="AG45" s="27">
        <v>0.0</v>
      </c>
      <c r="AH45" s="27">
        <v>0.0</v>
      </c>
      <c r="AI45" s="27">
        <v>256.0</v>
      </c>
      <c r="AJ45" s="27">
        <v>70.0</v>
      </c>
      <c r="AK45" s="27">
        <v>0.0</v>
      </c>
      <c r="AL45" s="27">
        <v>0.0</v>
      </c>
      <c r="AM45" s="27">
        <v>0.0</v>
      </c>
      <c r="AN45" s="27">
        <v>44.0</v>
      </c>
      <c r="AO45" s="23">
        <f t="shared" si="1"/>
        <v>2033</v>
      </c>
      <c r="AP45" s="24">
        <v>2033.0</v>
      </c>
      <c r="AQ45" s="24">
        <v>2033.0</v>
      </c>
      <c r="AR45" s="25">
        <f t="shared" si="2"/>
        <v>0</v>
      </c>
      <c r="AS45" s="25">
        <f t="shared" si="6"/>
        <v>0</v>
      </c>
      <c r="AT45" s="30"/>
      <c r="AU45" s="26">
        <f t="shared" si="4"/>
        <v>0</v>
      </c>
      <c r="AV45" s="26">
        <f t="shared" si="5"/>
        <v>130</v>
      </c>
    </row>
    <row r="46" ht="14.25" customHeight="1">
      <c r="A46" s="18">
        <v>42.0</v>
      </c>
      <c r="B46" s="19" t="s">
        <v>99</v>
      </c>
      <c r="C46" s="19" t="s">
        <v>89</v>
      </c>
      <c r="D46" s="20" t="s">
        <v>86</v>
      </c>
      <c r="E46" s="20">
        <v>1600.0</v>
      </c>
      <c r="F46" s="21">
        <v>650.0</v>
      </c>
      <c r="G46" s="21">
        <v>0.0</v>
      </c>
      <c r="H46" s="27">
        <v>0.0</v>
      </c>
      <c r="I46" s="27">
        <v>841.6800000000001</v>
      </c>
      <c r="J46" s="27">
        <v>0.0</v>
      </c>
      <c r="K46" s="27">
        <v>0.0</v>
      </c>
      <c r="L46" s="27">
        <v>0.0</v>
      </c>
      <c r="M46" s="27">
        <v>0.0</v>
      </c>
      <c r="N46" s="27">
        <v>0.0</v>
      </c>
      <c r="O46" s="27">
        <v>0.0</v>
      </c>
      <c r="P46" s="27">
        <v>0.0</v>
      </c>
      <c r="Q46" s="27">
        <v>50.0</v>
      </c>
      <c r="R46" s="27">
        <v>760.0</v>
      </c>
      <c r="S46" s="27">
        <v>30.0</v>
      </c>
      <c r="T46" s="27">
        <v>0.0</v>
      </c>
      <c r="U46" s="27">
        <v>0.0</v>
      </c>
      <c r="V46" s="27">
        <v>0.0</v>
      </c>
      <c r="W46" s="27">
        <v>0.0</v>
      </c>
      <c r="X46" s="27">
        <v>300.0</v>
      </c>
      <c r="Y46" s="27">
        <v>180.0</v>
      </c>
      <c r="Z46" s="27">
        <v>0.0</v>
      </c>
      <c r="AA46" s="27">
        <v>100.0</v>
      </c>
      <c r="AB46" s="27">
        <v>0.0</v>
      </c>
      <c r="AC46" s="27">
        <v>0.0</v>
      </c>
      <c r="AD46" s="27">
        <v>224.0</v>
      </c>
      <c r="AE46" s="27">
        <v>448.0</v>
      </c>
      <c r="AF46" s="27">
        <v>116.57000000000001</v>
      </c>
      <c r="AG46" s="27">
        <v>30.0</v>
      </c>
      <c r="AH46" s="27">
        <v>160.0</v>
      </c>
      <c r="AI46" s="27">
        <v>256.0</v>
      </c>
      <c r="AJ46" s="27">
        <v>140.0</v>
      </c>
      <c r="AK46" s="27">
        <v>0.0</v>
      </c>
      <c r="AL46" s="27">
        <v>150.0</v>
      </c>
      <c r="AM46" s="27">
        <v>144.0</v>
      </c>
      <c r="AN46" s="27">
        <v>32.0</v>
      </c>
      <c r="AO46" s="23">
        <f t="shared" si="1"/>
        <v>4612.25</v>
      </c>
      <c r="AP46" s="34">
        <v>4612.25</v>
      </c>
      <c r="AQ46" s="34">
        <v>4612.25</v>
      </c>
      <c r="AR46" s="25">
        <f t="shared" si="2"/>
        <v>0</v>
      </c>
      <c r="AS46" s="25">
        <f t="shared" si="6"/>
        <v>0</v>
      </c>
      <c r="AT46" s="35"/>
      <c r="AU46" s="26">
        <f t="shared" si="4"/>
        <v>1491.68</v>
      </c>
      <c r="AV46" s="26">
        <f t="shared" si="5"/>
        <v>2331.68</v>
      </c>
    </row>
    <row r="47" ht="14.25" customHeight="1">
      <c r="A47" s="18">
        <v>43.0</v>
      </c>
      <c r="B47" s="19" t="s">
        <v>100</v>
      </c>
      <c r="C47" s="19" t="s">
        <v>89</v>
      </c>
      <c r="D47" s="20" t="s">
        <v>53</v>
      </c>
      <c r="E47" s="20">
        <v>1600.0</v>
      </c>
      <c r="F47" s="21">
        <v>150.0</v>
      </c>
      <c r="G47" s="21">
        <v>160.0</v>
      </c>
      <c r="H47" s="27">
        <v>0.0</v>
      </c>
      <c r="I47" s="27">
        <v>281.6700000000001</v>
      </c>
      <c r="J47" s="27">
        <v>0.0</v>
      </c>
      <c r="K47" s="27">
        <v>0.0</v>
      </c>
      <c r="L47" s="27">
        <v>0.0</v>
      </c>
      <c r="M47" s="27">
        <v>0.0</v>
      </c>
      <c r="N47" s="27">
        <v>50.0</v>
      </c>
      <c r="O47" s="27">
        <v>0.0</v>
      </c>
      <c r="P47" s="27">
        <v>0.0</v>
      </c>
      <c r="Q47" s="27">
        <v>34.0</v>
      </c>
      <c r="R47" s="27">
        <v>1675.0</v>
      </c>
      <c r="S47" s="27">
        <v>75.0</v>
      </c>
      <c r="T47" s="27">
        <v>0.0</v>
      </c>
      <c r="U47" s="27">
        <v>0.0</v>
      </c>
      <c r="V47" s="27">
        <v>0.0</v>
      </c>
      <c r="W47" s="36">
        <v>0.0</v>
      </c>
      <c r="X47" s="27">
        <v>0.0</v>
      </c>
      <c r="Y47" s="27">
        <v>20.0</v>
      </c>
      <c r="Z47" s="27">
        <v>0.0</v>
      </c>
      <c r="AA47" s="27">
        <v>0.0</v>
      </c>
      <c r="AB47" s="27">
        <v>0.0</v>
      </c>
      <c r="AC47" s="27">
        <v>0.0</v>
      </c>
      <c r="AD47" s="27">
        <v>280.0</v>
      </c>
      <c r="AE47" s="27">
        <v>560.0</v>
      </c>
      <c r="AF47" s="27">
        <v>152.06</v>
      </c>
      <c r="AG47" s="27">
        <v>80.0</v>
      </c>
      <c r="AH47" s="27">
        <v>100.0</v>
      </c>
      <c r="AI47" s="27">
        <v>256.0</v>
      </c>
      <c r="AJ47" s="27">
        <v>60.0</v>
      </c>
      <c r="AK47" s="27">
        <v>0.0</v>
      </c>
      <c r="AL47" s="27">
        <v>0.0</v>
      </c>
      <c r="AM47" s="27">
        <v>0.0</v>
      </c>
      <c r="AN47" s="27">
        <v>92.0</v>
      </c>
      <c r="AO47" s="23">
        <f t="shared" si="1"/>
        <v>4025.73</v>
      </c>
      <c r="AP47" s="24">
        <v>4025.73</v>
      </c>
      <c r="AQ47" s="24">
        <v>4025.73</v>
      </c>
      <c r="AR47" s="25">
        <f t="shared" si="2"/>
        <v>0</v>
      </c>
      <c r="AS47" s="25">
        <f t="shared" si="6"/>
        <v>0</v>
      </c>
      <c r="AT47" s="30"/>
      <c r="AU47" s="26">
        <f t="shared" si="4"/>
        <v>591.67</v>
      </c>
      <c r="AV47" s="26">
        <f t="shared" si="5"/>
        <v>2425.67</v>
      </c>
    </row>
    <row r="48" ht="14.25" customHeight="1">
      <c r="A48" s="18">
        <v>44.0</v>
      </c>
      <c r="B48" s="19" t="s">
        <v>101</v>
      </c>
      <c r="C48" s="19" t="s">
        <v>89</v>
      </c>
      <c r="D48" s="20" t="s">
        <v>53</v>
      </c>
      <c r="E48" s="20">
        <v>1600.0</v>
      </c>
      <c r="F48" s="21">
        <v>150.0</v>
      </c>
      <c r="G48" s="21">
        <v>160.0</v>
      </c>
      <c r="H48" s="27">
        <v>0.0</v>
      </c>
      <c r="I48" s="27">
        <v>240.0</v>
      </c>
      <c r="J48" s="27">
        <v>0.0</v>
      </c>
      <c r="K48" s="27">
        <v>0.0</v>
      </c>
      <c r="L48" s="27">
        <v>0.0</v>
      </c>
      <c r="M48" s="27">
        <v>0.0</v>
      </c>
      <c r="N48" s="27">
        <v>50.0</v>
      </c>
      <c r="O48" s="27">
        <v>0.0</v>
      </c>
      <c r="P48" s="27">
        <v>0.0</v>
      </c>
      <c r="Q48" s="27">
        <v>34.0</v>
      </c>
      <c r="R48" s="27">
        <v>250.0</v>
      </c>
      <c r="S48" s="27">
        <v>75.0</v>
      </c>
      <c r="T48" s="27">
        <v>0.0</v>
      </c>
      <c r="U48" s="27">
        <v>0.0</v>
      </c>
      <c r="V48" s="27">
        <v>0.0</v>
      </c>
      <c r="W48" s="27">
        <v>0.0</v>
      </c>
      <c r="X48" s="27">
        <v>0.0</v>
      </c>
      <c r="Y48" s="27">
        <v>0.0</v>
      </c>
      <c r="Z48" s="27">
        <v>0.0</v>
      </c>
      <c r="AA48" s="27">
        <v>0.0</v>
      </c>
      <c r="AB48" s="27">
        <v>0.0</v>
      </c>
      <c r="AC48" s="27">
        <v>0.0</v>
      </c>
      <c r="AD48" s="27">
        <v>308.0</v>
      </c>
      <c r="AE48" s="27">
        <v>616.0</v>
      </c>
      <c r="AF48" s="27">
        <v>227.35000000000002</v>
      </c>
      <c r="AG48" s="27">
        <v>230.0</v>
      </c>
      <c r="AH48" s="27">
        <v>50.0</v>
      </c>
      <c r="AI48" s="27">
        <v>256.0</v>
      </c>
      <c r="AJ48" s="27">
        <v>60.0</v>
      </c>
      <c r="AK48" s="27">
        <v>0.0</v>
      </c>
      <c r="AL48" s="27">
        <v>0.0</v>
      </c>
      <c r="AM48" s="27">
        <v>144.0</v>
      </c>
      <c r="AN48" s="27">
        <v>70.0</v>
      </c>
      <c r="AO48" s="23">
        <f t="shared" si="1"/>
        <v>2920.35</v>
      </c>
      <c r="AP48" s="24">
        <v>2920.35</v>
      </c>
      <c r="AQ48" s="24">
        <v>2920.35</v>
      </c>
      <c r="AR48" s="25">
        <f t="shared" si="2"/>
        <v>0</v>
      </c>
      <c r="AS48" s="25">
        <f t="shared" si="6"/>
        <v>0</v>
      </c>
      <c r="AT48" s="30"/>
      <c r="AU48" s="26">
        <f t="shared" si="4"/>
        <v>550</v>
      </c>
      <c r="AV48" s="26">
        <f t="shared" si="5"/>
        <v>959</v>
      </c>
    </row>
    <row r="49" ht="14.25" customHeight="1">
      <c r="A49" s="18">
        <v>45.0</v>
      </c>
      <c r="B49" s="19" t="s">
        <v>102</v>
      </c>
      <c r="C49" s="19" t="s">
        <v>89</v>
      </c>
      <c r="D49" s="20" t="s">
        <v>55</v>
      </c>
      <c r="E49" s="20">
        <v>1600.0</v>
      </c>
      <c r="F49" s="21">
        <v>500.0</v>
      </c>
      <c r="G49" s="21">
        <v>0.0</v>
      </c>
      <c r="H49" s="27">
        <v>0.0</v>
      </c>
      <c r="I49" s="27">
        <v>0.0</v>
      </c>
      <c r="J49" s="27">
        <v>0.0</v>
      </c>
      <c r="K49" s="27">
        <v>0.0</v>
      </c>
      <c r="L49" s="27">
        <v>0.0</v>
      </c>
      <c r="M49" s="27">
        <v>0.0</v>
      </c>
      <c r="N49" s="27">
        <v>0.0</v>
      </c>
      <c r="O49" s="27">
        <v>0.0</v>
      </c>
      <c r="P49" s="27">
        <v>0.0</v>
      </c>
      <c r="Q49" s="27">
        <v>0.0</v>
      </c>
      <c r="R49" s="27">
        <v>1150.0</v>
      </c>
      <c r="S49" s="27">
        <v>297.0</v>
      </c>
      <c r="T49" s="27">
        <v>0.0</v>
      </c>
      <c r="U49" s="27">
        <v>0.0</v>
      </c>
      <c r="V49" s="27">
        <v>0.0</v>
      </c>
      <c r="W49" s="27">
        <v>0.0</v>
      </c>
      <c r="X49" s="27">
        <v>0.0</v>
      </c>
      <c r="Y49" s="27">
        <v>0.0</v>
      </c>
      <c r="Z49" s="27">
        <v>0.0</v>
      </c>
      <c r="AA49" s="27">
        <v>0.0</v>
      </c>
      <c r="AB49" s="27">
        <v>0.0</v>
      </c>
      <c r="AC49" s="27">
        <v>0.0</v>
      </c>
      <c r="AD49" s="27">
        <v>336.0</v>
      </c>
      <c r="AE49" s="27">
        <v>672.0</v>
      </c>
      <c r="AF49" s="27">
        <v>153.9</v>
      </c>
      <c r="AG49" s="27">
        <v>140.0</v>
      </c>
      <c r="AH49" s="27">
        <v>40.0</v>
      </c>
      <c r="AI49" s="27">
        <v>56.0</v>
      </c>
      <c r="AJ49" s="27">
        <v>60.0</v>
      </c>
      <c r="AK49" s="27">
        <v>0.0</v>
      </c>
      <c r="AL49" s="27">
        <v>50.0</v>
      </c>
      <c r="AM49" s="27">
        <v>0.0</v>
      </c>
      <c r="AN49" s="27">
        <v>48.0</v>
      </c>
      <c r="AO49" s="23">
        <f t="shared" si="1"/>
        <v>3502.9</v>
      </c>
      <c r="AP49" s="24">
        <v>3502.9</v>
      </c>
      <c r="AQ49" s="24">
        <v>3502.9</v>
      </c>
      <c r="AR49" s="25">
        <f t="shared" si="2"/>
        <v>0</v>
      </c>
      <c r="AS49" s="25">
        <f t="shared" si="6"/>
        <v>0</v>
      </c>
      <c r="AT49" s="30"/>
      <c r="AU49" s="26">
        <f t="shared" si="4"/>
        <v>500</v>
      </c>
      <c r="AV49" s="26">
        <f t="shared" si="5"/>
        <v>1947</v>
      </c>
    </row>
    <row r="50" ht="14.25" customHeight="1">
      <c r="A50" s="18">
        <v>46.0</v>
      </c>
      <c r="B50" s="19" t="s">
        <v>103</v>
      </c>
      <c r="C50" s="19" t="s">
        <v>89</v>
      </c>
      <c r="D50" s="20" t="s">
        <v>86</v>
      </c>
      <c r="E50" s="20">
        <v>1600.0</v>
      </c>
      <c r="F50" s="21">
        <v>6550.0</v>
      </c>
      <c r="G50" s="21">
        <v>0.0</v>
      </c>
      <c r="H50" s="27">
        <v>0.0</v>
      </c>
      <c r="I50" s="27">
        <v>4722.319999999996</v>
      </c>
      <c r="J50" s="27">
        <v>0.0</v>
      </c>
      <c r="K50" s="27">
        <v>0.0</v>
      </c>
      <c r="L50" s="27">
        <v>0.0</v>
      </c>
      <c r="M50" s="27">
        <v>0.0</v>
      </c>
      <c r="N50" s="27">
        <v>0.0</v>
      </c>
      <c r="O50" s="27">
        <v>0.0</v>
      </c>
      <c r="P50" s="27">
        <v>100.0</v>
      </c>
      <c r="Q50" s="27">
        <v>0.0</v>
      </c>
      <c r="R50" s="27">
        <v>1400.0</v>
      </c>
      <c r="S50" s="27">
        <v>160.0</v>
      </c>
      <c r="T50" s="27">
        <v>0.0</v>
      </c>
      <c r="U50" s="27">
        <v>0.0</v>
      </c>
      <c r="V50" s="27">
        <v>0.0</v>
      </c>
      <c r="W50" s="27">
        <v>0.0</v>
      </c>
      <c r="X50" s="27">
        <v>0.0</v>
      </c>
      <c r="Y50" s="27">
        <v>0.0</v>
      </c>
      <c r="Z50" s="27">
        <v>0.0</v>
      </c>
      <c r="AA50" s="27">
        <v>100.0</v>
      </c>
      <c r="AB50" s="27">
        <v>0.0</v>
      </c>
      <c r="AC50" s="27">
        <v>0.0</v>
      </c>
      <c r="AD50" s="27">
        <v>203.0</v>
      </c>
      <c r="AE50" s="27">
        <v>406.0</v>
      </c>
      <c r="AF50" s="27">
        <v>25.0</v>
      </c>
      <c r="AG50" s="27">
        <v>0.0</v>
      </c>
      <c r="AH50" s="27">
        <v>160.0</v>
      </c>
      <c r="AI50" s="27">
        <v>256.0</v>
      </c>
      <c r="AJ50" s="27">
        <v>0.0</v>
      </c>
      <c r="AK50" s="27">
        <v>0.0</v>
      </c>
      <c r="AL50" s="27">
        <v>150.0</v>
      </c>
      <c r="AM50" s="27">
        <v>0.0</v>
      </c>
      <c r="AN50" s="27">
        <v>0.0</v>
      </c>
      <c r="AO50" s="23">
        <f t="shared" si="1"/>
        <v>14232.32</v>
      </c>
      <c r="AP50" s="34">
        <v>14232.319999999996</v>
      </c>
      <c r="AQ50" s="34">
        <v>14232.319999999996</v>
      </c>
      <c r="AR50" s="25">
        <f t="shared" si="2"/>
        <v>0</v>
      </c>
      <c r="AS50" s="25">
        <f t="shared" si="6"/>
        <v>0</v>
      </c>
      <c r="AT50" s="35"/>
      <c r="AU50" s="26">
        <f t="shared" si="4"/>
        <v>11272.32</v>
      </c>
      <c r="AV50" s="26">
        <f t="shared" si="5"/>
        <v>12932.32</v>
      </c>
    </row>
    <row r="51" ht="14.25" customHeight="1">
      <c r="A51" s="18">
        <v>47.0</v>
      </c>
      <c r="B51" s="19" t="s">
        <v>104</v>
      </c>
      <c r="C51" s="19" t="s">
        <v>89</v>
      </c>
      <c r="D51" s="20" t="s">
        <v>86</v>
      </c>
      <c r="E51" s="20">
        <v>1600.0</v>
      </c>
      <c r="F51" s="21">
        <v>0.0</v>
      </c>
      <c r="G51" s="21">
        <v>0.0</v>
      </c>
      <c r="H51" s="27">
        <v>0.0</v>
      </c>
      <c r="I51" s="27">
        <v>424.98</v>
      </c>
      <c r="J51" s="27">
        <v>0.0</v>
      </c>
      <c r="K51" s="27">
        <v>0.0</v>
      </c>
      <c r="L51" s="27">
        <v>0.0</v>
      </c>
      <c r="M51" s="27">
        <v>0.0</v>
      </c>
      <c r="N51" s="27">
        <v>50.0</v>
      </c>
      <c r="O51" s="27">
        <v>0.0</v>
      </c>
      <c r="P51" s="27">
        <v>0.0</v>
      </c>
      <c r="Q51" s="27">
        <v>60.0</v>
      </c>
      <c r="R51" s="27">
        <v>460.0</v>
      </c>
      <c r="S51" s="27">
        <v>0.0</v>
      </c>
      <c r="T51" s="27">
        <v>0.0</v>
      </c>
      <c r="U51" s="27">
        <v>0.0</v>
      </c>
      <c r="V51" s="27">
        <v>0.0</v>
      </c>
      <c r="W51" s="27">
        <v>0.0</v>
      </c>
      <c r="X51" s="27">
        <v>0.0</v>
      </c>
      <c r="Y51" s="27">
        <v>0.0</v>
      </c>
      <c r="Z51" s="27">
        <v>0.0</v>
      </c>
      <c r="AA51" s="27">
        <v>0.0</v>
      </c>
      <c r="AB51" s="27">
        <v>0.0</v>
      </c>
      <c r="AC51" s="27">
        <v>0.0</v>
      </c>
      <c r="AD51" s="27">
        <v>217.0</v>
      </c>
      <c r="AE51" s="27">
        <v>434.0</v>
      </c>
      <c r="AF51" s="27">
        <v>214.46</v>
      </c>
      <c r="AG51" s="27">
        <v>30.0</v>
      </c>
      <c r="AH51" s="27">
        <v>210.0</v>
      </c>
      <c r="AI51" s="27">
        <v>228.0</v>
      </c>
      <c r="AJ51" s="27">
        <v>60.0</v>
      </c>
      <c r="AK51" s="27">
        <v>0.0</v>
      </c>
      <c r="AL51" s="27">
        <v>0.0</v>
      </c>
      <c r="AM51" s="27">
        <v>0.0</v>
      </c>
      <c r="AN51" s="27">
        <v>36.0</v>
      </c>
      <c r="AO51" s="23">
        <f t="shared" si="1"/>
        <v>2424.44</v>
      </c>
      <c r="AP51" s="24">
        <v>2424.44</v>
      </c>
      <c r="AQ51" s="24">
        <v>2424.44</v>
      </c>
      <c r="AR51" s="25">
        <f t="shared" si="2"/>
        <v>0</v>
      </c>
      <c r="AS51" s="25">
        <f t="shared" si="6"/>
        <v>0</v>
      </c>
      <c r="AT51" s="30"/>
      <c r="AU51" s="26">
        <f t="shared" si="4"/>
        <v>424.98</v>
      </c>
      <c r="AV51" s="26">
        <f t="shared" si="5"/>
        <v>994.98</v>
      </c>
    </row>
    <row r="52" ht="14.25" customHeight="1">
      <c r="A52" s="18">
        <v>48.0</v>
      </c>
      <c r="B52" s="19" t="s">
        <v>105</v>
      </c>
      <c r="C52" s="19" t="s">
        <v>89</v>
      </c>
      <c r="D52" s="20" t="s">
        <v>53</v>
      </c>
      <c r="E52" s="20">
        <v>1600.0</v>
      </c>
      <c r="F52" s="21">
        <v>500.0</v>
      </c>
      <c r="G52" s="21">
        <v>1230.0</v>
      </c>
      <c r="H52" s="27">
        <v>0.0</v>
      </c>
      <c r="I52" s="27">
        <v>200.0</v>
      </c>
      <c r="J52" s="27">
        <v>0.0</v>
      </c>
      <c r="K52" s="27">
        <v>0.0</v>
      </c>
      <c r="L52" s="27">
        <v>0.0</v>
      </c>
      <c r="M52" s="27">
        <v>0.0</v>
      </c>
      <c r="N52" s="27">
        <v>100.0</v>
      </c>
      <c r="O52" s="27">
        <v>0.0</v>
      </c>
      <c r="P52" s="27">
        <v>0.0</v>
      </c>
      <c r="Q52" s="27">
        <v>20.0</v>
      </c>
      <c r="R52" s="27">
        <v>550.0</v>
      </c>
      <c r="S52" s="27">
        <v>60.0</v>
      </c>
      <c r="T52" s="27">
        <v>0.0</v>
      </c>
      <c r="U52" s="27">
        <v>0.0</v>
      </c>
      <c r="V52" s="27">
        <v>0.0</v>
      </c>
      <c r="W52" s="27">
        <v>0.0</v>
      </c>
      <c r="X52" s="27">
        <v>0.0</v>
      </c>
      <c r="Y52" s="27">
        <v>100.0</v>
      </c>
      <c r="Z52" s="27">
        <v>0.0</v>
      </c>
      <c r="AA52" s="27">
        <v>0.0</v>
      </c>
      <c r="AB52" s="27">
        <v>0.0</v>
      </c>
      <c r="AC52" s="27">
        <v>0.0</v>
      </c>
      <c r="AD52" s="27">
        <v>266.0</v>
      </c>
      <c r="AE52" s="27">
        <v>532.0</v>
      </c>
      <c r="AF52" s="27">
        <v>141.75</v>
      </c>
      <c r="AG52" s="27">
        <v>50.0</v>
      </c>
      <c r="AH52" s="27">
        <v>60.0</v>
      </c>
      <c r="AI52" s="27">
        <v>256.0</v>
      </c>
      <c r="AJ52" s="27">
        <v>0.0</v>
      </c>
      <c r="AK52" s="27">
        <v>0.0</v>
      </c>
      <c r="AL52" s="27">
        <v>0.0</v>
      </c>
      <c r="AM52" s="27">
        <v>0.0</v>
      </c>
      <c r="AN52" s="27">
        <v>8.0</v>
      </c>
      <c r="AO52" s="23">
        <f t="shared" si="1"/>
        <v>4073.75</v>
      </c>
      <c r="AP52" s="34">
        <v>4073.75</v>
      </c>
      <c r="AQ52" s="34">
        <v>4073.75</v>
      </c>
      <c r="AR52" s="25">
        <f t="shared" si="2"/>
        <v>0</v>
      </c>
      <c r="AS52" s="25">
        <f t="shared" si="6"/>
        <v>0</v>
      </c>
      <c r="AT52" s="35"/>
      <c r="AU52" s="26">
        <f t="shared" si="4"/>
        <v>1930</v>
      </c>
      <c r="AV52" s="26">
        <f t="shared" si="5"/>
        <v>2660</v>
      </c>
    </row>
    <row r="53" ht="14.25" customHeight="1">
      <c r="A53" s="18">
        <v>49.0</v>
      </c>
      <c r="B53" s="19" t="s">
        <v>106</v>
      </c>
      <c r="C53" s="19" t="s">
        <v>89</v>
      </c>
      <c r="D53" s="20" t="s">
        <v>53</v>
      </c>
      <c r="E53" s="20">
        <v>1600.0</v>
      </c>
      <c r="F53" s="21">
        <v>750.0</v>
      </c>
      <c r="G53" s="21">
        <v>1330.0</v>
      </c>
      <c r="H53" s="27">
        <v>0.0</v>
      </c>
      <c r="I53" s="27">
        <v>3245.8199999999997</v>
      </c>
      <c r="J53" s="27">
        <v>0.0</v>
      </c>
      <c r="K53" s="27">
        <v>0.0</v>
      </c>
      <c r="L53" s="27">
        <v>0.0</v>
      </c>
      <c r="M53" s="27">
        <v>0.0</v>
      </c>
      <c r="N53" s="27">
        <v>0.0</v>
      </c>
      <c r="O53" s="27">
        <v>0.0</v>
      </c>
      <c r="P53" s="27">
        <v>0.0</v>
      </c>
      <c r="Q53" s="27">
        <v>89.97999999999999</v>
      </c>
      <c r="R53" s="27">
        <v>270.0</v>
      </c>
      <c r="S53" s="27">
        <v>0.0</v>
      </c>
      <c r="T53" s="27">
        <v>0.0</v>
      </c>
      <c r="U53" s="27">
        <v>0.0</v>
      </c>
      <c r="V53" s="27">
        <v>0.0</v>
      </c>
      <c r="W53" s="27">
        <v>0.0</v>
      </c>
      <c r="X53" s="27">
        <v>0.0</v>
      </c>
      <c r="Y53" s="27">
        <v>0.0</v>
      </c>
      <c r="Z53" s="27">
        <v>0.0</v>
      </c>
      <c r="AA53" s="27">
        <v>0.0</v>
      </c>
      <c r="AB53" s="27">
        <v>0.0</v>
      </c>
      <c r="AC53" s="27">
        <v>0.0</v>
      </c>
      <c r="AD53" s="27">
        <v>283.0</v>
      </c>
      <c r="AE53" s="27">
        <v>566.7</v>
      </c>
      <c r="AF53" s="27">
        <v>139.61</v>
      </c>
      <c r="AG53" s="27">
        <v>20.0</v>
      </c>
      <c r="AH53" s="27">
        <v>0.0</v>
      </c>
      <c r="AI53" s="27">
        <v>56.0</v>
      </c>
      <c r="AJ53" s="27">
        <v>160.0</v>
      </c>
      <c r="AK53" s="27">
        <v>0.0</v>
      </c>
      <c r="AL53" s="27">
        <v>0.0</v>
      </c>
      <c r="AM53" s="27">
        <v>0.0</v>
      </c>
      <c r="AN53" s="27">
        <v>47.0</v>
      </c>
      <c r="AO53" s="23">
        <f t="shared" si="1"/>
        <v>6958.11</v>
      </c>
      <c r="AP53" s="34">
        <v>6958.109999999999</v>
      </c>
      <c r="AQ53" s="34">
        <v>6958.109999999999</v>
      </c>
      <c r="AR53" s="25">
        <f t="shared" si="2"/>
        <v>0</v>
      </c>
      <c r="AS53" s="25">
        <f t="shared" si="6"/>
        <v>0</v>
      </c>
      <c r="AT53" s="30"/>
      <c r="AU53" s="26">
        <f t="shared" si="4"/>
        <v>5325.82</v>
      </c>
      <c r="AV53" s="26">
        <f t="shared" si="5"/>
        <v>5685.8</v>
      </c>
    </row>
    <row r="54" ht="14.25" customHeight="1">
      <c r="A54" s="18">
        <v>50.0</v>
      </c>
      <c r="B54" s="19" t="s">
        <v>107</v>
      </c>
      <c r="C54" s="19" t="s">
        <v>89</v>
      </c>
      <c r="D54" s="20" t="s">
        <v>53</v>
      </c>
      <c r="E54" s="20">
        <v>1600.0</v>
      </c>
      <c r="F54" s="21">
        <v>0.0</v>
      </c>
      <c r="G54" s="21">
        <v>0.0</v>
      </c>
      <c r="H54" s="27">
        <v>0.0</v>
      </c>
      <c r="I54" s="27">
        <v>50.0</v>
      </c>
      <c r="J54" s="27">
        <v>0.0</v>
      </c>
      <c r="K54" s="27">
        <v>0.0</v>
      </c>
      <c r="L54" s="27">
        <v>0.0</v>
      </c>
      <c r="M54" s="27">
        <v>0.0</v>
      </c>
      <c r="N54" s="27">
        <v>0.0</v>
      </c>
      <c r="O54" s="27">
        <v>0.0</v>
      </c>
      <c r="P54" s="27">
        <v>0.0</v>
      </c>
      <c r="Q54" s="27">
        <v>0.0</v>
      </c>
      <c r="R54" s="27">
        <v>0.0</v>
      </c>
      <c r="S54" s="27">
        <v>0.0</v>
      </c>
      <c r="T54" s="27">
        <v>0.0</v>
      </c>
      <c r="U54" s="27">
        <v>0.0</v>
      </c>
      <c r="V54" s="27">
        <v>0.0</v>
      </c>
      <c r="W54" s="27">
        <v>0.0</v>
      </c>
      <c r="X54" s="27">
        <v>0.0</v>
      </c>
      <c r="Y54" s="27">
        <v>0.0</v>
      </c>
      <c r="Z54" s="27">
        <v>0.0</v>
      </c>
      <c r="AA54" s="27">
        <v>0.0</v>
      </c>
      <c r="AB54" s="27">
        <v>0.0</v>
      </c>
      <c r="AC54" s="27">
        <v>0.0</v>
      </c>
      <c r="AD54" s="27">
        <v>441.0</v>
      </c>
      <c r="AE54" s="27">
        <v>882.0</v>
      </c>
      <c r="AF54" s="27">
        <v>188.17000000000002</v>
      </c>
      <c r="AG54" s="27">
        <v>0.0</v>
      </c>
      <c r="AH54" s="27">
        <v>0.0</v>
      </c>
      <c r="AI54" s="27">
        <v>56.0</v>
      </c>
      <c r="AJ54" s="27">
        <v>0.0</v>
      </c>
      <c r="AK54" s="27">
        <v>0.0</v>
      </c>
      <c r="AL54" s="27">
        <v>0.0</v>
      </c>
      <c r="AM54" s="27">
        <v>0.0</v>
      </c>
      <c r="AN54" s="27">
        <v>106.0</v>
      </c>
      <c r="AO54" s="23">
        <f t="shared" si="1"/>
        <v>1723.17</v>
      </c>
      <c r="AP54" s="34">
        <v>1723.17</v>
      </c>
      <c r="AQ54" s="34">
        <v>1723.17</v>
      </c>
      <c r="AR54" s="25">
        <f t="shared" si="2"/>
        <v>0</v>
      </c>
      <c r="AS54" s="25">
        <f t="shared" si="6"/>
        <v>0</v>
      </c>
      <c r="AT54" s="35"/>
      <c r="AU54" s="26">
        <f t="shared" si="4"/>
        <v>50</v>
      </c>
      <c r="AV54" s="26">
        <f t="shared" si="5"/>
        <v>50</v>
      </c>
    </row>
    <row r="55" ht="14.25" customHeight="1">
      <c r="A55" s="18">
        <v>51.0</v>
      </c>
      <c r="B55" s="19" t="s">
        <v>108</v>
      </c>
      <c r="C55" s="19" t="s">
        <v>89</v>
      </c>
      <c r="D55" s="20" t="s">
        <v>86</v>
      </c>
      <c r="E55" s="20">
        <v>1600.0</v>
      </c>
      <c r="F55" s="21">
        <v>0.0</v>
      </c>
      <c r="G55" s="21">
        <v>0.0</v>
      </c>
      <c r="H55" s="27">
        <v>0.0</v>
      </c>
      <c r="I55" s="27">
        <v>0.0</v>
      </c>
      <c r="J55" s="27">
        <v>0.0</v>
      </c>
      <c r="K55" s="27">
        <v>0.0</v>
      </c>
      <c r="L55" s="27">
        <v>0.0</v>
      </c>
      <c r="M55" s="27">
        <v>0.0</v>
      </c>
      <c r="N55" s="27">
        <v>0.0</v>
      </c>
      <c r="O55" s="27">
        <v>0.0</v>
      </c>
      <c r="P55" s="27">
        <v>0.0</v>
      </c>
      <c r="Q55" s="27">
        <v>0.0</v>
      </c>
      <c r="R55" s="27">
        <v>0.0</v>
      </c>
      <c r="S55" s="27">
        <v>0.0</v>
      </c>
      <c r="T55" s="27">
        <v>0.0</v>
      </c>
      <c r="U55" s="27">
        <v>0.0</v>
      </c>
      <c r="V55" s="27">
        <v>0.0</v>
      </c>
      <c r="W55" s="27">
        <v>0.0</v>
      </c>
      <c r="X55" s="27">
        <v>0.0</v>
      </c>
      <c r="Y55" s="27">
        <v>0.0</v>
      </c>
      <c r="Z55" s="27">
        <v>0.0</v>
      </c>
      <c r="AA55" s="27">
        <v>0.0</v>
      </c>
      <c r="AB55" s="27">
        <v>0.0</v>
      </c>
      <c r="AC55" s="27">
        <v>0.0</v>
      </c>
      <c r="AD55" s="27">
        <v>441.0</v>
      </c>
      <c r="AE55" s="27">
        <v>882.0</v>
      </c>
      <c r="AF55" s="27">
        <v>143.0</v>
      </c>
      <c r="AG55" s="27">
        <v>190.0</v>
      </c>
      <c r="AH55" s="27">
        <v>0.0</v>
      </c>
      <c r="AI55" s="27">
        <v>56.0</v>
      </c>
      <c r="AJ55" s="27">
        <v>0.0</v>
      </c>
      <c r="AK55" s="27">
        <v>0.0</v>
      </c>
      <c r="AL55" s="27">
        <v>0.0</v>
      </c>
      <c r="AM55" s="27">
        <v>0.0</v>
      </c>
      <c r="AN55" s="27">
        <v>0.0</v>
      </c>
      <c r="AO55" s="23">
        <f t="shared" si="1"/>
        <v>1712</v>
      </c>
      <c r="AP55" s="24">
        <v>1712.0</v>
      </c>
      <c r="AQ55" s="24">
        <v>1712.0</v>
      </c>
      <c r="AR55" s="25">
        <f t="shared" si="2"/>
        <v>0</v>
      </c>
      <c r="AS55" s="25">
        <f t="shared" si="6"/>
        <v>0</v>
      </c>
      <c r="AT55" s="30"/>
      <c r="AU55" s="26">
        <f t="shared" si="4"/>
        <v>0</v>
      </c>
      <c r="AV55" s="26">
        <f t="shared" si="5"/>
        <v>0</v>
      </c>
    </row>
    <row r="56" ht="14.25" customHeight="1">
      <c r="A56" s="18">
        <v>52.0</v>
      </c>
      <c r="B56" s="19" t="s">
        <v>109</v>
      </c>
      <c r="C56" s="19" t="s">
        <v>89</v>
      </c>
      <c r="D56" s="20" t="s">
        <v>55</v>
      </c>
      <c r="E56" s="20">
        <v>1600.0</v>
      </c>
      <c r="F56" s="21">
        <v>0.0</v>
      </c>
      <c r="G56" s="21">
        <v>0.0</v>
      </c>
      <c r="H56" s="27">
        <v>0.0</v>
      </c>
      <c r="I56" s="27">
        <v>0.0</v>
      </c>
      <c r="J56" s="27">
        <v>0.0</v>
      </c>
      <c r="K56" s="27">
        <v>0.0</v>
      </c>
      <c r="L56" s="27">
        <v>0.0</v>
      </c>
      <c r="M56" s="27">
        <v>0.0</v>
      </c>
      <c r="N56" s="27">
        <v>0.0</v>
      </c>
      <c r="O56" s="27">
        <v>0.0</v>
      </c>
      <c r="P56" s="27">
        <v>0.0</v>
      </c>
      <c r="Q56" s="27">
        <v>0.0</v>
      </c>
      <c r="R56" s="27">
        <v>0.0</v>
      </c>
      <c r="S56" s="27">
        <v>0.0</v>
      </c>
      <c r="T56" s="27">
        <v>0.0</v>
      </c>
      <c r="U56" s="27">
        <v>0.0</v>
      </c>
      <c r="V56" s="27">
        <v>0.0</v>
      </c>
      <c r="W56" s="27">
        <v>0.0</v>
      </c>
      <c r="X56" s="27">
        <v>0.0</v>
      </c>
      <c r="Y56" s="27">
        <v>0.0</v>
      </c>
      <c r="Z56" s="27">
        <v>0.0</v>
      </c>
      <c r="AA56" s="27">
        <v>0.0</v>
      </c>
      <c r="AB56" s="27">
        <v>0.0</v>
      </c>
      <c r="AC56" s="27">
        <v>0.0</v>
      </c>
      <c r="AD56" s="27">
        <v>448.0</v>
      </c>
      <c r="AE56" s="27">
        <v>896.0</v>
      </c>
      <c r="AF56" s="27">
        <v>144.0</v>
      </c>
      <c r="AG56" s="27">
        <v>0.0</v>
      </c>
      <c r="AH56" s="27">
        <v>0.0</v>
      </c>
      <c r="AI56" s="27">
        <v>0.0</v>
      </c>
      <c r="AJ56" s="27">
        <v>0.0</v>
      </c>
      <c r="AK56" s="27">
        <v>0.0</v>
      </c>
      <c r="AL56" s="27">
        <v>0.0</v>
      </c>
      <c r="AM56" s="27">
        <v>0.0</v>
      </c>
      <c r="AN56" s="27">
        <v>16.0</v>
      </c>
      <c r="AO56" s="23">
        <f t="shared" si="1"/>
        <v>1504</v>
      </c>
      <c r="AP56" s="24">
        <v>1504.0</v>
      </c>
      <c r="AQ56" s="24">
        <v>1504.0</v>
      </c>
      <c r="AR56" s="25">
        <f t="shared" si="2"/>
        <v>0</v>
      </c>
      <c r="AS56" s="25">
        <f t="shared" si="6"/>
        <v>0</v>
      </c>
      <c r="AT56" s="30"/>
      <c r="AU56" s="26">
        <f t="shared" si="4"/>
        <v>0</v>
      </c>
      <c r="AV56" s="26">
        <f t="shared" si="5"/>
        <v>0</v>
      </c>
    </row>
    <row r="57" ht="14.25" customHeight="1">
      <c r="A57" s="18">
        <v>53.0</v>
      </c>
      <c r="B57" s="19" t="s">
        <v>110</v>
      </c>
      <c r="C57" s="19" t="s">
        <v>89</v>
      </c>
      <c r="D57" s="20" t="s">
        <v>55</v>
      </c>
      <c r="E57" s="20">
        <v>1600.0</v>
      </c>
      <c r="F57" s="21">
        <v>1000.0</v>
      </c>
      <c r="G57" s="21">
        <v>0.0</v>
      </c>
      <c r="H57" s="27">
        <v>0.0</v>
      </c>
      <c r="I57" s="27">
        <v>0.0</v>
      </c>
      <c r="J57" s="27">
        <v>0.0</v>
      </c>
      <c r="K57" s="27">
        <v>0.0</v>
      </c>
      <c r="L57" s="27">
        <v>0.0</v>
      </c>
      <c r="M57" s="27">
        <v>0.0</v>
      </c>
      <c r="N57" s="27">
        <v>0.0</v>
      </c>
      <c r="O57" s="27">
        <v>0.0</v>
      </c>
      <c r="P57" s="27">
        <v>0.0</v>
      </c>
      <c r="Q57" s="27">
        <v>0.0</v>
      </c>
      <c r="R57" s="27">
        <v>0.0</v>
      </c>
      <c r="S57" s="27">
        <v>0.0</v>
      </c>
      <c r="T57" s="27">
        <v>0.0</v>
      </c>
      <c r="U57" s="27">
        <v>0.0</v>
      </c>
      <c r="V57" s="27">
        <v>0.0</v>
      </c>
      <c r="W57" s="27">
        <v>0.0</v>
      </c>
      <c r="X57" s="27">
        <v>0.0</v>
      </c>
      <c r="Y57" s="27">
        <v>0.0</v>
      </c>
      <c r="Z57" s="27">
        <v>0.0</v>
      </c>
      <c r="AA57" s="27">
        <v>0.0</v>
      </c>
      <c r="AB57" s="27">
        <v>0.0</v>
      </c>
      <c r="AC57" s="27">
        <v>0.0</v>
      </c>
      <c r="AD57" s="27">
        <v>308.0</v>
      </c>
      <c r="AE57" s="27">
        <v>616.0</v>
      </c>
      <c r="AF57" s="27">
        <v>48.599999999999994</v>
      </c>
      <c r="AG57" s="27">
        <v>0.0</v>
      </c>
      <c r="AH57" s="27">
        <v>0.0</v>
      </c>
      <c r="AI57" s="27">
        <v>56.0</v>
      </c>
      <c r="AJ57" s="27">
        <v>0.0</v>
      </c>
      <c r="AK57" s="27">
        <v>0.0</v>
      </c>
      <c r="AL57" s="27">
        <v>0.0</v>
      </c>
      <c r="AM57" s="27">
        <v>0.0</v>
      </c>
      <c r="AN57" s="27">
        <v>8.0</v>
      </c>
      <c r="AO57" s="23">
        <f t="shared" si="1"/>
        <v>2036.6</v>
      </c>
      <c r="AP57" s="24">
        <v>2036.6</v>
      </c>
      <c r="AQ57" s="24">
        <v>2036.6</v>
      </c>
      <c r="AR57" s="25">
        <f t="shared" si="2"/>
        <v>0</v>
      </c>
      <c r="AS57" s="25">
        <f t="shared" si="6"/>
        <v>0</v>
      </c>
      <c r="AT57" s="30"/>
      <c r="AU57" s="26">
        <f t="shared" si="4"/>
        <v>1000</v>
      </c>
      <c r="AV57" s="26">
        <f t="shared" si="5"/>
        <v>1000</v>
      </c>
    </row>
    <row r="58" ht="14.25" customHeight="1">
      <c r="A58" s="18">
        <v>54.0</v>
      </c>
      <c r="B58" s="19" t="s">
        <v>111</v>
      </c>
      <c r="C58" s="19" t="s">
        <v>89</v>
      </c>
      <c r="D58" s="20" t="s">
        <v>55</v>
      </c>
      <c r="E58" s="20">
        <v>1600.0</v>
      </c>
      <c r="F58" s="21">
        <v>100.0</v>
      </c>
      <c r="G58" s="21">
        <v>0.0</v>
      </c>
      <c r="H58" s="27">
        <v>0.0</v>
      </c>
      <c r="I58" s="27">
        <v>66.68</v>
      </c>
      <c r="J58" s="27">
        <v>0.0</v>
      </c>
      <c r="K58" s="27">
        <v>0.0</v>
      </c>
      <c r="L58" s="27">
        <v>0.0</v>
      </c>
      <c r="M58" s="27">
        <v>0.0</v>
      </c>
      <c r="N58" s="27">
        <v>83.33</v>
      </c>
      <c r="O58" s="27">
        <v>0.0</v>
      </c>
      <c r="P58" s="27">
        <v>0.0</v>
      </c>
      <c r="Q58" s="27">
        <v>14.99</v>
      </c>
      <c r="R58" s="27">
        <v>75.0</v>
      </c>
      <c r="S58" s="27">
        <v>580.0</v>
      </c>
      <c r="T58" s="27">
        <v>0.0</v>
      </c>
      <c r="U58" s="27">
        <v>0.0</v>
      </c>
      <c r="V58" s="27">
        <v>50.0</v>
      </c>
      <c r="W58" s="27">
        <v>0.0</v>
      </c>
      <c r="X58" s="27">
        <v>0.0</v>
      </c>
      <c r="Y58" s="27">
        <v>0.0</v>
      </c>
      <c r="Z58" s="27">
        <v>0.0</v>
      </c>
      <c r="AA58" s="27">
        <v>0.0</v>
      </c>
      <c r="AB58" s="27">
        <v>0.0</v>
      </c>
      <c r="AC58" s="27">
        <v>0.0</v>
      </c>
      <c r="AD58" s="27">
        <v>339.08</v>
      </c>
      <c r="AE58" s="27">
        <v>678.16</v>
      </c>
      <c r="AF58" s="27">
        <v>121.91999999999999</v>
      </c>
      <c r="AG58" s="27">
        <v>90.0</v>
      </c>
      <c r="AH58" s="27">
        <v>140.0</v>
      </c>
      <c r="AI58" s="27">
        <v>256.0</v>
      </c>
      <c r="AJ58" s="27">
        <v>560.0</v>
      </c>
      <c r="AK58" s="27">
        <v>0.0</v>
      </c>
      <c r="AL58" s="27">
        <v>100.0</v>
      </c>
      <c r="AM58" s="27">
        <v>0.0</v>
      </c>
      <c r="AN58" s="27">
        <v>60.0</v>
      </c>
      <c r="AO58" s="23">
        <f t="shared" si="1"/>
        <v>3315.16</v>
      </c>
      <c r="AP58" s="24">
        <v>3315.16</v>
      </c>
      <c r="AQ58" s="24">
        <v>3315.16</v>
      </c>
      <c r="AR58" s="25">
        <f t="shared" si="2"/>
        <v>0</v>
      </c>
      <c r="AS58" s="25">
        <f t="shared" si="6"/>
        <v>0</v>
      </c>
      <c r="AT58" s="30"/>
      <c r="AU58" s="26">
        <f t="shared" si="4"/>
        <v>166.68</v>
      </c>
      <c r="AV58" s="26">
        <f t="shared" si="5"/>
        <v>970</v>
      </c>
    </row>
    <row r="59" ht="14.25" customHeight="1">
      <c r="A59" s="18">
        <v>55.0</v>
      </c>
      <c r="B59" s="19" t="s">
        <v>112</v>
      </c>
      <c r="C59" s="19" t="s">
        <v>89</v>
      </c>
      <c r="D59" s="20" t="s">
        <v>86</v>
      </c>
      <c r="E59" s="20">
        <v>1600.0</v>
      </c>
      <c r="F59" s="21">
        <v>4050.0</v>
      </c>
      <c r="G59" s="21">
        <v>0.0</v>
      </c>
      <c r="H59" s="27">
        <v>0.0</v>
      </c>
      <c r="I59" s="27">
        <v>4325.0</v>
      </c>
      <c r="J59" s="27">
        <v>0.0</v>
      </c>
      <c r="K59" s="27">
        <v>0.0</v>
      </c>
      <c r="L59" s="27">
        <v>0.0</v>
      </c>
      <c r="M59" s="27">
        <v>0.0</v>
      </c>
      <c r="N59" s="27">
        <v>0.0</v>
      </c>
      <c r="O59" s="27">
        <v>0.0</v>
      </c>
      <c r="P59" s="27">
        <v>0.0</v>
      </c>
      <c r="Q59" s="27">
        <v>240.0</v>
      </c>
      <c r="R59" s="27">
        <v>2075.0</v>
      </c>
      <c r="S59" s="27">
        <v>0.0</v>
      </c>
      <c r="T59" s="27">
        <v>0.0</v>
      </c>
      <c r="U59" s="27">
        <v>0.0</v>
      </c>
      <c r="V59" s="27">
        <v>0.0</v>
      </c>
      <c r="W59" s="27">
        <v>0.0</v>
      </c>
      <c r="X59" s="27">
        <v>0.0</v>
      </c>
      <c r="Y59" s="27">
        <v>150.0</v>
      </c>
      <c r="Z59" s="27">
        <v>0.0</v>
      </c>
      <c r="AA59" s="27">
        <v>0.0</v>
      </c>
      <c r="AB59" s="27">
        <v>0.0</v>
      </c>
      <c r="AC59" s="27">
        <v>0.0</v>
      </c>
      <c r="AD59" s="27">
        <v>196.0</v>
      </c>
      <c r="AE59" s="27">
        <v>392.0</v>
      </c>
      <c r="AF59" s="27">
        <v>134.0</v>
      </c>
      <c r="AG59" s="27">
        <v>60.0</v>
      </c>
      <c r="AH59" s="27">
        <v>60.0</v>
      </c>
      <c r="AI59" s="27">
        <v>56.0</v>
      </c>
      <c r="AJ59" s="27">
        <v>0.0</v>
      </c>
      <c r="AK59" s="27">
        <v>0.0</v>
      </c>
      <c r="AL59" s="27">
        <v>0.0</v>
      </c>
      <c r="AM59" s="27">
        <v>0.0</v>
      </c>
      <c r="AN59" s="27">
        <v>16.0</v>
      </c>
      <c r="AO59" s="23">
        <f t="shared" si="1"/>
        <v>11754</v>
      </c>
      <c r="AP59" s="24">
        <v>11754.0</v>
      </c>
      <c r="AQ59" s="24">
        <v>11754.0</v>
      </c>
      <c r="AR59" s="25">
        <f t="shared" si="2"/>
        <v>0</v>
      </c>
      <c r="AS59" s="25">
        <f t="shared" si="6"/>
        <v>0</v>
      </c>
      <c r="AT59" s="30"/>
      <c r="AU59" s="26">
        <f t="shared" si="4"/>
        <v>8375</v>
      </c>
      <c r="AV59" s="26">
        <f t="shared" si="5"/>
        <v>10690</v>
      </c>
    </row>
    <row r="60" ht="14.25" customHeight="1">
      <c r="A60" s="18">
        <v>56.0</v>
      </c>
      <c r="B60" s="19" t="s">
        <v>113</v>
      </c>
      <c r="C60" s="19" t="s">
        <v>89</v>
      </c>
      <c r="D60" s="20" t="s">
        <v>53</v>
      </c>
      <c r="E60" s="20">
        <v>1600.0</v>
      </c>
      <c r="F60" s="21">
        <v>615.3846153846154</v>
      </c>
      <c r="G60" s="21">
        <v>0.0</v>
      </c>
      <c r="H60" s="27">
        <v>0.0</v>
      </c>
      <c r="I60" s="27">
        <v>491.6666666666667</v>
      </c>
      <c r="J60" s="27">
        <v>0.0</v>
      </c>
      <c r="K60" s="27">
        <v>0.0</v>
      </c>
      <c r="L60" s="27">
        <v>0.0</v>
      </c>
      <c r="M60" s="27">
        <v>0.0</v>
      </c>
      <c r="N60" s="27">
        <v>50.0</v>
      </c>
      <c r="O60" s="27">
        <v>0.0</v>
      </c>
      <c r="P60" s="27">
        <v>0.0</v>
      </c>
      <c r="Q60" s="27">
        <v>320.00000000000006</v>
      </c>
      <c r="R60" s="27">
        <v>150.0</v>
      </c>
      <c r="S60" s="27">
        <v>887.5</v>
      </c>
      <c r="T60" s="27">
        <v>0.0</v>
      </c>
      <c r="U60" s="27">
        <v>0.0</v>
      </c>
      <c r="V60" s="27">
        <v>200.0</v>
      </c>
      <c r="W60" s="27">
        <v>0.0</v>
      </c>
      <c r="X60" s="27">
        <v>0.0</v>
      </c>
      <c r="Y60" s="27">
        <v>0.0</v>
      </c>
      <c r="Z60" s="27">
        <v>0.0</v>
      </c>
      <c r="AA60" s="27">
        <v>0.0</v>
      </c>
      <c r="AB60" s="27">
        <v>0.0</v>
      </c>
      <c r="AC60" s="27">
        <v>0.0</v>
      </c>
      <c r="AD60" s="27">
        <v>252.0</v>
      </c>
      <c r="AE60" s="27">
        <v>504.0</v>
      </c>
      <c r="AF60" s="27">
        <v>95.0</v>
      </c>
      <c r="AG60" s="27">
        <v>160.0</v>
      </c>
      <c r="AH60" s="27">
        <v>800.0</v>
      </c>
      <c r="AI60" s="27">
        <v>256.0</v>
      </c>
      <c r="AJ60" s="27">
        <v>560.0</v>
      </c>
      <c r="AK60" s="27">
        <v>0.0</v>
      </c>
      <c r="AL60" s="27">
        <v>150.0</v>
      </c>
      <c r="AM60" s="27">
        <v>0.0</v>
      </c>
      <c r="AN60" s="27">
        <v>126.0</v>
      </c>
      <c r="AO60" s="23">
        <f t="shared" si="1"/>
        <v>5617.551282</v>
      </c>
      <c r="AP60" s="24">
        <v>5617.551282051282</v>
      </c>
      <c r="AQ60" s="24">
        <v>5617.551282051282</v>
      </c>
      <c r="AR60" s="25">
        <f t="shared" si="2"/>
        <v>0</v>
      </c>
      <c r="AS60" s="25">
        <f t="shared" si="6"/>
        <v>0</v>
      </c>
      <c r="AT60" s="30"/>
      <c r="AU60" s="26">
        <f t="shared" si="4"/>
        <v>1107.051282</v>
      </c>
      <c r="AV60" s="26">
        <f t="shared" si="5"/>
        <v>2714.551282</v>
      </c>
    </row>
    <row r="61" ht="14.25" customHeight="1">
      <c r="A61" s="18">
        <v>57.0</v>
      </c>
      <c r="B61" s="19" t="s">
        <v>114</v>
      </c>
      <c r="C61" s="19" t="s">
        <v>89</v>
      </c>
      <c r="D61" s="20" t="s">
        <v>55</v>
      </c>
      <c r="E61" s="20">
        <v>1600.0</v>
      </c>
      <c r="F61" s="21">
        <v>0.0</v>
      </c>
      <c r="G61" s="21">
        <v>0.0</v>
      </c>
      <c r="H61" s="27">
        <v>0.0</v>
      </c>
      <c r="I61" s="27">
        <v>150.0</v>
      </c>
      <c r="J61" s="27">
        <v>0.0</v>
      </c>
      <c r="K61" s="27">
        <v>0.0</v>
      </c>
      <c r="L61" s="27">
        <v>0.0</v>
      </c>
      <c r="M61" s="27">
        <v>0.0</v>
      </c>
      <c r="N61" s="27">
        <v>0.0</v>
      </c>
      <c r="O61" s="27">
        <v>0.0</v>
      </c>
      <c r="P61" s="27">
        <v>0.0</v>
      </c>
      <c r="Q61" s="27">
        <v>20.0</v>
      </c>
      <c r="R61" s="27">
        <v>0.0</v>
      </c>
      <c r="S61" s="27">
        <v>0.0</v>
      </c>
      <c r="T61" s="27">
        <v>0.0</v>
      </c>
      <c r="U61" s="27">
        <v>0.0</v>
      </c>
      <c r="V61" s="27">
        <v>0.0</v>
      </c>
      <c r="W61" s="27">
        <v>0.0</v>
      </c>
      <c r="X61" s="27">
        <v>0.0</v>
      </c>
      <c r="Y61" s="27">
        <v>100.0</v>
      </c>
      <c r="Z61" s="27">
        <v>0.0</v>
      </c>
      <c r="AA61" s="27">
        <v>0.0</v>
      </c>
      <c r="AB61" s="27">
        <v>0.0</v>
      </c>
      <c r="AC61" s="27">
        <v>0.0</v>
      </c>
      <c r="AD61" s="27">
        <v>448.0</v>
      </c>
      <c r="AE61" s="27">
        <v>896.0</v>
      </c>
      <c r="AF61" s="27">
        <v>171.89</v>
      </c>
      <c r="AG61" s="27">
        <v>60.0</v>
      </c>
      <c r="AH61" s="27">
        <v>40.0</v>
      </c>
      <c r="AI61" s="27">
        <v>256.0</v>
      </c>
      <c r="AJ61" s="27">
        <v>90.0</v>
      </c>
      <c r="AK61" s="27">
        <v>0.0</v>
      </c>
      <c r="AL61" s="27">
        <v>0.0</v>
      </c>
      <c r="AM61" s="27">
        <v>0.0</v>
      </c>
      <c r="AN61" s="27">
        <v>146.0</v>
      </c>
      <c r="AO61" s="23">
        <f t="shared" si="1"/>
        <v>2377.89</v>
      </c>
      <c r="AP61" s="24">
        <v>2377.89</v>
      </c>
      <c r="AQ61" s="24">
        <v>2377.89</v>
      </c>
      <c r="AR61" s="25">
        <f t="shared" si="2"/>
        <v>0</v>
      </c>
      <c r="AS61" s="25">
        <f t="shared" si="6"/>
        <v>0</v>
      </c>
      <c r="AT61" s="30"/>
      <c r="AU61" s="26">
        <f t="shared" si="4"/>
        <v>150</v>
      </c>
      <c r="AV61" s="26">
        <f t="shared" si="5"/>
        <v>170</v>
      </c>
    </row>
    <row r="62" ht="14.25" customHeight="1">
      <c r="A62" s="18">
        <v>58.0</v>
      </c>
      <c r="B62" s="19" t="s">
        <v>115</v>
      </c>
      <c r="C62" s="19" t="s">
        <v>89</v>
      </c>
      <c r="D62" s="20" t="s">
        <v>55</v>
      </c>
      <c r="E62" s="20">
        <v>1600.0</v>
      </c>
      <c r="F62" s="21">
        <v>2500.0</v>
      </c>
      <c r="G62" s="21">
        <v>0.0</v>
      </c>
      <c r="H62" s="27">
        <v>0.0</v>
      </c>
      <c r="I62" s="27">
        <v>250.0</v>
      </c>
      <c r="J62" s="27">
        <v>0.0</v>
      </c>
      <c r="K62" s="27">
        <v>0.0</v>
      </c>
      <c r="L62" s="27">
        <v>0.0</v>
      </c>
      <c r="M62" s="27">
        <v>0.0</v>
      </c>
      <c r="N62" s="27">
        <v>0.0</v>
      </c>
      <c r="O62" s="27">
        <v>29.0</v>
      </c>
      <c r="P62" s="27">
        <v>0.0</v>
      </c>
      <c r="Q62" s="27">
        <v>10.0</v>
      </c>
      <c r="R62" s="27">
        <v>150.0</v>
      </c>
      <c r="S62" s="27">
        <v>240.0</v>
      </c>
      <c r="T62" s="27">
        <v>0.0</v>
      </c>
      <c r="U62" s="27">
        <v>0.0</v>
      </c>
      <c r="V62" s="27">
        <v>0.0</v>
      </c>
      <c r="W62" s="27">
        <v>0.0</v>
      </c>
      <c r="X62" s="27">
        <v>0.0</v>
      </c>
      <c r="Y62" s="27">
        <v>0.0</v>
      </c>
      <c r="Z62" s="27">
        <v>0.0</v>
      </c>
      <c r="AA62" s="27">
        <v>0.0</v>
      </c>
      <c r="AB62" s="27">
        <v>0.0</v>
      </c>
      <c r="AC62" s="27">
        <v>0.0</v>
      </c>
      <c r="AD62" s="27">
        <v>308.0</v>
      </c>
      <c r="AE62" s="27">
        <v>616.0</v>
      </c>
      <c r="AF62" s="27">
        <v>138.9</v>
      </c>
      <c r="AG62" s="27">
        <v>20.0</v>
      </c>
      <c r="AH62" s="27">
        <v>20.0</v>
      </c>
      <c r="AI62" s="27">
        <v>56.0</v>
      </c>
      <c r="AJ62" s="27">
        <v>120.0</v>
      </c>
      <c r="AK62" s="27">
        <v>0.0</v>
      </c>
      <c r="AL62" s="27">
        <v>0.0</v>
      </c>
      <c r="AM62" s="27">
        <v>0.0</v>
      </c>
      <c r="AN62" s="27">
        <v>8.0</v>
      </c>
      <c r="AO62" s="23">
        <f t="shared" si="1"/>
        <v>4465.9</v>
      </c>
      <c r="AP62" s="34">
        <v>4465.9</v>
      </c>
      <c r="AQ62" s="34">
        <v>4465.9</v>
      </c>
      <c r="AR62" s="25">
        <f t="shared" si="2"/>
        <v>0</v>
      </c>
      <c r="AS62" s="25">
        <f t="shared" si="6"/>
        <v>0</v>
      </c>
      <c r="AT62" s="35"/>
      <c r="AU62" s="26">
        <f t="shared" si="4"/>
        <v>2750</v>
      </c>
      <c r="AV62" s="26">
        <f t="shared" si="5"/>
        <v>3179</v>
      </c>
    </row>
    <row r="63" ht="14.25" customHeight="1">
      <c r="A63" s="18">
        <v>59.0</v>
      </c>
      <c r="B63" s="19" t="s">
        <v>116</v>
      </c>
      <c r="C63" s="19" t="s">
        <v>89</v>
      </c>
      <c r="D63" s="20" t="s">
        <v>86</v>
      </c>
      <c r="E63" s="20">
        <v>1600.0</v>
      </c>
      <c r="F63" s="21">
        <v>1550.0</v>
      </c>
      <c r="G63" s="21">
        <v>0.0</v>
      </c>
      <c r="H63" s="27">
        <v>0.0</v>
      </c>
      <c r="I63" s="27">
        <v>1100.0</v>
      </c>
      <c r="J63" s="27">
        <v>0.0</v>
      </c>
      <c r="K63" s="27">
        <v>0.0</v>
      </c>
      <c r="L63" s="27">
        <v>0.0</v>
      </c>
      <c r="M63" s="27">
        <v>0.0</v>
      </c>
      <c r="N63" s="27">
        <v>0.0</v>
      </c>
      <c r="O63" s="27">
        <v>0.0</v>
      </c>
      <c r="P63" s="27">
        <v>0.0</v>
      </c>
      <c r="Q63" s="27">
        <v>20.0</v>
      </c>
      <c r="R63" s="27">
        <v>1110.0</v>
      </c>
      <c r="S63" s="27">
        <v>60.0</v>
      </c>
      <c r="T63" s="27">
        <v>0.0</v>
      </c>
      <c r="U63" s="27">
        <v>0.0</v>
      </c>
      <c r="V63" s="27">
        <v>0.0</v>
      </c>
      <c r="W63" s="27">
        <v>0.0</v>
      </c>
      <c r="X63" s="27">
        <v>0.0</v>
      </c>
      <c r="Y63" s="27">
        <v>0.0</v>
      </c>
      <c r="Z63" s="27">
        <v>0.0</v>
      </c>
      <c r="AA63" s="27">
        <v>0.0</v>
      </c>
      <c r="AB63" s="27">
        <v>0.0</v>
      </c>
      <c r="AC63" s="27">
        <v>0.0</v>
      </c>
      <c r="AD63" s="27">
        <v>238.0</v>
      </c>
      <c r="AE63" s="27">
        <v>476.0</v>
      </c>
      <c r="AF63" s="27">
        <v>33.0</v>
      </c>
      <c r="AG63" s="27">
        <v>130.0</v>
      </c>
      <c r="AH63" s="27">
        <v>50.0</v>
      </c>
      <c r="AI63" s="27">
        <v>56.0</v>
      </c>
      <c r="AJ63" s="27">
        <v>90.0</v>
      </c>
      <c r="AK63" s="27">
        <v>0.0</v>
      </c>
      <c r="AL63" s="27">
        <v>0.0</v>
      </c>
      <c r="AM63" s="27">
        <v>0.0</v>
      </c>
      <c r="AN63" s="27">
        <v>8.0</v>
      </c>
      <c r="AO63" s="23">
        <f t="shared" si="1"/>
        <v>4921</v>
      </c>
      <c r="AP63" s="34">
        <v>4921.0</v>
      </c>
      <c r="AQ63" s="34">
        <v>4921.0</v>
      </c>
      <c r="AR63" s="25">
        <f t="shared" si="2"/>
        <v>0</v>
      </c>
      <c r="AS63" s="25">
        <f t="shared" si="6"/>
        <v>0</v>
      </c>
      <c r="AT63" s="35"/>
      <c r="AU63" s="26">
        <f t="shared" si="4"/>
        <v>2650</v>
      </c>
      <c r="AV63" s="26">
        <f t="shared" si="5"/>
        <v>3840</v>
      </c>
    </row>
    <row r="64" ht="14.25" customHeight="1">
      <c r="A64" s="18">
        <v>60.0</v>
      </c>
      <c r="B64" s="19" t="s">
        <v>117</v>
      </c>
      <c r="C64" s="19" t="s">
        <v>89</v>
      </c>
      <c r="D64" s="20" t="s">
        <v>55</v>
      </c>
      <c r="E64" s="20">
        <v>1600.0</v>
      </c>
      <c r="F64" s="21">
        <v>0.0</v>
      </c>
      <c r="G64" s="21">
        <v>0.0</v>
      </c>
      <c r="H64" s="27">
        <v>0.0</v>
      </c>
      <c r="I64" s="27">
        <v>0.0</v>
      </c>
      <c r="J64" s="27">
        <v>0.0</v>
      </c>
      <c r="K64" s="27">
        <v>0.0</v>
      </c>
      <c r="L64" s="27">
        <v>0.0</v>
      </c>
      <c r="M64" s="27">
        <v>0.0</v>
      </c>
      <c r="N64" s="27">
        <v>100.0</v>
      </c>
      <c r="O64" s="27">
        <v>0.0</v>
      </c>
      <c r="P64" s="27">
        <v>0.0</v>
      </c>
      <c r="Q64" s="27">
        <v>0.0</v>
      </c>
      <c r="R64" s="27">
        <v>0.0</v>
      </c>
      <c r="S64" s="27">
        <v>80.0</v>
      </c>
      <c r="T64" s="27">
        <v>0.0</v>
      </c>
      <c r="U64" s="27">
        <v>0.0</v>
      </c>
      <c r="V64" s="27">
        <v>0.0</v>
      </c>
      <c r="W64" s="27">
        <v>0.0</v>
      </c>
      <c r="X64" s="27">
        <v>0.0</v>
      </c>
      <c r="Y64" s="27">
        <v>0.0</v>
      </c>
      <c r="Z64" s="27">
        <v>0.0</v>
      </c>
      <c r="AA64" s="27">
        <v>0.0</v>
      </c>
      <c r="AB64" s="27">
        <v>0.0</v>
      </c>
      <c r="AC64" s="27">
        <v>0.0</v>
      </c>
      <c r="AD64" s="27">
        <v>441.0</v>
      </c>
      <c r="AE64" s="27">
        <v>882.0</v>
      </c>
      <c r="AF64" s="27">
        <v>177.0</v>
      </c>
      <c r="AG64" s="27">
        <v>0.0</v>
      </c>
      <c r="AH64" s="27">
        <v>0.0</v>
      </c>
      <c r="AI64" s="27">
        <v>56.0</v>
      </c>
      <c r="AJ64" s="27">
        <v>30.0</v>
      </c>
      <c r="AK64" s="27">
        <v>0.0</v>
      </c>
      <c r="AL64" s="27">
        <v>0.0</v>
      </c>
      <c r="AM64" s="27">
        <v>0.0</v>
      </c>
      <c r="AN64" s="27">
        <v>16.0</v>
      </c>
      <c r="AO64" s="23">
        <f t="shared" si="1"/>
        <v>1782</v>
      </c>
      <c r="AP64" s="24">
        <v>1782.0</v>
      </c>
      <c r="AQ64" s="24">
        <v>1782.0</v>
      </c>
      <c r="AR64" s="25">
        <f t="shared" si="2"/>
        <v>0</v>
      </c>
      <c r="AS64" s="25">
        <f t="shared" si="6"/>
        <v>0</v>
      </c>
      <c r="AT64" s="30"/>
      <c r="AU64" s="26">
        <f t="shared" si="4"/>
        <v>0</v>
      </c>
      <c r="AV64" s="26">
        <f t="shared" si="5"/>
        <v>180</v>
      </c>
    </row>
    <row r="65" ht="14.25" customHeight="1">
      <c r="A65" s="18">
        <v>61.0</v>
      </c>
      <c r="B65" s="19"/>
      <c r="C65" s="19"/>
      <c r="D65" s="20"/>
      <c r="E65" s="20"/>
      <c r="F65" s="37"/>
      <c r="G65" s="37"/>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23">
        <f t="shared" si="1"/>
        <v>0</v>
      </c>
      <c r="AP65" s="24"/>
      <c r="AQ65" s="24"/>
      <c r="AR65" s="25">
        <f t="shared" si="2"/>
        <v>0</v>
      </c>
      <c r="AS65" s="25">
        <f t="shared" si="6"/>
        <v>0</v>
      </c>
      <c r="AT65" s="4"/>
      <c r="AU65" s="39">
        <f t="shared" si="4"/>
        <v>0</v>
      </c>
      <c r="AV65" s="39">
        <f t="shared" si="5"/>
        <v>0</v>
      </c>
    </row>
    <row r="66" ht="14.25" customHeight="1">
      <c r="A66" s="18">
        <v>62.0</v>
      </c>
      <c r="B66" s="19"/>
      <c r="C66" s="19"/>
      <c r="D66" s="20"/>
      <c r="E66" s="20"/>
      <c r="F66" s="37"/>
      <c r="G66" s="37"/>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23">
        <f t="shared" si="1"/>
        <v>0</v>
      </c>
      <c r="AP66" s="24"/>
      <c r="AQ66" s="24"/>
      <c r="AR66" s="25">
        <f t="shared" si="2"/>
        <v>0</v>
      </c>
      <c r="AS66" s="25">
        <f t="shared" si="6"/>
        <v>0</v>
      </c>
      <c r="AT66" s="4"/>
      <c r="AU66" s="39">
        <f t="shared" si="4"/>
        <v>0</v>
      </c>
      <c r="AV66" s="39">
        <f t="shared" si="5"/>
        <v>0</v>
      </c>
    </row>
    <row r="67" ht="14.25" customHeight="1">
      <c r="A67" s="18">
        <v>63.0</v>
      </c>
      <c r="B67" s="19"/>
      <c r="C67" s="19"/>
      <c r="D67" s="20"/>
      <c r="E67" s="20"/>
      <c r="F67" s="37"/>
      <c r="G67" s="37"/>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23">
        <f t="shared" si="1"/>
        <v>0</v>
      </c>
      <c r="AP67" s="24"/>
      <c r="AQ67" s="24"/>
      <c r="AR67" s="25">
        <f t="shared" si="2"/>
        <v>0</v>
      </c>
      <c r="AS67" s="25">
        <f t="shared" si="6"/>
        <v>0</v>
      </c>
      <c r="AT67" s="4"/>
      <c r="AU67" s="39">
        <f t="shared" si="4"/>
        <v>0</v>
      </c>
      <c r="AV67" s="39">
        <f t="shared" si="5"/>
        <v>0</v>
      </c>
    </row>
    <row r="68" ht="45.0" customHeight="1">
      <c r="A68" s="40" t="s">
        <v>118</v>
      </c>
      <c r="B68" s="41"/>
      <c r="C68" s="41"/>
      <c r="D68" s="41"/>
      <c r="E68" s="42">
        <f t="shared" ref="E68:AN68" si="7">SUM(E5:E67)</f>
        <v>96000</v>
      </c>
      <c r="F68" s="43">
        <f t="shared" si="7"/>
        <v>34997.39762</v>
      </c>
      <c r="G68" s="43">
        <f t="shared" si="7"/>
        <v>2880</v>
      </c>
      <c r="H68" s="43">
        <f t="shared" si="7"/>
        <v>1200</v>
      </c>
      <c r="I68" s="43">
        <f t="shared" si="7"/>
        <v>32167.775</v>
      </c>
      <c r="J68" s="43">
        <f t="shared" si="7"/>
        <v>0</v>
      </c>
      <c r="K68" s="43">
        <f t="shared" si="7"/>
        <v>0</v>
      </c>
      <c r="L68" s="43">
        <f t="shared" si="7"/>
        <v>0</v>
      </c>
      <c r="M68" s="43">
        <f t="shared" si="7"/>
        <v>1400</v>
      </c>
      <c r="N68" s="43">
        <f t="shared" si="7"/>
        <v>1844.99</v>
      </c>
      <c r="O68" s="43">
        <f t="shared" si="7"/>
        <v>1519.31</v>
      </c>
      <c r="P68" s="43">
        <f t="shared" si="7"/>
        <v>599.99</v>
      </c>
      <c r="Q68" s="43">
        <f t="shared" si="7"/>
        <v>2997.93</v>
      </c>
      <c r="R68" s="43">
        <f t="shared" si="7"/>
        <v>21365</v>
      </c>
      <c r="S68" s="43">
        <f t="shared" si="7"/>
        <v>5612.75</v>
      </c>
      <c r="T68" s="43">
        <f t="shared" si="7"/>
        <v>0</v>
      </c>
      <c r="U68" s="43">
        <f t="shared" si="7"/>
        <v>0</v>
      </c>
      <c r="V68" s="43">
        <f t="shared" si="7"/>
        <v>450</v>
      </c>
      <c r="W68" s="43">
        <f t="shared" si="7"/>
        <v>0</v>
      </c>
      <c r="X68" s="43">
        <f t="shared" si="7"/>
        <v>900</v>
      </c>
      <c r="Y68" s="43">
        <f t="shared" si="7"/>
        <v>1850</v>
      </c>
      <c r="Z68" s="43">
        <f t="shared" si="7"/>
        <v>695</v>
      </c>
      <c r="AA68" s="43">
        <f t="shared" si="7"/>
        <v>200</v>
      </c>
      <c r="AB68" s="43">
        <f t="shared" si="7"/>
        <v>0</v>
      </c>
      <c r="AC68" s="43">
        <f t="shared" si="7"/>
        <v>50</v>
      </c>
      <c r="AD68" s="43">
        <f t="shared" si="7"/>
        <v>21321.08</v>
      </c>
      <c r="AE68" s="43">
        <f t="shared" si="7"/>
        <v>42642.86</v>
      </c>
      <c r="AF68" s="43">
        <f t="shared" si="7"/>
        <v>9464.1</v>
      </c>
      <c r="AG68" s="43">
        <f t="shared" si="7"/>
        <v>7241.66</v>
      </c>
      <c r="AH68" s="43">
        <f t="shared" si="7"/>
        <v>4430</v>
      </c>
      <c r="AI68" s="43">
        <f t="shared" si="7"/>
        <v>9946</v>
      </c>
      <c r="AJ68" s="43">
        <f t="shared" si="7"/>
        <v>3314</v>
      </c>
      <c r="AK68" s="43">
        <f t="shared" si="7"/>
        <v>0</v>
      </c>
      <c r="AL68" s="43">
        <f t="shared" si="7"/>
        <v>1100</v>
      </c>
      <c r="AM68" s="43">
        <f t="shared" si="7"/>
        <v>288</v>
      </c>
      <c r="AN68" s="43">
        <f t="shared" si="7"/>
        <v>3438</v>
      </c>
      <c r="AO68" s="23">
        <f t="shared" si="1"/>
        <v>213915.8426</v>
      </c>
      <c r="AP68" s="44"/>
      <c r="AQ68" s="44"/>
      <c r="AR68" s="44"/>
      <c r="AS68" s="44"/>
      <c r="AT68" s="4"/>
      <c r="AU68" s="4"/>
      <c r="AV68" s="4"/>
    </row>
    <row r="69" ht="45.0" customHeight="1">
      <c r="A69" s="40" t="s">
        <v>119</v>
      </c>
      <c r="B69" s="41"/>
      <c r="C69" s="41"/>
      <c r="D69" s="41"/>
      <c r="E69" s="41"/>
      <c r="F69" s="43">
        <f>'IC01'!V88</f>
        <v>34997.39762</v>
      </c>
      <c r="G69" s="43">
        <f>'IC02'!L18</f>
        <v>2880</v>
      </c>
      <c r="H69" s="43">
        <f>'IC03'!L19</f>
        <v>1200</v>
      </c>
      <c r="I69" s="43">
        <f>'IC04'!K1261</f>
        <v>32167.775</v>
      </c>
      <c r="J69" s="43">
        <f>'IC05'!L21</f>
        <v>0</v>
      </c>
      <c r="K69" s="43">
        <f>'IC06'!I17</f>
        <v>0</v>
      </c>
      <c r="L69" s="43">
        <f>'IC07'!H17</f>
        <v>0</v>
      </c>
      <c r="M69" s="43">
        <f>'IC08'!I34</f>
        <v>1400</v>
      </c>
      <c r="N69" s="43">
        <f>'IC09'!N48</f>
        <v>1844.99</v>
      </c>
      <c r="O69" s="43">
        <f>'IC10'!M31</f>
        <v>1519.31</v>
      </c>
      <c r="P69" s="43">
        <f>'IC11'!J21</f>
        <v>599.99</v>
      </c>
      <c r="Q69" s="43">
        <f>'IC12'!K389</f>
        <v>2997.93</v>
      </c>
      <c r="R69" s="43">
        <f>'IC13'!I371</f>
        <v>21365</v>
      </c>
      <c r="S69" s="43">
        <f>'IC14'!O112</f>
        <v>5612.75</v>
      </c>
      <c r="T69" s="43">
        <f>'IC15'!I17</f>
        <v>0</v>
      </c>
      <c r="U69" s="43">
        <f>'IC16'!H17</f>
        <v>0</v>
      </c>
      <c r="V69" s="43">
        <f>'IC17'!I31</f>
        <v>450</v>
      </c>
      <c r="W69" s="43">
        <f>'ID01'!M19</f>
        <v>0</v>
      </c>
      <c r="X69" s="43">
        <f>'ID02'!L17</f>
        <v>900</v>
      </c>
      <c r="Y69" s="43">
        <f>'ID03'!H33</f>
        <v>1850</v>
      </c>
      <c r="Z69" s="43">
        <f>'ID04'!H41</f>
        <v>695</v>
      </c>
      <c r="AA69" s="43">
        <f>'ID05'!H20</f>
        <v>200</v>
      </c>
      <c r="AB69" s="43">
        <f>'ID06'!F18</f>
        <v>0</v>
      </c>
      <c r="AC69" s="43">
        <f>'ID07'!F18</f>
        <v>50</v>
      </c>
      <c r="AD69" s="43">
        <f>'ID08'!E70</f>
        <v>21321.08</v>
      </c>
      <c r="AE69" s="43">
        <f>'ID09'!E70</f>
        <v>42642.86</v>
      </c>
      <c r="AF69" s="43">
        <f>'ID10'!F324</f>
        <v>9464.1</v>
      </c>
      <c r="AG69" s="43">
        <f>'ID11'!E333</f>
        <v>7241.66</v>
      </c>
      <c r="AH69" s="43">
        <f>'ID12'!E148</f>
        <v>4430</v>
      </c>
      <c r="AI69" s="43">
        <f>'ID13'!E108</f>
        <v>9946</v>
      </c>
      <c r="AJ69" s="43">
        <f>'ID14'!E159</f>
        <v>3314</v>
      </c>
      <c r="AK69" s="43">
        <f>'ID15'!L16</f>
        <v>0</v>
      </c>
      <c r="AL69" s="43">
        <f>'ID16'!E32</f>
        <v>1100</v>
      </c>
      <c r="AM69" s="43">
        <f>'ID17'!M20</f>
        <v>288</v>
      </c>
      <c r="AN69" s="43">
        <f>'ID18'!E190</f>
        <v>3438</v>
      </c>
      <c r="AO69" s="23">
        <f t="shared" si="1"/>
        <v>213915.8426</v>
      </c>
      <c r="AP69" s="44"/>
      <c r="AQ69" s="44"/>
      <c r="AR69" s="44"/>
      <c r="AS69" s="44"/>
      <c r="AT69" s="4"/>
      <c r="AU69" s="26">
        <f t="shared" ref="AU69:AV69" si="8">max(AU5:AU67)</f>
        <v>11272.32</v>
      </c>
      <c r="AV69" s="26">
        <f t="shared" si="8"/>
        <v>12932.32</v>
      </c>
    </row>
    <row r="70" ht="45.0" customHeight="1">
      <c r="A70" s="45" t="s">
        <v>120</v>
      </c>
      <c r="B70" s="46"/>
      <c r="C70" s="46"/>
      <c r="D70" s="46"/>
      <c r="E70" s="46"/>
      <c r="F70" s="47">
        <f t="shared" ref="F70:AN70" si="9">F68-F69</f>
        <v>0</v>
      </c>
      <c r="G70" s="47">
        <f t="shared" si="9"/>
        <v>0</v>
      </c>
      <c r="H70" s="47">
        <f t="shared" si="9"/>
        <v>0</v>
      </c>
      <c r="I70" s="47">
        <f t="shared" si="9"/>
        <v>0</v>
      </c>
      <c r="J70" s="47">
        <f t="shared" si="9"/>
        <v>0</v>
      </c>
      <c r="K70" s="47">
        <f t="shared" si="9"/>
        <v>0</v>
      </c>
      <c r="L70" s="47">
        <f t="shared" si="9"/>
        <v>0</v>
      </c>
      <c r="M70" s="47">
        <f t="shared" si="9"/>
        <v>0</v>
      </c>
      <c r="N70" s="47">
        <f t="shared" si="9"/>
        <v>0</v>
      </c>
      <c r="O70" s="47">
        <f t="shared" si="9"/>
        <v>0</v>
      </c>
      <c r="P70" s="47">
        <f t="shared" si="9"/>
        <v>0</v>
      </c>
      <c r="Q70" s="47">
        <f t="shared" si="9"/>
        <v>0</v>
      </c>
      <c r="R70" s="47">
        <f t="shared" si="9"/>
        <v>0</v>
      </c>
      <c r="S70" s="47">
        <f t="shared" si="9"/>
        <v>0</v>
      </c>
      <c r="T70" s="47">
        <f t="shared" si="9"/>
        <v>0</v>
      </c>
      <c r="U70" s="47">
        <f t="shared" si="9"/>
        <v>0</v>
      </c>
      <c r="V70" s="47">
        <f t="shared" si="9"/>
        <v>0</v>
      </c>
      <c r="W70" s="47">
        <f t="shared" si="9"/>
        <v>0</v>
      </c>
      <c r="X70" s="47">
        <f t="shared" si="9"/>
        <v>0</v>
      </c>
      <c r="Y70" s="47">
        <f t="shared" si="9"/>
        <v>0</v>
      </c>
      <c r="Z70" s="47">
        <f t="shared" si="9"/>
        <v>0</v>
      </c>
      <c r="AA70" s="47">
        <f t="shared" si="9"/>
        <v>0</v>
      </c>
      <c r="AB70" s="47">
        <f t="shared" si="9"/>
        <v>0</v>
      </c>
      <c r="AC70" s="47">
        <f t="shared" si="9"/>
        <v>0</v>
      </c>
      <c r="AD70" s="47">
        <f t="shared" si="9"/>
        <v>0</v>
      </c>
      <c r="AE70" s="47">
        <f t="shared" si="9"/>
        <v>0</v>
      </c>
      <c r="AF70" s="47">
        <f t="shared" si="9"/>
        <v>0</v>
      </c>
      <c r="AG70" s="47">
        <f t="shared" si="9"/>
        <v>0</v>
      </c>
      <c r="AH70" s="47">
        <f t="shared" si="9"/>
        <v>0</v>
      </c>
      <c r="AI70" s="47">
        <f t="shared" si="9"/>
        <v>0</v>
      </c>
      <c r="AJ70" s="47">
        <f t="shared" si="9"/>
        <v>0</v>
      </c>
      <c r="AK70" s="47">
        <f t="shared" si="9"/>
        <v>0</v>
      </c>
      <c r="AL70" s="47">
        <f t="shared" si="9"/>
        <v>0</v>
      </c>
      <c r="AM70" s="47">
        <f t="shared" si="9"/>
        <v>0</v>
      </c>
      <c r="AN70" s="47">
        <f t="shared" si="9"/>
        <v>0</v>
      </c>
      <c r="AO70" s="47">
        <f t="shared" si="1"/>
        <v>0</v>
      </c>
      <c r="AP70" s="48" t="s">
        <v>121</v>
      </c>
      <c r="AQ70" s="49"/>
      <c r="AR70" s="49"/>
      <c r="AS70" s="49"/>
      <c r="AT70" s="4"/>
      <c r="AU70" s="4"/>
      <c r="AV70" s="4"/>
    </row>
    <row r="71" ht="14.25" customHeight="1">
      <c r="A71" s="1"/>
      <c r="B71" s="1"/>
      <c r="C71" s="1"/>
      <c r="D71" s="1"/>
      <c r="E71" s="1"/>
      <c r="F71" s="2"/>
      <c r="G71" s="2"/>
      <c r="H71" s="3"/>
      <c r="I71" s="3"/>
      <c r="J71" s="3"/>
      <c r="K71" s="3"/>
      <c r="L71" s="3"/>
      <c r="M71" s="3"/>
      <c r="N71" s="3"/>
      <c r="O71" s="3"/>
      <c r="P71" s="3"/>
      <c r="Q71" s="3"/>
      <c r="R71" s="3"/>
      <c r="S71" s="3"/>
      <c r="T71" s="3"/>
      <c r="U71" s="3"/>
      <c r="V71" s="3"/>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row>
    <row r="72" ht="53.25" customHeight="1">
      <c r="A72" s="1"/>
      <c r="B72" s="50" t="s">
        <v>122</v>
      </c>
      <c r="C72" s="50"/>
      <c r="D72" s="51">
        <v>60.0</v>
      </c>
      <c r="E72" s="1"/>
      <c r="F72" s="2"/>
      <c r="G72" s="2"/>
      <c r="H72" s="3"/>
      <c r="I72" s="3"/>
      <c r="J72" s="3"/>
      <c r="K72" s="3"/>
      <c r="L72" s="3"/>
      <c r="M72" s="3"/>
      <c r="N72" s="3"/>
      <c r="O72" s="3"/>
      <c r="P72" s="3"/>
      <c r="Q72" s="3"/>
      <c r="R72" s="3"/>
      <c r="S72" s="3"/>
      <c r="T72" s="3"/>
      <c r="U72" s="3"/>
      <c r="V72" s="3"/>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row>
    <row r="73" ht="53.25" customHeight="1">
      <c r="A73" s="1"/>
      <c r="B73" s="52" t="s">
        <v>123</v>
      </c>
      <c r="C73" s="52"/>
      <c r="D73" s="41">
        <f>COUNTA(D5:D67)</f>
        <v>60</v>
      </c>
      <c r="E73" s="1"/>
      <c r="F73" s="2"/>
      <c r="G73" s="2"/>
      <c r="H73" s="3"/>
      <c r="I73" s="3"/>
      <c r="J73" s="3"/>
      <c r="K73" s="3"/>
      <c r="L73" s="3"/>
      <c r="M73" s="3"/>
      <c r="N73" s="3"/>
      <c r="O73" s="3"/>
      <c r="P73" s="3"/>
      <c r="Q73" s="3"/>
      <c r="R73" s="3"/>
      <c r="S73" s="3"/>
      <c r="T73" s="3"/>
      <c r="U73" s="3"/>
      <c r="V73" s="3"/>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ht="53.25" customHeight="1">
      <c r="A74" s="1"/>
      <c r="B74" s="53" t="s">
        <v>124</v>
      </c>
      <c r="C74" s="53"/>
      <c r="D74" s="54">
        <f>D72-D73</f>
        <v>0</v>
      </c>
      <c r="E74" s="11" t="s">
        <v>125</v>
      </c>
      <c r="F74" s="2"/>
      <c r="G74" s="2"/>
      <c r="H74" s="3"/>
      <c r="I74" s="3"/>
      <c r="J74" s="3"/>
      <c r="K74" s="3"/>
      <c r="L74" s="3"/>
      <c r="M74" s="3"/>
      <c r="N74" s="3"/>
      <c r="O74" s="3"/>
      <c r="P74" s="3"/>
      <c r="Q74" s="3"/>
      <c r="R74" s="3"/>
      <c r="S74" s="3"/>
      <c r="T74" s="3"/>
      <c r="U74" s="3"/>
      <c r="V74" s="3"/>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ht="14.25" customHeight="1">
      <c r="A75" s="1"/>
      <c r="B75" s="1"/>
      <c r="C75" s="1"/>
      <c r="D75" s="1"/>
      <c r="E75" s="1"/>
      <c r="F75" s="2"/>
      <c r="G75" s="2"/>
      <c r="H75" s="3"/>
      <c r="I75" s="3"/>
      <c r="J75" s="3"/>
      <c r="K75" s="3"/>
      <c r="L75" s="3"/>
      <c r="M75" s="3"/>
      <c r="N75" s="3"/>
      <c r="O75" s="3"/>
      <c r="P75" s="3"/>
      <c r="Q75" s="3"/>
      <c r="R75" s="3"/>
      <c r="S75" s="3"/>
      <c r="T75" s="3"/>
      <c r="U75" s="3"/>
      <c r="V75" s="3"/>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row>
    <row r="76" ht="14.25" customHeight="1">
      <c r="A76" s="1"/>
      <c r="B76" s="1"/>
      <c r="C76" s="1"/>
      <c r="D76" s="1"/>
      <c r="E76" s="1"/>
      <c r="F76" s="2"/>
      <c r="G76" s="2"/>
      <c r="H76" s="3"/>
      <c r="I76" s="3"/>
      <c r="J76" s="3"/>
      <c r="K76" s="3"/>
      <c r="L76" s="3"/>
      <c r="M76" s="3"/>
      <c r="N76" s="3"/>
      <c r="O76" s="3"/>
      <c r="P76" s="3"/>
      <c r="Q76" s="3"/>
      <c r="R76" s="3"/>
      <c r="S76" s="3"/>
      <c r="T76" s="3"/>
      <c r="U76" s="3"/>
      <c r="V76" s="3"/>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row>
    <row r="77" ht="14.25" customHeight="1">
      <c r="A77" s="1"/>
      <c r="B77" s="1"/>
      <c r="C77" s="1"/>
      <c r="D77" s="1"/>
      <c r="E77" s="1"/>
      <c r="F77" s="2"/>
      <c r="G77" s="2"/>
      <c r="H77" s="3"/>
      <c r="I77" s="3"/>
      <c r="J77" s="3"/>
      <c r="K77" s="3"/>
      <c r="L77" s="3"/>
      <c r="M77" s="3"/>
      <c r="N77" s="3"/>
      <c r="O77" s="3"/>
      <c r="P77" s="3"/>
      <c r="Q77" s="3"/>
      <c r="R77" s="3"/>
      <c r="S77" s="3"/>
      <c r="T77" s="3"/>
      <c r="U77" s="3"/>
      <c r="V77" s="3"/>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row>
    <row r="78" ht="14.25" customHeight="1">
      <c r="A78" s="1"/>
      <c r="B78" s="1"/>
      <c r="C78" s="1"/>
      <c r="D78" s="1"/>
      <c r="E78" s="1"/>
      <c r="F78" s="2"/>
      <c r="G78" s="2"/>
      <c r="H78" s="3"/>
      <c r="I78" s="3"/>
      <c r="J78" s="3"/>
      <c r="K78" s="3"/>
      <c r="L78" s="3"/>
      <c r="M78" s="3"/>
      <c r="N78" s="3"/>
      <c r="O78" s="3"/>
      <c r="P78" s="3"/>
      <c r="Q78" s="3"/>
      <c r="R78" s="3"/>
      <c r="S78" s="3"/>
      <c r="T78" s="3"/>
      <c r="U78" s="3"/>
      <c r="V78" s="3"/>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row>
    <row r="79" ht="14.25" customHeight="1">
      <c r="A79" s="1"/>
      <c r="B79" s="1"/>
      <c r="C79" s="1"/>
      <c r="D79" s="1"/>
      <c r="E79" s="1"/>
      <c r="F79" s="2"/>
      <c r="G79" s="2"/>
      <c r="H79" s="3"/>
      <c r="I79" s="3"/>
      <c r="J79" s="3"/>
      <c r="K79" s="3"/>
      <c r="L79" s="3"/>
      <c r="M79" s="3"/>
      <c r="N79" s="3"/>
      <c r="O79" s="3"/>
      <c r="P79" s="3"/>
      <c r="Q79" s="3"/>
      <c r="R79" s="3"/>
      <c r="S79" s="3"/>
      <c r="T79" s="3"/>
      <c r="U79" s="3"/>
      <c r="V79" s="3"/>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row>
    <row r="80" ht="14.25" customHeight="1">
      <c r="A80" s="1"/>
      <c r="B80" s="1"/>
      <c r="C80" s="1"/>
      <c r="D80" s="1"/>
      <c r="E80" s="1"/>
      <c r="F80" s="2"/>
      <c r="G80" s="2"/>
      <c r="H80" s="3"/>
      <c r="I80" s="3"/>
      <c r="J80" s="3"/>
      <c r="K80" s="3"/>
      <c r="L80" s="3"/>
      <c r="M80" s="3"/>
      <c r="N80" s="3"/>
      <c r="O80" s="3"/>
      <c r="P80" s="3"/>
      <c r="Q80" s="3"/>
      <c r="R80" s="3"/>
      <c r="S80" s="3"/>
      <c r="T80" s="3"/>
      <c r="U80" s="3"/>
      <c r="V80" s="3"/>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row>
    <row r="81" ht="14.25" customHeight="1">
      <c r="A81" s="1"/>
      <c r="B81" s="1"/>
      <c r="C81" s="1"/>
      <c r="D81" s="1"/>
      <c r="E81" s="1"/>
      <c r="F81" s="2"/>
      <c r="G81" s="2"/>
      <c r="H81" s="3"/>
      <c r="I81" s="3"/>
      <c r="J81" s="3"/>
      <c r="K81" s="3"/>
      <c r="L81" s="3"/>
      <c r="M81" s="3"/>
      <c r="N81" s="3"/>
      <c r="O81" s="3"/>
      <c r="P81" s="3"/>
      <c r="Q81" s="3"/>
      <c r="R81" s="3"/>
      <c r="S81" s="3"/>
      <c r="T81" s="3"/>
      <c r="U81" s="3"/>
      <c r="V81" s="3"/>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row>
    <row r="82" ht="14.25" customHeight="1">
      <c r="A82" s="1"/>
      <c r="B82" s="1"/>
      <c r="C82" s="1"/>
      <c r="D82" s="1"/>
      <c r="E82" s="1"/>
      <c r="F82" s="2"/>
      <c r="G82" s="2"/>
      <c r="H82" s="3"/>
      <c r="I82" s="3"/>
      <c r="J82" s="3"/>
      <c r="K82" s="3"/>
      <c r="L82" s="3"/>
      <c r="M82" s="3"/>
      <c r="N82" s="3"/>
      <c r="O82" s="3"/>
      <c r="P82" s="3"/>
      <c r="Q82" s="3"/>
      <c r="R82" s="3"/>
      <c r="S82" s="3"/>
      <c r="T82" s="3"/>
      <c r="U82" s="3"/>
      <c r="V82" s="3"/>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row>
    <row r="83" ht="14.25" customHeight="1">
      <c r="A83" s="1"/>
      <c r="B83" s="1"/>
      <c r="C83" s="1"/>
      <c r="D83" s="1"/>
      <c r="E83" s="1"/>
      <c r="F83" s="2"/>
      <c r="G83" s="2"/>
      <c r="H83" s="3"/>
      <c r="I83" s="3"/>
      <c r="J83" s="3"/>
      <c r="K83" s="3"/>
      <c r="L83" s="3"/>
      <c r="M83" s="3"/>
      <c r="N83" s="3"/>
      <c r="O83" s="3"/>
      <c r="P83" s="3"/>
      <c r="Q83" s="3"/>
      <c r="R83" s="3"/>
      <c r="S83" s="3"/>
      <c r="T83" s="3"/>
      <c r="U83" s="3"/>
      <c r="V83" s="3"/>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row>
    <row r="84" ht="14.25" customHeight="1">
      <c r="A84" s="1"/>
      <c r="B84" s="1"/>
      <c r="C84" s="1"/>
      <c r="D84" s="1"/>
      <c r="E84" s="1"/>
      <c r="F84" s="2"/>
      <c r="G84" s="2"/>
      <c r="H84" s="3"/>
      <c r="I84" s="3"/>
      <c r="J84" s="3"/>
      <c r="K84" s="3"/>
      <c r="L84" s="3"/>
      <c r="M84" s="3"/>
      <c r="N84" s="3"/>
      <c r="O84" s="3"/>
      <c r="P84" s="3"/>
      <c r="Q84" s="3"/>
      <c r="R84" s="3"/>
      <c r="S84" s="3"/>
      <c r="T84" s="3"/>
      <c r="U84" s="3"/>
      <c r="V84" s="3"/>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row>
    <row r="85" ht="14.25" customHeight="1">
      <c r="A85" s="1"/>
      <c r="B85" s="1"/>
      <c r="C85" s="1"/>
      <c r="D85" s="1"/>
      <c r="E85" s="1"/>
      <c r="F85" s="2"/>
      <c r="G85" s="2"/>
      <c r="H85" s="3"/>
      <c r="I85" s="3"/>
      <c r="J85" s="3"/>
      <c r="K85" s="3"/>
      <c r="L85" s="3"/>
      <c r="M85" s="3"/>
      <c r="N85" s="3"/>
      <c r="O85" s="3"/>
      <c r="P85" s="3"/>
      <c r="Q85" s="3"/>
      <c r="R85" s="3"/>
      <c r="S85" s="3"/>
      <c r="T85" s="3"/>
      <c r="U85" s="3"/>
      <c r="V85" s="3"/>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row>
    <row r="86" ht="14.25" customHeight="1">
      <c r="A86" s="1"/>
      <c r="B86" s="1"/>
      <c r="C86" s="1"/>
      <c r="D86" s="1"/>
      <c r="E86" s="1"/>
      <c r="F86" s="2"/>
      <c r="G86" s="2"/>
      <c r="H86" s="3"/>
      <c r="I86" s="3"/>
      <c r="J86" s="3"/>
      <c r="K86" s="3"/>
      <c r="L86" s="3"/>
      <c r="M86" s="3"/>
      <c r="N86" s="3"/>
      <c r="O86" s="3"/>
      <c r="P86" s="3"/>
      <c r="Q86" s="3"/>
      <c r="R86" s="3"/>
      <c r="S86" s="3"/>
      <c r="T86" s="3"/>
      <c r="U86" s="3"/>
      <c r="V86" s="3"/>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row>
    <row r="87" ht="14.25" customHeight="1">
      <c r="A87" s="1"/>
      <c r="B87" s="1"/>
      <c r="C87" s="1"/>
      <c r="D87" s="1"/>
      <c r="E87" s="1"/>
      <c r="F87" s="2"/>
      <c r="G87" s="2"/>
      <c r="H87" s="3"/>
      <c r="I87" s="3"/>
      <c r="J87" s="3"/>
      <c r="K87" s="3"/>
      <c r="L87" s="3"/>
      <c r="M87" s="3"/>
      <c r="N87" s="3"/>
      <c r="O87" s="3"/>
      <c r="P87" s="3"/>
      <c r="Q87" s="3"/>
      <c r="R87" s="3"/>
      <c r="S87" s="3"/>
      <c r="T87" s="3"/>
      <c r="U87" s="3"/>
      <c r="V87" s="3"/>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row>
    <row r="88" ht="14.25" customHeight="1">
      <c r="A88" s="1"/>
      <c r="B88" s="1"/>
      <c r="C88" s="1"/>
      <c r="D88" s="1"/>
      <c r="E88" s="1"/>
      <c r="F88" s="2"/>
      <c r="G88" s="2"/>
      <c r="H88" s="3"/>
      <c r="I88" s="3"/>
      <c r="J88" s="3"/>
      <c r="K88" s="3"/>
      <c r="L88" s="3"/>
      <c r="M88" s="3"/>
      <c r="N88" s="3"/>
      <c r="O88" s="3"/>
      <c r="P88" s="3"/>
      <c r="Q88" s="3"/>
      <c r="R88" s="3"/>
      <c r="S88" s="3"/>
      <c r="T88" s="3"/>
      <c r="U88" s="3"/>
      <c r="V88" s="3"/>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row>
    <row r="89" ht="14.25" customHeight="1">
      <c r="A89" s="1"/>
      <c r="B89" s="1"/>
      <c r="C89" s="1"/>
      <c r="D89" s="1"/>
      <c r="E89" s="1"/>
      <c r="F89" s="2"/>
      <c r="G89" s="2"/>
      <c r="H89" s="3"/>
      <c r="I89" s="3"/>
      <c r="J89" s="3"/>
      <c r="K89" s="3"/>
      <c r="L89" s="3"/>
      <c r="M89" s="3"/>
      <c r="N89" s="3"/>
      <c r="O89" s="3"/>
      <c r="P89" s="3"/>
      <c r="Q89" s="3"/>
      <c r="R89" s="3"/>
      <c r="S89" s="3"/>
      <c r="T89" s="3"/>
      <c r="U89" s="3"/>
      <c r="V89" s="3"/>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row>
    <row r="90" ht="14.25" customHeight="1">
      <c r="A90" s="1"/>
      <c r="B90" s="1"/>
      <c r="C90" s="1"/>
      <c r="D90" s="1"/>
      <c r="E90" s="1"/>
      <c r="F90" s="2"/>
      <c r="G90" s="2"/>
      <c r="H90" s="3"/>
      <c r="I90" s="3"/>
      <c r="J90" s="3"/>
      <c r="K90" s="3"/>
      <c r="L90" s="3"/>
      <c r="M90" s="3"/>
      <c r="N90" s="3"/>
      <c r="O90" s="3"/>
      <c r="P90" s="3"/>
      <c r="Q90" s="3"/>
      <c r="R90" s="3"/>
      <c r="S90" s="3"/>
      <c r="T90" s="3"/>
      <c r="U90" s="3"/>
      <c r="V90" s="3"/>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row>
    <row r="91" ht="14.25" customHeight="1">
      <c r="A91" s="1"/>
      <c r="B91" s="1"/>
      <c r="C91" s="1"/>
      <c r="D91" s="1"/>
      <c r="E91" s="1"/>
      <c r="F91" s="2"/>
      <c r="G91" s="2"/>
      <c r="H91" s="3"/>
      <c r="I91" s="3"/>
      <c r="J91" s="3"/>
      <c r="K91" s="3"/>
      <c r="L91" s="3"/>
      <c r="M91" s="3"/>
      <c r="N91" s="3"/>
      <c r="O91" s="3"/>
      <c r="P91" s="3"/>
      <c r="Q91" s="3"/>
      <c r="R91" s="3"/>
      <c r="S91" s="3"/>
      <c r="T91" s="3"/>
      <c r="U91" s="3"/>
      <c r="V91" s="3"/>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row>
    <row r="92" ht="14.25" customHeight="1">
      <c r="A92" s="1"/>
      <c r="B92" s="1"/>
      <c r="C92" s="1"/>
      <c r="D92" s="1"/>
      <c r="E92" s="1"/>
      <c r="F92" s="2"/>
      <c r="G92" s="2"/>
      <c r="H92" s="3"/>
      <c r="I92" s="3"/>
      <c r="J92" s="3"/>
      <c r="K92" s="3"/>
      <c r="L92" s="3"/>
      <c r="M92" s="3"/>
      <c r="N92" s="3"/>
      <c r="O92" s="3"/>
      <c r="P92" s="3"/>
      <c r="Q92" s="3"/>
      <c r="R92" s="3"/>
      <c r="S92" s="3"/>
      <c r="T92" s="3"/>
      <c r="U92" s="3"/>
      <c r="V92" s="3"/>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row>
    <row r="93" ht="14.25" customHeight="1">
      <c r="A93" s="1"/>
      <c r="B93" s="1"/>
      <c r="C93" s="1"/>
      <c r="D93" s="1"/>
      <c r="E93" s="1"/>
      <c r="F93" s="2"/>
      <c r="G93" s="2"/>
      <c r="H93" s="3"/>
      <c r="I93" s="3"/>
      <c r="J93" s="3"/>
      <c r="K93" s="3"/>
      <c r="L93" s="3"/>
      <c r="M93" s="3"/>
      <c r="N93" s="3"/>
      <c r="O93" s="3"/>
      <c r="P93" s="3"/>
      <c r="Q93" s="3"/>
      <c r="R93" s="3"/>
      <c r="S93" s="3"/>
      <c r="T93" s="3"/>
      <c r="U93" s="3"/>
      <c r="V93" s="3"/>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row>
    <row r="94" ht="14.25" customHeight="1">
      <c r="A94" s="1"/>
      <c r="B94" s="1"/>
      <c r="C94" s="1"/>
      <c r="D94" s="1"/>
      <c r="E94" s="1"/>
      <c r="F94" s="2"/>
      <c r="G94" s="2"/>
      <c r="H94" s="3"/>
      <c r="I94" s="3"/>
      <c r="J94" s="3"/>
      <c r="K94" s="3"/>
      <c r="L94" s="3"/>
      <c r="M94" s="3"/>
      <c r="N94" s="3"/>
      <c r="O94" s="3"/>
      <c r="P94" s="3"/>
      <c r="Q94" s="3"/>
      <c r="R94" s="3"/>
      <c r="S94" s="3"/>
      <c r="T94" s="3"/>
      <c r="U94" s="3"/>
      <c r="V94" s="3"/>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row>
    <row r="95" ht="14.25" customHeight="1">
      <c r="A95" s="1"/>
      <c r="B95" s="1"/>
      <c r="C95" s="1"/>
      <c r="D95" s="1"/>
      <c r="E95" s="1"/>
      <c r="F95" s="2"/>
      <c r="G95" s="2"/>
      <c r="H95" s="3"/>
      <c r="I95" s="3"/>
      <c r="J95" s="3"/>
      <c r="K95" s="3"/>
      <c r="L95" s="3"/>
      <c r="M95" s="3"/>
      <c r="N95" s="3"/>
      <c r="O95" s="3"/>
      <c r="P95" s="3"/>
      <c r="Q95" s="3"/>
      <c r="R95" s="3"/>
      <c r="S95" s="3"/>
      <c r="T95" s="3"/>
      <c r="U95" s="3"/>
      <c r="V95" s="3"/>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row>
    <row r="96" ht="14.25" customHeight="1">
      <c r="A96" s="1"/>
      <c r="B96" s="1"/>
      <c r="C96" s="1"/>
      <c r="D96" s="1"/>
      <c r="E96" s="1"/>
      <c r="F96" s="2"/>
      <c r="G96" s="2"/>
      <c r="H96" s="3"/>
      <c r="I96" s="3"/>
      <c r="J96" s="3"/>
      <c r="K96" s="3"/>
      <c r="L96" s="3"/>
      <c r="M96" s="3"/>
      <c r="N96" s="3"/>
      <c r="O96" s="3"/>
      <c r="P96" s="3"/>
      <c r="Q96" s="3"/>
      <c r="R96" s="3"/>
      <c r="S96" s="3"/>
      <c r="T96" s="3"/>
      <c r="U96" s="3"/>
      <c r="V96" s="3"/>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row>
    <row r="97" ht="14.25" customHeight="1">
      <c r="A97" s="1"/>
      <c r="B97" s="1"/>
      <c r="C97" s="1"/>
      <c r="D97" s="1"/>
      <c r="E97" s="1"/>
      <c r="F97" s="2"/>
      <c r="G97" s="2"/>
      <c r="H97" s="3"/>
      <c r="I97" s="3"/>
      <c r="J97" s="3"/>
      <c r="K97" s="3"/>
      <c r="L97" s="3"/>
      <c r="M97" s="3"/>
      <c r="N97" s="3"/>
      <c r="O97" s="3"/>
      <c r="P97" s="3"/>
      <c r="Q97" s="3"/>
      <c r="R97" s="3"/>
      <c r="S97" s="3"/>
      <c r="T97" s="3"/>
      <c r="U97" s="3"/>
      <c r="V97" s="3"/>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row>
    <row r="98" ht="14.25" customHeight="1">
      <c r="A98" s="1"/>
      <c r="B98" s="1"/>
      <c r="C98" s="1"/>
      <c r="D98" s="1"/>
      <c r="E98" s="1"/>
      <c r="F98" s="2"/>
      <c r="G98" s="2"/>
      <c r="H98" s="3"/>
      <c r="I98" s="3"/>
      <c r="J98" s="3"/>
      <c r="K98" s="3"/>
      <c r="L98" s="3"/>
      <c r="M98" s="3"/>
      <c r="N98" s="3"/>
      <c r="O98" s="3"/>
      <c r="P98" s="3"/>
      <c r="Q98" s="3"/>
      <c r="R98" s="3"/>
      <c r="S98" s="3"/>
      <c r="T98" s="3"/>
      <c r="U98" s="3"/>
      <c r="V98" s="3"/>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row>
    <row r="99" ht="14.25" customHeight="1">
      <c r="A99" s="1"/>
      <c r="B99" s="1"/>
      <c r="C99" s="1"/>
      <c r="D99" s="1"/>
      <c r="E99" s="1"/>
      <c r="F99" s="2"/>
      <c r="G99" s="2"/>
      <c r="H99" s="3"/>
      <c r="I99" s="3"/>
      <c r="J99" s="3"/>
      <c r="K99" s="3"/>
      <c r="L99" s="3"/>
      <c r="M99" s="3"/>
      <c r="N99" s="3"/>
      <c r="O99" s="3"/>
      <c r="P99" s="3"/>
      <c r="Q99" s="3"/>
      <c r="R99" s="3"/>
      <c r="S99" s="3"/>
      <c r="T99" s="3"/>
      <c r="U99" s="3"/>
      <c r="V99" s="3"/>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row>
    <row r="100" ht="14.25" customHeight="1">
      <c r="A100" s="1"/>
      <c r="B100" s="1"/>
      <c r="C100" s="1"/>
      <c r="D100" s="1"/>
      <c r="E100" s="1"/>
      <c r="F100" s="2"/>
      <c r="G100" s="2"/>
      <c r="H100" s="3"/>
      <c r="I100" s="3"/>
      <c r="J100" s="3"/>
      <c r="K100" s="3"/>
      <c r="L100" s="3"/>
      <c r="M100" s="3"/>
      <c r="N100" s="3"/>
      <c r="O100" s="3"/>
      <c r="P100" s="3"/>
      <c r="Q100" s="3"/>
      <c r="R100" s="3"/>
      <c r="S100" s="3"/>
      <c r="T100" s="3"/>
      <c r="U100" s="3"/>
      <c r="V100" s="3"/>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row>
    <row r="101" ht="14.25" customHeight="1">
      <c r="A101" s="1"/>
      <c r="B101" s="1"/>
      <c r="C101" s="1"/>
      <c r="D101" s="1"/>
      <c r="E101" s="1"/>
      <c r="F101" s="2"/>
      <c r="G101" s="2"/>
      <c r="H101" s="3"/>
      <c r="I101" s="3"/>
      <c r="J101" s="3"/>
      <c r="K101" s="3"/>
      <c r="L101" s="3"/>
      <c r="M101" s="3"/>
      <c r="N101" s="3"/>
      <c r="O101" s="3"/>
      <c r="P101" s="3"/>
      <c r="Q101" s="3"/>
      <c r="R101" s="3"/>
      <c r="S101" s="3"/>
      <c r="T101" s="3"/>
      <c r="U101" s="3"/>
      <c r="V101" s="3"/>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ht="14.25" customHeight="1">
      <c r="A102" s="1"/>
      <c r="B102" s="1"/>
      <c r="C102" s="1"/>
      <c r="D102" s="1"/>
      <c r="E102" s="1"/>
      <c r="F102" s="2"/>
      <c r="G102" s="2"/>
      <c r="H102" s="3"/>
      <c r="I102" s="3"/>
      <c r="J102" s="3"/>
      <c r="K102" s="3"/>
      <c r="L102" s="3"/>
      <c r="M102" s="3"/>
      <c r="N102" s="3"/>
      <c r="O102" s="3"/>
      <c r="P102" s="3"/>
      <c r="Q102" s="3"/>
      <c r="R102" s="3"/>
      <c r="S102" s="3"/>
      <c r="T102" s="3"/>
      <c r="U102" s="3"/>
      <c r="V102" s="3"/>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row>
    <row r="103" ht="14.25" customHeight="1">
      <c r="A103" s="1"/>
      <c r="B103" s="1"/>
      <c r="C103" s="1"/>
      <c r="D103" s="1"/>
      <c r="E103" s="1"/>
      <c r="F103" s="2"/>
      <c r="G103" s="2"/>
      <c r="H103" s="3"/>
      <c r="I103" s="3"/>
      <c r="J103" s="3"/>
      <c r="K103" s="3"/>
      <c r="L103" s="3"/>
      <c r="M103" s="3"/>
      <c r="N103" s="3"/>
      <c r="O103" s="3"/>
      <c r="P103" s="3"/>
      <c r="Q103" s="3"/>
      <c r="R103" s="3"/>
      <c r="S103" s="3"/>
      <c r="T103" s="3"/>
      <c r="U103" s="3"/>
      <c r="V103" s="3"/>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row>
    <row r="104" ht="14.25" customHeight="1">
      <c r="A104" s="1"/>
      <c r="B104" s="1"/>
      <c r="C104" s="1"/>
      <c r="D104" s="1"/>
      <c r="E104" s="1"/>
      <c r="F104" s="2"/>
      <c r="G104" s="2"/>
      <c r="H104" s="3"/>
      <c r="I104" s="3"/>
      <c r="J104" s="3"/>
      <c r="K104" s="3"/>
      <c r="L104" s="3"/>
      <c r="M104" s="3"/>
      <c r="N104" s="3"/>
      <c r="O104" s="3"/>
      <c r="P104" s="3"/>
      <c r="Q104" s="3"/>
      <c r="R104" s="3"/>
      <c r="S104" s="3"/>
      <c r="T104" s="3"/>
      <c r="U104" s="3"/>
      <c r="V104" s="3"/>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row>
    <row r="105" ht="14.25" customHeight="1">
      <c r="A105" s="1"/>
      <c r="B105" s="1"/>
      <c r="C105" s="1"/>
      <c r="D105" s="1"/>
      <c r="E105" s="1"/>
      <c r="F105" s="2"/>
      <c r="G105" s="2"/>
      <c r="H105" s="3"/>
      <c r="I105" s="3"/>
      <c r="J105" s="3"/>
      <c r="K105" s="3"/>
      <c r="L105" s="3"/>
      <c r="M105" s="3"/>
      <c r="N105" s="3"/>
      <c r="O105" s="3"/>
      <c r="P105" s="3"/>
      <c r="Q105" s="3"/>
      <c r="R105" s="3"/>
      <c r="S105" s="3"/>
      <c r="T105" s="3"/>
      <c r="U105" s="3"/>
      <c r="V105" s="3"/>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row>
    <row r="106" ht="14.25" customHeight="1">
      <c r="A106" s="1"/>
      <c r="B106" s="1"/>
      <c r="C106" s="1"/>
      <c r="D106" s="1"/>
      <c r="E106" s="1"/>
      <c r="F106" s="2"/>
      <c r="G106" s="2"/>
      <c r="H106" s="3"/>
      <c r="I106" s="3"/>
      <c r="J106" s="3"/>
      <c r="K106" s="3"/>
      <c r="L106" s="3"/>
      <c r="M106" s="3"/>
      <c r="N106" s="3"/>
      <c r="O106" s="3"/>
      <c r="P106" s="3"/>
      <c r="Q106" s="3"/>
      <c r="R106" s="3"/>
      <c r="S106" s="3"/>
      <c r="T106" s="3"/>
      <c r="U106" s="3"/>
      <c r="V106" s="3"/>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row>
    <row r="107" ht="14.25" customHeight="1">
      <c r="A107" s="1"/>
      <c r="B107" s="1"/>
      <c r="C107" s="1"/>
      <c r="D107" s="1"/>
      <c r="E107" s="1"/>
      <c r="F107" s="2"/>
      <c r="G107" s="2"/>
      <c r="H107" s="3"/>
      <c r="I107" s="3"/>
      <c r="J107" s="3"/>
      <c r="K107" s="3"/>
      <c r="L107" s="3"/>
      <c r="M107" s="3"/>
      <c r="N107" s="3"/>
      <c r="O107" s="3"/>
      <c r="P107" s="3"/>
      <c r="Q107" s="3"/>
      <c r="R107" s="3"/>
      <c r="S107" s="3"/>
      <c r="T107" s="3"/>
      <c r="U107" s="3"/>
      <c r="V107" s="3"/>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row>
    <row r="108" ht="14.25" customHeight="1">
      <c r="A108" s="1"/>
      <c r="B108" s="1"/>
      <c r="C108" s="1"/>
      <c r="D108" s="1"/>
      <c r="E108" s="1"/>
      <c r="F108" s="2"/>
      <c r="G108" s="2"/>
      <c r="H108" s="3"/>
      <c r="I108" s="3"/>
      <c r="J108" s="3"/>
      <c r="K108" s="3"/>
      <c r="L108" s="3"/>
      <c r="M108" s="3"/>
      <c r="N108" s="3"/>
      <c r="O108" s="3"/>
      <c r="P108" s="3"/>
      <c r="Q108" s="3"/>
      <c r="R108" s="3"/>
      <c r="S108" s="3"/>
      <c r="T108" s="3"/>
      <c r="U108" s="3"/>
      <c r="V108" s="3"/>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row>
    <row r="109" ht="14.25" customHeight="1">
      <c r="A109" s="1"/>
      <c r="B109" s="1"/>
      <c r="C109" s="1"/>
      <c r="D109" s="1"/>
      <c r="E109" s="1"/>
      <c r="F109" s="2"/>
      <c r="G109" s="2"/>
      <c r="H109" s="3"/>
      <c r="I109" s="3"/>
      <c r="J109" s="3"/>
      <c r="K109" s="3"/>
      <c r="L109" s="3"/>
      <c r="M109" s="3"/>
      <c r="N109" s="3"/>
      <c r="O109" s="3"/>
      <c r="P109" s="3"/>
      <c r="Q109" s="3"/>
      <c r="R109" s="3"/>
      <c r="S109" s="3"/>
      <c r="T109" s="3"/>
      <c r="U109" s="3"/>
      <c r="V109" s="3"/>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row>
    <row r="110" ht="14.25" customHeight="1">
      <c r="A110" s="1"/>
      <c r="B110" s="1"/>
      <c r="C110" s="1"/>
      <c r="D110" s="1"/>
      <c r="E110" s="1"/>
      <c r="F110" s="2"/>
      <c r="G110" s="2"/>
      <c r="H110" s="3"/>
      <c r="I110" s="3"/>
      <c r="J110" s="3"/>
      <c r="K110" s="3"/>
      <c r="L110" s="3"/>
      <c r="M110" s="3"/>
      <c r="N110" s="3"/>
      <c r="O110" s="3"/>
      <c r="P110" s="3"/>
      <c r="Q110" s="3"/>
      <c r="R110" s="3"/>
      <c r="S110" s="3"/>
      <c r="T110" s="3"/>
      <c r="U110" s="3"/>
      <c r="V110" s="3"/>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row>
    <row r="111" ht="14.25" customHeight="1">
      <c r="A111" s="1"/>
      <c r="B111" s="1"/>
      <c r="C111" s="1"/>
      <c r="D111" s="1"/>
      <c r="E111" s="1"/>
      <c r="F111" s="2"/>
      <c r="G111" s="2"/>
      <c r="H111" s="3"/>
      <c r="I111" s="3"/>
      <c r="J111" s="3"/>
      <c r="K111" s="3"/>
      <c r="L111" s="3"/>
      <c r="M111" s="3"/>
      <c r="N111" s="3"/>
      <c r="O111" s="3"/>
      <c r="P111" s="3"/>
      <c r="Q111" s="3"/>
      <c r="R111" s="3"/>
      <c r="S111" s="3"/>
      <c r="T111" s="3"/>
      <c r="U111" s="3"/>
      <c r="V111" s="3"/>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row>
    <row r="112" ht="14.25" customHeight="1">
      <c r="A112" s="1"/>
      <c r="B112" s="1"/>
      <c r="C112" s="1"/>
      <c r="D112" s="1"/>
      <c r="E112" s="1"/>
      <c r="F112" s="2"/>
      <c r="G112" s="2"/>
      <c r="H112" s="3"/>
      <c r="I112" s="3"/>
      <c r="J112" s="3"/>
      <c r="K112" s="3"/>
      <c r="L112" s="3"/>
      <c r="M112" s="3"/>
      <c r="N112" s="3"/>
      <c r="O112" s="3"/>
      <c r="P112" s="3"/>
      <c r="Q112" s="3"/>
      <c r="R112" s="3"/>
      <c r="S112" s="3"/>
      <c r="T112" s="3"/>
      <c r="U112" s="3"/>
      <c r="V112" s="3"/>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row>
    <row r="113" ht="14.25" customHeight="1">
      <c r="A113" s="1"/>
      <c r="B113" s="1"/>
      <c r="C113" s="1"/>
      <c r="D113" s="1"/>
      <c r="E113" s="1"/>
      <c r="F113" s="2"/>
      <c r="G113" s="2"/>
      <c r="H113" s="3"/>
      <c r="I113" s="3"/>
      <c r="J113" s="3"/>
      <c r="K113" s="3"/>
      <c r="L113" s="3"/>
      <c r="M113" s="3"/>
      <c r="N113" s="3"/>
      <c r="O113" s="3"/>
      <c r="P113" s="3"/>
      <c r="Q113" s="3"/>
      <c r="R113" s="3"/>
      <c r="S113" s="3"/>
      <c r="T113" s="3"/>
      <c r="U113" s="3"/>
      <c r="V113" s="3"/>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row>
    <row r="114" ht="14.25" customHeight="1">
      <c r="A114" s="1"/>
      <c r="B114" s="1"/>
      <c r="C114" s="1"/>
      <c r="D114" s="1"/>
      <c r="E114" s="1"/>
      <c r="F114" s="2"/>
      <c r="G114" s="2"/>
      <c r="H114" s="3"/>
      <c r="I114" s="3"/>
      <c r="J114" s="3"/>
      <c r="K114" s="3"/>
      <c r="L114" s="3"/>
      <c r="M114" s="3"/>
      <c r="N114" s="3"/>
      <c r="O114" s="3"/>
      <c r="P114" s="3"/>
      <c r="Q114" s="3"/>
      <c r="R114" s="3"/>
      <c r="S114" s="3"/>
      <c r="T114" s="3"/>
      <c r="U114" s="3"/>
      <c r="V114" s="3"/>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row>
    <row r="115" ht="14.25" customHeight="1">
      <c r="A115" s="1"/>
      <c r="B115" s="1"/>
      <c r="C115" s="1"/>
      <c r="D115" s="1"/>
      <c r="E115" s="1"/>
      <c r="F115" s="2"/>
      <c r="G115" s="2"/>
      <c r="H115" s="3"/>
      <c r="I115" s="3"/>
      <c r="J115" s="3"/>
      <c r="K115" s="3"/>
      <c r="L115" s="3"/>
      <c r="M115" s="3"/>
      <c r="N115" s="3"/>
      <c r="O115" s="3"/>
      <c r="P115" s="3"/>
      <c r="Q115" s="3"/>
      <c r="R115" s="3"/>
      <c r="S115" s="3"/>
      <c r="T115" s="3"/>
      <c r="U115" s="3"/>
      <c r="V115" s="3"/>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row>
    <row r="116" ht="14.25" customHeight="1">
      <c r="A116" s="1"/>
      <c r="B116" s="1"/>
      <c r="C116" s="1"/>
      <c r="D116" s="1"/>
      <c r="E116" s="1"/>
      <c r="F116" s="2"/>
      <c r="G116" s="2"/>
      <c r="H116" s="3"/>
      <c r="I116" s="3"/>
      <c r="J116" s="3"/>
      <c r="K116" s="3"/>
      <c r="L116" s="3"/>
      <c r="M116" s="3"/>
      <c r="N116" s="3"/>
      <c r="O116" s="3"/>
      <c r="P116" s="3"/>
      <c r="Q116" s="3"/>
      <c r="R116" s="3"/>
      <c r="S116" s="3"/>
      <c r="T116" s="3"/>
      <c r="U116" s="3"/>
      <c r="V116" s="3"/>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row>
    <row r="117" ht="14.25" customHeight="1">
      <c r="A117" s="1"/>
      <c r="B117" s="1"/>
      <c r="C117" s="1"/>
      <c r="D117" s="1"/>
      <c r="E117" s="1"/>
      <c r="F117" s="2"/>
      <c r="G117" s="2"/>
      <c r="H117" s="3"/>
      <c r="I117" s="3"/>
      <c r="J117" s="3"/>
      <c r="K117" s="3"/>
      <c r="L117" s="3"/>
      <c r="M117" s="3"/>
      <c r="N117" s="3"/>
      <c r="O117" s="3"/>
      <c r="P117" s="3"/>
      <c r="Q117" s="3"/>
      <c r="R117" s="3"/>
      <c r="S117" s="3"/>
      <c r="T117" s="3"/>
      <c r="U117" s="3"/>
      <c r="V117" s="3"/>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row>
    <row r="118" ht="14.25" customHeight="1">
      <c r="A118" s="1"/>
      <c r="B118" s="1"/>
      <c r="C118" s="1"/>
      <c r="D118" s="1"/>
      <c r="E118" s="1"/>
      <c r="F118" s="2"/>
      <c r="G118" s="2"/>
      <c r="H118" s="3"/>
      <c r="I118" s="3"/>
      <c r="J118" s="3"/>
      <c r="K118" s="3"/>
      <c r="L118" s="3"/>
      <c r="M118" s="3"/>
      <c r="N118" s="3"/>
      <c r="O118" s="3"/>
      <c r="P118" s="3"/>
      <c r="Q118" s="3"/>
      <c r="R118" s="3"/>
      <c r="S118" s="3"/>
      <c r="T118" s="3"/>
      <c r="U118" s="3"/>
      <c r="V118" s="3"/>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row>
    <row r="119" ht="14.25" customHeight="1">
      <c r="A119" s="1"/>
      <c r="B119" s="1"/>
      <c r="C119" s="1"/>
      <c r="D119" s="1"/>
      <c r="E119" s="1"/>
      <c r="F119" s="2"/>
      <c r="G119" s="2"/>
      <c r="H119" s="3"/>
      <c r="I119" s="3"/>
      <c r="J119" s="3"/>
      <c r="K119" s="3"/>
      <c r="L119" s="3"/>
      <c r="M119" s="3"/>
      <c r="N119" s="3"/>
      <c r="O119" s="3"/>
      <c r="P119" s="3"/>
      <c r="Q119" s="3"/>
      <c r="R119" s="3"/>
      <c r="S119" s="3"/>
      <c r="T119" s="3"/>
      <c r="U119" s="3"/>
      <c r="V119" s="3"/>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row>
    <row r="120" ht="14.25" customHeight="1">
      <c r="A120" s="1"/>
      <c r="B120" s="1"/>
      <c r="C120" s="1"/>
      <c r="D120" s="1"/>
      <c r="E120" s="1"/>
      <c r="F120" s="2"/>
      <c r="G120" s="2"/>
      <c r="H120" s="3"/>
      <c r="I120" s="3"/>
      <c r="J120" s="3"/>
      <c r="K120" s="3"/>
      <c r="L120" s="3"/>
      <c r="M120" s="3"/>
      <c r="N120" s="3"/>
      <c r="O120" s="3"/>
      <c r="P120" s="3"/>
      <c r="Q120" s="3"/>
      <c r="R120" s="3"/>
      <c r="S120" s="3"/>
      <c r="T120" s="3"/>
      <c r="U120" s="3"/>
      <c r="V120" s="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row>
    <row r="121" ht="14.25" customHeight="1">
      <c r="A121" s="1"/>
      <c r="B121" s="1"/>
      <c r="C121" s="1"/>
      <c r="D121" s="1"/>
      <c r="E121" s="1"/>
      <c r="F121" s="2"/>
      <c r="G121" s="2"/>
      <c r="H121" s="3"/>
      <c r="I121" s="3"/>
      <c r="J121" s="3"/>
      <c r="K121" s="3"/>
      <c r="L121" s="3"/>
      <c r="M121" s="3"/>
      <c r="N121" s="3"/>
      <c r="O121" s="3"/>
      <c r="P121" s="3"/>
      <c r="Q121" s="3"/>
      <c r="R121" s="3"/>
      <c r="S121" s="3"/>
      <c r="T121" s="3"/>
      <c r="U121" s="3"/>
      <c r="V121" s="3"/>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row>
    <row r="122" ht="14.25" customHeight="1">
      <c r="A122" s="1"/>
      <c r="B122" s="1"/>
      <c r="C122" s="1"/>
      <c r="D122" s="1"/>
      <c r="E122" s="1"/>
      <c r="F122" s="2"/>
      <c r="G122" s="2"/>
      <c r="H122" s="3"/>
      <c r="I122" s="3"/>
      <c r="J122" s="3"/>
      <c r="K122" s="3"/>
      <c r="L122" s="3"/>
      <c r="M122" s="3"/>
      <c r="N122" s="3"/>
      <c r="O122" s="3"/>
      <c r="P122" s="3"/>
      <c r="Q122" s="3"/>
      <c r="R122" s="3"/>
      <c r="S122" s="3"/>
      <c r="T122" s="3"/>
      <c r="U122" s="3"/>
      <c r="V122" s="3"/>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row>
    <row r="123" ht="14.25" customHeight="1">
      <c r="A123" s="1"/>
      <c r="B123" s="1"/>
      <c r="C123" s="1"/>
      <c r="D123" s="1"/>
      <c r="E123" s="1"/>
      <c r="F123" s="2"/>
      <c r="G123" s="2"/>
      <c r="H123" s="3"/>
      <c r="I123" s="3"/>
      <c r="J123" s="3"/>
      <c r="K123" s="3"/>
      <c r="L123" s="3"/>
      <c r="M123" s="3"/>
      <c r="N123" s="3"/>
      <c r="O123" s="3"/>
      <c r="P123" s="3"/>
      <c r="Q123" s="3"/>
      <c r="R123" s="3"/>
      <c r="S123" s="3"/>
      <c r="T123" s="3"/>
      <c r="U123" s="3"/>
      <c r="V123" s="3"/>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row>
    <row r="124" ht="14.25" customHeight="1">
      <c r="A124" s="1"/>
      <c r="B124" s="1"/>
      <c r="C124" s="1"/>
      <c r="D124" s="1"/>
      <c r="E124" s="1"/>
      <c r="F124" s="2"/>
      <c r="G124" s="2"/>
      <c r="H124" s="3"/>
      <c r="I124" s="3"/>
      <c r="J124" s="3"/>
      <c r="K124" s="3"/>
      <c r="L124" s="3"/>
      <c r="M124" s="3"/>
      <c r="N124" s="3"/>
      <c r="O124" s="3"/>
      <c r="P124" s="3"/>
      <c r="Q124" s="3"/>
      <c r="R124" s="3"/>
      <c r="S124" s="3"/>
      <c r="T124" s="3"/>
      <c r="U124" s="3"/>
      <c r="V124" s="3"/>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row>
    <row r="125" ht="14.25" customHeight="1">
      <c r="A125" s="1"/>
      <c r="B125" s="1"/>
      <c r="C125" s="1"/>
      <c r="D125" s="1"/>
      <c r="E125" s="1"/>
      <c r="F125" s="2"/>
      <c r="G125" s="2"/>
      <c r="H125" s="3"/>
      <c r="I125" s="3"/>
      <c r="J125" s="3"/>
      <c r="K125" s="3"/>
      <c r="L125" s="3"/>
      <c r="M125" s="3"/>
      <c r="N125" s="3"/>
      <c r="O125" s="3"/>
      <c r="P125" s="3"/>
      <c r="Q125" s="3"/>
      <c r="R125" s="3"/>
      <c r="S125" s="3"/>
      <c r="T125" s="3"/>
      <c r="U125" s="3"/>
      <c r="V125" s="3"/>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row>
    <row r="126" ht="14.25" customHeight="1">
      <c r="A126" s="1"/>
      <c r="B126" s="1"/>
      <c r="C126" s="1"/>
      <c r="D126" s="1"/>
      <c r="E126" s="1"/>
      <c r="F126" s="2"/>
      <c r="G126" s="2"/>
      <c r="H126" s="3"/>
      <c r="I126" s="3"/>
      <c r="J126" s="3"/>
      <c r="K126" s="3"/>
      <c r="L126" s="3"/>
      <c r="M126" s="3"/>
      <c r="N126" s="3"/>
      <c r="O126" s="3"/>
      <c r="P126" s="3"/>
      <c r="Q126" s="3"/>
      <c r="R126" s="3"/>
      <c r="S126" s="3"/>
      <c r="T126" s="3"/>
      <c r="U126" s="3"/>
      <c r="V126" s="3"/>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row>
    <row r="127" ht="14.25" customHeight="1">
      <c r="A127" s="1"/>
      <c r="B127" s="1"/>
      <c r="C127" s="1"/>
      <c r="D127" s="1"/>
      <c r="E127" s="1"/>
      <c r="F127" s="2"/>
      <c r="G127" s="2"/>
      <c r="H127" s="3"/>
      <c r="I127" s="3"/>
      <c r="J127" s="3"/>
      <c r="K127" s="3"/>
      <c r="L127" s="3"/>
      <c r="M127" s="3"/>
      <c r="N127" s="3"/>
      <c r="O127" s="3"/>
      <c r="P127" s="3"/>
      <c r="Q127" s="3"/>
      <c r="R127" s="3"/>
      <c r="S127" s="3"/>
      <c r="T127" s="3"/>
      <c r="U127" s="3"/>
      <c r="V127" s="3"/>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row>
    <row r="128" ht="14.25" customHeight="1">
      <c r="A128" s="1"/>
      <c r="B128" s="1"/>
      <c r="C128" s="1"/>
      <c r="D128" s="1"/>
      <c r="E128" s="1"/>
      <c r="F128" s="2"/>
      <c r="G128" s="2"/>
      <c r="H128" s="3"/>
      <c r="I128" s="3"/>
      <c r="J128" s="3"/>
      <c r="K128" s="3"/>
      <c r="L128" s="3"/>
      <c r="M128" s="3"/>
      <c r="N128" s="3"/>
      <c r="O128" s="3"/>
      <c r="P128" s="3"/>
      <c r="Q128" s="3"/>
      <c r="R128" s="3"/>
      <c r="S128" s="3"/>
      <c r="T128" s="3"/>
      <c r="U128" s="3"/>
      <c r="V128" s="3"/>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row>
    <row r="129" ht="14.25" customHeight="1">
      <c r="A129" s="1"/>
      <c r="B129" s="1"/>
      <c r="C129" s="1"/>
      <c r="D129" s="1"/>
      <c r="E129" s="1"/>
      <c r="F129" s="2"/>
      <c r="G129" s="2"/>
      <c r="H129" s="3"/>
      <c r="I129" s="3"/>
      <c r="J129" s="3"/>
      <c r="K129" s="3"/>
      <c r="L129" s="3"/>
      <c r="M129" s="3"/>
      <c r="N129" s="3"/>
      <c r="O129" s="3"/>
      <c r="P129" s="3"/>
      <c r="Q129" s="3"/>
      <c r="R129" s="3"/>
      <c r="S129" s="3"/>
      <c r="T129" s="3"/>
      <c r="U129" s="3"/>
      <c r="V129" s="3"/>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row>
    <row r="130" ht="14.25" customHeight="1">
      <c r="A130" s="1"/>
      <c r="B130" s="1"/>
      <c r="C130" s="1"/>
      <c r="D130" s="1"/>
      <c r="E130" s="1"/>
      <c r="F130" s="2"/>
      <c r="G130" s="2"/>
      <c r="H130" s="3"/>
      <c r="I130" s="3"/>
      <c r="J130" s="3"/>
      <c r="K130" s="3"/>
      <c r="L130" s="3"/>
      <c r="M130" s="3"/>
      <c r="N130" s="3"/>
      <c r="O130" s="3"/>
      <c r="P130" s="3"/>
      <c r="Q130" s="3"/>
      <c r="R130" s="3"/>
      <c r="S130" s="3"/>
      <c r="T130" s="3"/>
      <c r="U130" s="3"/>
      <c r="V130" s="3"/>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ht="14.25" customHeight="1">
      <c r="A131" s="1"/>
      <c r="B131" s="1"/>
      <c r="C131" s="1"/>
      <c r="D131" s="1"/>
      <c r="E131" s="1"/>
      <c r="F131" s="2"/>
      <c r="G131" s="2"/>
      <c r="H131" s="3"/>
      <c r="I131" s="3"/>
      <c r="J131" s="3"/>
      <c r="K131" s="3"/>
      <c r="L131" s="3"/>
      <c r="M131" s="3"/>
      <c r="N131" s="3"/>
      <c r="O131" s="3"/>
      <c r="P131" s="3"/>
      <c r="Q131" s="3"/>
      <c r="R131" s="3"/>
      <c r="S131" s="3"/>
      <c r="T131" s="3"/>
      <c r="U131" s="3"/>
      <c r="V131" s="3"/>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row r="132" ht="14.25" customHeight="1">
      <c r="A132" s="1"/>
      <c r="B132" s="1"/>
      <c r="C132" s="1"/>
      <c r="D132" s="1"/>
      <c r="E132" s="1"/>
      <c r="F132" s="2"/>
      <c r="G132" s="2"/>
      <c r="H132" s="3"/>
      <c r="I132" s="3"/>
      <c r="J132" s="3"/>
      <c r="K132" s="3"/>
      <c r="L132" s="3"/>
      <c r="M132" s="3"/>
      <c r="N132" s="3"/>
      <c r="O132" s="3"/>
      <c r="P132" s="3"/>
      <c r="Q132" s="3"/>
      <c r="R132" s="3"/>
      <c r="S132" s="3"/>
      <c r="T132" s="3"/>
      <c r="U132" s="3"/>
      <c r="V132" s="3"/>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row>
    <row r="133" ht="14.25" customHeight="1">
      <c r="A133" s="1"/>
      <c r="B133" s="1"/>
      <c r="C133" s="1"/>
      <c r="D133" s="1"/>
      <c r="E133" s="1"/>
      <c r="F133" s="2"/>
      <c r="G133" s="2"/>
      <c r="H133" s="3"/>
      <c r="I133" s="3"/>
      <c r="J133" s="3"/>
      <c r="K133" s="3"/>
      <c r="L133" s="3"/>
      <c r="M133" s="3"/>
      <c r="N133" s="3"/>
      <c r="O133" s="3"/>
      <c r="P133" s="3"/>
      <c r="Q133" s="3"/>
      <c r="R133" s="3"/>
      <c r="S133" s="3"/>
      <c r="T133" s="3"/>
      <c r="U133" s="3"/>
      <c r="V133" s="3"/>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row>
    <row r="134" ht="14.25" customHeight="1">
      <c r="A134" s="1"/>
      <c r="B134" s="1"/>
      <c r="C134" s="1"/>
      <c r="D134" s="1"/>
      <c r="E134" s="1"/>
      <c r="F134" s="2"/>
      <c r="G134" s="2"/>
      <c r="H134" s="3"/>
      <c r="I134" s="3"/>
      <c r="J134" s="3"/>
      <c r="K134" s="3"/>
      <c r="L134" s="3"/>
      <c r="M134" s="3"/>
      <c r="N134" s="3"/>
      <c r="O134" s="3"/>
      <c r="P134" s="3"/>
      <c r="Q134" s="3"/>
      <c r="R134" s="3"/>
      <c r="S134" s="3"/>
      <c r="T134" s="3"/>
      <c r="U134" s="3"/>
      <c r="V134" s="3"/>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row>
    <row r="135" ht="14.25" customHeight="1">
      <c r="A135" s="1"/>
      <c r="B135" s="1"/>
      <c r="C135" s="1"/>
      <c r="D135" s="1"/>
      <c r="E135" s="1"/>
      <c r="F135" s="2"/>
      <c r="G135" s="2"/>
      <c r="H135" s="3"/>
      <c r="I135" s="3"/>
      <c r="J135" s="3"/>
      <c r="K135" s="3"/>
      <c r="L135" s="3"/>
      <c r="M135" s="3"/>
      <c r="N135" s="3"/>
      <c r="O135" s="3"/>
      <c r="P135" s="3"/>
      <c r="Q135" s="3"/>
      <c r="R135" s="3"/>
      <c r="S135" s="3"/>
      <c r="T135" s="3"/>
      <c r="U135" s="3"/>
      <c r="V135" s="3"/>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row>
    <row r="136" ht="14.25" customHeight="1">
      <c r="A136" s="1"/>
      <c r="B136" s="1"/>
      <c r="C136" s="1"/>
      <c r="D136" s="1"/>
      <c r="E136" s="1"/>
      <c r="F136" s="2"/>
      <c r="G136" s="2"/>
      <c r="H136" s="3"/>
      <c r="I136" s="3"/>
      <c r="J136" s="3"/>
      <c r="K136" s="3"/>
      <c r="L136" s="3"/>
      <c r="M136" s="3"/>
      <c r="N136" s="3"/>
      <c r="O136" s="3"/>
      <c r="P136" s="3"/>
      <c r="Q136" s="3"/>
      <c r="R136" s="3"/>
      <c r="S136" s="3"/>
      <c r="T136" s="3"/>
      <c r="U136" s="3"/>
      <c r="V136" s="3"/>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row>
    <row r="137" ht="14.25" customHeight="1">
      <c r="A137" s="1"/>
      <c r="B137" s="1"/>
      <c r="C137" s="1"/>
      <c r="D137" s="1"/>
      <c r="E137" s="1"/>
      <c r="F137" s="2"/>
      <c r="G137" s="2"/>
      <c r="H137" s="3"/>
      <c r="I137" s="3"/>
      <c r="J137" s="3"/>
      <c r="K137" s="3"/>
      <c r="L137" s="3"/>
      <c r="M137" s="3"/>
      <c r="N137" s="3"/>
      <c r="O137" s="3"/>
      <c r="P137" s="3"/>
      <c r="Q137" s="3"/>
      <c r="R137" s="3"/>
      <c r="S137" s="3"/>
      <c r="T137" s="3"/>
      <c r="U137" s="3"/>
      <c r="V137" s="3"/>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row>
    <row r="138" ht="14.25" customHeight="1">
      <c r="A138" s="1"/>
      <c r="B138" s="1"/>
      <c r="C138" s="1"/>
      <c r="D138" s="1"/>
      <c r="E138" s="1"/>
      <c r="F138" s="2"/>
      <c r="G138" s="2"/>
      <c r="H138" s="3"/>
      <c r="I138" s="3"/>
      <c r="J138" s="3"/>
      <c r="K138" s="3"/>
      <c r="L138" s="3"/>
      <c r="M138" s="3"/>
      <c r="N138" s="3"/>
      <c r="O138" s="3"/>
      <c r="P138" s="3"/>
      <c r="Q138" s="3"/>
      <c r="R138" s="3"/>
      <c r="S138" s="3"/>
      <c r="T138" s="3"/>
      <c r="U138" s="3"/>
      <c r="V138" s="3"/>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row>
    <row r="139" ht="14.25" customHeight="1">
      <c r="A139" s="1"/>
      <c r="B139" s="1"/>
      <c r="C139" s="1"/>
      <c r="D139" s="1"/>
      <c r="E139" s="1"/>
      <c r="F139" s="2"/>
      <c r="G139" s="2"/>
      <c r="H139" s="3"/>
      <c r="I139" s="3"/>
      <c r="J139" s="3"/>
      <c r="K139" s="3"/>
      <c r="L139" s="3"/>
      <c r="M139" s="3"/>
      <c r="N139" s="3"/>
      <c r="O139" s="3"/>
      <c r="P139" s="3"/>
      <c r="Q139" s="3"/>
      <c r="R139" s="3"/>
      <c r="S139" s="3"/>
      <c r="T139" s="3"/>
      <c r="U139" s="3"/>
      <c r="V139" s="3"/>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row>
    <row r="140" ht="14.25" customHeight="1">
      <c r="A140" s="1"/>
      <c r="B140" s="1"/>
      <c r="C140" s="1"/>
      <c r="D140" s="1"/>
      <c r="E140" s="1"/>
      <c r="F140" s="2"/>
      <c r="G140" s="2"/>
      <c r="H140" s="3"/>
      <c r="I140" s="3"/>
      <c r="J140" s="3"/>
      <c r="K140" s="3"/>
      <c r="L140" s="3"/>
      <c r="M140" s="3"/>
      <c r="N140" s="3"/>
      <c r="O140" s="3"/>
      <c r="P140" s="3"/>
      <c r="Q140" s="3"/>
      <c r="R140" s="3"/>
      <c r="S140" s="3"/>
      <c r="T140" s="3"/>
      <c r="U140" s="3"/>
      <c r="V140" s="3"/>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row>
    <row r="141" ht="14.25" customHeight="1">
      <c r="A141" s="1"/>
      <c r="B141" s="1"/>
      <c r="C141" s="1"/>
      <c r="D141" s="1"/>
      <c r="E141" s="1"/>
      <c r="F141" s="2"/>
      <c r="G141" s="2"/>
      <c r="H141" s="3"/>
      <c r="I141" s="3"/>
      <c r="J141" s="3"/>
      <c r="K141" s="3"/>
      <c r="L141" s="3"/>
      <c r="M141" s="3"/>
      <c r="N141" s="3"/>
      <c r="O141" s="3"/>
      <c r="P141" s="3"/>
      <c r="Q141" s="3"/>
      <c r="R141" s="3"/>
      <c r="S141" s="3"/>
      <c r="T141" s="3"/>
      <c r="U141" s="3"/>
      <c r="V141" s="3"/>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row>
    <row r="142" ht="14.25" customHeight="1">
      <c r="A142" s="1"/>
      <c r="B142" s="1"/>
      <c r="C142" s="1"/>
      <c r="D142" s="1"/>
      <c r="E142" s="1"/>
      <c r="F142" s="2"/>
      <c r="G142" s="2"/>
      <c r="H142" s="3"/>
      <c r="I142" s="3"/>
      <c r="J142" s="3"/>
      <c r="K142" s="3"/>
      <c r="L142" s="3"/>
      <c r="M142" s="3"/>
      <c r="N142" s="3"/>
      <c r="O142" s="3"/>
      <c r="P142" s="3"/>
      <c r="Q142" s="3"/>
      <c r="R142" s="3"/>
      <c r="S142" s="3"/>
      <c r="T142" s="3"/>
      <c r="U142" s="3"/>
      <c r="V142" s="3"/>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row>
    <row r="143" ht="14.25" customHeight="1">
      <c r="A143" s="1"/>
      <c r="B143" s="1"/>
      <c r="C143" s="1"/>
      <c r="D143" s="1"/>
      <c r="E143" s="1"/>
      <c r="F143" s="2"/>
      <c r="G143" s="2"/>
      <c r="H143" s="3"/>
      <c r="I143" s="3"/>
      <c r="J143" s="3"/>
      <c r="K143" s="3"/>
      <c r="L143" s="3"/>
      <c r="M143" s="3"/>
      <c r="N143" s="3"/>
      <c r="O143" s="3"/>
      <c r="P143" s="3"/>
      <c r="Q143" s="3"/>
      <c r="R143" s="3"/>
      <c r="S143" s="3"/>
      <c r="T143" s="3"/>
      <c r="U143" s="3"/>
      <c r="V143" s="3"/>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row>
    <row r="144" ht="14.25" customHeight="1">
      <c r="A144" s="1"/>
      <c r="B144" s="1"/>
      <c r="C144" s="1"/>
      <c r="D144" s="1"/>
      <c r="E144" s="1"/>
      <c r="F144" s="2"/>
      <c r="G144" s="2"/>
      <c r="H144" s="3"/>
      <c r="I144" s="3"/>
      <c r="J144" s="3"/>
      <c r="K144" s="3"/>
      <c r="L144" s="3"/>
      <c r="M144" s="3"/>
      <c r="N144" s="3"/>
      <c r="O144" s="3"/>
      <c r="P144" s="3"/>
      <c r="Q144" s="3"/>
      <c r="R144" s="3"/>
      <c r="S144" s="3"/>
      <c r="T144" s="3"/>
      <c r="U144" s="3"/>
      <c r="V144" s="3"/>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row>
    <row r="145" ht="14.25" customHeight="1">
      <c r="A145" s="1"/>
      <c r="B145" s="1"/>
      <c r="C145" s="1"/>
      <c r="D145" s="1"/>
      <c r="E145" s="1"/>
      <c r="F145" s="2"/>
      <c r="G145" s="2"/>
      <c r="H145" s="3"/>
      <c r="I145" s="3"/>
      <c r="J145" s="3"/>
      <c r="K145" s="3"/>
      <c r="L145" s="3"/>
      <c r="M145" s="3"/>
      <c r="N145" s="3"/>
      <c r="O145" s="3"/>
      <c r="P145" s="3"/>
      <c r="Q145" s="3"/>
      <c r="R145" s="3"/>
      <c r="S145" s="3"/>
      <c r="T145" s="3"/>
      <c r="U145" s="3"/>
      <c r="V145" s="3"/>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row>
    <row r="146" ht="14.25" customHeight="1">
      <c r="A146" s="1"/>
      <c r="B146" s="1"/>
      <c r="C146" s="1"/>
      <c r="D146" s="1"/>
      <c r="E146" s="1"/>
      <c r="F146" s="2"/>
      <c r="G146" s="2"/>
      <c r="H146" s="3"/>
      <c r="I146" s="3"/>
      <c r="J146" s="3"/>
      <c r="K146" s="3"/>
      <c r="L146" s="3"/>
      <c r="M146" s="3"/>
      <c r="N146" s="3"/>
      <c r="O146" s="3"/>
      <c r="P146" s="3"/>
      <c r="Q146" s="3"/>
      <c r="R146" s="3"/>
      <c r="S146" s="3"/>
      <c r="T146" s="3"/>
      <c r="U146" s="3"/>
      <c r="V146" s="3"/>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row>
    <row r="147" ht="14.25" customHeight="1">
      <c r="A147" s="1"/>
      <c r="B147" s="1"/>
      <c r="C147" s="1"/>
      <c r="D147" s="1"/>
      <c r="E147" s="1"/>
      <c r="F147" s="2"/>
      <c r="G147" s="2"/>
      <c r="H147" s="3"/>
      <c r="I147" s="3"/>
      <c r="J147" s="3"/>
      <c r="K147" s="3"/>
      <c r="L147" s="3"/>
      <c r="M147" s="3"/>
      <c r="N147" s="3"/>
      <c r="O147" s="3"/>
      <c r="P147" s="3"/>
      <c r="Q147" s="3"/>
      <c r="R147" s="3"/>
      <c r="S147" s="3"/>
      <c r="T147" s="3"/>
      <c r="U147" s="3"/>
      <c r="V147" s="3"/>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row>
    <row r="148" ht="14.25" customHeight="1">
      <c r="A148" s="1"/>
      <c r="B148" s="1"/>
      <c r="C148" s="1"/>
      <c r="D148" s="1"/>
      <c r="E148" s="1"/>
      <c r="F148" s="2"/>
      <c r="G148" s="2"/>
      <c r="H148" s="3"/>
      <c r="I148" s="3"/>
      <c r="J148" s="3"/>
      <c r="K148" s="3"/>
      <c r="L148" s="3"/>
      <c r="M148" s="3"/>
      <c r="N148" s="3"/>
      <c r="O148" s="3"/>
      <c r="P148" s="3"/>
      <c r="Q148" s="3"/>
      <c r="R148" s="3"/>
      <c r="S148" s="3"/>
      <c r="T148" s="3"/>
      <c r="U148" s="3"/>
      <c r="V148" s="3"/>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row>
    <row r="149" ht="14.25" customHeight="1">
      <c r="A149" s="1"/>
      <c r="B149" s="1"/>
      <c r="C149" s="1"/>
      <c r="D149" s="1"/>
      <c r="E149" s="1"/>
      <c r="F149" s="2"/>
      <c r="G149" s="2"/>
      <c r="H149" s="3"/>
      <c r="I149" s="3"/>
      <c r="J149" s="3"/>
      <c r="K149" s="3"/>
      <c r="L149" s="3"/>
      <c r="M149" s="3"/>
      <c r="N149" s="3"/>
      <c r="O149" s="3"/>
      <c r="P149" s="3"/>
      <c r="Q149" s="3"/>
      <c r="R149" s="3"/>
      <c r="S149" s="3"/>
      <c r="T149" s="3"/>
      <c r="U149" s="3"/>
      <c r="V149" s="3"/>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row>
    <row r="150" ht="14.25" customHeight="1">
      <c r="A150" s="1"/>
      <c r="B150" s="1"/>
      <c r="C150" s="1"/>
      <c r="D150" s="1"/>
      <c r="E150" s="1"/>
      <c r="F150" s="2"/>
      <c r="G150" s="2"/>
      <c r="H150" s="3"/>
      <c r="I150" s="3"/>
      <c r="J150" s="3"/>
      <c r="K150" s="3"/>
      <c r="L150" s="3"/>
      <c r="M150" s="3"/>
      <c r="N150" s="3"/>
      <c r="O150" s="3"/>
      <c r="P150" s="3"/>
      <c r="Q150" s="3"/>
      <c r="R150" s="3"/>
      <c r="S150" s="3"/>
      <c r="T150" s="3"/>
      <c r="U150" s="3"/>
      <c r="V150" s="3"/>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row>
    <row r="151" ht="14.25" customHeight="1">
      <c r="A151" s="1"/>
      <c r="B151" s="1"/>
      <c r="C151" s="1"/>
      <c r="D151" s="1"/>
      <c r="E151" s="1"/>
      <c r="F151" s="2"/>
      <c r="G151" s="2"/>
      <c r="H151" s="3"/>
      <c r="I151" s="3"/>
      <c r="J151" s="3"/>
      <c r="K151" s="3"/>
      <c r="L151" s="3"/>
      <c r="M151" s="3"/>
      <c r="N151" s="3"/>
      <c r="O151" s="3"/>
      <c r="P151" s="3"/>
      <c r="Q151" s="3"/>
      <c r="R151" s="3"/>
      <c r="S151" s="3"/>
      <c r="T151" s="3"/>
      <c r="U151" s="3"/>
      <c r="V151" s="3"/>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row>
    <row r="152" ht="14.25" customHeight="1">
      <c r="A152" s="1"/>
      <c r="B152" s="1"/>
      <c r="C152" s="1"/>
      <c r="D152" s="1"/>
      <c r="E152" s="1"/>
      <c r="F152" s="2"/>
      <c r="G152" s="2"/>
      <c r="H152" s="3"/>
      <c r="I152" s="3"/>
      <c r="J152" s="3"/>
      <c r="K152" s="3"/>
      <c r="L152" s="3"/>
      <c r="M152" s="3"/>
      <c r="N152" s="3"/>
      <c r="O152" s="3"/>
      <c r="P152" s="3"/>
      <c r="Q152" s="3"/>
      <c r="R152" s="3"/>
      <c r="S152" s="3"/>
      <c r="T152" s="3"/>
      <c r="U152" s="3"/>
      <c r="V152" s="3"/>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row>
    <row r="153" ht="14.25" customHeight="1">
      <c r="A153" s="1"/>
      <c r="B153" s="1"/>
      <c r="C153" s="1"/>
      <c r="D153" s="1"/>
      <c r="E153" s="1"/>
      <c r="F153" s="2"/>
      <c r="G153" s="2"/>
      <c r="H153" s="3"/>
      <c r="I153" s="3"/>
      <c r="J153" s="3"/>
      <c r="K153" s="3"/>
      <c r="L153" s="3"/>
      <c r="M153" s="3"/>
      <c r="N153" s="3"/>
      <c r="O153" s="3"/>
      <c r="P153" s="3"/>
      <c r="Q153" s="3"/>
      <c r="R153" s="3"/>
      <c r="S153" s="3"/>
      <c r="T153" s="3"/>
      <c r="U153" s="3"/>
      <c r="V153" s="3"/>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row>
    <row r="154" ht="14.25" customHeight="1">
      <c r="A154" s="1"/>
      <c r="B154" s="1"/>
      <c r="C154" s="1"/>
      <c r="D154" s="1"/>
      <c r="E154" s="1"/>
      <c r="F154" s="2"/>
      <c r="G154" s="2"/>
      <c r="H154" s="3"/>
      <c r="I154" s="3"/>
      <c r="J154" s="3"/>
      <c r="K154" s="3"/>
      <c r="L154" s="3"/>
      <c r="M154" s="3"/>
      <c r="N154" s="3"/>
      <c r="O154" s="3"/>
      <c r="P154" s="3"/>
      <c r="Q154" s="3"/>
      <c r="R154" s="3"/>
      <c r="S154" s="3"/>
      <c r="T154" s="3"/>
      <c r="U154" s="3"/>
      <c r="V154" s="3"/>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row>
    <row r="155" ht="14.25" customHeight="1">
      <c r="A155" s="1"/>
      <c r="B155" s="1"/>
      <c r="C155" s="1"/>
      <c r="D155" s="1"/>
      <c r="E155" s="1"/>
      <c r="F155" s="2"/>
      <c r="G155" s="2"/>
      <c r="H155" s="3"/>
      <c r="I155" s="3"/>
      <c r="J155" s="3"/>
      <c r="K155" s="3"/>
      <c r="L155" s="3"/>
      <c r="M155" s="3"/>
      <c r="N155" s="3"/>
      <c r="O155" s="3"/>
      <c r="P155" s="3"/>
      <c r="Q155" s="3"/>
      <c r="R155" s="3"/>
      <c r="S155" s="3"/>
      <c r="T155" s="3"/>
      <c r="U155" s="3"/>
      <c r="V155" s="3"/>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row>
    <row r="156" ht="14.25" customHeight="1">
      <c r="A156" s="1"/>
      <c r="B156" s="1"/>
      <c r="C156" s="1"/>
      <c r="D156" s="1"/>
      <c r="E156" s="1"/>
      <c r="F156" s="2"/>
      <c r="G156" s="2"/>
      <c r="H156" s="3"/>
      <c r="I156" s="3"/>
      <c r="J156" s="3"/>
      <c r="K156" s="3"/>
      <c r="L156" s="3"/>
      <c r="M156" s="3"/>
      <c r="N156" s="3"/>
      <c r="O156" s="3"/>
      <c r="P156" s="3"/>
      <c r="Q156" s="3"/>
      <c r="R156" s="3"/>
      <c r="S156" s="3"/>
      <c r="T156" s="3"/>
      <c r="U156" s="3"/>
      <c r="V156" s="3"/>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row>
    <row r="157" ht="14.25" customHeight="1">
      <c r="A157" s="1"/>
      <c r="B157" s="1"/>
      <c r="C157" s="1"/>
      <c r="D157" s="1"/>
      <c r="E157" s="1"/>
      <c r="F157" s="2"/>
      <c r="G157" s="2"/>
      <c r="H157" s="3"/>
      <c r="I157" s="3"/>
      <c r="J157" s="3"/>
      <c r="K157" s="3"/>
      <c r="L157" s="3"/>
      <c r="M157" s="3"/>
      <c r="N157" s="3"/>
      <c r="O157" s="3"/>
      <c r="P157" s="3"/>
      <c r="Q157" s="3"/>
      <c r="R157" s="3"/>
      <c r="S157" s="3"/>
      <c r="T157" s="3"/>
      <c r="U157" s="3"/>
      <c r="V157" s="3"/>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row>
    <row r="158" ht="14.25" customHeight="1">
      <c r="A158" s="1"/>
      <c r="B158" s="1"/>
      <c r="C158" s="1"/>
      <c r="D158" s="1"/>
      <c r="E158" s="1"/>
      <c r="F158" s="2"/>
      <c r="G158" s="2"/>
      <c r="H158" s="3"/>
      <c r="I158" s="3"/>
      <c r="J158" s="3"/>
      <c r="K158" s="3"/>
      <c r="L158" s="3"/>
      <c r="M158" s="3"/>
      <c r="N158" s="3"/>
      <c r="O158" s="3"/>
      <c r="P158" s="3"/>
      <c r="Q158" s="3"/>
      <c r="R158" s="3"/>
      <c r="S158" s="3"/>
      <c r="T158" s="3"/>
      <c r="U158" s="3"/>
      <c r="V158" s="3"/>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row>
    <row r="159" ht="14.25" customHeight="1">
      <c r="A159" s="1"/>
      <c r="B159" s="1"/>
      <c r="C159" s="1"/>
      <c r="D159" s="1"/>
      <c r="E159" s="1"/>
      <c r="F159" s="2"/>
      <c r="G159" s="2"/>
      <c r="H159" s="3"/>
      <c r="I159" s="3"/>
      <c r="J159" s="3"/>
      <c r="K159" s="3"/>
      <c r="L159" s="3"/>
      <c r="M159" s="3"/>
      <c r="N159" s="3"/>
      <c r="O159" s="3"/>
      <c r="P159" s="3"/>
      <c r="Q159" s="3"/>
      <c r="R159" s="3"/>
      <c r="S159" s="3"/>
      <c r="T159" s="3"/>
      <c r="U159" s="3"/>
      <c r="V159" s="3"/>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row>
    <row r="160" ht="14.25" customHeight="1">
      <c r="A160" s="1"/>
      <c r="B160" s="1"/>
      <c r="C160" s="1"/>
      <c r="D160" s="1"/>
      <c r="E160" s="1"/>
      <c r="F160" s="2"/>
      <c r="G160" s="2"/>
      <c r="H160" s="3"/>
      <c r="I160" s="3"/>
      <c r="J160" s="3"/>
      <c r="K160" s="3"/>
      <c r="L160" s="3"/>
      <c r="M160" s="3"/>
      <c r="N160" s="3"/>
      <c r="O160" s="3"/>
      <c r="P160" s="3"/>
      <c r="Q160" s="3"/>
      <c r="R160" s="3"/>
      <c r="S160" s="3"/>
      <c r="T160" s="3"/>
      <c r="U160" s="3"/>
      <c r="V160" s="3"/>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row>
    <row r="161" ht="14.25" customHeight="1">
      <c r="A161" s="1"/>
      <c r="B161" s="1"/>
      <c r="C161" s="1"/>
      <c r="D161" s="1"/>
      <c r="E161" s="1"/>
      <c r="F161" s="2"/>
      <c r="G161" s="2"/>
      <c r="H161" s="3"/>
      <c r="I161" s="3"/>
      <c r="J161" s="3"/>
      <c r="K161" s="3"/>
      <c r="L161" s="3"/>
      <c r="M161" s="3"/>
      <c r="N161" s="3"/>
      <c r="O161" s="3"/>
      <c r="P161" s="3"/>
      <c r="Q161" s="3"/>
      <c r="R161" s="3"/>
      <c r="S161" s="3"/>
      <c r="T161" s="3"/>
      <c r="U161" s="3"/>
      <c r="V161" s="3"/>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row>
    <row r="162" ht="14.25" customHeight="1">
      <c r="A162" s="1"/>
      <c r="B162" s="1"/>
      <c r="C162" s="1"/>
      <c r="D162" s="1"/>
      <c r="E162" s="1"/>
      <c r="F162" s="2"/>
      <c r="G162" s="2"/>
      <c r="H162" s="3"/>
      <c r="I162" s="3"/>
      <c r="J162" s="3"/>
      <c r="K162" s="3"/>
      <c r="L162" s="3"/>
      <c r="M162" s="3"/>
      <c r="N162" s="3"/>
      <c r="O162" s="3"/>
      <c r="P162" s="3"/>
      <c r="Q162" s="3"/>
      <c r="R162" s="3"/>
      <c r="S162" s="3"/>
      <c r="T162" s="3"/>
      <c r="U162" s="3"/>
      <c r="V162" s="3"/>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row>
    <row r="163" ht="14.25" customHeight="1">
      <c r="A163" s="1"/>
      <c r="B163" s="1"/>
      <c r="C163" s="1"/>
      <c r="D163" s="1"/>
      <c r="E163" s="1"/>
      <c r="F163" s="2"/>
      <c r="G163" s="2"/>
      <c r="H163" s="3"/>
      <c r="I163" s="3"/>
      <c r="J163" s="3"/>
      <c r="K163" s="3"/>
      <c r="L163" s="3"/>
      <c r="M163" s="3"/>
      <c r="N163" s="3"/>
      <c r="O163" s="3"/>
      <c r="P163" s="3"/>
      <c r="Q163" s="3"/>
      <c r="R163" s="3"/>
      <c r="S163" s="3"/>
      <c r="T163" s="3"/>
      <c r="U163" s="3"/>
      <c r="V163" s="3"/>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row>
    <row r="164" ht="14.25" customHeight="1">
      <c r="A164" s="1"/>
      <c r="B164" s="1"/>
      <c r="C164" s="1"/>
      <c r="D164" s="1"/>
      <c r="E164" s="1"/>
      <c r="F164" s="2"/>
      <c r="G164" s="2"/>
      <c r="H164" s="3"/>
      <c r="I164" s="3"/>
      <c r="J164" s="3"/>
      <c r="K164" s="3"/>
      <c r="L164" s="3"/>
      <c r="M164" s="3"/>
      <c r="N164" s="3"/>
      <c r="O164" s="3"/>
      <c r="P164" s="3"/>
      <c r="Q164" s="3"/>
      <c r="R164" s="3"/>
      <c r="S164" s="3"/>
      <c r="T164" s="3"/>
      <c r="U164" s="3"/>
      <c r="V164" s="3"/>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row>
    <row r="165" ht="14.25" customHeight="1">
      <c r="A165" s="1"/>
      <c r="B165" s="1"/>
      <c r="C165" s="1"/>
      <c r="D165" s="1"/>
      <c r="E165" s="1"/>
      <c r="F165" s="2"/>
      <c r="G165" s="2"/>
      <c r="H165" s="3"/>
      <c r="I165" s="3"/>
      <c r="J165" s="3"/>
      <c r="K165" s="3"/>
      <c r="L165" s="3"/>
      <c r="M165" s="3"/>
      <c r="N165" s="3"/>
      <c r="O165" s="3"/>
      <c r="P165" s="3"/>
      <c r="Q165" s="3"/>
      <c r="R165" s="3"/>
      <c r="S165" s="3"/>
      <c r="T165" s="3"/>
      <c r="U165" s="3"/>
      <c r="V165" s="3"/>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row>
    <row r="166" ht="14.25" customHeight="1">
      <c r="A166" s="1"/>
      <c r="B166" s="1"/>
      <c r="C166" s="1"/>
      <c r="D166" s="1"/>
      <c r="E166" s="1"/>
      <c r="F166" s="2"/>
      <c r="G166" s="2"/>
      <c r="H166" s="3"/>
      <c r="I166" s="3"/>
      <c r="J166" s="3"/>
      <c r="K166" s="3"/>
      <c r="L166" s="3"/>
      <c r="M166" s="3"/>
      <c r="N166" s="3"/>
      <c r="O166" s="3"/>
      <c r="P166" s="3"/>
      <c r="Q166" s="3"/>
      <c r="R166" s="3"/>
      <c r="S166" s="3"/>
      <c r="T166" s="3"/>
      <c r="U166" s="3"/>
      <c r="V166" s="3"/>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row>
    <row r="167" ht="14.25" customHeight="1">
      <c r="A167" s="1"/>
      <c r="B167" s="1"/>
      <c r="C167" s="1"/>
      <c r="D167" s="1"/>
      <c r="E167" s="1"/>
      <c r="F167" s="2"/>
      <c r="G167" s="2"/>
      <c r="H167" s="3"/>
      <c r="I167" s="3"/>
      <c r="J167" s="3"/>
      <c r="K167" s="3"/>
      <c r="L167" s="3"/>
      <c r="M167" s="3"/>
      <c r="N167" s="3"/>
      <c r="O167" s="3"/>
      <c r="P167" s="3"/>
      <c r="Q167" s="3"/>
      <c r="R167" s="3"/>
      <c r="S167" s="3"/>
      <c r="T167" s="3"/>
      <c r="U167" s="3"/>
      <c r="V167" s="3"/>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row>
    <row r="168" ht="14.25" customHeight="1">
      <c r="A168" s="1"/>
      <c r="B168" s="1"/>
      <c r="C168" s="1"/>
      <c r="D168" s="1"/>
      <c r="E168" s="1"/>
      <c r="F168" s="2"/>
      <c r="G168" s="2"/>
      <c r="H168" s="3"/>
      <c r="I168" s="3"/>
      <c r="J168" s="3"/>
      <c r="K168" s="3"/>
      <c r="L168" s="3"/>
      <c r="M168" s="3"/>
      <c r="N168" s="3"/>
      <c r="O168" s="3"/>
      <c r="P168" s="3"/>
      <c r="Q168" s="3"/>
      <c r="R168" s="3"/>
      <c r="S168" s="3"/>
      <c r="T168" s="3"/>
      <c r="U168" s="3"/>
      <c r="V168" s="3"/>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row>
    <row r="169" ht="14.25" customHeight="1">
      <c r="A169" s="1"/>
      <c r="B169" s="1"/>
      <c r="C169" s="1"/>
      <c r="D169" s="1"/>
      <c r="E169" s="1"/>
      <c r="F169" s="2"/>
      <c r="G169" s="2"/>
      <c r="H169" s="3"/>
      <c r="I169" s="3"/>
      <c r="J169" s="3"/>
      <c r="K169" s="3"/>
      <c r="L169" s="3"/>
      <c r="M169" s="3"/>
      <c r="N169" s="3"/>
      <c r="O169" s="3"/>
      <c r="P169" s="3"/>
      <c r="Q169" s="3"/>
      <c r="R169" s="3"/>
      <c r="S169" s="3"/>
      <c r="T169" s="3"/>
      <c r="U169" s="3"/>
      <c r="V169" s="3"/>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row>
    <row r="170" ht="14.25" customHeight="1">
      <c r="A170" s="1"/>
      <c r="B170" s="1"/>
      <c r="C170" s="1"/>
      <c r="D170" s="1"/>
      <c r="E170" s="1"/>
      <c r="F170" s="2"/>
      <c r="G170" s="2"/>
      <c r="H170" s="3"/>
      <c r="I170" s="3"/>
      <c r="J170" s="3"/>
      <c r="K170" s="3"/>
      <c r="L170" s="3"/>
      <c r="M170" s="3"/>
      <c r="N170" s="3"/>
      <c r="O170" s="3"/>
      <c r="P170" s="3"/>
      <c r="Q170" s="3"/>
      <c r="R170" s="3"/>
      <c r="S170" s="3"/>
      <c r="T170" s="3"/>
      <c r="U170" s="3"/>
      <c r="V170" s="3"/>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row>
    <row r="171" ht="14.25" customHeight="1">
      <c r="A171" s="1"/>
      <c r="B171" s="1"/>
      <c r="C171" s="1"/>
      <c r="D171" s="1"/>
      <c r="E171" s="1"/>
      <c r="F171" s="2"/>
      <c r="G171" s="2"/>
      <c r="H171" s="3"/>
      <c r="I171" s="3"/>
      <c r="J171" s="3"/>
      <c r="K171" s="3"/>
      <c r="L171" s="3"/>
      <c r="M171" s="3"/>
      <c r="N171" s="3"/>
      <c r="O171" s="3"/>
      <c r="P171" s="3"/>
      <c r="Q171" s="3"/>
      <c r="R171" s="3"/>
      <c r="S171" s="3"/>
      <c r="T171" s="3"/>
      <c r="U171" s="3"/>
      <c r="V171" s="3"/>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row>
    <row r="172" ht="14.25" customHeight="1">
      <c r="A172" s="1"/>
      <c r="B172" s="1"/>
      <c r="C172" s="1"/>
      <c r="D172" s="1"/>
      <c r="E172" s="1"/>
      <c r="F172" s="2"/>
      <c r="G172" s="2"/>
      <c r="H172" s="3"/>
      <c r="I172" s="3"/>
      <c r="J172" s="3"/>
      <c r="K172" s="3"/>
      <c r="L172" s="3"/>
      <c r="M172" s="3"/>
      <c r="N172" s="3"/>
      <c r="O172" s="3"/>
      <c r="P172" s="3"/>
      <c r="Q172" s="3"/>
      <c r="R172" s="3"/>
      <c r="S172" s="3"/>
      <c r="T172" s="3"/>
      <c r="U172" s="3"/>
      <c r="V172" s="3"/>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row>
    <row r="173" ht="14.25" customHeight="1">
      <c r="A173" s="1"/>
      <c r="B173" s="1"/>
      <c r="C173" s="1"/>
      <c r="D173" s="1"/>
      <c r="E173" s="1"/>
      <c r="F173" s="2"/>
      <c r="G173" s="2"/>
      <c r="H173" s="3"/>
      <c r="I173" s="3"/>
      <c r="J173" s="3"/>
      <c r="K173" s="3"/>
      <c r="L173" s="3"/>
      <c r="M173" s="3"/>
      <c r="N173" s="3"/>
      <c r="O173" s="3"/>
      <c r="P173" s="3"/>
      <c r="Q173" s="3"/>
      <c r="R173" s="3"/>
      <c r="S173" s="3"/>
      <c r="T173" s="3"/>
      <c r="U173" s="3"/>
      <c r="V173" s="3"/>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row>
    <row r="174" ht="14.25" customHeight="1">
      <c r="A174" s="1"/>
      <c r="B174" s="1"/>
      <c r="C174" s="1"/>
      <c r="D174" s="1"/>
      <c r="E174" s="1"/>
      <c r="F174" s="2"/>
      <c r="G174" s="2"/>
      <c r="H174" s="3"/>
      <c r="I174" s="3"/>
      <c r="J174" s="3"/>
      <c r="K174" s="3"/>
      <c r="L174" s="3"/>
      <c r="M174" s="3"/>
      <c r="N174" s="3"/>
      <c r="O174" s="3"/>
      <c r="P174" s="3"/>
      <c r="Q174" s="3"/>
      <c r="R174" s="3"/>
      <c r="S174" s="3"/>
      <c r="T174" s="3"/>
      <c r="U174" s="3"/>
      <c r="V174" s="3"/>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row>
    <row r="175" ht="14.25" customHeight="1">
      <c r="A175" s="1"/>
      <c r="B175" s="1"/>
      <c r="C175" s="1"/>
      <c r="D175" s="1"/>
      <c r="E175" s="1"/>
      <c r="F175" s="2"/>
      <c r="G175" s="2"/>
      <c r="H175" s="3"/>
      <c r="I175" s="3"/>
      <c r="J175" s="3"/>
      <c r="K175" s="3"/>
      <c r="L175" s="3"/>
      <c r="M175" s="3"/>
      <c r="N175" s="3"/>
      <c r="O175" s="3"/>
      <c r="P175" s="3"/>
      <c r="Q175" s="3"/>
      <c r="R175" s="3"/>
      <c r="S175" s="3"/>
      <c r="T175" s="3"/>
      <c r="U175" s="3"/>
      <c r="V175" s="3"/>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row>
    <row r="176" ht="14.25" customHeight="1">
      <c r="A176" s="1"/>
      <c r="B176" s="1"/>
      <c r="C176" s="1"/>
      <c r="D176" s="1"/>
      <c r="E176" s="1"/>
      <c r="F176" s="2"/>
      <c r="G176" s="2"/>
      <c r="H176" s="3"/>
      <c r="I176" s="3"/>
      <c r="J176" s="3"/>
      <c r="K176" s="3"/>
      <c r="L176" s="3"/>
      <c r="M176" s="3"/>
      <c r="N176" s="3"/>
      <c r="O176" s="3"/>
      <c r="P176" s="3"/>
      <c r="Q176" s="3"/>
      <c r="R176" s="3"/>
      <c r="S176" s="3"/>
      <c r="T176" s="3"/>
      <c r="U176" s="3"/>
      <c r="V176" s="3"/>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row>
    <row r="177" ht="14.25" customHeight="1">
      <c r="A177" s="1"/>
      <c r="B177" s="1"/>
      <c r="C177" s="1"/>
      <c r="D177" s="1"/>
      <c r="E177" s="1"/>
      <c r="F177" s="2"/>
      <c r="G177" s="2"/>
      <c r="H177" s="3"/>
      <c r="I177" s="3"/>
      <c r="J177" s="3"/>
      <c r="K177" s="3"/>
      <c r="L177" s="3"/>
      <c r="M177" s="3"/>
      <c r="N177" s="3"/>
      <c r="O177" s="3"/>
      <c r="P177" s="3"/>
      <c r="Q177" s="3"/>
      <c r="R177" s="3"/>
      <c r="S177" s="3"/>
      <c r="T177" s="3"/>
      <c r="U177" s="3"/>
      <c r="V177" s="3"/>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row>
    <row r="178" ht="14.25" customHeight="1">
      <c r="A178" s="1"/>
      <c r="B178" s="1"/>
      <c r="C178" s="1"/>
      <c r="D178" s="1"/>
      <c r="E178" s="1"/>
      <c r="F178" s="2"/>
      <c r="G178" s="2"/>
      <c r="H178" s="3"/>
      <c r="I178" s="3"/>
      <c r="J178" s="3"/>
      <c r="K178" s="3"/>
      <c r="L178" s="3"/>
      <c r="M178" s="3"/>
      <c r="N178" s="3"/>
      <c r="O178" s="3"/>
      <c r="P178" s="3"/>
      <c r="Q178" s="3"/>
      <c r="R178" s="3"/>
      <c r="S178" s="3"/>
      <c r="T178" s="3"/>
      <c r="U178" s="3"/>
      <c r="V178" s="3"/>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row>
    <row r="179" ht="14.25" customHeight="1">
      <c r="A179" s="1"/>
      <c r="B179" s="1"/>
      <c r="C179" s="1"/>
      <c r="D179" s="1"/>
      <c r="E179" s="1"/>
      <c r="F179" s="2"/>
      <c r="G179" s="2"/>
      <c r="H179" s="3"/>
      <c r="I179" s="3"/>
      <c r="J179" s="3"/>
      <c r="K179" s="3"/>
      <c r="L179" s="3"/>
      <c r="M179" s="3"/>
      <c r="N179" s="3"/>
      <c r="O179" s="3"/>
      <c r="P179" s="3"/>
      <c r="Q179" s="3"/>
      <c r="R179" s="3"/>
      <c r="S179" s="3"/>
      <c r="T179" s="3"/>
      <c r="U179" s="3"/>
      <c r="V179" s="3"/>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row>
    <row r="180" ht="14.25" customHeight="1">
      <c r="A180" s="1"/>
      <c r="B180" s="1"/>
      <c r="C180" s="1"/>
      <c r="D180" s="1"/>
      <c r="E180" s="1"/>
      <c r="F180" s="2"/>
      <c r="G180" s="2"/>
      <c r="H180" s="3"/>
      <c r="I180" s="3"/>
      <c r="J180" s="3"/>
      <c r="K180" s="3"/>
      <c r="L180" s="3"/>
      <c r="M180" s="3"/>
      <c r="N180" s="3"/>
      <c r="O180" s="3"/>
      <c r="P180" s="3"/>
      <c r="Q180" s="3"/>
      <c r="R180" s="3"/>
      <c r="S180" s="3"/>
      <c r="T180" s="3"/>
      <c r="U180" s="3"/>
      <c r="V180" s="3"/>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row>
    <row r="181" ht="14.25" customHeight="1">
      <c r="A181" s="1"/>
      <c r="B181" s="1"/>
      <c r="C181" s="1"/>
      <c r="D181" s="1"/>
      <c r="E181" s="1"/>
      <c r="F181" s="2"/>
      <c r="G181" s="2"/>
      <c r="H181" s="3"/>
      <c r="I181" s="3"/>
      <c r="J181" s="3"/>
      <c r="K181" s="3"/>
      <c r="L181" s="3"/>
      <c r="M181" s="3"/>
      <c r="N181" s="3"/>
      <c r="O181" s="3"/>
      <c r="P181" s="3"/>
      <c r="Q181" s="3"/>
      <c r="R181" s="3"/>
      <c r="S181" s="3"/>
      <c r="T181" s="3"/>
      <c r="U181" s="3"/>
      <c r="V181" s="3"/>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row>
    <row r="182" ht="14.25" customHeight="1">
      <c r="A182" s="1"/>
      <c r="B182" s="1"/>
      <c r="C182" s="1"/>
      <c r="D182" s="1"/>
      <c r="E182" s="1"/>
      <c r="F182" s="2"/>
      <c r="G182" s="2"/>
      <c r="H182" s="3"/>
      <c r="I182" s="3"/>
      <c r="J182" s="3"/>
      <c r="K182" s="3"/>
      <c r="L182" s="3"/>
      <c r="M182" s="3"/>
      <c r="N182" s="3"/>
      <c r="O182" s="3"/>
      <c r="P182" s="3"/>
      <c r="Q182" s="3"/>
      <c r="R182" s="3"/>
      <c r="S182" s="3"/>
      <c r="T182" s="3"/>
      <c r="U182" s="3"/>
      <c r="V182" s="3"/>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row>
    <row r="183" ht="14.25" customHeight="1">
      <c r="A183" s="1"/>
      <c r="B183" s="1"/>
      <c r="C183" s="1"/>
      <c r="D183" s="1"/>
      <c r="E183" s="1"/>
      <c r="F183" s="2"/>
      <c r="G183" s="2"/>
      <c r="H183" s="3"/>
      <c r="I183" s="3"/>
      <c r="J183" s="3"/>
      <c r="K183" s="3"/>
      <c r="L183" s="3"/>
      <c r="M183" s="3"/>
      <c r="N183" s="3"/>
      <c r="O183" s="3"/>
      <c r="P183" s="3"/>
      <c r="Q183" s="3"/>
      <c r="R183" s="3"/>
      <c r="S183" s="3"/>
      <c r="T183" s="3"/>
      <c r="U183" s="3"/>
      <c r="V183" s="3"/>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row>
    <row r="184" ht="14.25" customHeight="1">
      <c r="A184" s="1"/>
      <c r="B184" s="1"/>
      <c r="C184" s="1"/>
      <c r="D184" s="1"/>
      <c r="E184" s="1"/>
      <c r="F184" s="2"/>
      <c r="G184" s="2"/>
      <c r="H184" s="3"/>
      <c r="I184" s="3"/>
      <c r="J184" s="3"/>
      <c r="K184" s="3"/>
      <c r="L184" s="3"/>
      <c r="M184" s="3"/>
      <c r="N184" s="3"/>
      <c r="O184" s="3"/>
      <c r="P184" s="3"/>
      <c r="Q184" s="3"/>
      <c r="R184" s="3"/>
      <c r="S184" s="3"/>
      <c r="T184" s="3"/>
      <c r="U184" s="3"/>
      <c r="V184" s="3"/>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row>
    <row r="185" ht="14.25" customHeight="1">
      <c r="A185" s="1"/>
      <c r="B185" s="1"/>
      <c r="C185" s="1"/>
      <c r="D185" s="1"/>
      <c r="E185" s="1"/>
      <c r="F185" s="2"/>
      <c r="G185" s="2"/>
      <c r="H185" s="3"/>
      <c r="I185" s="3"/>
      <c r="J185" s="3"/>
      <c r="K185" s="3"/>
      <c r="L185" s="3"/>
      <c r="M185" s="3"/>
      <c r="N185" s="3"/>
      <c r="O185" s="3"/>
      <c r="P185" s="3"/>
      <c r="Q185" s="3"/>
      <c r="R185" s="3"/>
      <c r="S185" s="3"/>
      <c r="T185" s="3"/>
      <c r="U185" s="3"/>
      <c r="V185" s="3"/>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row>
    <row r="186" ht="14.25" customHeight="1">
      <c r="A186" s="1"/>
      <c r="B186" s="1"/>
      <c r="C186" s="1"/>
      <c r="D186" s="1"/>
      <c r="E186" s="1"/>
      <c r="F186" s="2"/>
      <c r="G186" s="2"/>
      <c r="H186" s="3"/>
      <c r="I186" s="3"/>
      <c r="J186" s="3"/>
      <c r="K186" s="3"/>
      <c r="L186" s="3"/>
      <c r="M186" s="3"/>
      <c r="N186" s="3"/>
      <c r="O186" s="3"/>
      <c r="P186" s="3"/>
      <c r="Q186" s="3"/>
      <c r="R186" s="3"/>
      <c r="S186" s="3"/>
      <c r="T186" s="3"/>
      <c r="U186" s="3"/>
      <c r="V186" s="3"/>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row>
    <row r="187" ht="14.25" customHeight="1">
      <c r="A187" s="1"/>
      <c r="B187" s="1"/>
      <c r="C187" s="1"/>
      <c r="D187" s="1"/>
      <c r="E187" s="1"/>
      <c r="F187" s="2"/>
      <c r="G187" s="2"/>
      <c r="H187" s="3"/>
      <c r="I187" s="3"/>
      <c r="J187" s="3"/>
      <c r="K187" s="3"/>
      <c r="L187" s="3"/>
      <c r="M187" s="3"/>
      <c r="N187" s="3"/>
      <c r="O187" s="3"/>
      <c r="P187" s="3"/>
      <c r="Q187" s="3"/>
      <c r="R187" s="3"/>
      <c r="S187" s="3"/>
      <c r="T187" s="3"/>
      <c r="U187" s="3"/>
      <c r="V187" s="3"/>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row>
    <row r="188" ht="14.25" customHeight="1">
      <c r="A188" s="1"/>
      <c r="B188" s="1"/>
      <c r="C188" s="1"/>
      <c r="D188" s="1"/>
      <c r="E188" s="1"/>
      <c r="F188" s="2"/>
      <c r="G188" s="2"/>
      <c r="H188" s="3"/>
      <c r="I188" s="3"/>
      <c r="J188" s="3"/>
      <c r="K188" s="3"/>
      <c r="L188" s="3"/>
      <c r="M188" s="3"/>
      <c r="N188" s="3"/>
      <c r="O188" s="3"/>
      <c r="P188" s="3"/>
      <c r="Q188" s="3"/>
      <c r="R188" s="3"/>
      <c r="S188" s="3"/>
      <c r="T188" s="3"/>
      <c r="U188" s="3"/>
      <c r="V188" s="3"/>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row>
    <row r="189" ht="14.25" customHeight="1">
      <c r="A189" s="1"/>
      <c r="B189" s="1"/>
      <c r="C189" s="1"/>
      <c r="D189" s="1"/>
      <c r="E189" s="1"/>
      <c r="F189" s="2"/>
      <c r="G189" s="2"/>
      <c r="H189" s="3"/>
      <c r="I189" s="3"/>
      <c r="J189" s="3"/>
      <c r="K189" s="3"/>
      <c r="L189" s="3"/>
      <c r="M189" s="3"/>
      <c r="N189" s="3"/>
      <c r="O189" s="3"/>
      <c r="P189" s="3"/>
      <c r="Q189" s="3"/>
      <c r="R189" s="3"/>
      <c r="S189" s="3"/>
      <c r="T189" s="3"/>
      <c r="U189" s="3"/>
      <c r="V189" s="3"/>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row>
    <row r="190" ht="14.25" customHeight="1">
      <c r="A190" s="1"/>
      <c r="B190" s="1"/>
      <c r="C190" s="1"/>
      <c r="D190" s="1"/>
      <c r="E190" s="1"/>
      <c r="F190" s="2"/>
      <c r="G190" s="2"/>
      <c r="H190" s="3"/>
      <c r="I190" s="3"/>
      <c r="J190" s="3"/>
      <c r="K190" s="3"/>
      <c r="L190" s="3"/>
      <c r="M190" s="3"/>
      <c r="N190" s="3"/>
      <c r="O190" s="3"/>
      <c r="P190" s="3"/>
      <c r="Q190" s="3"/>
      <c r="R190" s="3"/>
      <c r="S190" s="3"/>
      <c r="T190" s="3"/>
      <c r="U190" s="3"/>
      <c r="V190" s="3"/>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row>
    <row r="191" ht="14.25" customHeight="1">
      <c r="A191" s="1"/>
      <c r="B191" s="1"/>
      <c r="C191" s="1"/>
      <c r="D191" s="1"/>
      <c r="E191" s="1"/>
      <c r="F191" s="2"/>
      <c r="G191" s="2"/>
      <c r="H191" s="3"/>
      <c r="I191" s="3"/>
      <c r="J191" s="3"/>
      <c r="K191" s="3"/>
      <c r="L191" s="3"/>
      <c r="M191" s="3"/>
      <c r="N191" s="3"/>
      <c r="O191" s="3"/>
      <c r="P191" s="3"/>
      <c r="Q191" s="3"/>
      <c r="R191" s="3"/>
      <c r="S191" s="3"/>
      <c r="T191" s="3"/>
      <c r="U191" s="3"/>
      <c r="V191" s="3"/>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row>
    <row r="192" ht="14.25" customHeight="1">
      <c r="A192" s="1"/>
      <c r="B192" s="1"/>
      <c r="C192" s="1"/>
      <c r="D192" s="1"/>
      <c r="E192" s="1"/>
      <c r="F192" s="2"/>
      <c r="G192" s="2"/>
      <c r="H192" s="3"/>
      <c r="I192" s="3"/>
      <c r="J192" s="3"/>
      <c r="K192" s="3"/>
      <c r="L192" s="3"/>
      <c r="M192" s="3"/>
      <c r="N192" s="3"/>
      <c r="O192" s="3"/>
      <c r="P192" s="3"/>
      <c r="Q192" s="3"/>
      <c r="R192" s="3"/>
      <c r="S192" s="3"/>
      <c r="T192" s="3"/>
      <c r="U192" s="3"/>
      <c r="V192" s="3"/>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row>
    <row r="193" ht="14.25" customHeight="1">
      <c r="A193" s="1"/>
      <c r="B193" s="1"/>
      <c r="C193" s="1"/>
      <c r="D193" s="1"/>
      <c r="E193" s="1"/>
      <c r="F193" s="2"/>
      <c r="G193" s="2"/>
      <c r="H193" s="3"/>
      <c r="I193" s="3"/>
      <c r="J193" s="3"/>
      <c r="K193" s="3"/>
      <c r="L193" s="3"/>
      <c r="M193" s="3"/>
      <c r="N193" s="3"/>
      <c r="O193" s="3"/>
      <c r="P193" s="3"/>
      <c r="Q193" s="3"/>
      <c r="R193" s="3"/>
      <c r="S193" s="3"/>
      <c r="T193" s="3"/>
      <c r="U193" s="3"/>
      <c r="V193" s="3"/>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row>
    <row r="194" ht="14.25" customHeight="1">
      <c r="A194" s="1"/>
      <c r="B194" s="1"/>
      <c r="C194" s="1"/>
      <c r="D194" s="1"/>
      <c r="E194" s="1"/>
      <c r="F194" s="2"/>
      <c r="G194" s="2"/>
      <c r="H194" s="3"/>
      <c r="I194" s="3"/>
      <c r="J194" s="3"/>
      <c r="K194" s="3"/>
      <c r="L194" s="3"/>
      <c r="M194" s="3"/>
      <c r="N194" s="3"/>
      <c r="O194" s="3"/>
      <c r="P194" s="3"/>
      <c r="Q194" s="3"/>
      <c r="R194" s="3"/>
      <c r="S194" s="3"/>
      <c r="T194" s="3"/>
      <c r="U194" s="3"/>
      <c r="V194" s="3"/>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row>
    <row r="195" ht="14.25" customHeight="1">
      <c r="A195" s="1"/>
      <c r="B195" s="1"/>
      <c r="C195" s="1"/>
      <c r="D195" s="1"/>
      <c r="E195" s="1"/>
      <c r="F195" s="2"/>
      <c r="G195" s="2"/>
      <c r="H195" s="3"/>
      <c r="I195" s="3"/>
      <c r="J195" s="3"/>
      <c r="K195" s="3"/>
      <c r="L195" s="3"/>
      <c r="M195" s="3"/>
      <c r="N195" s="3"/>
      <c r="O195" s="3"/>
      <c r="P195" s="3"/>
      <c r="Q195" s="3"/>
      <c r="R195" s="3"/>
      <c r="S195" s="3"/>
      <c r="T195" s="3"/>
      <c r="U195" s="3"/>
      <c r="V195" s="3"/>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row>
    <row r="196" ht="14.25" customHeight="1">
      <c r="A196" s="1"/>
      <c r="B196" s="1"/>
      <c r="C196" s="1"/>
      <c r="D196" s="1"/>
      <c r="E196" s="1"/>
      <c r="F196" s="2"/>
      <c r="G196" s="2"/>
      <c r="H196" s="3"/>
      <c r="I196" s="3"/>
      <c r="J196" s="3"/>
      <c r="K196" s="3"/>
      <c r="L196" s="3"/>
      <c r="M196" s="3"/>
      <c r="N196" s="3"/>
      <c r="O196" s="3"/>
      <c r="P196" s="3"/>
      <c r="Q196" s="3"/>
      <c r="R196" s="3"/>
      <c r="S196" s="3"/>
      <c r="T196" s="3"/>
      <c r="U196" s="3"/>
      <c r="V196" s="3"/>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row>
    <row r="197" ht="14.25" customHeight="1">
      <c r="A197" s="1"/>
      <c r="B197" s="1"/>
      <c r="C197" s="1"/>
      <c r="D197" s="1"/>
      <c r="E197" s="1"/>
      <c r="F197" s="2"/>
      <c r="G197" s="2"/>
      <c r="H197" s="3"/>
      <c r="I197" s="3"/>
      <c r="J197" s="3"/>
      <c r="K197" s="3"/>
      <c r="L197" s="3"/>
      <c r="M197" s="3"/>
      <c r="N197" s="3"/>
      <c r="O197" s="3"/>
      <c r="P197" s="3"/>
      <c r="Q197" s="3"/>
      <c r="R197" s="3"/>
      <c r="S197" s="3"/>
      <c r="T197" s="3"/>
      <c r="U197" s="3"/>
      <c r="V197" s="3"/>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row>
    <row r="198" ht="14.25" customHeight="1">
      <c r="A198" s="1"/>
      <c r="B198" s="1"/>
      <c r="C198" s="1"/>
      <c r="D198" s="1"/>
      <c r="E198" s="1"/>
      <c r="F198" s="2"/>
      <c r="G198" s="2"/>
      <c r="H198" s="3"/>
      <c r="I198" s="3"/>
      <c r="J198" s="3"/>
      <c r="K198" s="3"/>
      <c r="L198" s="3"/>
      <c r="M198" s="3"/>
      <c r="N198" s="3"/>
      <c r="O198" s="3"/>
      <c r="P198" s="3"/>
      <c r="Q198" s="3"/>
      <c r="R198" s="3"/>
      <c r="S198" s="3"/>
      <c r="T198" s="3"/>
      <c r="U198" s="3"/>
      <c r="V198" s="3"/>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row>
    <row r="199" ht="14.25" customHeight="1">
      <c r="A199" s="1"/>
      <c r="B199" s="1"/>
      <c r="C199" s="1"/>
      <c r="D199" s="1"/>
      <c r="E199" s="1"/>
      <c r="F199" s="2"/>
      <c r="G199" s="2"/>
      <c r="H199" s="3"/>
      <c r="I199" s="3"/>
      <c r="J199" s="3"/>
      <c r="K199" s="3"/>
      <c r="L199" s="3"/>
      <c r="M199" s="3"/>
      <c r="N199" s="3"/>
      <c r="O199" s="3"/>
      <c r="P199" s="3"/>
      <c r="Q199" s="3"/>
      <c r="R199" s="3"/>
      <c r="S199" s="3"/>
      <c r="T199" s="3"/>
      <c r="U199" s="3"/>
      <c r="V199" s="3"/>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row>
    <row r="200" ht="14.25" customHeight="1">
      <c r="A200" s="1"/>
      <c r="B200" s="1"/>
      <c r="C200" s="1"/>
      <c r="D200" s="1"/>
      <c r="E200" s="1"/>
      <c r="F200" s="2"/>
      <c r="G200" s="2"/>
      <c r="H200" s="3"/>
      <c r="I200" s="3"/>
      <c r="J200" s="3"/>
      <c r="K200" s="3"/>
      <c r="L200" s="3"/>
      <c r="M200" s="3"/>
      <c r="N200" s="3"/>
      <c r="O200" s="3"/>
      <c r="P200" s="3"/>
      <c r="Q200" s="3"/>
      <c r="R200" s="3"/>
      <c r="S200" s="3"/>
      <c r="T200" s="3"/>
      <c r="U200" s="3"/>
      <c r="V200" s="3"/>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row>
    <row r="201" ht="14.25" customHeight="1">
      <c r="A201" s="1"/>
      <c r="B201" s="1"/>
      <c r="C201" s="1"/>
      <c r="D201" s="1"/>
      <c r="E201" s="1"/>
      <c r="F201" s="2"/>
      <c r="G201" s="2"/>
      <c r="H201" s="3"/>
      <c r="I201" s="3"/>
      <c r="J201" s="3"/>
      <c r="K201" s="3"/>
      <c r="L201" s="3"/>
      <c r="M201" s="3"/>
      <c r="N201" s="3"/>
      <c r="O201" s="3"/>
      <c r="P201" s="3"/>
      <c r="Q201" s="3"/>
      <c r="R201" s="3"/>
      <c r="S201" s="3"/>
      <c r="T201" s="3"/>
      <c r="U201" s="3"/>
      <c r="V201" s="3"/>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row>
    <row r="202" ht="14.25" customHeight="1">
      <c r="A202" s="1"/>
      <c r="B202" s="1"/>
      <c r="C202" s="1"/>
      <c r="D202" s="1"/>
      <c r="E202" s="1"/>
      <c r="F202" s="2"/>
      <c r="G202" s="2"/>
      <c r="H202" s="3"/>
      <c r="I202" s="3"/>
      <c r="J202" s="3"/>
      <c r="K202" s="3"/>
      <c r="L202" s="3"/>
      <c r="M202" s="3"/>
      <c r="N202" s="3"/>
      <c r="O202" s="3"/>
      <c r="P202" s="3"/>
      <c r="Q202" s="3"/>
      <c r="R202" s="3"/>
      <c r="S202" s="3"/>
      <c r="T202" s="3"/>
      <c r="U202" s="3"/>
      <c r="V202" s="3"/>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row>
    <row r="203" ht="14.25" customHeight="1">
      <c r="A203" s="1"/>
      <c r="B203" s="1"/>
      <c r="C203" s="1"/>
      <c r="D203" s="1"/>
      <c r="E203" s="1"/>
      <c r="F203" s="2"/>
      <c r="G203" s="2"/>
      <c r="H203" s="3"/>
      <c r="I203" s="3"/>
      <c r="J203" s="3"/>
      <c r="K203" s="3"/>
      <c r="L203" s="3"/>
      <c r="M203" s="3"/>
      <c r="N203" s="3"/>
      <c r="O203" s="3"/>
      <c r="P203" s="3"/>
      <c r="Q203" s="3"/>
      <c r="R203" s="3"/>
      <c r="S203" s="3"/>
      <c r="T203" s="3"/>
      <c r="U203" s="3"/>
      <c r="V203" s="3"/>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row>
    <row r="204" ht="14.25" customHeight="1">
      <c r="A204" s="1"/>
      <c r="B204" s="1"/>
      <c r="C204" s="1"/>
      <c r="D204" s="1"/>
      <c r="E204" s="1"/>
      <c r="F204" s="2"/>
      <c r="G204" s="2"/>
      <c r="H204" s="3"/>
      <c r="I204" s="3"/>
      <c r="J204" s="3"/>
      <c r="K204" s="3"/>
      <c r="L204" s="3"/>
      <c r="M204" s="3"/>
      <c r="N204" s="3"/>
      <c r="O204" s="3"/>
      <c r="P204" s="3"/>
      <c r="Q204" s="3"/>
      <c r="R204" s="3"/>
      <c r="S204" s="3"/>
      <c r="T204" s="3"/>
      <c r="U204" s="3"/>
      <c r="V204" s="3"/>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row>
    <row r="205" ht="14.25" customHeight="1">
      <c r="A205" s="1"/>
      <c r="B205" s="1"/>
      <c r="C205" s="1"/>
      <c r="D205" s="1"/>
      <c r="E205" s="1"/>
      <c r="F205" s="2"/>
      <c r="G205" s="2"/>
      <c r="H205" s="3"/>
      <c r="I205" s="3"/>
      <c r="J205" s="3"/>
      <c r="K205" s="3"/>
      <c r="L205" s="3"/>
      <c r="M205" s="3"/>
      <c r="N205" s="3"/>
      <c r="O205" s="3"/>
      <c r="P205" s="3"/>
      <c r="Q205" s="3"/>
      <c r="R205" s="3"/>
      <c r="S205" s="3"/>
      <c r="T205" s="3"/>
      <c r="U205" s="3"/>
      <c r="V205" s="3"/>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row>
    <row r="206" ht="14.25" customHeight="1">
      <c r="A206" s="1"/>
      <c r="B206" s="1"/>
      <c r="C206" s="1"/>
      <c r="D206" s="1"/>
      <c r="E206" s="1"/>
      <c r="F206" s="2"/>
      <c r="G206" s="2"/>
      <c r="H206" s="3"/>
      <c r="I206" s="3"/>
      <c r="J206" s="3"/>
      <c r="K206" s="3"/>
      <c r="L206" s="3"/>
      <c r="M206" s="3"/>
      <c r="N206" s="3"/>
      <c r="O206" s="3"/>
      <c r="P206" s="3"/>
      <c r="Q206" s="3"/>
      <c r="R206" s="3"/>
      <c r="S206" s="3"/>
      <c r="T206" s="3"/>
      <c r="U206" s="3"/>
      <c r="V206" s="3"/>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row>
    <row r="207" ht="14.25" customHeight="1">
      <c r="A207" s="1"/>
      <c r="B207" s="1"/>
      <c r="C207" s="1"/>
      <c r="D207" s="1"/>
      <c r="E207" s="1"/>
      <c r="F207" s="2"/>
      <c r="G207" s="2"/>
      <c r="H207" s="3"/>
      <c r="I207" s="3"/>
      <c r="J207" s="3"/>
      <c r="K207" s="3"/>
      <c r="L207" s="3"/>
      <c r="M207" s="3"/>
      <c r="N207" s="3"/>
      <c r="O207" s="3"/>
      <c r="P207" s="3"/>
      <c r="Q207" s="3"/>
      <c r="R207" s="3"/>
      <c r="S207" s="3"/>
      <c r="T207" s="3"/>
      <c r="U207" s="3"/>
      <c r="V207" s="3"/>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row>
    <row r="208" ht="14.25" customHeight="1">
      <c r="A208" s="1"/>
      <c r="B208" s="1"/>
      <c r="C208" s="1"/>
      <c r="D208" s="1"/>
      <c r="E208" s="1"/>
      <c r="F208" s="2"/>
      <c r="G208" s="2"/>
      <c r="H208" s="3"/>
      <c r="I208" s="3"/>
      <c r="J208" s="3"/>
      <c r="K208" s="3"/>
      <c r="L208" s="3"/>
      <c r="M208" s="3"/>
      <c r="N208" s="3"/>
      <c r="O208" s="3"/>
      <c r="P208" s="3"/>
      <c r="Q208" s="3"/>
      <c r="R208" s="3"/>
      <c r="S208" s="3"/>
      <c r="T208" s="3"/>
      <c r="U208" s="3"/>
      <c r="V208" s="3"/>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row>
    <row r="209" ht="14.25" customHeight="1">
      <c r="A209" s="1"/>
      <c r="B209" s="1"/>
      <c r="C209" s="1"/>
      <c r="D209" s="1"/>
      <c r="E209" s="1"/>
      <c r="F209" s="2"/>
      <c r="G209" s="2"/>
      <c r="H209" s="3"/>
      <c r="I209" s="3"/>
      <c r="J209" s="3"/>
      <c r="K209" s="3"/>
      <c r="L209" s="3"/>
      <c r="M209" s="3"/>
      <c r="N209" s="3"/>
      <c r="O209" s="3"/>
      <c r="P209" s="3"/>
      <c r="Q209" s="3"/>
      <c r="R209" s="3"/>
      <c r="S209" s="3"/>
      <c r="T209" s="3"/>
      <c r="U209" s="3"/>
      <c r="V209" s="3"/>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row>
    <row r="210" ht="14.25" customHeight="1">
      <c r="A210" s="1"/>
      <c r="B210" s="1"/>
      <c r="C210" s="1"/>
      <c r="D210" s="1"/>
      <c r="E210" s="1"/>
      <c r="F210" s="2"/>
      <c r="G210" s="2"/>
      <c r="H210" s="3"/>
      <c r="I210" s="3"/>
      <c r="J210" s="3"/>
      <c r="K210" s="3"/>
      <c r="L210" s="3"/>
      <c r="M210" s="3"/>
      <c r="N210" s="3"/>
      <c r="O210" s="3"/>
      <c r="P210" s="3"/>
      <c r="Q210" s="3"/>
      <c r="R210" s="3"/>
      <c r="S210" s="3"/>
      <c r="T210" s="3"/>
      <c r="U210" s="3"/>
      <c r="V210" s="3"/>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row>
    <row r="211" ht="14.25" customHeight="1">
      <c r="A211" s="1"/>
      <c r="B211" s="1"/>
      <c r="C211" s="1"/>
      <c r="D211" s="1"/>
      <c r="E211" s="1"/>
      <c r="F211" s="2"/>
      <c r="G211" s="2"/>
      <c r="H211" s="3"/>
      <c r="I211" s="3"/>
      <c r="J211" s="3"/>
      <c r="K211" s="3"/>
      <c r="L211" s="3"/>
      <c r="M211" s="3"/>
      <c r="N211" s="3"/>
      <c r="O211" s="3"/>
      <c r="P211" s="3"/>
      <c r="Q211" s="3"/>
      <c r="R211" s="3"/>
      <c r="S211" s="3"/>
      <c r="T211" s="3"/>
      <c r="U211" s="3"/>
      <c r="V211" s="3"/>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row>
    <row r="212" ht="14.25" customHeight="1">
      <c r="A212" s="1"/>
      <c r="B212" s="1"/>
      <c r="C212" s="1"/>
      <c r="D212" s="1"/>
      <c r="E212" s="1"/>
      <c r="F212" s="2"/>
      <c r="G212" s="2"/>
      <c r="H212" s="3"/>
      <c r="I212" s="3"/>
      <c r="J212" s="3"/>
      <c r="K212" s="3"/>
      <c r="L212" s="3"/>
      <c r="M212" s="3"/>
      <c r="N212" s="3"/>
      <c r="O212" s="3"/>
      <c r="P212" s="3"/>
      <c r="Q212" s="3"/>
      <c r="R212" s="3"/>
      <c r="S212" s="3"/>
      <c r="T212" s="3"/>
      <c r="U212" s="3"/>
      <c r="V212" s="3"/>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row>
    <row r="213" ht="14.25" customHeight="1">
      <c r="A213" s="1"/>
      <c r="B213" s="1"/>
      <c r="C213" s="1"/>
      <c r="D213" s="1"/>
      <c r="E213" s="1"/>
      <c r="F213" s="2"/>
      <c r="G213" s="2"/>
      <c r="H213" s="3"/>
      <c r="I213" s="3"/>
      <c r="J213" s="3"/>
      <c r="K213" s="3"/>
      <c r="L213" s="3"/>
      <c r="M213" s="3"/>
      <c r="N213" s="3"/>
      <c r="O213" s="3"/>
      <c r="P213" s="3"/>
      <c r="Q213" s="3"/>
      <c r="R213" s="3"/>
      <c r="S213" s="3"/>
      <c r="T213" s="3"/>
      <c r="U213" s="3"/>
      <c r="V213" s="3"/>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row>
    <row r="214" ht="14.25" customHeight="1">
      <c r="A214" s="1"/>
      <c r="B214" s="1"/>
      <c r="C214" s="1"/>
      <c r="D214" s="1"/>
      <c r="E214" s="1"/>
      <c r="F214" s="2"/>
      <c r="G214" s="2"/>
      <c r="H214" s="3"/>
      <c r="I214" s="3"/>
      <c r="J214" s="3"/>
      <c r="K214" s="3"/>
      <c r="L214" s="3"/>
      <c r="M214" s="3"/>
      <c r="N214" s="3"/>
      <c r="O214" s="3"/>
      <c r="P214" s="3"/>
      <c r="Q214" s="3"/>
      <c r="R214" s="3"/>
      <c r="S214" s="3"/>
      <c r="T214" s="3"/>
      <c r="U214" s="3"/>
      <c r="V214" s="3"/>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row>
    <row r="215" ht="14.25" customHeight="1">
      <c r="A215" s="1"/>
      <c r="B215" s="1"/>
      <c r="C215" s="1"/>
      <c r="D215" s="1"/>
      <c r="E215" s="1"/>
      <c r="F215" s="2"/>
      <c r="G215" s="2"/>
      <c r="H215" s="3"/>
      <c r="I215" s="3"/>
      <c r="J215" s="3"/>
      <c r="K215" s="3"/>
      <c r="L215" s="3"/>
      <c r="M215" s="3"/>
      <c r="N215" s="3"/>
      <c r="O215" s="3"/>
      <c r="P215" s="3"/>
      <c r="Q215" s="3"/>
      <c r="R215" s="3"/>
      <c r="S215" s="3"/>
      <c r="T215" s="3"/>
      <c r="U215" s="3"/>
      <c r="V215" s="3"/>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row>
    <row r="216" ht="14.25" customHeight="1">
      <c r="A216" s="1"/>
      <c r="B216" s="1"/>
      <c r="C216" s="1"/>
      <c r="D216" s="1"/>
      <c r="E216" s="1"/>
      <c r="F216" s="2"/>
      <c r="G216" s="2"/>
      <c r="H216" s="3"/>
      <c r="I216" s="3"/>
      <c r="J216" s="3"/>
      <c r="K216" s="3"/>
      <c r="L216" s="3"/>
      <c r="M216" s="3"/>
      <c r="N216" s="3"/>
      <c r="O216" s="3"/>
      <c r="P216" s="3"/>
      <c r="Q216" s="3"/>
      <c r="R216" s="3"/>
      <c r="S216" s="3"/>
      <c r="T216" s="3"/>
      <c r="U216" s="3"/>
      <c r="V216" s="3"/>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row>
    <row r="217" ht="14.25" customHeight="1">
      <c r="A217" s="1"/>
      <c r="B217" s="1"/>
      <c r="C217" s="1"/>
      <c r="D217" s="1"/>
      <c r="E217" s="1"/>
      <c r="F217" s="2"/>
      <c r="G217" s="2"/>
      <c r="H217" s="3"/>
      <c r="I217" s="3"/>
      <c r="J217" s="3"/>
      <c r="K217" s="3"/>
      <c r="L217" s="3"/>
      <c r="M217" s="3"/>
      <c r="N217" s="3"/>
      <c r="O217" s="3"/>
      <c r="P217" s="3"/>
      <c r="Q217" s="3"/>
      <c r="R217" s="3"/>
      <c r="S217" s="3"/>
      <c r="T217" s="3"/>
      <c r="U217" s="3"/>
      <c r="V217" s="3"/>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row>
    <row r="218" ht="14.25" customHeight="1">
      <c r="A218" s="1"/>
      <c r="B218" s="1"/>
      <c r="C218" s="1"/>
      <c r="D218" s="1"/>
      <c r="E218" s="1"/>
      <c r="F218" s="2"/>
      <c r="G218" s="2"/>
      <c r="H218" s="3"/>
      <c r="I218" s="3"/>
      <c r="J218" s="3"/>
      <c r="K218" s="3"/>
      <c r="L218" s="3"/>
      <c r="M218" s="3"/>
      <c r="N218" s="3"/>
      <c r="O218" s="3"/>
      <c r="P218" s="3"/>
      <c r="Q218" s="3"/>
      <c r="R218" s="3"/>
      <c r="S218" s="3"/>
      <c r="T218" s="3"/>
      <c r="U218" s="3"/>
      <c r="V218" s="3"/>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row>
    <row r="219" ht="14.25" customHeight="1">
      <c r="A219" s="1"/>
      <c r="B219" s="1"/>
      <c r="C219" s="1"/>
      <c r="D219" s="1"/>
      <c r="E219" s="1"/>
      <c r="F219" s="2"/>
      <c r="G219" s="2"/>
      <c r="H219" s="3"/>
      <c r="I219" s="3"/>
      <c r="J219" s="3"/>
      <c r="K219" s="3"/>
      <c r="L219" s="3"/>
      <c r="M219" s="3"/>
      <c r="N219" s="3"/>
      <c r="O219" s="3"/>
      <c r="P219" s="3"/>
      <c r="Q219" s="3"/>
      <c r="R219" s="3"/>
      <c r="S219" s="3"/>
      <c r="T219" s="3"/>
      <c r="U219" s="3"/>
      <c r="V219" s="3"/>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row>
    <row r="220" ht="14.25" customHeight="1">
      <c r="A220" s="1"/>
      <c r="B220" s="1"/>
      <c r="C220" s="1"/>
      <c r="D220" s="1"/>
      <c r="E220" s="1"/>
      <c r="F220" s="2"/>
      <c r="G220" s="2"/>
      <c r="H220" s="3"/>
      <c r="I220" s="3"/>
      <c r="J220" s="3"/>
      <c r="K220" s="3"/>
      <c r="L220" s="3"/>
      <c r="M220" s="3"/>
      <c r="N220" s="3"/>
      <c r="O220" s="3"/>
      <c r="P220" s="3"/>
      <c r="Q220" s="3"/>
      <c r="R220" s="3"/>
      <c r="S220" s="3"/>
      <c r="T220" s="3"/>
      <c r="U220" s="3"/>
      <c r="V220" s="3"/>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row>
    <row r="221" ht="14.25" customHeight="1">
      <c r="A221" s="1"/>
      <c r="B221" s="1"/>
      <c r="C221" s="1"/>
      <c r="D221" s="1"/>
      <c r="E221" s="1"/>
      <c r="F221" s="2"/>
      <c r="G221" s="2"/>
      <c r="H221" s="3"/>
      <c r="I221" s="3"/>
      <c r="J221" s="3"/>
      <c r="K221" s="3"/>
      <c r="L221" s="3"/>
      <c r="M221" s="3"/>
      <c r="N221" s="3"/>
      <c r="O221" s="3"/>
      <c r="P221" s="3"/>
      <c r="Q221" s="3"/>
      <c r="R221" s="3"/>
      <c r="S221" s="3"/>
      <c r="T221" s="3"/>
      <c r="U221" s="3"/>
      <c r="V221" s="3"/>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row>
    <row r="222" ht="14.25" customHeight="1">
      <c r="A222" s="1"/>
      <c r="B222" s="1"/>
      <c r="C222" s="1"/>
      <c r="D222" s="1"/>
      <c r="E222" s="1"/>
      <c r="F222" s="2"/>
      <c r="G222" s="2"/>
      <c r="H222" s="3"/>
      <c r="I222" s="3"/>
      <c r="J222" s="3"/>
      <c r="K222" s="3"/>
      <c r="L222" s="3"/>
      <c r="M222" s="3"/>
      <c r="N222" s="3"/>
      <c r="O222" s="3"/>
      <c r="P222" s="3"/>
      <c r="Q222" s="3"/>
      <c r="R222" s="3"/>
      <c r="S222" s="3"/>
      <c r="T222" s="3"/>
      <c r="U222" s="3"/>
      <c r="V222" s="3"/>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row>
    <row r="223" ht="14.25" customHeight="1">
      <c r="A223" s="1"/>
      <c r="B223" s="1"/>
      <c r="C223" s="1"/>
      <c r="D223" s="1"/>
      <c r="E223" s="1"/>
      <c r="F223" s="2"/>
      <c r="G223" s="2"/>
      <c r="H223" s="3"/>
      <c r="I223" s="3"/>
      <c r="J223" s="3"/>
      <c r="K223" s="3"/>
      <c r="L223" s="3"/>
      <c r="M223" s="3"/>
      <c r="N223" s="3"/>
      <c r="O223" s="3"/>
      <c r="P223" s="3"/>
      <c r="Q223" s="3"/>
      <c r="R223" s="3"/>
      <c r="S223" s="3"/>
      <c r="T223" s="3"/>
      <c r="U223" s="3"/>
      <c r="V223" s="3"/>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row>
    <row r="224" ht="14.25" customHeight="1">
      <c r="A224" s="1"/>
      <c r="B224" s="1"/>
      <c r="C224" s="1"/>
      <c r="D224" s="1"/>
      <c r="E224" s="1"/>
      <c r="F224" s="2"/>
      <c r="G224" s="2"/>
      <c r="H224" s="3"/>
      <c r="I224" s="3"/>
      <c r="J224" s="3"/>
      <c r="K224" s="3"/>
      <c r="L224" s="3"/>
      <c r="M224" s="3"/>
      <c r="N224" s="3"/>
      <c r="O224" s="3"/>
      <c r="P224" s="3"/>
      <c r="Q224" s="3"/>
      <c r="R224" s="3"/>
      <c r="S224" s="3"/>
      <c r="T224" s="3"/>
      <c r="U224" s="3"/>
      <c r="V224" s="3"/>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row>
    <row r="225" ht="14.25" customHeight="1">
      <c r="A225" s="1"/>
      <c r="B225" s="1"/>
      <c r="C225" s="1"/>
      <c r="D225" s="1"/>
      <c r="E225" s="1"/>
      <c r="F225" s="2"/>
      <c r="G225" s="2"/>
      <c r="H225" s="3"/>
      <c r="I225" s="3"/>
      <c r="J225" s="3"/>
      <c r="K225" s="3"/>
      <c r="L225" s="3"/>
      <c r="M225" s="3"/>
      <c r="N225" s="3"/>
      <c r="O225" s="3"/>
      <c r="P225" s="3"/>
      <c r="Q225" s="3"/>
      <c r="R225" s="3"/>
      <c r="S225" s="3"/>
      <c r="T225" s="3"/>
      <c r="U225" s="3"/>
      <c r="V225" s="3"/>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row>
    <row r="226" ht="14.25" customHeight="1">
      <c r="A226" s="1"/>
      <c r="B226" s="1"/>
      <c r="C226" s="1"/>
      <c r="D226" s="1"/>
      <c r="E226" s="1"/>
      <c r="F226" s="2"/>
      <c r="G226" s="2"/>
      <c r="H226" s="3"/>
      <c r="I226" s="3"/>
      <c r="J226" s="3"/>
      <c r="K226" s="3"/>
      <c r="L226" s="3"/>
      <c r="M226" s="3"/>
      <c r="N226" s="3"/>
      <c r="O226" s="3"/>
      <c r="P226" s="3"/>
      <c r="Q226" s="3"/>
      <c r="R226" s="3"/>
      <c r="S226" s="3"/>
      <c r="T226" s="3"/>
      <c r="U226" s="3"/>
      <c r="V226" s="3"/>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row>
    <row r="227" ht="14.25" customHeight="1">
      <c r="A227" s="1"/>
      <c r="B227" s="1"/>
      <c r="C227" s="1"/>
      <c r="D227" s="1"/>
      <c r="E227" s="1"/>
      <c r="F227" s="2"/>
      <c r="G227" s="2"/>
      <c r="H227" s="3"/>
      <c r="I227" s="3"/>
      <c r="J227" s="3"/>
      <c r="K227" s="3"/>
      <c r="L227" s="3"/>
      <c r="M227" s="3"/>
      <c r="N227" s="3"/>
      <c r="O227" s="3"/>
      <c r="P227" s="3"/>
      <c r="Q227" s="3"/>
      <c r="R227" s="3"/>
      <c r="S227" s="3"/>
      <c r="T227" s="3"/>
      <c r="U227" s="3"/>
      <c r="V227" s="3"/>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row>
    <row r="228" ht="14.25" customHeight="1">
      <c r="A228" s="1"/>
      <c r="B228" s="1"/>
      <c r="C228" s="1"/>
      <c r="D228" s="1"/>
      <c r="E228" s="1"/>
      <c r="F228" s="2"/>
      <c r="G228" s="2"/>
      <c r="H228" s="3"/>
      <c r="I228" s="3"/>
      <c r="J228" s="3"/>
      <c r="K228" s="3"/>
      <c r="L228" s="3"/>
      <c r="M228" s="3"/>
      <c r="N228" s="3"/>
      <c r="O228" s="3"/>
      <c r="P228" s="3"/>
      <c r="Q228" s="3"/>
      <c r="R228" s="3"/>
      <c r="S228" s="3"/>
      <c r="T228" s="3"/>
      <c r="U228" s="3"/>
      <c r="V228" s="3"/>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row>
    <row r="229" ht="14.25" customHeight="1">
      <c r="A229" s="1"/>
      <c r="B229" s="1"/>
      <c r="C229" s="1"/>
      <c r="D229" s="1"/>
      <c r="E229" s="1"/>
      <c r="F229" s="2"/>
      <c r="G229" s="2"/>
      <c r="H229" s="3"/>
      <c r="I229" s="3"/>
      <c r="J229" s="3"/>
      <c r="K229" s="3"/>
      <c r="L229" s="3"/>
      <c r="M229" s="3"/>
      <c r="N229" s="3"/>
      <c r="O229" s="3"/>
      <c r="P229" s="3"/>
      <c r="Q229" s="3"/>
      <c r="R229" s="3"/>
      <c r="S229" s="3"/>
      <c r="T229" s="3"/>
      <c r="U229" s="3"/>
      <c r="V229" s="3"/>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ht="14.25" customHeight="1">
      <c r="A230" s="1"/>
      <c r="B230" s="1"/>
      <c r="C230" s="1"/>
      <c r="D230" s="1"/>
      <c r="E230" s="1"/>
      <c r="F230" s="2"/>
      <c r="G230" s="2"/>
      <c r="H230" s="3"/>
      <c r="I230" s="3"/>
      <c r="J230" s="3"/>
      <c r="K230" s="3"/>
      <c r="L230" s="3"/>
      <c r="M230" s="3"/>
      <c r="N230" s="3"/>
      <c r="O230" s="3"/>
      <c r="P230" s="3"/>
      <c r="Q230" s="3"/>
      <c r="R230" s="3"/>
      <c r="S230" s="3"/>
      <c r="T230" s="3"/>
      <c r="U230" s="3"/>
      <c r="V230" s="3"/>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row>
    <row r="231" ht="14.25" customHeight="1">
      <c r="A231" s="1"/>
      <c r="B231" s="1"/>
      <c r="C231" s="1"/>
      <c r="D231" s="1"/>
      <c r="E231" s="1"/>
      <c r="F231" s="2"/>
      <c r="G231" s="2"/>
      <c r="H231" s="3"/>
      <c r="I231" s="3"/>
      <c r="J231" s="3"/>
      <c r="K231" s="3"/>
      <c r="L231" s="3"/>
      <c r="M231" s="3"/>
      <c r="N231" s="3"/>
      <c r="O231" s="3"/>
      <c r="P231" s="3"/>
      <c r="Q231" s="3"/>
      <c r="R231" s="3"/>
      <c r="S231" s="3"/>
      <c r="T231" s="3"/>
      <c r="U231" s="3"/>
      <c r="V231" s="3"/>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row>
    <row r="232" ht="14.25" customHeight="1">
      <c r="A232" s="1"/>
      <c r="B232" s="1"/>
      <c r="C232" s="1"/>
      <c r="D232" s="1"/>
      <c r="E232" s="1"/>
      <c r="F232" s="2"/>
      <c r="G232" s="2"/>
      <c r="H232" s="3"/>
      <c r="I232" s="3"/>
      <c r="J232" s="3"/>
      <c r="K232" s="3"/>
      <c r="L232" s="3"/>
      <c r="M232" s="3"/>
      <c r="N232" s="3"/>
      <c r="O232" s="3"/>
      <c r="P232" s="3"/>
      <c r="Q232" s="3"/>
      <c r="R232" s="3"/>
      <c r="S232" s="3"/>
      <c r="T232" s="3"/>
      <c r="U232" s="3"/>
      <c r="V232" s="3"/>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row>
    <row r="233" ht="14.25" customHeight="1">
      <c r="A233" s="1"/>
      <c r="B233" s="1"/>
      <c r="C233" s="1"/>
      <c r="D233" s="1"/>
      <c r="E233" s="1"/>
      <c r="F233" s="2"/>
      <c r="G233" s="2"/>
      <c r="H233" s="3"/>
      <c r="I233" s="3"/>
      <c r="J233" s="3"/>
      <c r="K233" s="3"/>
      <c r="L233" s="3"/>
      <c r="M233" s="3"/>
      <c r="N233" s="3"/>
      <c r="O233" s="3"/>
      <c r="P233" s="3"/>
      <c r="Q233" s="3"/>
      <c r="R233" s="3"/>
      <c r="S233" s="3"/>
      <c r="T233" s="3"/>
      <c r="U233" s="3"/>
      <c r="V233" s="3"/>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row>
    <row r="234" ht="14.25" customHeight="1">
      <c r="A234" s="1"/>
      <c r="B234" s="1"/>
      <c r="C234" s="1"/>
      <c r="D234" s="1"/>
      <c r="E234" s="1"/>
      <c r="F234" s="2"/>
      <c r="G234" s="2"/>
      <c r="H234" s="3"/>
      <c r="I234" s="3"/>
      <c r="J234" s="3"/>
      <c r="K234" s="3"/>
      <c r="L234" s="3"/>
      <c r="M234" s="3"/>
      <c r="N234" s="3"/>
      <c r="O234" s="3"/>
      <c r="P234" s="3"/>
      <c r="Q234" s="3"/>
      <c r="R234" s="3"/>
      <c r="S234" s="3"/>
      <c r="T234" s="3"/>
      <c r="U234" s="3"/>
      <c r="V234" s="3"/>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row>
    <row r="235" ht="14.25" customHeight="1">
      <c r="A235" s="1"/>
      <c r="B235" s="1"/>
      <c r="C235" s="1"/>
      <c r="D235" s="1"/>
      <c r="E235" s="1"/>
      <c r="F235" s="2"/>
      <c r="G235" s="2"/>
      <c r="H235" s="3"/>
      <c r="I235" s="3"/>
      <c r="J235" s="3"/>
      <c r="K235" s="3"/>
      <c r="L235" s="3"/>
      <c r="M235" s="3"/>
      <c r="N235" s="3"/>
      <c r="O235" s="3"/>
      <c r="P235" s="3"/>
      <c r="Q235" s="3"/>
      <c r="R235" s="3"/>
      <c r="S235" s="3"/>
      <c r="T235" s="3"/>
      <c r="U235" s="3"/>
      <c r="V235" s="3"/>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row>
    <row r="236" ht="14.25" customHeight="1">
      <c r="A236" s="1"/>
      <c r="B236" s="1"/>
      <c r="C236" s="1"/>
      <c r="D236" s="1"/>
      <c r="E236" s="1"/>
      <c r="F236" s="2"/>
      <c r="G236" s="2"/>
      <c r="H236" s="3"/>
      <c r="I236" s="3"/>
      <c r="J236" s="3"/>
      <c r="K236" s="3"/>
      <c r="L236" s="3"/>
      <c r="M236" s="3"/>
      <c r="N236" s="3"/>
      <c r="O236" s="3"/>
      <c r="P236" s="3"/>
      <c r="Q236" s="3"/>
      <c r="R236" s="3"/>
      <c r="S236" s="3"/>
      <c r="T236" s="3"/>
      <c r="U236" s="3"/>
      <c r="V236" s="3"/>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row>
    <row r="237" ht="14.25" customHeight="1">
      <c r="A237" s="1"/>
      <c r="B237" s="1"/>
      <c r="C237" s="1"/>
      <c r="D237" s="1"/>
      <c r="E237" s="1"/>
      <c r="F237" s="2"/>
      <c r="G237" s="2"/>
      <c r="H237" s="3"/>
      <c r="I237" s="3"/>
      <c r="J237" s="3"/>
      <c r="K237" s="3"/>
      <c r="L237" s="3"/>
      <c r="M237" s="3"/>
      <c r="N237" s="3"/>
      <c r="O237" s="3"/>
      <c r="P237" s="3"/>
      <c r="Q237" s="3"/>
      <c r="R237" s="3"/>
      <c r="S237" s="3"/>
      <c r="T237" s="3"/>
      <c r="U237" s="3"/>
      <c r="V237" s="3"/>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row>
    <row r="238" ht="14.25" customHeight="1">
      <c r="A238" s="1"/>
      <c r="B238" s="1"/>
      <c r="C238" s="1"/>
      <c r="D238" s="1"/>
      <c r="E238" s="1"/>
      <c r="F238" s="2"/>
      <c r="G238" s="2"/>
      <c r="H238" s="3"/>
      <c r="I238" s="3"/>
      <c r="J238" s="3"/>
      <c r="K238" s="3"/>
      <c r="L238" s="3"/>
      <c r="M238" s="3"/>
      <c r="N238" s="3"/>
      <c r="O238" s="3"/>
      <c r="P238" s="3"/>
      <c r="Q238" s="3"/>
      <c r="R238" s="3"/>
      <c r="S238" s="3"/>
      <c r="T238" s="3"/>
      <c r="U238" s="3"/>
      <c r="V238" s="3"/>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row>
    <row r="239" ht="14.25" customHeight="1">
      <c r="A239" s="1"/>
      <c r="B239" s="1"/>
      <c r="C239" s="1"/>
      <c r="D239" s="1"/>
      <c r="E239" s="1"/>
      <c r="F239" s="2"/>
      <c r="G239" s="2"/>
      <c r="H239" s="3"/>
      <c r="I239" s="3"/>
      <c r="J239" s="3"/>
      <c r="K239" s="3"/>
      <c r="L239" s="3"/>
      <c r="M239" s="3"/>
      <c r="N239" s="3"/>
      <c r="O239" s="3"/>
      <c r="P239" s="3"/>
      <c r="Q239" s="3"/>
      <c r="R239" s="3"/>
      <c r="S239" s="3"/>
      <c r="T239" s="3"/>
      <c r="U239" s="3"/>
      <c r="V239" s="3"/>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row>
    <row r="240" ht="14.25" customHeight="1">
      <c r="A240" s="1"/>
      <c r="B240" s="1"/>
      <c r="C240" s="1"/>
      <c r="D240" s="1"/>
      <c r="E240" s="1"/>
      <c r="F240" s="2"/>
      <c r="G240" s="2"/>
      <c r="H240" s="3"/>
      <c r="I240" s="3"/>
      <c r="J240" s="3"/>
      <c r="K240" s="3"/>
      <c r="L240" s="3"/>
      <c r="M240" s="3"/>
      <c r="N240" s="3"/>
      <c r="O240" s="3"/>
      <c r="P240" s="3"/>
      <c r="Q240" s="3"/>
      <c r="R240" s="3"/>
      <c r="S240" s="3"/>
      <c r="T240" s="3"/>
      <c r="U240" s="3"/>
      <c r="V240" s="3"/>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row>
    <row r="241" ht="14.25" customHeight="1">
      <c r="A241" s="1"/>
      <c r="B241" s="1"/>
      <c r="C241" s="1"/>
      <c r="D241" s="1"/>
      <c r="E241" s="1"/>
      <c r="F241" s="2"/>
      <c r="G241" s="2"/>
      <c r="H241" s="3"/>
      <c r="I241" s="3"/>
      <c r="J241" s="3"/>
      <c r="K241" s="3"/>
      <c r="L241" s="3"/>
      <c r="M241" s="3"/>
      <c r="N241" s="3"/>
      <c r="O241" s="3"/>
      <c r="P241" s="3"/>
      <c r="Q241" s="3"/>
      <c r="R241" s="3"/>
      <c r="S241" s="3"/>
      <c r="T241" s="3"/>
      <c r="U241" s="3"/>
      <c r="V241" s="3"/>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row>
    <row r="242" ht="14.25" customHeight="1">
      <c r="A242" s="1"/>
      <c r="B242" s="1"/>
      <c r="C242" s="1"/>
      <c r="D242" s="1"/>
      <c r="E242" s="1"/>
      <c r="F242" s="2"/>
      <c r="G242" s="2"/>
      <c r="H242" s="3"/>
      <c r="I242" s="3"/>
      <c r="J242" s="3"/>
      <c r="K242" s="3"/>
      <c r="L242" s="3"/>
      <c r="M242" s="3"/>
      <c r="N242" s="3"/>
      <c r="O242" s="3"/>
      <c r="P242" s="3"/>
      <c r="Q242" s="3"/>
      <c r="R242" s="3"/>
      <c r="S242" s="3"/>
      <c r="T242" s="3"/>
      <c r="U242" s="3"/>
      <c r="V242" s="3"/>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row>
    <row r="243" ht="14.25" customHeight="1">
      <c r="A243" s="1"/>
      <c r="B243" s="1"/>
      <c r="C243" s="1"/>
      <c r="D243" s="1"/>
      <c r="E243" s="1"/>
      <c r="F243" s="2"/>
      <c r="G243" s="2"/>
      <c r="H243" s="3"/>
      <c r="I243" s="3"/>
      <c r="J243" s="3"/>
      <c r="K243" s="3"/>
      <c r="L243" s="3"/>
      <c r="M243" s="3"/>
      <c r="N243" s="3"/>
      <c r="O243" s="3"/>
      <c r="P243" s="3"/>
      <c r="Q243" s="3"/>
      <c r="R243" s="3"/>
      <c r="S243" s="3"/>
      <c r="T243" s="3"/>
      <c r="U243" s="3"/>
      <c r="V243" s="3"/>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row>
    <row r="244" ht="14.25" customHeight="1">
      <c r="A244" s="1"/>
      <c r="B244" s="1"/>
      <c r="C244" s="1"/>
      <c r="D244" s="1"/>
      <c r="E244" s="1"/>
      <c r="F244" s="2"/>
      <c r="G244" s="2"/>
      <c r="H244" s="3"/>
      <c r="I244" s="3"/>
      <c r="J244" s="3"/>
      <c r="K244" s="3"/>
      <c r="L244" s="3"/>
      <c r="M244" s="3"/>
      <c r="N244" s="3"/>
      <c r="O244" s="3"/>
      <c r="P244" s="3"/>
      <c r="Q244" s="3"/>
      <c r="R244" s="3"/>
      <c r="S244" s="3"/>
      <c r="T244" s="3"/>
      <c r="U244" s="3"/>
      <c r="V244" s="3"/>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row>
    <row r="245" ht="14.25" customHeight="1">
      <c r="A245" s="1"/>
      <c r="B245" s="1"/>
      <c r="C245" s="1"/>
      <c r="D245" s="1"/>
      <c r="E245" s="1"/>
      <c r="F245" s="2"/>
      <c r="G245" s="2"/>
      <c r="H245" s="3"/>
      <c r="I245" s="3"/>
      <c r="J245" s="3"/>
      <c r="K245" s="3"/>
      <c r="L245" s="3"/>
      <c r="M245" s="3"/>
      <c r="N245" s="3"/>
      <c r="O245" s="3"/>
      <c r="P245" s="3"/>
      <c r="Q245" s="3"/>
      <c r="R245" s="3"/>
      <c r="S245" s="3"/>
      <c r="T245" s="3"/>
      <c r="U245" s="3"/>
      <c r="V245" s="3"/>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row>
    <row r="246" ht="14.25" customHeight="1">
      <c r="A246" s="1"/>
      <c r="B246" s="1"/>
      <c r="C246" s="1"/>
      <c r="D246" s="1"/>
      <c r="E246" s="1"/>
      <c r="F246" s="2"/>
      <c r="G246" s="2"/>
      <c r="H246" s="3"/>
      <c r="I246" s="3"/>
      <c r="J246" s="3"/>
      <c r="K246" s="3"/>
      <c r="L246" s="3"/>
      <c r="M246" s="3"/>
      <c r="N246" s="3"/>
      <c r="O246" s="3"/>
      <c r="P246" s="3"/>
      <c r="Q246" s="3"/>
      <c r="R246" s="3"/>
      <c r="S246" s="3"/>
      <c r="T246" s="3"/>
      <c r="U246" s="3"/>
      <c r="V246" s="3"/>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row>
    <row r="247" ht="14.25" customHeight="1">
      <c r="A247" s="1"/>
      <c r="B247" s="1"/>
      <c r="C247" s="1"/>
      <c r="D247" s="1"/>
      <c r="E247" s="1"/>
      <c r="F247" s="2"/>
      <c r="G247" s="2"/>
      <c r="H247" s="3"/>
      <c r="I247" s="3"/>
      <c r="J247" s="3"/>
      <c r="K247" s="3"/>
      <c r="L247" s="3"/>
      <c r="M247" s="3"/>
      <c r="N247" s="3"/>
      <c r="O247" s="3"/>
      <c r="P247" s="3"/>
      <c r="Q247" s="3"/>
      <c r="R247" s="3"/>
      <c r="S247" s="3"/>
      <c r="T247" s="3"/>
      <c r="U247" s="3"/>
      <c r="V247" s="3"/>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row>
    <row r="248" ht="14.25" customHeight="1">
      <c r="A248" s="1"/>
      <c r="B248" s="1"/>
      <c r="C248" s="1"/>
      <c r="D248" s="1"/>
      <c r="E248" s="1"/>
      <c r="F248" s="2"/>
      <c r="G248" s="2"/>
      <c r="H248" s="3"/>
      <c r="I248" s="3"/>
      <c r="J248" s="3"/>
      <c r="K248" s="3"/>
      <c r="L248" s="3"/>
      <c r="M248" s="3"/>
      <c r="N248" s="3"/>
      <c r="O248" s="3"/>
      <c r="P248" s="3"/>
      <c r="Q248" s="3"/>
      <c r="R248" s="3"/>
      <c r="S248" s="3"/>
      <c r="T248" s="3"/>
      <c r="U248" s="3"/>
      <c r="V248" s="3"/>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row>
    <row r="249" ht="14.25" customHeight="1">
      <c r="A249" s="1"/>
      <c r="B249" s="1"/>
      <c r="C249" s="1"/>
      <c r="D249" s="1"/>
      <c r="E249" s="1"/>
      <c r="F249" s="2"/>
      <c r="G249" s="2"/>
      <c r="H249" s="3"/>
      <c r="I249" s="3"/>
      <c r="J249" s="3"/>
      <c r="K249" s="3"/>
      <c r="L249" s="3"/>
      <c r="M249" s="3"/>
      <c r="N249" s="3"/>
      <c r="O249" s="3"/>
      <c r="P249" s="3"/>
      <c r="Q249" s="3"/>
      <c r="R249" s="3"/>
      <c r="S249" s="3"/>
      <c r="T249" s="3"/>
      <c r="U249" s="3"/>
      <c r="V249" s="3"/>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row>
    <row r="250" ht="14.25" customHeight="1">
      <c r="A250" s="1"/>
      <c r="B250" s="1"/>
      <c r="C250" s="1"/>
      <c r="D250" s="1"/>
      <c r="E250" s="1"/>
      <c r="F250" s="2"/>
      <c r="G250" s="2"/>
      <c r="H250" s="3"/>
      <c r="I250" s="3"/>
      <c r="J250" s="3"/>
      <c r="K250" s="3"/>
      <c r="L250" s="3"/>
      <c r="M250" s="3"/>
      <c r="N250" s="3"/>
      <c r="O250" s="3"/>
      <c r="P250" s="3"/>
      <c r="Q250" s="3"/>
      <c r="R250" s="3"/>
      <c r="S250" s="3"/>
      <c r="T250" s="3"/>
      <c r="U250" s="3"/>
      <c r="V250" s="3"/>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row>
    <row r="251" ht="14.25" customHeight="1">
      <c r="A251" s="1"/>
      <c r="B251" s="1"/>
      <c r="C251" s="1"/>
      <c r="D251" s="1"/>
      <c r="E251" s="1"/>
      <c r="F251" s="2"/>
      <c r="G251" s="2"/>
      <c r="H251" s="3"/>
      <c r="I251" s="3"/>
      <c r="J251" s="3"/>
      <c r="K251" s="3"/>
      <c r="L251" s="3"/>
      <c r="M251" s="3"/>
      <c r="N251" s="3"/>
      <c r="O251" s="3"/>
      <c r="P251" s="3"/>
      <c r="Q251" s="3"/>
      <c r="R251" s="3"/>
      <c r="S251" s="3"/>
      <c r="T251" s="3"/>
      <c r="U251" s="3"/>
      <c r="V251" s="3"/>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row>
    <row r="252" ht="14.25" customHeight="1">
      <c r="A252" s="1"/>
      <c r="B252" s="1"/>
      <c r="C252" s="1"/>
      <c r="D252" s="1"/>
      <c r="E252" s="1"/>
      <c r="F252" s="2"/>
      <c r="G252" s="2"/>
      <c r="H252" s="3"/>
      <c r="I252" s="3"/>
      <c r="J252" s="3"/>
      <c r="K252" s="3"/>
      <c r="L252" s="3"/>
      <c r="M252" s="3"/>
      <c r="N252" s="3"/>
      <c r="O252" s="3"/>
      <c r="P252" s="3"/>
      <c r="Q252" s="3"/>
      <c r="R252" s="3"/>
      <c r="S252" s="3"/>
      <c r="T252" s="3"/>
      <c r="U252" s="3"/>
      <c r="V252" s="3"/>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row>
    <row r="253" ht="14.25" customHeight="1">
      <c r="A253" s="1"/>
      <c r="B253" s="1"/>
      <c r="C253" s="1"/>
      <c r="D253" s="1"/>
      <c r="E253" s="1"/>
      <c r="F253" s="2"/>
      <c r="G253" s="2"/>
      <c r="H253" s="3"/>
      <c r="I253" s="3"/>
      <c r="J253" s="3"/>
      <c r="K253" s="3"/>
      <c r="L253" s="3"/>
      <c r="M253" s="3"/>
      <c r="N253" s="3"/>
      <c r="O253" s="3"/>
      <c r="P253" s="3"/>
      <c r="Q253" s="3"/>
      <c r="R253" s="3"/>
      <c r="S253" s="3"/>
      <c r="T253" s="3"/>
      <c r="U253" s="3"/>
      <c r="V253" s="3"/>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row>
    <row r="254" ht="14.25" customHeight="1">
      <c r="A254" s="1"/>
      <c r="B254" s="1"/>
      <c r="C254" s="1"/>
      <c r="D254" s="1"/>
      <c r="E254" s="1"/>
      <c r="F254" s="2"/>
      <c r="G254" s="2"/>
      <c r="H254" s="3"/>
      <c r="I254" s="3"/>
      <c r="J254" s="3"/>
      <c r="K254" s="3"/>
      <c r="L254" s="3"/>
      <c r="M254" s="3"/>
      <c r="N254" s="3"/>
      <c r="O254" s="3"/>
      <c r="P254" s="3"/>
      <c r="Q254" s="3"/>
      <c r="R254" s="3"/>
      <c r="S254" s="3"/>
      <c r="T254" s="3"/>
      <c r="U254" s="3"/>
      <c r="V254" s="3"/>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row>
    <row r="255" ht="14.25" customHeight="1">
      <c r="A255" s="1"/>
      <c r="B255" s="1"/>
      <c r="C255" s="1"/>
      <c r="D255" s="1"/>
      <c r="E255" s="1"/>
      <c r="F255" s="2"/>
      <c r="G255" s="2"/>
      <c r="H255" s="3"/>
      <c r="I255" s="3"/>
      <c r="J255" s="3"/>
      <c r="K255" s="3"/>
      <c r="L255" s="3"/>
      <c r="M255" s="3"/>
      <c r="N255" s="3"/>
      <c r="O255" s="3"/>
      <c r="P255" s="3"/>
      <c r="Q255" s="3"/>
      <c r="R255" s="3"/>
      <c r="S255" s="3"/>
      <c r="T255" s="3"/>
      <c r="U255" s="3"/>
      <c r="V255" s="3"/>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row>
    <row r="256" ht="14.25" customHeight="1">
      <c r="A256" s="1"/>
      <c r="B256" s="1"/>
      <c r="C256" s="1"/>
      <c r="D256" s="1"/>
      <c r="E256" s="1"/>
      <c r="F256" s="2"/>
      <c r="G256" s="2"/>
      <c r="H256" s="3"/>
      <c r="I256" s="3"/>
      <c r="J256" s="3"/>
      <c r="K256" s="3"/>
      <c r="L256" s="3"/>
      <c r="M256" s="3"/>
      <c r="N256" s="3"/>
      <c r="O256" s="3"/>
      <c r="P256" s="3"/>
      <c r="Q256" s="3"/>
      <c r="R256" s="3"/>
      <c r="S256" s="3"/>
      <c r="T256" s="3"/>
      <c r="U256" s="3"/>
      <c r="V256" s="3"/>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row>
    <row r="257" ht="14.25" customHeight="1">
      <c r="A257" s="1"/>
      <c r="B257" s="1"/>
      <c r="C257" s="1"/>
      <c r="D257" s="1"/>
      <c r="E257" s="1"/>
      <c r="F257" s="2"/>
      <c r="G257" s="2"/>
      <c r="H257" s="3"/>
      <c r="I257" s="3"/>
      <c r="J257" s="3"/>
      <c r="K257" s="3"/>
      <c r="L257" s="3"/>
      <c r="M257" s="3"/>
      <c r="N257" s="3"/>
      <c r="O257" s="3"/>
      <c r="P257" s="3"/>
      <c r="Q257" s="3"/>
      <c r="R257" s="3"/>
      <c r="S257" s="3"/>
      <c r="T257" s="3"/>
      <c r="U257" s="3"/>
      <c r="V257" s="3"/>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row>
    <row r="258" ht="14.25" customHeight="1">
      <c r="A258" s="1"/>
      <c r="B258" s="1"/>
      <c r="C258" s="1"/>
      <c r="D258" s="1"/>
      <c r="E258" s="1"/>
      <c r="F258" s="2"/>
      <c r="G258" s="2"/>
      <c r="H258" s="3"/>
      <c r="I258" s="3"/>
      <c r="J258" s="3"/>
      <c r="K258" s="3"/>
      <c r="L258" s="3"/>
      <c r="M258" s="3"/>
      <c r="N258" s="3"/>
      <c r="O258" s="3"/>
      <c r="P258" s="3"/>
      <c r="Q258" s="3"/>
      <c r="R258" s="3"/>
      <c r="S258" s="3"/>
      <c r="T258" s="3"/>
      <c r="U258" s="3"/>
      <c r="V258" s="3"/>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row>
    <row r="259" ht="14.25" customHeight="1">
      <c r="A259" s="1"/>
      <c r="B259" s="1"/>
      <c r="C259" s="1"/>
      <c r="D259" s="1"/>
      <c r="E259" s="1"/>
      <c r="F259" s="2"/>
      <c r="G259" s="2"/>
      <c r="H259" s="3"/>
      <c r="I259" s="3"/>
      <c r="J259" s="3"/>
      <c r="K259" s="3"/>
      <c r="L259" s="3"/>
      <c r="M259" s="3"/>
      <c r="N259" s="3"/>
      <c r="O259" s="3"/>
      <c r="P259" s="3"/>
      <c r="Q259" s="3"/>
      <c r="R259" s="3"/>
      <c r="S259" s="3"/>
      <c r="T259" s="3"/>
      <c r="U259" s="3"/>
      <c r="V259" s="3"/>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row>
    <row r="260" ht="14.25" customHeight="1">
      <c r="A260" s="1"/>
      <c r="B260" s="1"/>
      <c r="C260" s="1"/>
      <c r="D260" s="1"/>
      <c r="E260" s="1"/>
      <c r="F260" s="2"/>
      <c r="G260" s="2"/>
      <c r="H260" s="3"/>
      <c r="I260" s="3"/>
      <c r="J260" s="3"/>
      <c r="K260" s="3"/>
      <c r="L260" s="3"/>
      <c r="M260" s="3"/>
      <c r="N260" s="3"/>
      <c r="O260" s="3"/>
      <c r="P260" s="3"/>
      <c r="Q260" s="3"/>
      <c r="R260" s="3"/>
      <c r="S260" s="3"/>
      <c r="T260" s="3"/>
      <c r="U260" s="3"/>
      <c r="V260" s="3"/>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row>
    <row r="261" ht="14.25" customHeight="1">
      <c r="A261" s="1"/>
      <c r="B261" s="1"/>
      <c r="C261" s="1"/>
      <c r="D261" s="1"/>
      <c r="E261" s="1"/>
      <c r="F261" s="2"/>
      <c r="G261" s="2"/>
      <c r="H261" s="3"/>
      <c r="I261" s="3"/>
      <c r="J261" s="3"/>
      <c r="K261" s="3"/>
      <c r="L261" s="3"/>
      <c r="M261" s="3"/>
      <c r="N261" s="3"/>
      <c r="O261" s="3"/>
      <c r="P261" s="3"/>
      <c r="Q261" s="3"/>
      <c r="R261" s="3"/>
      <c r="S261" s="3"/>
      <c r="T261" s="3"/>
      <c r="U261" s="3"/>
      <c r="V261" s="3"/>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row>
    <row r="262" ht="14.25" customHeight="1">
      <c r="A262" s="1"/>
      <c r="B262" s="1"/>
      <c r="C262" s="1"/>
      <c r="D262" s="1"/>
      <c r="E262" s="1"/>
      <c r="F262" s="2"/>
      <c r="G262" s="2"/>
      <c r="H262" s="3"/>
      <c r="I262" s="3"/>
      <c r="J262" s="3"/>
      <c r="K262" s="3"/>
      <c r="L262" s="3"/>
      <c r="M262" s="3"/>
      <c r="N262" s="3"/>
      <c r="O262" s="3"/>
      <c r="P262" s="3"/>
      <c r="Q262" s="3"/>
      <c r="R262" s="3"/>
      <c r="S262" s="3"/>
      <c r="T262" s="3"/>
      <c r="U262" s="3"/>
      <c r="V262" s="3"/>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row>
    <row r="263" ht="14.25" customHeight="1">
      <c r="A263" s="1"/>
      <c r="B263" s="1"/>
      <c r="C263" s="1"/>
      <c r="D263" s="1"/>
      <c r="E263" s="1"/>
      <c r="F263" s="2"/>
      <c r="G263" s="2"/>
      <c r="H263" s="3"/>
      <c r="I263" s="3"/>
      <c r="J263" s="3"/>
      <c r="K263" s="3"/>
      <c r="L263" s="3"/>
      <c r="M263" s="3"/>
      <c r="N263" s="3"/>
      <c r="O263" s="3"/>
      <c r="P263" s="3"/>
      <c r="Q263" s="3"/>
      <c r="R263" s="3"/>
      <c r="S263" s="3"/>
      <c r="T263" s="3"/>
      <c r="U263" s="3"/>
      <c r="V263" s="3"/>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row>
    <row r="264" ht="14.25" customHeight="1">
      <c r="A264" s="1"/>
      <c r="B264" s="1"/>
      <c r="C264" s="1"/>
      <c r="D264" s="1"/>
      <c r="E264" s="1"/>
      <c r="F264" s="2"/>
      <c r="G264" s="2"/>
      <c r="H264" s="3"/>
      <c r="I264" s="3"/>
      <c r="J264" s="3"/>
      <c r="K264" s="3"/>
      <c r="L264" s="3"/>
      <c r="M264" s="3"/>
      <c r="N264" s="3"/>
      <c r="O264" s="3"/>
      <c r="P264" s="3"/>
      <c r="Q264" s="3"/>
      <c r="R264" s="3"/>
      <c r="S264" s="3"/>
      <c r="T264" s="3"/>
      <c r="U264" s="3"/>
      <c r="V264" s="3"/>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row>
    <row r="265" ht="14.25" customHeight="1">
      <c r="A265" s="1"/>
      <c r="B265" s="1"/>
      <c r="C265" s="1"/>
      <c r="D265" s="1"/>
      <c r="E265" s="1"/>
      <c r="F265" s="2"/>
      <c r="G265" s="2"/>
      <c r="H265" s="3"/>
      <c r="I265" s="3"/>
      <c r="J265" s="3"/>
      <c r="K265" s="3"/>
      <c r="L265" s="3"/>
      <c r="M265" s="3"/>
      <c r="N265" s="3"/>
      <c r="O265" s="3"/>
      <c r="P265" s="3"/>
      <c r="Q265" s="3"/>
      <c r="R265" s="3"/>
      <c r="S265" s="3"/>
      <c r="T265" s="3"/>
      <c r="U265" s="3"/>
      <c r="V265" s="3"/>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row>
    <row r="266" ht="14.25" customHeight="1">
      <c r="A266" s="1"/>
      <c r="B266" s="1"/>
      <c r="C266" s="1"/>
      <c r="D266" s="1"/>
      <c r="E266" s="1"/>
      <c r="F266" s="2"/>
      <c r="G266" s="2"/>
      <c r="H266" s="3"/>
      <c r="I266" s="3"/>
      <c r="J266" s="3"/>
      <c r="K266" s="3"/>
      <c r="L266" s="3"/>
      <c r="M266" s="3"/>
      <c r="N266" s="3"/>
      <c r="O266" s="3"/>
      <c r="P266" s="3"/>
      <c r="Q266" s="3"/>
      <c r="R266" s="3"/>
      <c r="S266" s="3"/>
      <c r="T266" s="3"/>
      <c r="U266" s="3"/>
      <c r="V266" s="3"/>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row>
    <row r="267" ht="14.25" customHeight="1">
      <c r="A267" s="1"/>
      <c r="B267" s="1"/>
      <c r="C267" s="1"/>
      <c r="D267" s="1"/>
      <c r="E267" s="1"/>
      <c r="F267" s="2"/>
      <c r="G267" s="2"/>
      <c r="H267" s="3"/>
      <c r="I267" s="3"/>
      <c r="J267" s="3"/>
      <c r="K267" s="3"/>
      <c r="L267" s="3"/>
      <c r="M267" s="3"/>
      <c r="N267" s="3"/>
      <c r="O267" s="3"/>
      <c r="P267" s="3"/>
      <c r="Q267" s="3"/>
      <c r="R267" s="3"/>
      <c r="S267" s="3"/>
      <c r="T267" s="3"/>
      <c r="U267" s="3"/>
      <c r="V267" s="3"/>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row>
    <row r="268" ht="14.25" customHeight="1">
      <c r="A268" s="1"/>
      <c r="B268" s="1"/>
      <c r="C268" s="1"/>
      <c r="D268" s="1"/>
      <c r="E268" s="1"/>
      <c r="F268" s="2"/>
      <c r="G268" s="2"/>
      <c r="H268" s="3"/>
      <c r="I268" s="3"/>
      <c r="J268" s="3"/>
      <c r="K268" s="3"/>
      <c r="L268" s="3"/>
      <c r="M268" s="3"/>
      <c r="N268" s="3"/>
      <c r="O268" s="3"/>
      <c r="P268" s="3"/>
      <c r="Q268" s="3"/>
      <c r="R268" s="3"/>
      <c r="S268" s="3"/>
      <c r="T268" s="3"/>
      <c r="U268" s="3"/>
      <c r="V268" s="3"/>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row>
    <row r="269" ht="14.25" customHeight="1">
      <c r="A269" s="1"/>
      <c r="B269" s="1"/>
      <c r="C269" s="1"/>
      <c r="D269" s="1"/>
      <c r="E269" s="1"/>
      <c r="F269" s="2"/>
      <c r="G269" s="2"/>
      <c r="H269" s="3"/>
      <c r="I269" s="3"/>
      <c r="J269" s="3"/>
      <c r="K269" s="3"/>
      <c r="L269" s="3"/>
      <c r="M269" s="3"/>
      <c r="N269" s="3"/>
      <c r="O269" s="3"/>
      <c r="P269" s="3"/>
      <c r="Q269" s="3"/>
      <c r="R269" s="3"/>
      <c r="S269" s="3"/>
      <c r="T269" s="3"/>
      <c r="U269" s="3"/>
      <c r="V269" s="3"/>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row>
    <row r="270" ht="14.25" customHeight="1">
      <c r="A270" s="1"/>
      <c r="B270" s="1"/>
      <c r="C270" s="1"/>
      <c r="D270" s="1"/>
      <c r="E270" s="1"/>
      <c r="F270" s="2"/>
      <c r="G270" s="2"/>
      <c r="H270" s="3"/>
      <c r="I270" s="3"/>
      <c r="J270" s="3"/>
      <c r="K270" s="3"/>
      <c r="L270" s="3"/>
      <c r="M270" s="3"/>
      <c r="N270" s="3"/>
      <c r="O270" s="3"/>
      <c r="P270" s="3"/>
      <c r="Q270" s="3"/>
      <c r="R270" s="3"/>
      <c r="S270" s="3"/>
      <c r="T270" s="3"/>
      <c r="U270" s="3"/>
      <c r="V270" s="3"/>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row>
    <row r="271" ht="14.25" customHeight="1">
      <c r="A271" s="1"/>
      <c r="B271" s="1"/>
      <c r="C271" s="1"/>
      <c r="D271" s="1"/>
      <c r="E271" s="1"/>
      <c r="F271" s="2"/>
      <c r="G271" s="2"/>
      <c r="H271" s="3"/>
      <c r="I271" s="3"/>
      <c r="J271" s="3"/>
      <c r="K271" s="3"/>
      <c r="L271" s="3"/>
      <c r="M271" s="3"/>
      <c r="N271" s="3"/>
      <c r="O271" s="3"/>
      <c r="P271" s="3"/>
      <c r="Q271" s="3"/>
      <c r="R271" s="3"/>
      <c r="S271" s="3"/>
      <c r="T271" s="3"/>
      <c r="U271" s="3"/>
      <c r="V271" s="3"/>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row>
    <row r="272" ht="14.25" customHeight="1">
      <c r="A272" s="1"/>
      <c r="B272" s="1"/>
      <c r="C272" s="1"/>
      <c r="D272" s="1"/>
      <c r="E272" s="1"/>
      <c r="F272" s="2"/>
      <c r="G272" s="2"/>
      <c r="H272" s="3"/>
      <c r="I272" s="3"/>
      <c r="J272" s="3"/>
      <c r="K272" s="3"/>
      <c r="L272" s="3"/>
      <c r="M272" s="3"/>
      <c r="N272" s="3"/>
      <c r="O272" s="3"/>
      <c r="P272" s="3"/>
      <c r="Q272" s="3"/>
      <c r="R272" s="3"/>
      <c r="S272" s="3"/>
      <c r="T272" s="3"/>
      <c r="U272" s="3"/>
      <c r="V272" s="3"/>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row>
    <row r="273" ht="14.25" customHeight="1">
      <c r="A273" s="1"/>
      <c r="B273" s="1"/>
      <c r="C273" s="1"/>
      <c r="D273" s="1"/>
      <c r="E273" s="1"/>
      <c r="F273" s="2"/>
      <c r="G273" s="2"/>
      <c r="H273" s="3"/>
      <c r="I273" s="3"/>
      <c r="J273" s="3"/>
      <c r="K273" s="3"/>
      <c r="L273" s="3"/>
      <c r="M273" s="3"/>
      <c r="N273" s="3"/>
      <c r="O273" s="3"/>
      <c r="P273" s="3"/>
      <c r="Q273" s="3"/>
      <c r="R273" s="3"/>
      <c r="S273" s="3"/>
      <c r="T273" s="3"/>
      <c r="U273" s="3"/>
      <c r="V273" s="3"/>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row>
    <row r="274" ht="14.25" customHeight="1">
      <c r="A274" s="1"/>
      <c r="B274" s="1"/>
      <c r="C274" s="1"/>
      <c r="D274" s="1"/>
      <c r="E274" s="1"/>
      <c r="F274" s="2"/>
      <c r="G274" s="2"/>
      <c r="H274" s="3"/>
      <c r="I274" s="3"/>
      <c r="J274" s="3"/>
      <c r="K274" s="3"/>
      <c r="L274" s="3"/>
      <c r="M274" s="3"/>
      <c r="N274" s="3"/>
      <c r="O274" s="3"/>
      <c r="P274" s="3"/>
      <c r="Q274" s="3"/>
      <c r="R274" s="3"/>
      <c r="S274" s="3"/>
      <c r="T274" s="3"/>
      <c r="U274" s="3"/>
      <c r="V274" s="3"/>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row>
    <row r="275" ht="14.25" customHeight="1">
      <c r="A275" s="1"/>
      <c r="B275" s="1"/>
      <c r="C275" s="1"/>
      <c r="D275" s="1"/>
      <c r="E275" s="1"/>
      <c r="F275" s="2"/>
      <c r="G275" s="2"/>
      <c r="H275" s="3"/>
      <c r="I275" s="3"/>
      <c r="J275" s="3"/>
      <c r="K275" s="3"/>
      <c r="L275" s="3"/>
      <c r="M275" s="3"/>
      <c r="N275" s="3"/>
      <c r="O275" s="3"/>
      <c r="P275" s="3"/>
      <c r="Q275" s="3"/>
      <c r="R275" s="3"/>
      <c r="S275" s="3"/>
      <c r="T275" s="3"/>
      <c r="U275" s="3"/>
      <c r="V275" s="3"/>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row>
    <row r="276" ht="14.25" customHeight="1">
      <c r="A276" s="1"/>
      <c r="B276" s="1"/>
      <c r="C276" s="1"/>
      <c r="D276" s="1"/>
      <c r="E276" s="1"/>
      <c r="F276" s="2"/>
      <c r="G276" s="2"/>
      <c r="H276" s="3"/>
      <c r="I276" s="3"/>
      <c r="J276" s="3"/>
      <c r="K276" s="3"/>
      <c r="L276" s="3"/>
      <c r="M276" s="3"/>
      <c r="N276" s="3"/>
      <c r="O276" s="3"/>
      <c r="P276" s="3"/>
      <c r="Q276" s="3"/>
      <c r="R276" s="3"/>
      <c r="S276" s="3"/>
      <c r="T276" s="3"/>
      <c r="U276" s="3"/>
      <c r="V276" s="3"/>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row>
    <row r="277" ht="14.25" customHeight="1">
      <c r="A277" s="1"/>
      <c r="B277" s="1"/>
      <c r="C277" s="1"/>
      <c r="D277" s="1"/>
      <c r="E277" s="1"/>
      <c r="F277" s="2"/>
      <c r="G277" s="2"/>
      <c r="H277" s="3"/>
      <c r="I277" s="3"/>
      <c r="J277" s="3"/>
      <c r="K277" s="3"/>
      <c r="L277" s="3"/>
      <c r="M277" s="3"/>
      <c r="N277" s="3"/>
      <c r="O277" s="3"/>
      <c r="P277" s="3"/>
      <c r="Q277" s="3"/>
      <c r="R277" s="3"/>
      <c r="S277" s="3"/>
      <c r="T277" s="3"/>
      <c r="U277" s="3"/>
      <c r="V277" s="3"/>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row>
    <row r="278" ht="14.25" customHeight="1">
      <c r="A278" s="1"/>
      <c r="B278" s="1"/>
      <c r="C278" s="1"/>
      <c r="D278" s="1"/>
      <c r="E278" s="1"/>
      <c r="F278" s="2"/>
      <c r="G278" s="2"/>
      <c r="H278" s="3"/>
      <c r="I278" s="3"/>
      <c r="J278" s="3"/>
      <c r="K278" s="3"/>
      <c r="L278" s="3"/>
      <c r="M278" s="3"/>
      <c r="N278" s="3"/>
      <c r="O278" s="3"/>
      <c r="P278" s="3"/>
      <c r="Q278" s="3"/>
      <c r="R278" s="3"/>
      <c r="S278" s="3"/>
      <c r="T278" s="3"/>
      <c r="U278" s="3"/>
      <c r="V278" s="3"/>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row>
    <row r="279" ht="14.25" customHeight="1">
      <c r="A279" s="1"/>
      <c r="B279" s="1"/>
      <c r="C279" s="1"/>
      <c r="D279" s="1"/>
      <c r="E279" s="1"/>
      <c r="F279" s="2"/>
      <c r="G279" s="2"/>
      <c r="H279" s="3"/>
      <c r="I279" s="3"/>
      <c r="J279" s="3"/>
      <c r="K279" s="3"/>
      <c r="L279" s="3"/>
      <c r="M279" s="3"/>
      <c r="N279" s="3"/>
      <c r="O279" s="3"/>
      <c r="P279" s="3"/>
      <c r="Q279" s="3"/>
      <c r="R279" s="3"/>
      <c r="S279" s="3"/>
      <c r="T279" s="3"/>
      <c r="U279" s="3"/>
      <c r="V279" s="3"/>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row>
    <row r="280" ht="14.25" customHeight="1">
      <c r="A280" s="1"/>
      <c r="B280" s="1"/>
      <c r="C280" s="1"/>
      <c r="D280" s="1"/>
      <c r="E280" s="1"/>
      <c r="F280" s="2"/>
      <c r="G280" s="2"/>
      <c r="H280" s="3"/>
      <c r="I280" s="3"/>
      <c r="J280" s="3"/>
      <c r="K280" s="3"/>
      <c r="L280" s="3"/>
      <c r="M280" s="3"/>
      <c r="N280" s="3"/>
      <c r="O280" s="3"/>
      <c r="P280" s="3"/>
      <c r="Q280" s="3"/>
      <c r="R280" s="3"/>
      <c r="S280" s="3"/>
      <c r="T280" s="3"/>
      <c r="U280" s="3"/>
      <c r="V280" s="3"/>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row>
    <row r="281" ht="14.25" customHeight="1">
      <c r="A281" s="1"/>
      <c r="B281" s="1"/>
      <c r="C281" s="1"/>
      <c r="D281" s="1"/>
      <c r="E281" s="1"/>
      <c r="F281" s="2"/>
      <c r="G281" s="2"/>
      <c r="H281" s="3"/>
      <c r="I281" s="3"/>
      <c r="J281" s="3"/>
      <c r="K281" s="3"/>
      <c r="L281" s="3"/>
      <c r="M281" s="3"/>
      <c r="N281" s="3"/>
      <c r="O281" s="3"/>
      <c r="P281" s="3"/>
      <c r="Q281" s="3"/>
      <c r="R281" s="3"/>
      <c r="S281" s="3"/>
      <c r="T281" s="3"/>
      <c r="U281" s="3"/>
      <c r="V281" s="3"/>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row>
    <row r="282" ht="14.25" customHeight="1">
      <c r="A282" s="1"/>
      <c r="B282" s="1"/>
      <c r="C282" s="1"/>
      <c r="D282" s="1"/>
      <c r="E282" s="1"/>
      <c r="F282" s="2"/>
      <c r="G282" s="2"/>
      <c r="H282" s="3"/>
      <c r="I282" s="3"/>
      <c r="J282" s="3"/>
      <c r="K282" s="3"/>
      <c r="L282" s="3"/>
      <c r="M282" s="3"/>
      <c r="N282" s="3"/>
      <c r="O282" s="3"/>
      <c r="P282" s="3"/>
      <c r="Q282" s="3"/>
      <c r="R282" s="3"/>
      <c r="S282" s="3"/>
      <c r="T282" s="3"/>
      <c r="U282" s="3"/>
      <c r="V282" s="3"/>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row>
    <row r="283" ht="14.25" customHeight="1">
      <c r="A283" s="1"/>
      <c r="B283" s="1"/>
      <c r="C283" s="1"/>
      <c r="D283" s="1"/>
      <c r="E283" s="1"/>
      <c r="F283" s="2"/>
      <c r="G283" s="2"/>
      <c r="H283" s="3"/>
      <c r="I283" s="3"/>
      <c r="J283" s="3"/>
      <c r="K283" s="3"/>
      <c r="L283" s="3"/>
      <c r="M283" s="3"/>
      <c r="N283" s="3"/>
      <c r="O283" s="3"/>
      <c r="P283" s="3"/>
      <c r="Q283" s="3"/>
      <c r="R283" s="3"/>
      <c r="S283" s="3"/>
      <c r="T283" s="3"/>
      <c r="U283" s="3"/>
      <c r="V283" s="3"/>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row>
    <row r="284" ht="14.25" customHeight="1">
      <c r="A284" s="1"/>
      <c r="B284" s="1"/>
      <c r="C284" s="1"/>
      <c r="D284" s="1"/>
      <c r="E284" s="1"/>
      <c r="F284" s="2"/>
      <c r="G284" s="2"/>
      <c r="H284" s="3"/>
      <c r="I284" s="3"/>
      <c r="J284" s="3"/>
      <c r="K284" s="3"/>
      <c r="L284" s="3"/>
      <c r="M284" s="3"/>
      <c r="N284" s="3"/>
      <c r="O284" s="3"/>
      <c r="P284" s="3"/>
      <c r="Q284" s="3"/>
      <c r="R284" s="3"/>
      <c r="S284" s="3"/>
      <c r="T284" s="3"/>
      <c r="U284" s="3"/>
      <c r="V284" s="3"/>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row>
    <row r="285" ht="14.25" customHeight="1">
      <c r="A285" s="1"/>
      <c r="B285" s="1"/>
      <c r="C285" s="1"/>
      <c r="D285" s="1"/>
      <c r="E285" s="1"/>
      <c r="F285" s="2"/>
      <c r="G285" s="2"/>
      <c r="H285" s="3"/>
      <c r="I285" s="3"/>
      <c r="J285" s="3"/>
      <c r="K285" s="3"/>
      <c r="L285" s="3"/>
      <c r="M285" s="3"/>
      <c r="N285" s="3"/>
      <c r="O285" s="3"/>
      <c r="P285" s="3"/>
      <c r="Q285" s="3"/>
      <c r="R285" s="3"/>
      <c r="S285" s="3"/>
      <c r="T285" s="3"/>
      <c r="U285" s="3"/>
      <c r="V285" s="3"/>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row>
    <row r="286" ht="14.25" customHeight="1">
      <c r="A286" s="1"/>
      <c r="B286" s="1"/>
      <c r="C286" s="1"/>
      <c r="D286" s="1"/>
      <c r="E286" s="1"/>
      <c r="F286" s="2"/>
      <c r="G286" s="2"/>
      <c r="H286" s="3"/>
      <c r="I286" s="3"/>
      <c r="J286" s="3"/>
      <c r="K286" s="3"/>
      <c r="L286" s="3"/>
      <c r="M286" s="3"/>
      <c r="N286" s="3"/>
      <c r="O286" s="3"/>
      <c r="P286" s="3"/>
      <c r="Q286" s="3"/>
      <c r="R286" s="3"/>
      <c r="S286" s="3"/>
      <c r="T286" s="3"/>
      <c r="U286" s="3"/>
      <c r="V286" s="3"/>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row>
    <row r="287" ht="14.25" customHeight="1">
      <c r="A287" s="1"/>
      <c r="B287" s="1"/>
      <c r="C287" s="1"/>
      <c r="D287" s="1"/>
      <c r="E287" s="1"/>
      <c r="F287" s="2"/>
      <c r="G287" s="2"/>
      <c r="H287" s="3"/>
      <c r="I287" s="3"/>
      <c r="J287" s="3"/>
      <c r="K287" s="3"/>
      <c r="L287" s="3"/>
      <c r="M287" s="3"/>
      <c r="N287" s="3"/>
      <c r="O287" s="3"/>
      <c r="P287" s="3"/>
      <c r="Q287" s="3"/>
      <c r="R287" s="3"/>
      <c r="S287" s="3"/>
      <c r="T287" s="3"/>
      <c r="U287" s="3"/>
      <c r="V287" s="3"/>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row>
    <row r="288" ht="14.25" customHeight="1">
      <c r="A288" s="1"/>
      <c r="B288" s="1"/>
      <c r="C288" s="1"/>
      <c r="D288" s="1"/>
      <c r="E288" s="1"/>
      <c r="F288" s="2"/>
      <c r="G288" s="2"/>
      <c r="H288" s="3"/>
      <c r="I288" s="3"/>
      <c r="J288" s="3"/>
      <c r="K288" s="3"/>
      <c r="L288" s="3"/>
      <c r="M288" s="3"/>
      <c r="N288" s="3"/>
      <c r="O288" s="3"/>
      <c r="P288" s="3"/>
      <c r="Q288" s="3"/>
      <c r="R288" s="3"/>
      <c r="S288" s="3"/>
      <c r="T288" s="3"/>
      <c r="U288" s="3"/>
      <c r="V288" s="3"/>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row>
    <row r="289" ht="14.25" customHeight="1">
      <c r="A289" s="1"/>
      <c r="B289" s="1"/>
      <c r="C289" s="1"/>
      <c r="D289" s="1"/>
      <c r="E289" s="1"/>
      <c r="F289" s="2"/>
      <c r="G289" s="2"/>
      <c r="H289" s="3"/>
      <c r="I289" s="3"/>
      <c r="J289" s="3"/>
      <c r="K289" s="3"/>
      <c r="L289" s="3"/>
      <c r="M289" s="3"/>
      <c r="N289" s="3"/>
      <c r="O289" s="3"/>
      <c r="P289" s="3"/>
      <c r="Q289" s="3"/>
      <c r="R289" s="3"/>
      <c r="S289" s="3"/>
      <c r="T289" s="3"/>
      <c r="U289" s="3"/>
      <c r="V289" s="3"/>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row>
    <row r="290" ht="14.25" customHeight="1">
      <c r="A290" s="1"/>
      <c r="B290" s="1"/>
      <c r="C290" s="1"/>
      <c r="D290" s="1"/>
      <c r="E290" s="1"/>
      <c r="F290" s="2"/>
      <c r="G290" s="2"/>
      <c r="H290" s="3"/>
      <c r="I290" s="3"/>
      <c r="J290" s="3"/>
      <c r="K290" s="3"/>
      <c r="L290" s="3"/>
      <c r="M290" s="3"/>
      <c r="N290" s="3"/>
      <c r="O290" s="3"/>
      <c r="P290" s="3"/>
      <c r="Q290" s="3"/>
      <c r="R290" s="3"/>
      <c r="S290" s="3"/>
      <c r="T290" s="3"/>
      <c r="U290" s="3"/>
      <c r="V290" s="3"/>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row>
    <row r="291" ht="14.25" customHeight="1">
      <c r="A291" s="1"/>
      <c r="B291" s="1"/>
      <c r="C291" s="1"/>
      <c r="D291" s="1"/>
      <c r="E291" s="1"/>
      <c r="F291" s="2"/>
      <c r="G291" s="2"/>
      <c r="H291" s="3"/>
      <c r="I291" s="3"/>
      <c r="J291" s="3"/>
      <c r="K291" s="3"/>
      <c r="L291" s="3"/>
      <c r="M291" s="3"/>
      <c r="N291" s="3"/>
      <c r="O291" s="3"/>
      <c r="P291" s="3"/>
      <c r="Q291" s="3"/>
      <c r="R291" s="3"/>
      <c r="S291" s="3"/>
      <c r="T291" s="3"/>
      <c r="U291" s="3"/>
      <c r="V291" s="3"/>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row>
    <row r="292" ht="14.25" customHeight="1">
      <c r="A292" s="1"/>
      <c r="B292" s="1"/>
      <c r="C292" s="1"/>
      <c r="D292" s="1"/>
      <c r="E292" s="1"/>
      <c r="F292" s="2"/>
      <c r="G292" s="2"/>
      <c r="H292" s="3"/>
      <c r="I292" s="3"/>
      <c r="J292" s="3"/>
      <c r="K292" s="3"/>
      <c r="L292" s="3"/>
      <c r="M292" s="3"/>
      <c r="N292" s="3"/>
      <c r="O292" s="3"/>
      <c r="P292" s="3"/>
      <c r="Q292" s="3"/>
      <c r="R292" s="3"/>
      <c r="S292" s="3"/>
      <c r="T292" s="3"/>
      <c r="U292" s="3"/>
      <c r="V292" s="3"/>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row>
    <row r="293" ht="14.25" customHeight="1">
      <c r="A293" s="1"/>
      <c r="B293" s="1"/>
      <c r="C293" s="1"/>
      <c r="D293" s="1"/>
      <c r="E293" s="1"/>
      <c r="F293" s="2"/>
      <c r="G293" s="2"/>
      <c r="H293" s="3"/>
      <c r="I293" s="3"/>
      <c r="J293" s="3"/>
      <c r="K293" s="3"/>
      <c r="L293" s="3"/>
      <c r="M293" s="3"/>
      <c r="N293" s="3"/>
      <c r="O293" s="3"/>
      <c r="P293" s="3"/>
      <c r="Q293" s="3"/>
      <c r="R293" s="3"/>
      <c r="S293" s="3"/>
      <c r="T293" s="3"/>
      <c r="U293" s="3"/>
      <c r="V293" s="3"/>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row>
    <row r="294" ht="14.25" customHeight="1">
      <c r="A294" s="1"/>
      <c r="B294" s="1"/>
      <c r="C294" s="1"/>
      <c r="D294" s="1"/>
      <c r="E294" s="1"/>
      <c r="F294" s="2"/>
      <c r="G294" s="2"/>
      <c r="H294" s="3"/>
      <c r="I294" s="3"/>
      <c r="J294" s="3"/>
      <c r="K294" s="3"/>
      <c r="L294" s="3"/>
      <c r="M294" s="3"/>
      <c r="N294" s="3"/>
      <c r="O294" s="3"/>
      <c r="P294" s="3"/>
      <c r="Q294" s="3"/>
      <c r="R294" s="3"/>
      <c r="S294" s="3"/>
      <c r="T294" s="3"/>
      <c r="U294" s="3"/>
      <c r="V294" s="3"/>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row>
    <row r="295" ht="14.25" customHeight="1">
      <c r="A295" s="1"/>
      <c r="B295" s="1"/>
      <c r="C295" s="1"/>
      <c r="D295" s="1"/>
      <c r="E295" s="1"/>
      <c r="F295" s="2"/>
      <c r="G295" s="2"/>
      <c r="H295" s="3"/>
      <c r="I295" s="3"/>
      <c r="J295" s="3"/>
      <c r="K295" s="3"/>
      <c r="L295" s="3"/>
      <c r="M295" s="3"/>
      <c r="N295" s="3"/>
      <c r="O295" s="3"/>
      <c r="P295" s="3"/>
      <c r="Q295" s="3"/>
      <c r="R295" s="3"/>
      <c r="S295" s="3"/>
      <c r="T295" s="3"/>
      <c r="U295" s="3"/>
      <c r="V295" s="3"/>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row>
    <row r="296" ht="14.25" customHeight="1">
      <c r="A296" s="1"/>
      <c r="B296" s="1"/>
      <c r="C296" s="1"/>
      <c r="D296" s="1"/>
      <c r="E296" s="1"/>
      <c r="F296" s="2"/>
      <c r="G296" s="2"/>
      <c r="H296" s="3"/>
      <c r="I296" s="3"/>
      <c r="J296" s="3"/>
      <c r="K296" s="3"/>
      <c r="L296" s="3"/>
      <c r="M296" s="3"/>
      <c r="N296" s="3"/>
      <c r="O296" s="3"/>
      <c r="P296" s="3"/>
      <c r="Q296" s="3"/>
      <c r="R296" s="3"/>
      <c r="S296" s="3"/>
      <c r="T296" s="3"/>
      <c r="U296" s="3"/>
      <c r="V296" s="3"/>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row>
    <row r="297" ht="14.25" customHeight="1">
      <c r="A297" s="1"/>
      <c r="B297" s="1"/>
      <c r="C297" s="1"/>
      <c r="D297" s="1"/>
      <c r="E297" s="1"/>
      <c r="F297" s="2"/>
      <c r="G297" s="2"/>
      <c r="H297" s="3"/>
      <c r="I297" s="3"/>
      <c r="J297" s="3"/>
      <c r="K297" s="3"/>
      <c r="L297" s="3"/>
      <c r="M297" s="3"/>
      <c r="N297" s="3"/>
      <c r="O297" s="3"/>
      <c r="P297" s="3"/>
      <c r="Q297" s="3"/>
      <c r="R297" s="3"/>
      <c r="S297" s="3"/>
      <c r="T297" s="3"/>
      <c r="U297" s="3"/>
      <c r="V297" s="3"/>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row>
    <row r="298" ht="14.25" customHeight="1">
      <c r="A298" s="1"/>
      <c r="B298" s="1"/>
      <c r="C298" s="1"/>
      <c r="D298" s="1"/>
      <c r="E298" s="1"/>
      <c r="F298" s="2"/>
      <c r="G298" s="2"/>
      <c r="H298" s="3"/>
      <c r="I298" s="3"/>
      <c r="J298" s="3"/>
      <c r="K298" s="3"/>
      <c r="L298" s="3"/>
      <c r="M298" s="3"/>
      <c r="N298" s="3"/>
      <c r="O298" s="3"/>
      <c r="P298" s="3"/>
      <c r="Q298" s="3"/>
      <c r="R298" s="3"/>
      <c r="S298" s="3"/>
      <c r="T298" s="3"/>
      <c r="U298" s="3"/>
      <c r="V298" s="3"/>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row>
    <row r="299" ht="14.25" customHeight="1">
      <c r="A299" s="1"/>
      <c r="B299" s="1"/>
      <c r="C299" s="1"/>
      <c r="D299" s="1"/>
      <c r="E299" s="1"/>
      <c r="F299" s="2"/>
      <c r="G299" s="2"/>
      <c r="H299" s="3"/>
      <c r="I299" s="3"/>
      <c r="J299" s="3"/>
      <c r="K299" s="3"/>
      <c r="L299" s="3"/>
      <c r="M299" s="3"/>
      <c r="N299" s="3"/>
      <c r="O299" s="3"/>
      <c r="P299" s="3"/>
      <c r="Q299" s="3"/>
      <c r="R299" s="3"/>
      <c r="S299" s="3"/>
      <c r="T299" s="3"/>
      <c r="U299" s="3"/>
      <c r="V299" s="3"/>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row>
    <row r="300" ht="14.25" customHeight="1">
      <c r="A300" s="1"/>
      <c r="B300" s="1"/>
      <c r="C300" s="1"/>
      <c r="D300" s="1"/>
      <c r="E300" s="1"/>
      <c r="F300" s="2"/>
      <c r="G300" s="2"/>
      <c r="H300" s="3"/>
      <c r="I300" s="3"/>
      <c r="J300" s="3"/>
      <c r="K300" s="3"/>
      <c r="L300" s="3"/>
      <c r="M300" s="3"/>
      <c r="N300" s="3"/>
      <c r="O300" s="3"/>
      <c r="P300" s="3"/>
      <c r="Q300" s="3"/>
      <c r="R300" s="3"/>
      <c r="S300" s="3"/>
      <c r="T300" s="3"/>
      <c r="U300" s="3"/>
      <c r="V300" s="3"/>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row>
    <row r="301" ht="14.25" customHeight="1">
      <c r="A301" s="1"/>
      <c r="B301" s="1"/>
      <c r="C301" s="1"/>
      <c r="D301" s="1"/>
      <c r="E301" s="1"/>
      <c r="F301" s="2"/>
      <c r="G301" s="2"/>
      <c r="H301" s="3"/>
      <c r="I301" s="3"/>
      <c r="J301" s="3"/>
      <c r="K301" s="3"/>
      <c r="L301" s="3"/>
      <c r="M301" s="3"/>
      <c r="N301" s="3"/>
      <c r="O301" s="3"/>
      <c r="P301" s="3"/>
      <c r="Q301" s="3"/>
      <c r="R301" s="3"/>
      <c r="S301" s="3"/>
      <c r="T301" s="3"/>
      <c r="U301" s="3"/>
      <c r="V301" s="3"/>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row>
    <row r="302" ht="14.25" customHeight="1">
      <c r="A302" s="1"/>
      <c r="B302" s="1"/>
      <c r="C302" s="1"/>
      <c r="D302" s="1"/>
      <c r="E302" s="1"/>
      <c r="F302" s="2"/>
      <c r="G302" s="2"/>
      <c r="H302" s="3"/>
      <c r="I302" s="3"/>
      <c r="J302" s="3"/>
      <c r="K302" s="3"/>
      <c r="L302" s="3"/>
      <c r="M302" s="3"/>
      <c r="N302" s="3"/>
      <c r="O302" s="3"/>
      <c r="P302" s="3"/>
      <c r="Q302" s="3"/>
      <c r="R302" s="3"/>
      <c r="S302" s="3"/>
      <c r="T302" s="3"/>
      <c r="U302" s="3"/>
      <c r="V302" s="3"/>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row>
    <row r="303" ht="14.25" customHeight="1">
      <c r="A303" s="1"/>
      <c r="B303" s="1"/>
      <c r="C303" s="1"/>
      <c r="D303" s="1"/>
      <c r="E303" s="1"/>
      <c r="F303" s="2"/>
      <c r="G303" s="2"/>
      <c r="H303" s="3"/>
      <c r="I303" s="3"/>
      <c r="J303" s="3"/>
      <c r="K303" s="3"/>
      <c r="L303" s="3"/>
      <c r="M303" s="3"/>
      <c r="N303" s="3"/>
      <c r="O303" s="3"/>
      <c r="P303" s="3"/>
      <c r="Q303" s="3"/>
      <c r="R303" s="3"/>
      <c r="S303" s="3"/>
      <c r="T303" s="3"/>
      <c r="U303" s="3"/>
      <c r="V303" s="3"/>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row>
    <row r="304" ht="14.25" customHeight="1">
      <c r="A304" s="1"/>
      <c r="B304" s="1"/>
      <c r="C304" s="1"/>
      <c r="D304" s="1"/>
      <c r="E304" s="1"/>
      <c r="F304" s="2"/>
      <c r="G304" s="2"/>
      <c r="H304" s="3"/>
      <c r="I304" s="3"/>
      <c r="J304" s="3"/>
      <c r="K304" s="3"/>
      <c r="L304" s="3"/>
      <c r="M304" s="3"/>
      <c r="N304" s="3"/>
      <c r="O304" s="3"/>
      <c r="P304" s="3"/>
      <c r="Q304" s="3"/>
      <c r="R304" s="3"/>
      <c r="S304" s="3"/>
      <c r="T304" s="3"/>
      <c r="U304" s="3"/>
      <c r="V304" s="3"/>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row>
    <row r="305" ht="14.25" customHeight="1">
      <c r="A305" s="1"/>
      <c r="B305" s="1"/>
      <c r="C305" s="1"/>
      <c r="D305" s="1"/>
      <c r="E305" s="1"/>
      <c r="F305" s="2"/>
      <c r="G305" s="2"/>
      <c r="H305" s="3"/>
      <c r="I305" s="3"/>
      <c r="J305" s="3"/>
      <c r="K305" s="3"/>
      <c r="L305" s="3"/>
      <c r="M305" s="3"/>
      <c r="N305" s="3"/>
      <c r="O305" s="3"/>
      <c r="P305" s="3"/>
      <c r="Q305" s="3"/>
      <c r="R305" s="3"/>
      <c r="S305" s="3"/>
      <c r="T305" s="3"/>
      <c r="U305" s="3"/>
      <c r="V305" s="3"/>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row>
    <row r="306" ht="14.25" customHeight="1">
      <c r="A306" s="1"/>
      <c r="B306" s="1"/>
      <c r="C306" s="1"/>
      <c r="D306" s="1"/>
      <c r="E306" s="1"/>
      <c r="F306" s="2"/>
      <c r="G306" s="2"/>
      <c r="H306" s="3"/>
      <c r="I306" s="3"/>
      <c r="J306" s="3"/>
      <c r="K306" s="3"/>
      <c r="L306" s="3"/>
      <c r="M306" s="3"/>
      <c r="N306" s="3"/>
      <c r="O306" s="3"/>
      <c r="P306" s="3"/>
      <c r="Q306" s="3"/>
      <c r="R306" s="3"/>
      <c r="S306" s="3"/>
      <c r="T306" s="3"/>
      <c r="U306" s="3"/>
      <c r="V306" s="3"/>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row>
    <row r="307" ht="14.25" customHeight="1">
      <c r="A307" s="1"/>
      <c r="B307" s="1"/>
      <c r="C307" s="1"/>
      <c r="D307" s="1"/>
      <c r="E307" s="1"/>
      <c r="F307" s="2"/>
      <c r="G307" s="2"/>
      <c r="H307" s="3"/>
      <c r="I307" s="3"/>
      <c r="J307" s="3"/>
      <c r="K307" s="3"/>
      <c r="L307" s="3"/>
      <c r="M307" s="3"/>
      <c r="N307" s="3"/>
      <c r="O307" s="3"/>
      <c r="P307" s="3"/>
      <c r="Q307" s="3"/>
      <c r="R307" s="3"/>
      <c r="S307" s="3"/>
      <c r="T307" s="3"/>
      <c r="U307" s="3"/>
      <c r="V307" s="3"/>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ht="14.25" customHeight="1">
      <c r="A308" s="1"/>
      <c r="B308" s="1"/>
      <c r="C308" s="1"/>
      <c r="D308" s="1"/>
      <c r="E308" s="1"/>
      <c r="F308" s="2"/>
      <c r="G308" s="2"/>
      <c r="H308" s="3"/>
      <c r="I308" s="3"/>
      <c r="J308" s="3"/>
      <c r="K308" s="3"/>
      <c r="L308" s="3"/>
      <c r="M308" s="3"/>
      <c r="N308" s="3"/>
      <c r="O308" s="3"/>
      <c r="P308" s="3"/>
      <c r="Q308" s="3"/>
      <c r="R308" s="3"/>
      <c r="S308" s="3"/>
      <c r="T308" s="3"/>
      <c r="U308" s="3"/>
      <c r="V308" s="3"/>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row>
    <row r="309" ht="14.25" customHeight="1">
      <c r="A309" s="1"/>
      <c r="B309" s="1"/>
      <c r="C309" s="1"/>
      <c r="D309" s="1"/>
      <c r="E309" s="1"/>
      <c r="F309" s="2"/>
      <c r="G309" s="2"/>
      <c r="H309" s="3"/>
      <c r="I309" s="3"/>
      <c r="J309" s="3"/>
      <c r="K309" s="3"/>
      <c r="L309" s="3"/>
      <c r="M309" s="3"/>
      <c r="N309" s="3"/>
      <c r="O309" s="3"/>
      <c r="P309" s="3"/>
      <c r="Q309" s="3"/>
      <c r="R309" s="3"/>
      <c r="S309" s="3"/>
      <c r="T309" s="3"/>
      <c r="U309" s="3"/>
      <c r="V309" s="3"/>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row>
    <row r="310" ht="14.25" customHeight="1">
      <c r="A310" s="1"/>
      <c r="B310" s="1"/>
      <c r="C310" s="1"/>
      <c r="D310" s="1"/>
      <c r="E310" s="1"/>
      <c r="F310" s="2"/>
      <c r="G310" s="2"/>
      <c r="H310" s="3"/>
      <c r="I310" s="3"/>
      <c r="J310" s="3"/>
      <c r="K310" s="3"/>
      <c r="L310" s="3"/>
      <c r="M310" s="3"/>
      <c r="N310" s="3"/>
      <c r="O310" s="3"/>
      <c r="P310" s="3"/>
      <c r="Q310" s="3"/>
      <c r="R310" s="3"/>
      <c r="S310" s="3"/>
      <c r="T310" s="3"/>
      <c r="U310" s="3"/>
      <c r="V310" s="3"/>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row>
    <row r="311" ht="14.25" customHeight="1">
      <c r="A311" s="1"/>
      <c r="B311" s="1"/>
      <c r="C311" s="1"/>
      <c r="D311" s="1"/>
      <c r="E311" s="1"/>
      <c r="F311" s="2"/>
      <c r="G311" s="2"/>
      <c r="H311" s="3"/>
      <c r="I311" s="3"/>
      <c r="J311" s="3"/>
      <c r="K311" s="3"/>
      <c r="L311" s="3"/>
      <c r="M311" s="3"/>
      <c r="N311" s="3"/>
      <c r="O311" s="3"/>
      <c r="P311" s="3"/>
      <c r="Q311" s="3"/>
      <c r="R311" s="3"/>
      <c r="S311" s="3"/>
      <c r="T311" s="3"/>
      <c r="U311" s="3"/>
      <c r="V311" s="3"/>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row>
    <row r="312" ht="14.25" customHeight="1">
      <c r="A312" s="1"/>
      <c r="B312" s="1"/>
      <c r="C312" s="1"/>
      <c r="D312" s="1"/>
      <c r="E312" s="1"/>
      <c r="F312" s="2"/>
      <c r="G312" s="2"/>
      <c r="H312" s="3"/>
      <c r="I312" s="3"/>
      <c r="J312" s="3"/>
      <c r="K312" s="3"/>
      <c r="L312" s="3"/>
      <c r="M312" s="3"/>
      <c r="N312" s="3"/>
      <c r="O312" s="3"/>
      <c r="P312" s="3"/>
      <c r="Q312" s="3"/>
      <c r="R312" s="3"/>
      <c r="S312" s="3"/>
      <c r="T312" s="3"/>
      <c r="U312" s="3"/>
      <c r="V312" s="3"/>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row>
    <row r="313" ht="14.25" customHeight="1">
      <c r="A313" s="1"/>
      <c r="B313" s="1"/>
      <c r="C313" s="1"/>
      <c r="D313" s="1"/>
      <c r="E313" s="1"/>
      <c r="F313" s="2"/>
      <c r="G313" s="2"/>
      <c r="H313" s="3"/>
      <c r="I313" s="3"/>
      <c r="J313" s="3"/>
      <c r="K313" s="3"/>
      <c r="L313" s="3"/>
      <c r="M313" s="3"/>
      <c r="N313" s="3"/>
      <c r="O313" s="3"/>
      <c r="P313" s="3"/>
      <c r="Q313" s="3"/>
      <c r="R313" s="3"/>
      <c r="S313" s="3"/>
      <c r="T313" s="3"/>
      <c r="U313" s="3"/>
      <c r="V313" s="3"/>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row>
    <row r="314" ht="14.25" customHeight="1">
      <c r="A314" s="1"/>
      <c r="B314" s="1"/>
      <c r="C314" s="1"/>
      <c r="D314" s="1"/>
      <c r="E314" s="1"/>
      <c r="F314" s="2"/>
      <c r="G314" s="2"/>
      <c r="H314" s="3"/>
      <c r="I314" s="3"/>
      <c r="J314" s="3"/>
      <c r="K314" s="3"/>
      <c r="L314" s="3"/>
      <c r="M314" s="3"/>
      <c r="N314" s="3"/>
      <c r="O314" s="3"/>
      <c r="P314" s="3"/>
      <c r="Q314" s="3"/>
      <c r="R314" s="3"/>
      <c r="S314" s="3"/>
      <c r="T314" s="3"/>
      <c r="U314" s="3"/>
      <c r="V314" s="3"/>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row>
    <row r="315" ht="14.25" customHeight="1">
      <c r="A315" s="1"/>
      <c r="B315" s="1"/>
      <c r="C315" s="1"/>
      <c r="D315" s="1"/>
      <c r="E315" s="1"/>
      <c r="F315" s="2"/>
      <c r="G315" s="2"/>
      <c r="H315" s="3"/>
      <c r="I315" s="3"/>
      <c r="J315" s="3"/>
      <c r="K315" s="3"/>
      <c r="L315" s="3"/>
      <c r="M315" s="3"/>
      <c r="N315" s="3"/>
      <c r="O315" s="3"/>
      <c r="P315" s="3"/>
      <c r="Q315" s="3"/>
      <c r="R315" s="3"/>
      <c r="S315" s="3"/>
      <c r="T315" s="3"/>
      <c r="U315" s="3"/>
      <c r="V315" s="3"/>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row>
    <row r="316" ht="14.25" customHeight="1">
      <c r="A316" s="1"/>
      <c r="B316" s="1"/>
      <c r="C316" s="1"/>
      <c r="D316" s="1"/>
      <c r="E316" s="1"/>
      <c r="F316" s="2"/>
      <c r="G316" s="2"/>
      <c r="H316" s="3"/>
      <c r="I316" s="3"/>
      <c r="J316" s="3"/>
      <c r="K316" s="3"/>
      <c r="L316" s="3"/>
      <c r="M316" s="3"/>
      <c r="N316" s="3"/>
      <c r="O316" s="3"/>
      <c r="P316" s="3"/>
      <c r="Q316" s="3"/>
      <c r="R316" s="3"/>
      <c r="S316" s="3"/>
      <c r="T316" s="3"/>
      <c r="U316" s="3"/>
      <c r="V316" s="3"/>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row>
    <row r="317" ht="14.25" customHeight="1">
      <c r="A317" s="1"/>
      <c r="B317" s="1"/>
      <c r="C317" s="1"/>
      <c r="D317" s="1"/>
      <c r="E317" s="1"/>
      <c r="F317" s="2"/>
      <c r="G317" s="2"/>
      <c r="H317" s="3"/>
      <c r="I317" s="3"/>
      <c r="J317" s="3"/>
      <c r="K317" s="3"/>
      <c r="L317" s="3"/>
      <c r="M317" s="3"/>
      <c r="N317" s="3"/>
      <c r="O317" s="3"/>
      <c r="P317" s="3"/>
      <c r="Q317" s="3"/>
      <c r="R317" s="3"/>
      <c r="S317" s="3"/>
      <c r="T317" s="3"/>
      <c r="U317" s="3"/>
      <c r="V317" s="3"/>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row>
    <row r="318" ht="14.25" customHeight="1">
      <c r="A318" s="1"/>
      <c r="B318" s="1"/>
      <c r="C318" s="1"/>
      <c r="D318" s="1"/>
      <c r="E318" s="1"/>
      <c r="F318" s="2"/>
      <c r="G318" s="2"/>
      <c r="H318" s="3"/>
      <c r="I318" s="3"/>
      <c r="J318" s="3"/>
      <c r="K318" s="3"/>
      <c r="L318" s="3"/>
      <c r="M318" s="3"/>
      <c r="N318" s="3"/>
      <c r="O318" s="3"/>
      <c r="P318" s="3"/>
      <c r="Q318" s="3"/>
      <c r="R318" s="3"/>
      <c r="S318" s="3"/>
      <c r="T318" s="3"/>
      <c r="U318" s="3"/>
      <c r="V318" s="3"/>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row>
    <row r="319" ht="14.25" customHeight="1">
      <c r="A319" s="1"/>
      <c r="B319" s="1"/>
      <c r="C319" s="1"/>
      <c r="D319" s="1"/>
      <c r="E319" s="1"/>
      <c r="F319" s="2"/>
      <c r="G319" s="2"/>
      <c r="H319" s="3"/>
      <c r="I319" s="3"/>
      <c r="J319" s="3"/>
      <c r="K319" s="3"/>
      <c r="L319" s="3"/>
      <c r="M319" s="3"/>
      <c r="N319" s="3"/>
      <c r="O319" s="3"/>
      <c r="P319" s="3"/>
      <c r="Q319" s="3"/>
      <c r="R319" s="3"/>
      <c r="S319" s="3"/>
      <c r="T319" s="3"/>
      <c r="U319" s="3"/>
      <c r="V319" s="3"/>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row>
    <row r="320" ht="14.25" customHeight="1">
      <c r="A320" s="1"/>
      <c r="B320" s="1"/>
      <c r="C320" s="1"/>
      <c r="D320" s="1"/>
      <c r="E320" s="1"/>
      <c r="F320" s="2"/>
      <c r="G320" s="2"/>
      <c r="H320" s="3"/>
      <c r="I320" s="3"/>
      <c r="J320" s="3"/>
      <c r="K320" s="3"/>
      <c r="L320" s="3"/>
      <c r="M320" s="3"/>
      <c r="N320" s="3"/>
      <c r="O320" s="3"/>
      <c r="P320" s="3"/>
      <c r="Q320" s="3"/>
      <c r="R320" s="3"/>
      <c r="S320" s="3"/>
      <c r="T320" s="3"/>
      <c r="U320" s="3"/>
      <c r="V320" s="3"/>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row>
    <row r="321" ht="14.25" customHeight="1">
      <c r="A321" s="1"/>
      <c r="B321" s="1"/>
      <c r="C321" s="1"/>
      <c r="D321" s="1"/>
      <c r="E321" s="1"/>
      <c r="F321" s="2"/>
      <c r="G321" s="2"/>
      <c r="H321" s="3"/>
      <c r="I321" s="3"/>
      <c r="J321" s="3"/>
      <c r="K321" s="3"/>
      <c r="L321" s="3"/>
      <c r="M321" s="3"/>
      <c r="N321" s="3"/>
      <c r="O321" s="3"/>
      <c r="P321" s="3"/>
      <c r="Q321" s="3"/>
      <c r="R321" s="3"/>
      <c r="S321" s="3"/>
      <c r="T321" s="3"/>
      <c r="U321" s="3"/>
      <c r="V321" s="3"/>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row>
    <row r="322" ht="14.25" customHeight="1">
      <c r="A322" s="1"/>
      <c r="B322" s="1"/>
      <c r="C322" s="1"/>
      <c r="D322" s="1"/>
      <c r="E322" s="1"/>
      <c r="F322" s="2"/>
      <c r="G322" s="2"/>
      <c r="H322" s="3"/>
      <c r="I322" s="3"/>
      <c r="J322" s="3"/>
      <c r="K322" s="3"/>
      <c r="L322" s="3"/>
      <c r="M322" s="3"/>
      <c r="N322" s="3"/>
      <c r="O322" s="3"/>
      <c r="P322" s="3"/>
      <c r="Q322" s="3"/>
      <c r="R322" s="3"/>
      <c r="S322" s="3"/>
      <c r="T322" s="3"/>
      <c r="U322" s="3"/>
      <c r="V322" s="3"/>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row>
    <row r="323" ht="14.25" customHeight="1">
      <c r="A323" s="1"/>
      <c r="B323" s="1"/>
      <c r="C323" s="1"/>
      <c r="D323" s="1"/>
      <c r="E323" s="1"/>
      <c r="F323" s="2"/>
      <c r="G323" s="2"/>
      <c r="H323" s="3"/>
      <c r="I323" s="3"/>
      <c r="J323" s="3"/>
      <c r="K323" s="3"/>
      <c r="L323" s="3"/>
      <c r="M323" s="3"/>
      <c r="N323" s="3"/>
      <c r="O323" s="3"/>
      <c r="P323" s="3"/>
      <c r="Q323" s="3"/>
      <c r="R323" s="3"/>
      <c r="S323" s="3"/>
      <c r="T323" s="3"/>
      <c r="U323" s="3"/>
      <c r="V323" s="3"/>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row>
    <row r="324" ht="14.25" customHeight="1">
      <c r="A324" s="1"/>
      <c r="B324" s="1"/>
      <c r="C324" s="1"/>
      <c r="D324" s="1"/>
      <c r="E324" s="1"/>
      <c r="F324" s="2"/>
      <c r="G324" s="2"/>
      <c r="H324" s="3"/>
      <c r="I324" s="3"/>
      <c r="J324" s="3"/>
      <c r="K324" s="3"/>
      <c r="L324" s="3"/>
      <c r="M324" s="3"/>
      <c r="N324" s="3"/>
      <c r="O324" s="3"/>
      <c r="P324" s="3"/>
      <c r="Q324" s="3"/>
      <c r="R324" s="3"/>
      <c r="S324" s="3"/>
      <c r="T324" s="3"/>
      <c r="U324" s="3"/>
      <c r="V324" s="3"/>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row>
    <row r="325" ht="14.25" customHeight="1">
      <c r="A325" s="1"/>
      <c r="B325" s="1"/>
      <c r="C325" s="1"/>
      <c r="D325" s="1"/>
      <c r="E325" s="1"/>
      <c r="F325" s="2"/>
      <c r="G325" s="2"/>
      <c r="H325" s="3"/>
      <c r="I325" s="3"/>
      <c r="J325" s="3"/>
      <c r="K325" s="3"/>
      <c r="L325" s="3"/>
      <c r="M325" s="3"/>
      <c r="N325" s="3"/>
      <c r="O325" s="3"/>
      <c r="P325" s="3"/>
      <c r="Q325" s="3"/>
      <c r="R325" s="3"/>
      <c r="S325" s="3"/>
      <c r="T325" s="3"/>
      <c r="U325" s="3"/>
      <c r="V325" s="3"/>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row>
    <row r="326" ht="14.25" customHeight="1">
      <c r="A326" s="1"/>
      <c r="B326" s="1"/>
      <c r="C326" s="1"/>
      <c r="D326" s="1"/>
      <c r="E326" s="1"/>
      <c r="F326" s="2"/>
      <c r="G326" s="2"/>
      <c r="H326" s="3"/>
      <c r="I326" s="3"/>
      <c r="J326" s="3"/>
      <c r="K326" s="3"/>
      <c r="L326" s="3"/>
      <c r="M326" s="3"/>
      <c r="N326" s="3"/>
      <c r="O326" s="3"/>
      <c r="P326" s="3"/>
      <c r="Q326" s="3"/>
      <c r="R326" s="3"/>
      <c r="S326" s="3"/>
      <c r="T326" s="3"/>
      <c r="U326" s="3"/>
      <c r="V326" s="3"/>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row>
    <row r="327" ht="14.25" customHeight="1">
      <c r="A327" s="1"/>
      <c r="B327" s="1"/>
      <c r="C327" s="1"/>
      <c r="D327" s="1"/>
      <c r="E327" s="1"/>
      <c r="F327" s="2"/>
      <c r="G327" s="2"/>
      <c r="H327" s="3"/>
      <c r="I327" s="3"/>
      <c r="J327" s="3"/>
      <c r="K327" s="3"/>
      <c r="L327" s="3"/>
      <c r="M327" s="3"/>
      <c r="N327" s="3"/>
      <c r="O327" s="3"/>
      <c r="P327" s="3"/>
      <c r="Q327" s="3"/>
      <c r="R327" s="3"/>
      <c r="S327" s="3"/>
      <c r="T327" s="3"/>
      <c r="U327" s="3"/>
      <c r="V327" s="3"/>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row>
    <row r="328" ht="14.25" customHeight="1">
      <c r="A328" s="1"/>
      <c r="B328" s="1"/>
      <c r="C328" s="1"/>
      <c r="D328" s="1"/>
      <c r="E328" s="1"/>
      <c r="F328" s="2"/>
      <c r="G328" s="2"/>
      <c r="H328" s="3"/>
      <c r="I328" s="3"/>
      <c r="J328" s="3"/>
      <c r="K328" s="3"/>
      <c r="L328" s="3"/>
      <c r="M328" s="3"/>
      <c r="N328" s="3"/>
      <c r="O328" s="3"/>
      <c r="P328" s="3"/>
      <c r="Q328" s="3"/>
      <c r="R328" s="3"/>
      <c r="S328" s="3"/>
      <c r="T328" s="3"/>
      <c r="U328" s="3"/>
      <c r="V328" s="3"/>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row>
    <row r="329" ht="14.25" customHeight="1">
      <c r="A329" s="1"/>
      <c r="B329" s="1"/>
      <c r="C329" s="1"/>
      <c r="D329" s="1"/>
      <c r="E329" s="1"/>
      <c r="F329" s="2"/>
      <c r="G329" s="2"/>
      <c r="H329" s="3"/>
      <c r="I329" s="3"/>
      <c r="J329" s="3"/>
      <c r="K329" s="3"/>
      <c r="L329" s="3"/>
      <c r="M329" s="3"/>
      <c r="N329" s="3"/>
      <c r="O329" s="3"/>
      <c r="P329" s="3"/>
      <c r="Q329" s="3"/>
      <c r="R329" s="3"/>
      <c r="S329" s="3"/>
      <c r="T329" s="3"/>
      <c r="U329" s="3"/>
      <c r="V329" s="3"/>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row>
    <row r="330" ht="14.25" customHeight="1">
      <c r="A330" s="1"/>
      <c r="B330" s="1"/>
      <c r="C330" s="1"/>
      <c r="D330" s="1"/>
      <c r="E330" s="1"/>
      <c r="F330" s="2"/>
      <c r="G330" s="2"/>
      <c r="H330" s="3"/>
      <c r="I330" s="3"/>
      <c r="J330" s="3"/>
      <c r="K330" s="3"/>
      <c r="L330" s="3"/>
      <c r="M330" s="3"/>
      <c r="N330" s="3"/>
      <c r="O330" s="3"/>
      <c r="P330" s="3"/>
      <c r="Q330" s="3"/>
      <c r="R330" s="3"/>
      <c r="S330" s="3"/>
      <c r="T330" s="3"/>
      <c r="U330" s="3"/>
      <c r="V330" s="3"/>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row>
    <row r="331" ht="14.25" customHeight="1">
      <c r="A331" s="1"/>
      <c r="B331" s="1"/>
      <c r="C331" s="1"/>
      <c r="D331" s="1"/>
      <c r="E331" s="1"/>
      <c r="F331" s="2"/>
      <c r="G331" s="2"/>
      <c r="H331" s="3"/>
      <c r="I331" s="3"/>
      <c r="J331" s="3"/>
      <c r="K331" s="3"/>
      <c r="L331" s="3"/>
      <c r="M331" s="3"/>
      <c r="N331" s="3"/>
      <c r="O331" s="3"/>
      <c r="P331" s="3"/>
      <c r="Q331" s="3"/>
      <c r="R331" s="3"/>
      <c r="S331" s="3"/>
      <c r="T331" s="3"/>
      <c r="U331" s="3"/>
      <c r="V331" s="3"/>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row>
    <row r="332" ht="14.25" customHeight="1">
      <c r="A332" s="1"/>
      <c r="B332" s="1"/>
      <c r="C332" s="1"/>
      <c r="D332" s="1"/>
      <c r="E332" s="1"/>
      <c r="F332" s="2"/>
      <c r="G332" s="2"/>
      <c r="H332" s="3"/>
      <c r="I332" s="3"/>
      <c r="J332" s="3"/>
      <c r="K332" s="3"/>
      <c r="L332" s="3"/>
      <c r="M332" s="3"/>
      <c r="N332" s="3"/>
      <c r="O332" s="3"/>
      <c r="P332" s="3"/>
      <c r="Q332" s="3"/>
      <c r="R332" s="3"/>
      <c r="S332" s="3"/>
      <c r="T332" s="3"/>
      <c r="U332" s="3"/>
      <c r="V332" s="3"/>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row>
    <row r="333" ht="14.25" customHeight="1">
      <c r="A333" s="1"/>
      <c r="B333" s="1"/>
      <c r="C333" s="1"/>
      <c r="D333" s="1"/>
      <c r="E333" s="1"/>
      <c r="F333" s="2"/>
      <c r="G333" s="2"/>
      <c r="H333" s="3"/>
      <c r="I333" s="3"/>
      <c r="J333" s="3"/>
      <c r="K333" s="3"/>
      <c r="L333" s="3"/>
      <c r="M333" s="3"/>
      <c r="N333" s="3"/>
      <c r="O333" s="3"/>
      <c r="P333" s="3"/>
      <c r="Q333" s="3"/>
      <c r="R333" s="3"/>
      <c r="S333" s="3"/>
      <c r="T333" s="3"/>
      <c r="U333" s="3"/>
      <c r="V333" s="3"/>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row>
    <row r="334" ht="14.25" customHeight="1">
      <c r="A334" s="1"/>
      <c r="B334" s="1"/>
      <c r="C334" s="1"/>
      <c r="D334" s="1"/>
      <c r="E334" s="1"/>
      <c r="F334" s="2"/>
      <c r="G334" s="2"/>
      <c r="H334" s="3"/>
      <c r="I334" s="3"/>
      <c r="J334" s="3"/>
      <c r="K334" s="3"/>
      <c r="L334" s="3"/>
      <c r="M334" s="3"/>
      <c r="N334" s="3"/>
      <c r="O334" s="3"/>
      <c r="P334" s="3"/>
      <c r="Q334" s="3"/>
      <c r="R334" s="3"/>
      <c r="S334" s="3"/>
      <c r="T334" s="3"/>
      <c r="U334" s="3"/>
      <c r="V334" s="3"/>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row>
    <row r="335" ht="14.25" customHeight="1">
      <c r="A335" s="1"/>
      <c r="B335" s="1"/>
      <c r="C335" s="1"/>
      <c r="D335" s="1"/>
      <c r="E335" s="1"/>
      <c r="F335" s="2"/>
      <c r="G335" s="2"/>
      <c r="H335" s="3"/>
      <c r="I335" s="3"/>
      <c r="J335" s="3"/>
      <c r="K335" s="3"/>
      <c r="L335" s="3"/>
      <c r="M335" s="3"/>
      <c r="N335" s="3"/>
      <c r="O335" s="3"/>
      <c r="P335" s="3"/>
      <c r="Q335" s="3"/>
      <c r="R335" s="3"/>
      <c r="S335" s="3"/>
      <c r="T335" s="3"/>
      <c r="U335" s="3"/>
      <c r="V335" s="3"/>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row>
    <row r="336" ht="14.25" customHeight="1">
      <c r="A336" s="1"/>
      <c r="B336" s="1"/>
      <c r="C336" s="1"/>
      <c r="D336" s="1"/>
      <c r="E336" s="1"/>
      <c r="F336" s="2"/>
      <c r="G336" s="2"/>
      <c r="H336" s="3"/>
      <c r="I336" s="3"/>
      <c r="J336" s="3"/>
      <c r="K336" s="3"/>
      <c r="L336" s="3"/>
      <c r="M336" s="3"/>
      <c r="N336" s="3"/>
      <c r="O336" s="3"/>
      <c r="P336" s="3"/>
      <c r="Q336" s="3"/>
      <c r="R336" s="3"/>
      <c r="S336" s="3"/>
      <c r="T336" s="3"/>
      <c r="U336" s="3"/>
      <c r="V336" s="3"/>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row>
    <row r="337" ht="14.25" customHeight="1">
      <c r="A337" s="1"/>
      <c r="B337" s="1"/>
      <c r="C337" s="1"/>
      <c r="D337" s="1"/>
      <c r="E337" s="1"/>
      <c r="F337" s="2"/>
      <c r="G337" s="2"/>
      <c r="H337" s="3"/>
      <c r="I337" s="3"/>
      <c r="J337" s="3"/>
      <c r="K337" s="3"/>
      <c r="L337" s="3"/>
      <c r="M337" s="3"/>
      <c r="N337" s="3"/>
      <c r="O337" s="3"/>
      <c r="P337" s="3"/>
      <c r="Q337" s="3"/>
      <c r="R337" s="3"/>
      <c r="S337" s="3"/>
      <c r="T337" s="3"/>
      <c r="U337" s="3"/>
      <c r="V337" s="3"/>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row>
    <row r="338" ht="14.25" customHeight="1">
      <c r="A338" s="1"/>
      <c r="B338" s="1"/>
      <c r="C338" s="1"/>
      <c r="D338" s="1"/>
      <c r="E338" s="1"/>
      <c r="F338" s="2"/>
      <c r="G338" s="2"/>
      <c r="H338" s="3"/>
      <c r="I338" s="3"/>
      <c r="J338" s="3"/>
      <c r="K338" s="3"/>
      <c r="L338" s="3"/>
      <c r="M338" s="3"/>
      <c r="N338" s="3"/>
      <c r="O338" s="3"/>
      <c r="P338" s="3"/>
      <c r="Q338" s="3"/>
      <c r="R338" s="3"/>
      <c r="S338" s="3"/>
      <c r="T338" s="3"/>
      <c r="U338" s="3"/>
      <c r="V338" s="3"/>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row>
    <row r="339" ht="14.25" customHeight="1">
      <c r="A339" s="1"/>
      <c r="B339" s="1"/>
      <c r="C339" s="1"/>
      <c r="D339" s="1"/>
      <c r="E339" s="1"/>
      <c r="F339" s="2"/>
      <c r="G339" s="2"/>
      <c r="H339" s="3"/>
      <c r="I339" s="3"/>
      <c r="J339" s="3"/>
      <c r="K339" s="3"/>
      <c r="L339" s="3"/>
      <c r="M339" s="3"/>
      <c r="N339" s="3"/>
      <c r="O339" s="3"/>
      <c r="P339" s="3"/>
      <c r="Q339" s="3"/>
      <c r="R339" s="3"/>
      <c r="S339" s="3"/>
      <c r="T339" s="3"/>
      <c r="U339" s="3"/>
      <c r="V339" s="3"/>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row>
    <row r="340" ht="14.25" customHeight="1">
      <c r="A340" s="1"/>
      <c r="B340" s="1"/>
      <c r="C340" s="1"/>
      <c r="D340" s="1"/>
      <c r="E340" s="1"/>
      <c r="F340" s="2"/>
      <c r="G340" s="2"/>
      <c r="H340" s="3"/>
      <c r="I340" s="3"/>
      <c r="J340" s="3"/>
      <c r="K340" s="3"/>
      <c r="L340" s="3"/>
      <c r="M340" s="3"/>
      <c r="N340" s="3"/>
      <c r="O340" s="3"/>
      <c r="P340" s="3"/>
      <c r="Q340" s="3"/>
      <c r="R340" s="3"/>
      <c r="S340" s="3"/>
      <c r="T340" s="3"/>
      <c r="U340" s="3"/>
      <c r="V340" s="3"/>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row>
    <row r="341" ht="14.25" customHeight="1">
      <c r="A341" s="1"/>
      <c r="B341" s="1"/>
      <c r="C341" s="1"/>
      <c r="D341" s="1"/>
      <c r="E341" s="1"/>
      <c r="F341" s="2"/>
      <c r="G341" s="2"/>
      <c r="H341" s="3"/>
      <c r="I341" s="3"/>
      <c r="J341" s="3"/>
      <c r="K341" s="3"/>
      <c r="L341" s="3"/>
      <c r="M341" s="3"/>
      <c r="N341" s="3"/>
      <c r="O341" s="3"/>
      <c r="P341" s="3"/>
      <c r="Q341" s="3"/>
      <c r="R341" s="3"/>
      <c r="S341" s="3"/>
      <c r="T341" s="3"/>
      <c r="U341" s="3"/>
      <c r="V341" s="3"/>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row>
    <row r="342" ht="14.25" customHeight="1">
      <c r="A342" s="1"/>
      <c r="B342" s="1"/>
      <c r="C342" s="1"/>
      <c r="D342" s="1"/>
      <c r="E342" s="1"/>
      <c r="F342" s="2"/>
      <c r="G342" s="2"/>
      <c r="H342" s="3"/>
      <c r="I342" s="3"/>
      <c r="J342" s="3"/>
      <c r="K342" s="3"/>
      <c r="L342" s="3"/>
      <c r="M342" s="3"/>
      <c r="N342" s="3"/>
      <c r="O342" s="3"/>
      <c r="P342" s="3"/>
      <c r="Q342" s="3"/>
      <c r="R342" s="3"/>
      <c r="S342" s="3"/>
      <c r="T342" s="3"/>
      <c r="U342" s="3"/>
      <c r="V342" s="3"/>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row>
    <row r="343" ht="14.25" customHeight="1">
      <c r="A343" s="1"/>
      <c r="B343" s="1"/>
      <c r="C343" s="1"/>
      <c r="D343" s="1"/>
      <c r="E343" s="1"/>
      <c r="F343" s="2"/>
      <c r="G343" s="2"/>
      <c r="H343" s="3"/>
      <c r="I343" s="3"/>
      <c r="J343" s="3"/>
      <c r="K343" s="3"/>
      <c r="L343" s="3"/>
      <c r="M343" s="3"/>
      <c r="N343" s="3"/>
      <c r="O343" s="3"/>
      <c r="P343" s="3"/>
      <c r="Q343" s="3"/>
      <c r="R343" s="3"/>
      <c r="S343" s="3"/>
      <c r="T343" s="3"/>
      <c r="U343" s="3"/>
      <c r="V343" s="3"/>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row>
    <row r="344" ht="14.25" customHeight="1">
      <c r="A344" s="1"/>
      <c r="B344" s="1"/>
      <c r="C344" s="1"/>
      <c r="D344" s="1"/>
      <c r="E344" s="1"/>
      <c r="F344" s="2"/>
      <c r="G344" s="2"/>
      <c r="H344" s="3"/>
      <c r="I344" s="3"/>
      <c r="J344" s="3"/>
      <c r="K344" s="3"/>
      <c r="L344" s="3"/>
      <c r="M344" s="3"/>
      <c r="N344" s="3"/>
      <c r="O344" s="3"/>
      <c r="P344" s="3"/>
      <c r="Q344" s="3"/>
      <c r="R344" s="3"/>
      <c r="S344" s="3"/>
      <c r="T344" s="3"/>
      <c r="U344" s="3"/>
      <c r="V344" s="3"/>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row>
    <row r="345" ht="14.25" customHeight="1">
      <c r="A345" s="1"/>
      <c r="B345" s="1"/>
      <c r="C345" s="1"/>
      <c r="D345" s="1"/>
      <c r="E345" s="1"/>
      <c r="F345" s="2"/>
      <c r="G345" s="2"/>
      <c r="H345" s="3"/>
      <c r="I345" s="3"/>
      <c r="J345" s="3"/>
      <c r="K345" s="3"/>
      <c r="L345" s="3"/>
      <c r="M345" s="3"/>
      <c r="N345" s="3"/>
      <c r="O345" s="3"/>
      <c r="P345" s="3"/>
      <c r="Q345" s="3"/>
      <c r="R345" s="3"/>
      <c r="S345" s="3"/>
      <c r="T345" s="3"/>
      <c r="U345" s="3"/>
      <c r="V345" s="3"/>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row>
    <row r="346" ht="14.25" customHeight="1">
      <c r="A346" s="1"/>
      <c r="B346" s="1"/>
      <c r="C346" s="1"/>
      <c r="D346" s="1"/>
      <c r="E346" s="1"/>
      <c r="F346" s="2"/>
      <c r="G346" s="2"/>
      <c r="H346" s="3"/>
      <c r="I346" s="3"/>
      <c r="J346" s="3"/>
      <c r="K346" s="3"/>
      <c r="L346" s="3"/>
      <c r="M346" s="3"/>
      <c r="N346" s="3"/>
      <c r="O346" s="3"/>
      <c r="P346" s="3"/>
      <c r="Q346" s="3"/>
      <c r="R346" s="3"/>
      <c r="S346" s="3"/>
      <c r="T346" s="3"/>
      <c r="U346" s="3"/>
      <c r="V346" s="3"/>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row>
    <row r="347" ht="14.25" customHeight="1">
      <c r="A347" s="1"/>
      <c r="B347" s="1"/>
      <c r="C347" s="1"/>
      <c r="D347" s="1"/>
      <c r="E347" s="1"/>
      <c r="F347" s="2"/>
      <c r="G347" s="2"/>
      <c r="H347" s="3"/>
      <c r="I347" s="3"/>
      <c r="J347" s="3"/>
      <c r="K347" s="3"/>
      <c r="L347" s="3"/>
      <c r="M347" s="3"/>
      <c r="N347" s="3"/>
      <c r="O347" s="3"/>
      <c r="P347" s="3"/>
      <c r="Q347" s="3"/>
      <c r="R347" s="3"/>
      <c r="S347" s="3"/>
      <c r="T347" s="3"/>
      <c r="U347" s="3"/>
      <c r="V347" s="3"/>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row>
    <row r="348" ht="14.25" customHeight="1">
      <c r="A348" s="1"/>
      <c r="B348" s="1"/>
      <c r="C348" s="1"/>
      <c r="D348" s="1"/>
      <c r="E348" s="1"/>
      <c r="F348" s="2"/>
      <c r="G348" s="2"/>
      <c r="H348" s="3"/>
      <c r="I348" s="3"/>
      <c r="J348" s="3"/>
      <c r="K348" s="3"/>
      <c r="L348" s="3"/>
      <c r="M348" s="3"/>
      <c r="N348" s="3"/>
      <c r="O348" s="3"/>
      <c r="P348" s="3"/>
      <c r="Q348" s="3"/>
      <c r="R348" s="3"/>
      <c r="S348" s="3"/>
      <c r="T348" s="3"/>
      <c r="U348" s="3"/>
      <c r="V348" s="3"/>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row>
    <row r="349" ht="14.25" customHeight="1">
      <c r="A349" s="1"/>
      <c r="B349" s="1"/>
      <c r="C349" s="1"/>
      <c r="D349" s="1"/>
      <c r="E349" s="1"/>
      <c r="F349" s="2"/>
      <c r="G349" s="2"/>
      <c r="H349" s="3"/>
      <c r="I349" s="3"/>
      <c r="J349" s="3"/>
      <c r="K349" s="3"/>
      <c r="L349" s="3"/>
      <c r="M349" s="3"/>
      <c r="N349" s="3"/>
      <c r="O349" s="3"/>
      <c r="P349" s="3"/>
      <c r="Q349" s="3"/>
      <c r="R349" s="3"/>
      <c r="S349" s="3"/>
      <c r="T349" s="3"/>
      <c r="U349" s="3"/>
      <c r="V349" s="3"/>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row>
    <row r="350" ht="14.25" customHeight="1">
      <c r="A350" s="1"/>
      <c r="B350" s="1"/>
      <c r="C350" s="1"/>
      <c r="D350" s="1"/>
      <c r="E350" s="1"/>
      <c r="F350" s="2"/>
      <c r="G350" s="2"/>
      <c r="H350" s="3"/>
      <c r="I350" s="3"/>
      <c r="J350" s="3"/>
      <c r="K350" s="3"/>
      <c r="L350" s="3"/>
      <c r="M350" s="3"/>
      <c r="N350" s="3"/>
      <c r="O350" s="3"/>
      <c r="P350" s="3"/>
      <c r="Q350" s="3"/>
      <c r="R350" s="3"/>
      <c r="S350" s="3"/>
      <c r="T350" s="3"/>
      <c r="U350" s="3"/>
      <c r="V350" s="3"/>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row>
    <row r="351" ht="14.25" customHeight="1">
      <c r="A351" s="1"/>
      <c r="B351" s="1"/>
      <c r="C351" s="1"/>
      <c r="D351" s="1"/>
      <c r="E351" s="1"/>
      <c r="F351" s="2"/>
      <c r="G351" s="2"/>
      <c r="H351" s="3"/>
      <c r="I351" s="3"/>
      <c r="J351" s="3"/>
      <c r="K351" s="3"/>
      <c r="L351" s="3"/>
      <c r="M351" s="3"/>
      <c r="N351" s="3"/>
      <c r="O351" s="3"/>
      <c r="P351" s="3"/>
      <c r="Q351" s="3"/>
      <c r="R351" s="3"/>
      <c r="S351" s="3"/>
      <c r="T351" s="3"/>
      <c r="U351" s="3"/>
      <c r="V351" s="3"/>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row>
    <row r="352" ht="14.25" customHeight="1">
      <c r="A352" s="1"/>
      <c r="B352" s="1"/>
      <c r="C352" s="1"/>
      <c r="D352" s="1"/>
      <c r="E352" s="1"/>
      <c r="F352" s="2"/>
      <c r="G352" s="2"/>
      <c r="H352" s="3"/>
      <c r="I352" s="3"/>
      <c r="J352" s="3"/>
      <c r="K352" s="3"/>
      <c r="L352" s="3"/>
      <c r="M352" s="3"/>
      <c r="N352" s="3"/>
      <c r="O352" s="3"/>
      <c r="P352" s="3"/>
      <c r="Q352" s="3"/>
      <c r="R352" s="3"/>
      <c r="S352" s="3"/>
      <c r="T352" s="3"/>
      <c r="U352" s="3"/>
      <c r="V352" s="3"/>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row>
    <row r="353" ht="14.25" customHeight="1">
      <c r="A353" s="1"/>
      <c r="B353" s="1"/>
      <c r="C353" s="1"/>
      <c r="D353" s="1"/>
      <c r="E353" s="1"/>
      <c r="F353" s="2"/>
      <c r="G353" s="2"/>
      <c r="H353" s="3"/>
      <c r="I353" s="3"/>
      <c r="J353" s="3"/>
      <c r="K353" s="3"/>
      <c r="L353" s="3"/>
      <c r="M353" s="3"/>
      <c r="N353" s="3"/>
      <c r="O353" s="3"/>
      <c r="P353" s="3"/>
      <c r="Q353" s="3"/>
      <c r="R353" s="3"/>
      <c r="S353" s="3"/>
      <c r="T353" s="3"/>
      <c r="U353" s="3"/>
      <c r="V353" s="3"/>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row>
    <row r="354" ht="14.25" customHeight="1">
      <c r="A354" s="1"/>
      <c r="B354" s="1"/>
      <c r="C354" s="1"/>
      <c r="D354" s="1"/>
      <c r="E354" s="1"/>
      <c r="F354" s="2"/>
      <c r="G354" s="2"/>
      <c r="H354" s="3"/>
      <c r="I354" s="3"/>
      <c r="J354" s="3"/>
      <c r="K354" s="3"/>
      <c r="L354" s="3"/>
      <c r="M354" s="3"/>
      <c r="N354" s="3"/>
      <c r="O354" s="3"/>
      <c r="P354" s="3"/>
      <c r="Q354" s="3"/>
      <c r="R354" s="3"/>
      <c r="S354" s="3"/>
      <c r="T354" s="3"/>
      <c r="U354" s="3"/>
      <c r="V354" s="3"/>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row>
    <row r="355" ht="14.25" customHeight="1">
      <c r="A355" s="1"/>
      <c r="B355" s="1"/>
      <c r="C355" s="1"/>
      <c r="D355" s="1"/>
      <c r="E355" s="1"/>
      <c r="F355" s="2"/>
      <c r="G355" s="2"/>
      <c r="H355" s="3"/>
      <c r="I355" s="3"/>
      <c r="J355" s="3"/>
      <c r="K355" s="3"/>
      <c r="L355" s="3"/>
      <c r="M355" s="3"/>
      <c r="N355" s="3"/>
      <c r="O355" s="3"/>
      <c r="P355" s="3"/>
      <c r="Q355" s="3"/>
      <c r="R355" s="3"/>
      <c r="S355" s="3"/>
      <c r="T355" s="3"/>
      <c r="U355" s="3"/>
      <c r="V355" s="3"/>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row>
    <row r="356" ht="14.25" customHeight="1">
      <c r="A356" s="1"/>
      <c r="B356" s="1"/>
      <c r="C356" s="1"/>
      <c r="D356" s="1"/>
      <c r="E356" s="1"/>
      <c r="F356" s="2"/>
      <c r="G356" s="2"/>
      <c r="H356" s="3"/>
      <c r="I356" s="3"/>
      <c r="J356" s="3"/>
      <c r="K356" s="3"/>
      <c r="L356" s="3"/>
      <c r="M356" s="3"/>
      <c r="N356" s="3"/>
      <c r="O356" s="3"/>
      <c r="P356" s="3"/>
      <c r="Q356" s="3"/>
      <c r="R356" s="3"/>
      <c r="S356" s="3"/>
      <c r="T356" s="3"/>
      <c r="U356" s="3"/>
      <c r="V356" s="3"/>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row>
    <row r="357" ht="14.25" customHeight="1">
      <c r="A357" s="1"/>
      <c r="B357" s="1"/>
      <c r="C357" s="1"/>
      <c r="D357" s="1"/>
      <c r="E357" s="1"/>
      <c r="F357" s="2"/>
      <c r="G357" s="2"/>
      <c r="H357" s="3"/>
      <c r="I357" s="3"/>
      <c r="J357" s="3"/>
      <c r="K357" s="3"/>
      <c r="L357" s="3"/>
      <c r="M357" s="3"/>
      <c r="N357" s="3"/>
      <c r="O357" s="3"/>
      <c r="P357" s="3"/>
      <c r="Q357" s="3"/>
      <c r="R357" s="3"/>
      <c r="S357" s="3"/>
      <c r="T357" s="3"/>
      <c r="U357" s="3"/>
      <c r="V357" s="3"/>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row>
    <row r="358" ht="14.25" customHeight="1">
      <c r="A358" s="1"/>
      <c r="B358" s="1"/>
      <c r="C358" s="1"/>
      <c r="D358" s="1"/>
      <c r="E358" s="1"/>
      <c r="F358" s="2"/>
      <c r="G358" s="2"/>
      <c r="H358" s="3"/>
      <c r="I358" s="3"/>
      <c r="J358" s="3"/>
      <c r="K358" s="3"/>
      <c r="L358" s="3"/>
      <c r="M358" s="3"/>
      <c r="N358" s="3"/>
      <c r="O358" s="3"/>
      <c r="P358" s="3"/>
      <c r="Q358" s="3"/>
      <c r="R358" s="3"/>
      <c r="S358" s="3"/>
      <c r="T358" s="3"/>
      <c r="U358" s="3"/>
      <c r="V358" s="3"/>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row>
    <row r="359" ht="14.25" customHeight="1">
      <c r="A359" s="1"/>
      <c r="B359" s="1"/>
      <c r="C359" s="1"/>
      <c r="D359" s="1"/>
      <c r="E359" s="1"/>
      <c r="F359" s="2"/>
      <c r="G359" s="2"/>
      <c r="H359" s="3"/>
      <c r="I359" s="3"/>
      <c r="J359" s="3"/>
      <c r="K359" s="3"/>
      <c r="L359" s="3"/>
      <c r="M359" s="3"/>
      <c r="N359" s="3"/>
      <c r="O359" s="3"/>
      <c r="P359" s="3"/>
      <c r="Q359" s="3"/>
      <c r="R359" s="3"/>
      <c r="S359" s="3"/>
      <c r="T359" s="3"/>
      <c r="U359" s="3"/>
      <c r="V359" s="3"/>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row>
    <row r="360" ht="14.25" customHeight="1">
      <c r="A360" s="1"/>
      <c r="B360" s="1"/>
      <c r="C360" s="1"/>
      <c r="D360" s="1"/>
      <c r="E360" s="1"/>
      <c r="F360" s="2"/>
      <c r="G360" s="2"/>
      <c r="H360" s="3"/>
      <c r="I360" s="3"/>
      <c r="J360" s="3"/>
      <c r="K360" s="3"/>
      <c r="L360" s="3"/>
      <c r="M360" s="3"/>
      <c r="N360" s="3"/>
      <c r="O360" s="3"/>
      <c r="P360" s="3"/>
      <c r="Q360" s="3"/>
      <c r="R360" s="3"/>
      <c r="S360" s="3"/>
      <c r="T360" s="3"/>
      <c r="U360" s="3"/>
      <c r="V360" s="3"/>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row>
    <row r="361" ht="14.25" customHeight="1">
      <c r="A361" s="1"/>
      <c r="B361" s="1"/>
      <c r="C361" s="1"/>
      <c r="D361" s="1"/>
      <c r="E361" s="1"/>
      <c r="F361" s="2"/>
      <c r="G361" s="2"/>
      <c r="H361" s="3"/>
      <c r="I361" s="3"/>
      <c r="J361" s="3"/>
      <c r="K361" s="3"/>
      <c r="L361" s="3"/>
      <c r="M361" s="3"/>
      <c r="N361" s="3"/>
      <c r="O361" s="3"/>
      <c r="P361" s="3"/>
      <c r="Q361" s="3"/>
      <c r="R361" s="3"/>
      <c r="S361" s="3"/>
      <c r="T361" s="3"/>
      <c r="U361" s="3"/>
      <c r="V361" s="3"/>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row>
    <row r="362" ht="14.25" customHeight="1">
      <c r="A362" s="1"/>
      <c r="B362" s="1"/>
      <c r="C362" s="1"/>
      <c r="D362" s="1"/>
      <c r="E362" s="1"/>
      <c r="F362" s="2"/>
      <c r="G362" s="2"/>
      <c r="H362" s="3"/>
      <c r="I362" s="3"/>
      <c r="J362" s="3"/>
      <c r="K362" s="3"/>
      <c r="L362" s="3"/>
      <c r="M362" s="3"/>
      <c r="N362" s="3"/>
      <c r="O362" s="3"/>
      <c r="P362" s="3"/>
      <c r="Q362" s="3"/>
      <c r="R362" s="3"/>
      <c r="S362" s="3"/>
      <c r="T362" s="3"/>
      <c r="U362" s="3"/>
      <c r="V362" s="3"/>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row>
    <row r="363" ht="14.25" customHeight="1">
      <c r="A363" s="1"/>
      <c r="B363" s="1"/>
      <c r="C363" s="1"/>
      <c r="D363" s="1"/>
      <c r="E363" s="1"/>
      <c r="F363" s="2"/>
      <c r="G363" s="2"/>
      <c r="H363" s="3"/>
      <c r="I363" s="3"/>
      <c r="J363" s="3"/>
      <c r="K363" s="3"/>
      <c r="L363" s="3"/>
      <c r="M363" s="3"/>
      <c r="N363" s="3"/>
      <c r="O363" s="3"/>
      <c r="P363" s="3"/>
      <c r="Q363" s="3"/>
      <c r="R363" s="3"/>
      <c r="S363" s="3"/>
      <c r="T363" s="3"/>
      <c r="U363" s="3"/>
      <c r="V363" s="3"/>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row>
    <row r="364" ht="14.25" customHeight="1">
      <c r="A364" s="1"/>
      <c r="B364" s="1"/>
      <c r="C364" s="1"/>
      <c r="D364" s="1"/>
      <c r="E364" s="1"/>
      <c r="F364" s="2"/>
      <c r="G364" s="2"/>
      <c r="H364" s="3"/>
      <c r="I364" s="3"/>
      <c r="J364" s="3"/>
      <c r="K364" s="3"/>
      <c r="L364" s="3"/>
      <c r="M364" s="3"/>
      <c r="N364" s="3"/>
      <c r="O364" s="3"/>
      <c r="P364" s="3"/>
      <c r="Q364" s="3"/>
      <c r="R364" s="3"/>
      <c r="S364" s="3"/>
      <c r="T364" s="3"/>
      <c r="U364" s="3"/>
      <c r="V364" s="3"/>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row>
    <row r="365" ht="14.25" customHeight="1">
      <c r="A365" s="1"/>
      <c r="B365" s="1"/>
      <c r="C365" s="1"/>
      <c r="D365" s="1"/>
      <c r="E365" s="1"/>
      <c r="F365" s="2"/>
      <c r="G365" s="2"/>
      <c r="H365" s="3"/>
      <c r="I365" s="3"/>
      <c r="J365" s="3"/>
      <c r="K365" s="3"/>
      <c r="L365" s="3"/>
      <c r="M365" s="3"/>
      <c r="N365" s="3"/>
      <c r="O365" s="3"/>
      <c r="P365" s="3"/>
      <c r="Q365" s="3"/>
      <c r="R365" s="3"/>
      <c r="S365" s="3"/>
      <c r="T365" s="3"/>
      <c r="U365" s="3"/>
      <c r="V365" s="3"/>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row>
    <row r="366" ht="14.25" customHeight="1">
      <c r="A366" s="1"/>
      <c r="B366" s="1"/>
      <c r="C366" s="1"/>
      <c r="D366" s="1"/>
      <c r="E366" s="1"/>
      <c r="F366" s="2"/>
      <c r="G366" s="2"/>
      <c r="H366" s="3"/>
      <c r="I366" s="3"/>
      <c r="J366" s="3"/>
      <c r="K366" s="3"/>
      <c r="L366" s="3"/>
      <c r="M366" s="3"/>
      <c r="N366" s="3"/>
      <c r="O366" s="3"/>
      <c r="P366" s="3"/>
      <c r="Q366" s="3"/>
      <c r="R366" s="3"/>
      <c r="S366" s="3"/>
      <c r="T366" s="3"/>
      <c r="U366" s="3"/>
      <c r="V366" s="3"/>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row>
    <row r="367" ht="14.25" customHeight="1">
      <c r="A367" s="1"/>
      <c r="B367" s="1"/>
      <c r="C367" s="1"/>
      <c r="D367" s="1"/>
      <c r="E367" s="1"/>
      <c r="F367" s="2"/>
      <c r="G367" s="2"/>
      <c r="H367" s="3"/>
      <c r="I367" s="3"/>
      <c r="J367" s="3"/>
      <c r="K367" s="3"/>
      <c r="L367" s="3"/>
      <c r="M367" s="3"/>
      <c r="N367" s="3"/>
      <c r="O367" s="3"/>
      <c r="P367" s="3"/>
      <c r="Q367" s="3"/>
      <c r="R367" s="3"/>
      <c r="S367" s="3"/>
      <c r="T367" s="3"/>
      <c r="U367" s="3"/>
      <c r="V367" s="3"/>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row>
    <row r="368" ht="14.25" customHeight="1">
      <c r="A368" s="1"/>
      <c r="B368" s="1"/>
      <c r="C368" s="1"/>
      <c r="D368" s="1"/>
      <c r="E368" s="1"/>
      <c r="F368" s="2"/>
      <c r="G368" s="2"/>
      <c r="H368" s="3"/>
      <c r="I368" s="3"/>
      <c r="J368" s="3"/>
      <c r="K368" s="3"/>
      <c r="L368" s="3"/>
      <c r="M368" s="3"/>
      <c r="N368" s="3"/>
      <c r="O368" s="3"/>
      <c r="P368" s="3"/>
      <c r="Q368" s="3"/>
      <c r="R368" s="3"/>
      <c r="S368" s="3"/>
      <c r="T368" s="3"/>
      <c r="U368" s="3"/>
      <c r="V368" s="3"/>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row>
    <row r="369" ht="14.25" customHeight="1">
      <c r="A369" s="1"/>
      <c r="B369" s="1"/>
      <c r="C369" s="1"/>
      <c r="D369" s="1"/>
      <c r="E369" s="1"/>
      <c r="F369" s="2"/>
      <c r="G369" s="2"/>
      <c r="H369" s="3"/>
      <c r="I369" s="3"/>
      <c r="J369" s="3"/>
      <c r="K369" s="3"/>
      <c r="L369" s="3"/>
      <c r="M369" s="3"/>
      <c r="N369" s="3"/>
      <c r="O369" s="3"/>
      <c r="P369" s="3"/>
      <c r="Q369" s="3"/>
      <c r="R369" s="3"/>
      <c r="S369" s="3"/>
      <c r="T369" s="3"/>
      <c r="U369" s="3"/>
      <c r="V369" s="3"/>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row>
    <row r="370" ht="14.25" customHeight="1">
      <c r="A370" s="1"/>
      <c r="B370" s="1"/>
      <c r="C370" s="1"/>
      <c r="D370" s="1"/>
      <c r="E370" s="1"/>
      <c r="F370" s="2"/>
      <c r="G370" s="2"/>
      <c r="H370" s="3"/>
      <c r="I370" s="3"/>
      <c r="J370" s="3"/>
      <c r="K370" s="3"/>
      <c r="L370" s="3"/>
      <c r="M370" s="3"/>
      <c r="N370" s="3"/>
      <c r="O370" s="3"/>
      <c r="P370" s="3"/>
      <c r="Q370" s="3"/>
      <c r="R370" s="3"/>
      <c r="S370" s="3"/>
      <c r="T370" s="3"/>
      <c r="U370" s="3"/>
      <c r="V370" s="3"/>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row>
    <row r="371" ht="14.25" customHeight="1">
      <c r="A371" s="1"/>
      <c r="B371" s="1"/>
      <c r="C371" s="1"/>
      <c r="D371" s="1"/>
      <c r="E371" s="1"/>
      <c r="F371" s="2"/>
      <c r="G371" s="2"/>
      <c r="H371" s="3"/>
      <c r="I371" s="3"/>
      <c r="J371" s="3"/>
      <c r="K371" s="3"/>
      <c r="L371" s="3"/>
      <c r="M371" s="3"/>
      <c r="N371" s="3"/>
      <c r="O371" s="3"/>
      <c r="P371" s="3"/>
      <c r="Q371" s="3"/>
      <c r="R371" s="3"/>
      <c r="S371" s="3"/>
      <c r="T371" s="3"/>
      <c r="U371" s="3"/>
      <c r="V371" s="3"/>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row>
    <row r="372" ht="14.25" customHeight="1">
      <c r="A372" s="1"/>
      <c r="B372" s="1"/>
      <c r="C372" s="1"/>
      <c r="D372" s="1"/>
      <c r="E372" s="1"/>
      <c r="F372" s="2"/>
      <c r="G372" s="2"/>
      <c r="H372" s="3"/>
      <c r="I372" s="3"/>
      <c r="J372" s="3"/>
      <c r="K372" s="3"/>
      <c r="L372" s="3"/>
      <c r="M372" s="3"/>
      <c r="N372" s="3"/>
      <c r="O372" s="3"/>
      <c r="P372" s="3"/>
      <c r="Q372" s="3"/>
      <c r="R372" s="3"/>
      <c r="S372" s="3"/>
      <c r="T372" s="3"/>
      <c r="U372" s="3"/>
      <c r="V372" s="3"/>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row>
    <row r="373" ht="14.25" customHeight="1">
      <c r="A373" s="1"/>
      <c r="B373" s="1"/>
      <c r="C373" s="1"/>
      <c r="D373" s="1"/>
      <c r="E373" s="1"/>
      <c r="F373" s="2"/>
      <c r="G373" s="2"/>
      <c r="H373" s="3"/>
      <c r="I373" s="3"/>
      <c r="J373" s="3"/>
      <c r="K373" s="3"/>
      <c r="L373" s="3"/>
      <c r="M373" s="3"/>
      <c r="N373" s="3"/>
      <c r="O373" s="3"/>
      <c r="P373" s="3"/>
      <c r="Q373" s="3"/>
      <c r="R373" s="3"/>
      <c r="S373" s="3"/>
      <c r="T373" s="3"/>
      <c r="U373" s="3"/>
      <c r="V373" s="3"/>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row>
    <row r="374" ht="14.25" customHeight="1">
      <c r="A374" s="1"/>
      <c r="B374" s="1"/>
      <c r="C374" s="1"/>
      <c r="D374" s="1"/>
      <c r="E374" s="1"/>
      <c r="F374" s="2"/>
      <c r="G374" s="2"/>
      <c r="H374" s="3"/>
      <c r="I374" s="3"/>
      <c r="J374" s="3"/>
      <c r="K374" s="3"/>
      <c r="L374" s="3"/>
      <c r="M374" s="3"/>
      <c r="N374" s="3"/>
      <c r="O374" s="3"/>
      <c r="P374" s="3"/>
      <c r="Q374" s="3"/>
      <c r="R374" s="3"/>
      <c r="S374" s="3"/>
      <c r="T374" s="3"/>
      <c r="U374" s="3"/>
      <c r="V374" s="3"/>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row>
    <row r="375" ht="14.25" customHeight="1">
      <c r="A375" s="1"/>
      <c r="B375" s="1"/>
      <c r="C375" s="1"/>
      <c r="D375" s="1"/>
      <c r="E375" s="1"/>
      <c r="F375" s="2"/>
      <c r="G375" s="2"/>
      <c r="H375" s="3"/>
      <c r="I375" s="3"/>
      <c r="J375" s="3"/>
      <c r="K375" s="3"/>
      <c r="L375" s="3"/>
      <c r="M375" s="3"/>
      <c r="N375" s="3"/>
      <c r="O375" s="3"/>
      <c r="P375" s="3"/>
      <c r="Q375" s="3"/>
      <c r="R375" s="3"/>
      <c r="S375" s="3"/>
      <c r="T375" s="3"/>
      <c r="U375" s="3"/>
      <c r="V375" s="3"/>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row>
    <row r="376" ht="14.25" customHeight="1">
      <c r="A376" s="1"/>
      <c r="B376" s="1"/>
      <c r="C376" s="1"/>
      <c r="D376" s="1"/>
      <c r="E376" s="1"/>
      <c r="F376" s="2"/>
      <c r="G376" s="2"/>
      <c r="H376" s="3"/>
      <c r="I376" s="3"/>
      <c r="J376" s="3"/>
      <c r="K376" s="3"/>
      <c r="L376" s="3"/>
      <c r="M376" s="3"/>
      <c r="N376" s="3"/>
      <c r="O376" s="3"/>
      <c r="P376" s="3"/>
      <c r="Q376" s="3"/>
      <c r="R376" s="3"/>
      <c r="S376" s="3"/>
      <c r="T376" s="3"/>
      <c r="U376" s="3"/>
      <c r="V376" s="3"/>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row>
    <row r="377" ht="14.25" customHeight="1">
      <c r="A377" s="1"/>
      <c r="B377" s="1"/>
      <c r="C377" s="1"/>
      <c r="D377" s="1"/>
      <c r="E377" s="1"/>
      <c r="F377" s="2"/>
      <c r="G377" s="2"/>
      <c r="H377" s="3"/>
      <c r="I377" s="3"/>
      <c r="J377" s="3"/>
      <c r="K377" s="3"/>
      <c r="L377" s="3"/>
      <c r="M377" s="3"/>
      <c r="N377" s="3"/>
      <c r="O377" s="3"/>
      <c r="P377" s="3"/>
      <c r="Q377" s="3"/>
      <c r="R377" s="3"/>
      <c r="S377" s="3"/>
      <c r="T377" s="3"/>
      <c r="U377" s="3"/>
      <c r="V377" s="3"/>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row>
    <row r="378" ht="14.25" customHeight="1">
      <c r="A378" s="1"/>
      <c r="B378" s="1"/>
      <c r="C378" s="1"/>
      <c r="D378" s="1"/>
      <c r="E378" s="1"/>
      <c r="F378" s="2"/>
      <c r="G378" s="2"/>
      <c r="H378" s="3"/>
      <c r="I378" s="3"/>
      <c r="J378" s="3"/>
      <c r="K378" s="3"/>
      <c r="L378" s="3"/>
      <c r="M378" s="3"/>
      <c r="N378" s="3"/>
      <c r="O378" s="3"/>
      <c r="P378" s="3"/>
      <c r="Q378" s="3"/>
      <c r="R378" s="3"/>
      <c r="S378" s="3"/>
      <c r="T378" s="3"/>
      <c r="U378" s="3"/>
      <c r="V378" s="3"/>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row>
    <row r="379" ht="14.25" customHeight="1">
      <c r="A379" s="1"/>
      <c r="B379" s="1"/>
      <c r="C379" s="1"/>
      <c r="D379" s="1"/>
      <c r="E379" s="1"/>
      <c r="F379" s="2"/>
      <c r="G379" s="2"/>
      <c r="H379" s="3"/>
      <c r="I379" s="3"/>
      <c r="J379" s="3"/>
      <c r="K379" s="3"/>
      <c r="L379" s="3"/>
      <c r="M379" s="3"/>
      <c r="N379" s="3"/>
      <c r="O379" s="3"/>
      <c r="P379" s="3"/>
      <c r="Q379" s="3"/>
      <c r="R379" s="3"/>
      <c r="S379" s="3"/>
      <c r="T379" s="3"/>
      <c r="U379" s="3"/>
      <c r="V379" s="3"/>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row>
    <row r="380" ht="14.25" customHeight="1">
      <c r="A380" s="1"/>
      <c r="B380" s="1"/>
      <c r="C380" s="1"/>
      <c r="D380" s="1"/>
      <c r="E380" s="1"/>
      <c r="F380" s="2"/>
      <c r="G380" s="2"/>
      <c r="H380" s="3"/>
      <c r="I380" s="3"/>
      <c r="J380" s="3"/>
      <c r="K380" s="3"/>
      <c r="L380" s="3"/>
      <c r="M380" s="3"/>
      <c r="N380" s="3"/>
      <c r="O380" s="3"/>
      <c r="P380" s="3"/>
      <c r="Q380" s="3"/>
      <c r="R380" s="3"/>
      <c r="S380" s="3"/>
      <c r="T380" s="3"/>
      <c r="U380" s="3"/>
      <c r="V380" s="3"/>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row>
    <row r="381" ht="14.25" customHeight="1">
      <c r="A381" s="1"/>
      <c r="B381" s="1"/>
      <c r="C381" s="1"/>
      <c r="D381" s="1"/>
      <c r="E381" s="1"/>
      <c r="F381" s="2"/>
      <c r="G381" s="2"/>
      <c r="H381" s="3"/>
      <c r="I381" s="3"/>
      <c r="J381" s="3"/>
      <c r="K381" s="3"/>
      <c r="L381" s="3"/>
      <c r="M381" s="3"/>
      <c r="N381" s="3"/>
      <c r="O381" s="3"/>
      <c r="P381" s="3"/>
      <c r="Q381" s="3"/>
      <c r="R381" s="3"/>
      <c r="S381" s="3"/>
      <c r="T381" s="3"/>
      <c r="U381" s="3"/>
      <c r="V381" s="3"/>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row>
    <row r="382" ht="14.25" customHeight="1">
      <c r="A382" s="1"/>
      <c r="B382" s="1"/>
      <c r="C382" s="1"/>
      <c r="D382" s="1"/>
      <c r="E382" s="1"/>
      <c r="F382" s="2"/>
      <c r="G382" s="2"/>
      <c r="H382" s="3"/>
      <c r="I382" s="3"/>
      <c r="J382" s="3"/>
      <c r="K382" s="3"/>
      <c r="L382" s="3"/>
      <c r="M382" s="3"/>
      <c r="N382" s="3"/>
      <c r="O382" s="3"/>
      <c r="P382" s="3"/>
      <c r="Q382" s="3"/>
      <c r="R382" s="3"/>
      <c r="S382" s="3"/>
      <c r="T382" s="3"/>
      <c r="U382" s="3"/>
      <c r="V382" s="3"/>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row>
    <row r="383" ht="14.25" customHeight="1">
      <c r="A383" s="1"/>
      <c r="B383" s="1"/>
      <c r="C383" s="1"/>
      <c r="D383" s="1"/>
      <c r="E383" s="1"/>
      <c r="F383" s="2"/>
      <c r="G383" s="2"/>
      <c r="H383" s="3"/>
      <c r="I383" s="3"/>
      <c r="J383" s="3"/>
      <c r="K383" s="3"/>
      <c r="L383" s="3"/>
      <c r="M383" s="3"/>
      <c r="N383" s="3"/>
      <c r="O383" s="3"/>
      <c r="P383" s="3"/>
      <c r="Q383" s="3"/>
      <c r="R383" s="3"/>
      <c r="S383" s="3"/>
      <c r="T383" s="3"/>
      <c r="U383" s="3"/>
      <c r="V383" s="3"/>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row>
    <row r="384" ht="14.25" customHeight="1">
      <c r="A384" s="1"/>
      <c r="B384" s="1"/>
      <c r="C384" s="1"/>
      <c r="D384" s="1"/>
      <c r="E384" s="1"/>
      <c r="F384" s="2"/>
      <c r="G384" s="2"/>
      <c r="H384" s="3"/>
      <c r="I384" s="3"/>
      <c r="J384" s="3"/>
      <c r="K384" s="3"/>
      <c r="L384" s="3"/>
      <c r="M384" s="3"/>
      <c r="N384" s="3"/>
      <c r="O384" s="3"/>
      <c r="P384" s="3"/>
      <c r="Q384" s="3"/>
      <c r="R384" s="3"/>
      <c r="S384" s="3"/>
      <c r="T384" s="3"/>
      <c r="U384" s="3"/>
      <c r="V384" s="3"/>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row>
    <row r="385" ht="14.25" customHeight="1">
      <c r="A385" s="1"/>
      <c r="B385" s="1"/>
      <c r="C385" s="1"/>
      <c r="D385" s="1"/>
      <c r="E385" s="1"/>
      <c r="F385" s="2"/>
      <c r="G385" s="2"/>
      <c r="H385" s="3"/>
      <c r="I385" s="3"/>
      <c r="J385" s="3"/>
      <c r="K385" s="3"/>
      <c r="L385" s="3"/>
      <c r="M385" s="3"/>
      <c r="N385" s="3"/>
      <c r="O385" s="3"/>
      <c r="P385" s="3"/>
      <c r="Q385" s="3"/>
      <c r="R385" s="3"/>
      <c r="S385" s="3"/>
      <c r="T385" s="3"/>
      <c r="U385" s="3"/>
      <c r="V385" s="3"/>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row>
    <row r="386" ht="14.25" customHeight="1">
      <c r="A386" s="1"/>
      <c r="B386" s="1"/>
      <c r="C386" s="1"/>
      <c r="D386" s="1"/>
      <c r="E386" s="1"/>
      <c r="F386" s="2"/>
      <c r="G386" s="2"/>
      <c r="H386" s="3"/>
      <c r="I386" s="3"/>
      <c r="J386" s="3"/>
      <c r="K386" s="3"/>
      <c r="L386" s="3"/>
      <c r="M386" s="3"/>
      <c r="N386" s="3"/>
      <c r="O386" s="3"/>
      <c r="P386" s="3"/>
      <c r="Q386" s="3"/>
      <c r="R386" s="3"/>
      <c r="S386" s="3"/>
      <c r="T386" s="3"/>
      <c r="U386" s="3"/>
      <c r="V386" s="3"/>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row>
    <row r="387" ht="14.25" customHeight="1">
      <c r="A387" s="1"/>
      <c r="B387" s="1"/>
      <c r="C387" s="1"/>
      <c r="D387" s="1"/>
      <c r="E387" s="1"/>
      <c r="F387" s="2"/>
      <c r="G387" s="2"/>
      <c r="H387" s="3"/>
      <c r="I387" s="3"/>
      <c r="J387" s="3"/>
      <c r="K387" s="3"/>
      <c r="L387" s="3"/>
      <c r="M387" s="3"/>
      <c r="N387" s="3"/>
      <c r="O387" s="3"/>
      <c r="P387" s="3"/>
      <c r="Q387" s="3"/>
      <c r="R387" s="3"/>
      <c r="S387" s="3"/>
      <c r="T387" s="3"/>
      <c r="U387" s="3"/>
      <c r="V387" s="3"/>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row>
    <row r="388" ht="14.25" customHeight="1">
      <c r="A388" s="1"/>
      <c r="B388" s="1"/>
      <c r="C388" s="1"/>
      <c r="D388" s="1"/>
      <c r="E388" s="1"/>
      <c r="F388" s="2"/>
      <c r="G388" s="2"/>
      <c r="H388" s="3"/>
      <c r="I388" s="3"/>
      <c r="J388" s="3"/>
      <c r="K388" s="3"/>
      <c r="L388" s="3"/>
      <c r="M388" s="3"/>
      <c r="N388" s="3"/>
      <c r="O388" s="3"/>
      <c r="P388" s="3"/>
      <c r="Q388" s="3"/>
      <c r="R388" s="3"/>
      <c r="S388" s="3"/>
      <c r="T388" s="3"/>
      <c r="U388" s="3"/>
      <c r="V388" s="3"/>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row>
    <row r="389" ht="14.25" customHeight="1">
      <c r="A389" s="1"/>
      <c r="B389" s="1"/>
      <c r="C389" s="1"/>
      <c r="D389" s="1"/>
      <c r="E389" s="1"/>
      <c r="F389" s="2"/>
      <c r="G389" s="2"/>
      <c r="H389" s="3"/>
      <c r="I389" s="3"/>
      <c r="J389" s="3"/>
      <c r="K389" s="3"/>
      <c r="L389" s="3"/>
      <c r="M389" s="3"/>
      <c r="N389" s="3"/>
      <c r="O389" s="3"/>
      <c r="P389" s="3"/>
      <c r="Q389" s="3"/>
      <c r="R389" s="3"/>
      <c r="S389" s="3"/>
      <c r="T389" s="3"/>
      <c r="U389" s="3"/>
      <c r="V389" s="3"/>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row>
    <row r="390" ht="14.25" customHeight="1">
      <c r="A390" s="1"/>
      <c r="B390" s="1"/>
      <c r="C390" s="1"/>
      <c r="D390" s="1"/>
      <c r="E390" s="1"/>
      <c r="F390" s="2"/>
      <c r="G390" s="2"/>
      <c r="H390" s="3"/>
      <c r="I390" s="3"/>
      <c r="J390" s="3"/>
      <c r="K390" s="3"/>
      <c r="L390" s="3"/>
      <c r="M390" s="3"/>
      <c r="N390" s="3"/>
      <c r="O390" s="3"/>
      <c r="P390" s="3"/>
      <c r="Q390" s="3"/>
      <c r="R390" s="3"/>
      <c r="S390" s="3"/>
      <c r="T390" s="3"/>
      <c r="U390" s="3"/>
      <c r="V390" s="3"/>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row>
    <row r="391" ht="14.25" customHeight="1">
      <c r="A391" s="1"/>
      <c r="B391" s="1"/>
      <c r="C391" s="1"/>
      <c r="D391" s="1"/>
      <c r="E391" s="1"/>
      <c r="F391" s="2"/>
      <c r="G391" s="2"/>
      <c r="H391" s="3"/>
      <c r="I391" s="3"/>
      <c r="J391" s="3"/>
      <c r="K391" s="3"/>
      <c r="L391" s="3"/>
      <c r="M391" s="3"/>
      <c r="N391" s="3"/>
      <c r="O391" s="3"/>
      <c r="P391" s="3"/>
      <c r="Q391" s="3"/>
      <c r="R391" s="3"/>
      <c r="S391" s="3"/>
      <c r="T391" s="3"/>
      <c r="U391" s="3"/>
      <c r="V391" s="3"/>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row>
    <row r="392" ht="14.25" customHeight="1">
      <c r="A392" s="1"/>
      <c r="B392" s="1"/>
      <c r="C392" s="1"/>
      <c r="D392" s="1"/>
      <c r="E392" s="1"/>
      <c r="F392" s="2"/>
      <c r="G392" s="2"/>
      <c r="H392" s="3"/>
      <c r="I392" s="3"/>
      <c r="J392" s="3"/>
      <c r="K392" s="3"/>
      <c r="L392" s="3"/>
      <c r="M392" s="3"/>
      <c r="N392" s="3"/>
      <c r="O392" s="3"/>
      <c r="P392" s="3"/>
      <c r="Q392" s="3"/>
      <c r="R392" s="3"/>
      <c r="S392" s="3"/>
      <c r="T392" s="3"/>
      <c r="U392" s="3"/>
      <c r="V392" s="3"/>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row>
    <row r="393" ht="14.25" customHeight="1">
      <c r="A393" s="1"/>
      <c r="B393" s="1"/>
      <c r="C393" s="1"/>
      <c r="D393" s="1"/>
      <c r="E393" s="1"/>
      <c r="F393" s="2"/>
      <c r="G393" s="2"/>
      <c r="H393" s="3"/>
      <c r="I393" s="3"/>
      <c r="J393" s="3"/>
      <c r="K393" s="3"/>
      <c r="L393" s="3"/>
      <c r="M393" s="3"/>
      <c r="N393" s="3"/>
      <c r="O393" s="3"/>
      <c r="P393" s="3"/>
      <c r="Q393" s="3"/>
      <c r="R393" s="3"/>
      <c r="S393" s="3"/>
      <c r="T393" s="3"/>
      <c r="U393" s="3"/>
      <c r="V393" s="3"/>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row>
    <row r="394" ht="14.25" customHeight="1">
      <c r="A394" s="1"/>
      <c r="B394" s="1"/>
      <c r="C394" s="1"/>
      <c r="D394" s="1"/>
      <c r="E394" s="1"/>
      <c r="F394" s="2"/>
      <c r="G394" s="2"/>
      <c r="H394" s="3"/>
      <c r="I394" s="3"/>
      <c r="J394" s="3"/>
      <c r="K394" s="3"/>
      <c r="L394" s="3"/>
      <c r="M394" s="3"/>
      <c r="N394" s="3"/>
      <c r="O394" s="3"/>
      <c r="P394" s="3"/>
      <c r="Q394" s="3"/>
      <c r="R394" s="3"/>
      <c r="S394" s="3"/>
      <c r="T394" s="3"/>
      <c r="U394" s="3"/>
      <c r="V394" s="3"/>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row>
    <row r="395" ht="14.25" customHeight="1">
      <c r="A395" s="1"/>
      <c r="B395" s="1"/>
      <c r="C395" s="1"/>
      <c r="D395" s="1"/>
      <c r="E395" s="1"/>
      <c r="F395" s="2"/>
      <c r="G395" s="2"/>
      <c r="H395" s="3"/>
      <c r="I395" s="3"/>
      <c r="J395" s="3"/>
      <c r="K395" s="3"/>
      <c r="L395" s="3"/>
      <c r="M395" s="3"/>
      <c r="N395" s="3"/>
      <c r="O395" s="3"/>
      <c r="P395" s="3"/>
      <c r="Q395" s="3"/>
      <c r="R395" s="3"/>
      <c r="S395" s="3"/>
      <c r="T395" s="3"/>
      <c r="U395" s="3"/>
      <c r="V395" s="3"/>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row>
    <row r="396" ht="14.25" customHeight="1">
      <c r="A396" s="1"/>
      <c r="B396" s="1"/>
      <c r="C396" s="1"/>
      <c r="D396" s="1"/>
      <c r="E396" s="1"/>
      <c r="F396" s="2"/>
      <c r="G396" s="2"/>
      <c r="H396" s="3"/>
      <c r="I396" s="3"/>
      <c r="J396" s="3"/>
      <c r="K396" s="3"/>
      <c r="L396" s="3"/>
      <c r="M396" s="3"/>
      <c r="N396" s="3"/>
      <c r="O396" s="3"/>
      <c r="P396" s="3"/>
      <c r="Q396" s="3"/>
      <c r="R396" s="3"/>
      <c r="S396" s="3"/>
      <c r="T396" s="3"/>
      <c r="U396" s="3"/>
      <c r="V396" s="3"/>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row>
    <row r="397" ht="14.25" customHeight="1">
      <c r="A397" s="1"/>
      <c r="B397" s="1"/>
      <c r="C397" s="1"/>
      <c r="D397" s="1"/>
      <c r="E397" s="1"/>
      <c r="F397" s="2"/>
      <c r="G397" s="2"/>
      <c r="H397" s="3"/>
      <c r="I397" s="3"/>
      <c r="J397" s="3"/>
      <c r="K397" s="3"/>
      <c r="L397" s="3"/>
      <c r="M397" s="3"/>
      <c r="N397" s="3"/>
      <c r="O397" s="3"/>
      <c r="P397" s="3"/>
      <c r="Q397" s="3"/>
      <c r="R397" s="3"/>
      <c r="S397" s="3"/>
      <c r="T397" s="3"/>
      <c r="U397" s="3"/>
      <c r="V397" s="3"/>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row>
    <row r="398" ht="14.25" customHeight="1">
      <c r="A398" s="1"/>
      <c r="B398" s="1"/>
      <c r="C398" s="1"/>
      <c r="D398" s="1"/>
      <c r="E398" s="1"/>
      <c r="F398" s="2"/>
      <c r="G398" s="2"/>
      <c r="H398" s="3"/>
      <c r="I398" s="3"/>
      <c r="J398" s="3"/>
      <c r="K398" s="3"/>
      <c r="L398" s="3"/>
      <c r="M398" s="3"/>
      <c r="N398" s="3"/>
      <c r="O398" s="3"/>
      <c r="P398" s="3"/>
      <c r="Q398" s="3"/>
      <c r="R398" s="3"/>
      <c r="S398" s="3"/>
      <c r="T398" s="3"/>
      <c r="U398" s="3"/>
      <c r="V398" s="3"/>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row>
    <row r="399" ht="14.25" customHeight="1">
      <c r="A399" s="1"/>
      <c r="B399" s="1"/>
      <c r="C399" s="1"/>
      <c r="D399" s="1"/>
      <c r="E399" s="1"/>
      <c r="F399" s="2"/>
      <c r="G399" s="2"/>
      <c r="H399" s="3"/>
      <c r="I399" s="3"/>
      <c r="J399" s="3"/>
      <c r="K399" s="3"/>
      <c r="L399" s="3"/>
      <c r="M399" s="3"/>
      <c r="N399" s="3"/>
      <c r="O399" s="3"/>
      <c r="P399" s="3"/>
      <c r="Q399" s="3"/>
      <c r="R399" s="3"/>
      <c r="S399" s="3"/>
      <c r="T399" s="3"/>
      <c r="U399" s="3"/>
      <c r="V399" s="3"/>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row>
    <row r="400" ht="14.25" customHeight="1">
      <c r="A400" s="1"/>
      <c r="B400" s="1"/>
      <c r="C400" s="1"/>
      <c r="D400" s="1"/>
      <c r="E400" s="1"/>
      <c r="F400" s="2"/>
      <c r="G400" s="2"/>
      <c r="H400" s="3"/>
      <c r="I400" s="3"/>
      <c r="J400" s="3"/>
      <c r="K400" s="3"/>
      <c r="L400" s="3"/>
      <c r="M400" s="3"/>
      <c r="N400" s="3"/>
      <c r="O400" s="3"/>
      <c r="P400" s="3"/>
      <c r="Q400" s="3"/>
      <c r="R400" s="3"/>
      <c r="S400" s="3"/>
      <c r="T400" s="3"/>
      <c r="U400" s="3"/>
      <c r="V400" s="3"/>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row>
    <row r="401" ht="14.25" customHeight="1">
      <c r="A401" s="1"/>
      <c r="B401" s="1"/>
      <c r="C401" s="1"/>
      <c r="D401" s="1"/>
      <c r="E401" s="1"/>
      <c r="F401" s="2"/>
      <c r="G401" s="2"/>
      <c r="H401" s="3"/>
      <c r="I401" s="3"/>
      <c r="J401" s="3"/>
      <c r="K401" s="3"/>
      <c r="L401" s="3"/>
      <c r="M401" s="3"/>
      <c r="N401" s="3"/>
      <c r="O401" s="3"/>
      <c r="P401" s="3"/>
      <c r="Q401" s="3"/>
      <c r="R401" s="3"/>
      <c r="S401" s="3"/>
      <c r="T401" s="3"/>
      <c r="U401" s="3"/>
      <c r="V401" s="3"/>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row>
    <row r="402" ht="14.25" customHeight="1">
      <c r="A402" s="1"/>
      <c r="B402" s="1"/>
      <c r="C402" s="1"/>
      <c r="D402" s="1"/>
      <c r="E402" s="1"/>
      <c r="F402" s="2"/>
      <c r="G402" s="2"/>
      <c r="H402" s="3"/>
      <c r="I402" s="3"/>
      <c r="J402" s="3"/>
      <c r="K402" s="3"/>
      <c r="L402" s="3"/>
      <c r="M402" s="3"/>
      <c r="N402" s="3"/>
      <c r="O402" s="3"/>
      <c r="P402" s="3"/>
      <c r="Q402" s="3"/>
      <c r="R402" s="3"/>
      <c r="S402" s="3"/>
      <c r="T402" s="3"/>
      <c r="U402" s="3"/>
      <c r="V402" s="3"/>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row>
    <row r="403" ht="14.25" customHeight="1">
      <c r="A403" s="1"/>
      <c r="B403" s="1"/>
      <c r="C403" s="1"/>
      <c r="D403" s="1"/>
      <c r="E403" s="1"/>
      <c r="F403" s="2"/>
      <c r="G403" s="2"/>
      <c r="H403" s="3"/>
      <c r="I403" s="3"/>
      <c r="J403" s="3"/>
      <c r="K403" s="3"/>
      <c r="L403" s="3"/>
      <c r="M403" s="3"/>
      <c r="N403" s="3"/>
      <c r="O403" s="3"/>
      <c r="P403" s="3"/>
      <c r="Q403" s="3"/>
      <c r="R403" s="3"/>
      <c r="S403" s="3"/>
      <c r="T403" s="3"/>
      <c r="U403" s="3"/>
      <c r="V403" s="3"/>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row>
    <row r="404" ht="14.25" customHeight="1">
      <c r="A404" s="1"/>
      <c r="B404" s="1"/>
      <c r="C404" s="1"/>
      <c r="D404" s="1"/>
      <c r="E404" s="1"/>
      <c r="F404" s="2"/>
      <c r="G404" s="2"/>
      <c r="H404" s="3"/>
      <c r="I404" s="3"/>
      <c r="J404" s="3"/>
      <c r="K404" s="3"/>
      <c r="L404" s="3"/>
      <c r="M404" s="3"/>
      <c r="N404" s="3"/>
      <c r="O404" s="3"/>
      <c r="P404" s="3"/>
      <c r="Q404" s="3"/>
      <c r="R404" s="3"/>
      <c r="S404" s="3"/>
      <c r="T404" s="3"/>
      <c r="U404" s="3"/>
      <c r="V404" s="3"/>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row>
    <row r="405" ht="14.25" customHeight="1">
      <c r="A405" s="1"/>
      <c r="B405" s="1"/>
      <c r="C405" s="1"/>
      <c r="D405" s="1"/>
      <c r="E405" s="1"/>
      <c r="F405" s="2"/>
      <c r="G405" s="2"/>
      <c r="H405" s="3"/>
      <c r="I405" s="3"/>
      <c r="J405" s="3"/>
      <c r="K405" s="3"/>
      <c r="L405" s="3"/>
      <c r="M405" s="3"/>
      <c r="N405" s="3"/>
      <c r="O405" s="3"/>
      <c r="P405" s="3"/>
      <c r="Q405" s="3"/>
      <c r="R405" s="3"/>
      <c r="S405" s="3"/>
      <c r="T405" s="3"/>
      <c r="U405" s="3"/>
      <c r="V405" s="3"/>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row>
    <row r="406" ht="14.25" customHeight="1">
      <c r="A406" s="1"/>
      <c r="B406" s="1"/>
      <c r="C406" s="1"/>
      <c r="D406" s="1"/>
      <c r="E406" s="1"/>
      <c r="F406" s="2"/>
      <c r="G406" s="2"/>
      <c r="H406" s="3"/>
      <c r="I406" s="3"/>
      <c r="J406" s="3"/>
      <c r="K406" s="3"/>
      <c r="L406" s="3"/>
      <c r="M406" s="3"/>
      <c r="N406" s="3"/>
      <c r="O406" s="3"/>
      <c r="P406" s="3"/>
      <c r="Q406" s="3"/>
      <c r="R406" s="3"/>
      <c r="S406" s="3"/>
      <c r="T406" s="3"/>
      <c r="U406" s="3"/>
      <c r="V406" s="3"/>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row>
    <row r="407" ht="14.25" customHeight="1">
      <c r="A407" s="1"/>
      <c r="B407" s="1"/>
      <c r="C407" s="1"/>
      <c r="D407" s="1"/>
      <c r="E407" s="1"/>
      <c r="F407" s="2"/>
      <c r="G407" s="2"/>
      <c r="H407" s="3"/>
      <c r="I407" s="3"/>
      <c r="J407" s="3"/>
      <c r="K407" s="3"/>
      <c r="L407" s="3"/>
      <c r="M407" s="3"/>
      <c r="N407" s="3"/>
      <c r="O407" s="3"/>
      <c r="P407" s="3"/>
      <c r="Q407" s="3"/>
      <c r="R407" s="3"/>
      <c r="S407" s="3"/>
      <c r="T407" s="3"/>
      <c r="U407" s="3"/>
      <c r="V407" s="3"/>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row>
    <row r="408" ht="14.25" customHeight="1">
      <c r="A408" s="1"/>
      <c r="B408" s="1"/>
      <c r="C408" s="1"/>
      <c r="D408" s="1"/>
      <c r="E408" s="1"/>
      <c r="F408" s="2"/>
      <c r="G408" s="2"/>
      <c r="H408" s="3"/>
      <c r="I408" s="3"/>
      <c r="J408" s="3"/>
      <c r="K408" s="3"/>
      <c r="L408" s="3"/>
      <c r="M408" s="3"/>
      <c r="N408" s="3"/>
      <c r="O408" s="3"/>
      <c r="P408" s="3"/>
      <c r="Q408" s="3"/>
      <c r="R408" s="3"/>
      <c r="S408" s="3"/>
      <c r="T408" s="3"/>
      <c r="U408" s="3"/>
      <c r="V408" s="3"/>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row>
    <row r="409" ht="14.25" customHeight="1">
      <c r="A409" s="1"/>
      <c r="B409" s="1"/>
      <c r="C409" s="1"/>
      <c r="D409" s="1"/>
      <c r="E409" s="1"/>
      <c r="F409" s="2"/>
      <c r="G409" s="2"/>
      <c r="H409" s="3"/>
      <c r="I409" s="3"/>
      <c r="J409" s="3"/>
      <c r="K409" s="3"/>
      <c r="L409" s="3"/>
      <c r="M409" s="3"/>
      <c r="N409" s="3"/>
      <c r="O409" s="3"/>
      <c r="P409" s="3"/>
      <c r="Q409" s="3"/>
      <c r="R409" s="3"/>
      <c r="S409" s="3"/>
      <c r="T409" s="3"/>
      <c r="U409" s="3"/>
      <c r="V409" s="3"/>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row>
    <row r="410" ht="14.25" customHeight="1">
      <c r="A410" s="1"/>
      <c r="B410" s="1"/>
      <c r="C410" s="1"/>
      <c r="D410" s="1"/>
      <c r="E410" s="1"/>
      <c r="F410" s="2"/>
      <c r="G410" s="2"/>
      <c r="H410" s="3"/>
      <c r="I410" s="3"/>
      <c r="J410" s="3"/>
      <c r="K410" s="3"/>
      <c r="L410" s="3"/>
      <c r="M410" s="3"/>
      <c r="N410" s="3"/>
      <c r="O410" s="3"/>
      <c r="P410" s="3"/>
      <c r="Q410" s="3"/>
      <c r="R410" s="3"/>
      <c r="S410" s="3"/>
      <c r="T410" s="3"/>
      <c r="U410" s="3"/>
      <c r="V410" s="3"/>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row>
    <row r="411" ht="14.25" customHeight="1">
      <c r="A411" s="1"/>
      <c r="B411" s="1"/>
      <c r="C411" s="1"/>
      <c r="D411" s="1"/>
      <c r="E411" s="1"/>
      <c r="F411" s="2"/>
      <c r="G411" s="2"/>
      <c r="H411" s="3"/>
      <c r="I411" s="3"/>
      <c r="J411" s="3"/>
      <c r="K411" s="3"/>
      <c r="L411" s="3"/>
      <c r="M411" s="3"/>
      <c r="N411" s="3"/>
      <c r="O411" s="3"/>
      <c r="P411" s="3"/>
      <c r="Q411" s="3"/>
      <c r="R411" s="3"/>
      <c r="S411" s="3"/>
      <c r="T411" s="3"/>
      <c r="U411" s="3"/>
      <c r="V411" s="3"/>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row>
    <row r="412" ht="14.25" customHeight="1">
      <c r="A412" s="1"/>
      <c r="B412" s="1"/>
      <c r="C412" s="1"/>
      <c r="D412" s="1"/>
      <c r="E412" s="1"/>
      <c r="F412" s="2"/>
      <c r="G412" s="2"/>
      <c r="H412" s="3"/>
      <c r="I412" s="3"/>
      <c r="J412" s="3"/>
      <c r="K412" s="3"/>
      <c r="L412" s="3"/>
      <c r="M412" s="3"/>
      <c r="N412" s="3"/>
      <c r="O412" s="3"/>
      <c r="P412" s="3"/>
      <c r="Q412" s="3"/>
      <c r="R412" s="3"/>
      <c r="S412" s="3"/>
      <c r="T412" s="3"/>
      <c r="U412" s="3"/>
      <c r="V412" s="3"/>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row>
    <row r="413" ht="14.25" customHeight="1">
      <c r="A413" s="1"/>
      <c r="B413" s="1"/>
      <c r="C413" s="1"/>
      <c r="D413" s="1"/>
      <c r="E413" s="1"/>
      <c r="F413" s="2"/>
      <c r="G413" s="2"/>
      <c r="H413" s="3"/>
      <c r="I413" s="3"/>
      <c r="J413" s="3"/>
      <c r="K413" s="3"/>
      <c r="L413" s="3"/>
      <c r="M413" s="3"/>
      <c r="N413" s="3"/>
      <c r="O413" s="3"/>
      <c r="P413" s="3"/>
      <c r="Q413" s="3"/>
      <c r="R413" s="3"/>
      <c r="S413" s="3"/>
      <c r="T413" s="3"/>
      <c r="U413" s="3"/>
      <c r="V413" s="3"/>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row>
    <row r="414" ht="14.25" customHeight="1">
      <c r="A414" s="1"/>
      <c r="B414" s="1"/>
      <c r="C414" s="1"/>
      <c r="D414" s="1"/>
      <c r="E414" s="1"/>
      <c r="F414" s="2"/>
      <c r="G414" s="2"/>
      <c r="H414" s="3"/>
      <c r="I414" s="3"/>
      <c r="J414" s="3"/>
      <c r="K414" s="3"/>
      <c r="L414" s="3"/>
      <c r="M414" s="3"/>
      <c r="N414" s="3"/>
      <c r="O414" s="3"/>
      <c r="P414" s="3"/>
      <c r="Q414" s="3"/>
      <c r="R414" s="3"/>
      <c r="S414" s="3"/>
      <c r="T414" s="3"/>
      <c r="U414" s="3"/>
      <c r="V414" s="3"/>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row>
    <row r="415" ht="14.25" customHeight="1">
      <c r="A415" s="1"/>
      <c r="B415" s="1"/>
      <c r="C415" s="1"/>
      <c r="D415" s="1"/>
      <c r="E415" s="1"/>
      <c r="F415" s="2"/>
      <c r="G415" s="2"/>
      <c r="H415" s="3"/>
      <c r="I415" s="3"/>
      <c r="J415" s="3"/>
      <c r="K415" s="3"/>
      <c r="L415" s="3"/>
      <c r="M415" s="3"/>
      <c r="N415" s="3"/>
      <c r="O415" s="3"/>
      <c r="P415" s="3"/>
      <c r="Q415" s="3"/>
      <c r="R415" s="3"/>
      <c r="S415" s="3"/>
      <c r="T415" s="3"/>
      <c r="U415" s="3"/>
      <c r="V415" s="3"/>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row>
    <row r="416" ht="14.25" customHeight="1">
      <c r="A416" s="1"/>
      <c r="B416" s="1"/>
      <c r="C416" s="1"/>
      <c r="D416" s="1"/>
      <c r="E416" s="1"/>
      <c r="F416" s="2"/>
      <c r="G416" s="2"/>
      <c r="H416" s="3"/>
      <c r="I416" s="3"/>
      <c r="J416" s="3"/>
      <c r="K416" s="3"/>
      <c r="L416" s="3"/>
      <c r="M416" s="3"/>
      <c r="N416" s="3"/>
      <c r="O416" s="3"/>
      <c r="P416" s="3"/>
      <c r="Q416" s="3"/>
      <c r="R416" s="3"/>
      <c r="S416" s="3"/>
      <c r="T416" s="3"/>
      <c r="U416" s="3"/>
      <c r="V416" s="3"/>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row>
    <row r="417" ht="14.25" customHeight="1">
      <c r="A417" s="1"/>
      <c r="B417" s="1"/>
      <c r="C417" s="1"/>
      <c r="D417" s="1"/>
      <c r="E417" s="1"/>
      <c r="F417" s="2"/>
      <c r="G417" s="2"/>
      <c r="H417" s="3"/>
      <c r="I417" s="3"/>
      <c r="J417" s="3"/>
      <c r="K417" s="3"/>
      <c r="L417" s="3"/>
      <c r="M417" s="3"/>
      <c r="N417" s="3"/>
      <c r="O417" s="3"/>
      <c r="P417" s="3"/>
      <c r="Q417" s="3"/>
      <c r="R417" s="3"/>
      <c r="S417" s="3"/>
      <c r="T417" s="3"/>
      <c r="U417" s="3"/>
      <c r="V417" s="3"/>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row>
    <row r="418" ht="14.25" customHeight="1">
      <c r="A418" s="1"/>
      <c r="B418" s="1"/>
      <c r="C418" s="1"/>
      <c r="D418" s="1"/>
      <c r="E418" s="1"/>
      <c r="F418" s="2"/>
      <c r="G418" s="2"/>
      <c r="H418" s="3"/>
      <c r="I418" s="3"/>
      <c r="J418" s="3"/>
      <c r="K418" s="3"/>
      <c r="L418" s="3"/>
      <c r="M418" s="3"/>
      <c r="N418" s="3"/>
      <c r="O418" s="3"/>
      <c r="P418" s="3"/>
      <c r="Q418" s="3"/>
      <c r="R418" s="3"/>
      <c r="S418" s="3"/>
      <c r="T418" s="3"/>
      <c r="U418" s="3"/>
      <c r="V418" s="3"/>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row>
    <row r="419" ht="14.25" customHeight="1">
      <c r="A419" s="1"/>
      <c r="B419" s="1"/>
      <c r="C419" s="1"/>
      <c r="D419" s="1"/>
      <c r="E419" s="1"/>
      <c r="F419" s="2"/>
      <c r="G419" s="2"/>
      <c r="H419" s="3"/>
      <c r="I419" s="3"/>
      <c r="J419" s="3"/>
      <c r="K419" s="3"/>
      <c r="L419" s="3"/>
      <c r="M419" s="3"/>
      <c r="N419" s="3"/>
      <c r="O419" s="3"/>
      <c r="P419" s="3"/>
      <c r="Q419" s="3"/>
      <c r="R419" s="3"/>
      <c r="S419" s="3"/>
      <c r="T419" s="3"/>
      <c r="U419" s="3"/>
      <c r="V419" s="3"/>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row>
    <row r="420" ht="14.25" customHeight="1">
      <c r="A420" s="1"/>
      <c r="B420" s="1"/>
      <c r="C420" s="1"/>
      <c r="D420" s="1"/>
      <c r="E420" s="1"/>
      <c r="F420" s="2"/>
      <c r="G420" s="2"/>
      <c r="H420" s="3"/>
      <c r="I420" s="3"/>
      <c r="J420" s="3"/>
      <c r="K420" s="3"/>
      <c r="L420" s="3"/>
      <c r="M420" s="3"/>
      <c r="N420" s="3"/>
      <c r="O420" s="3"/>
      <c r="P420" s="3"/>
      <c r="Q420" s="3"/>
      <c r="R420" s="3"/>
      <c r="S420" s="3"/>
      <c r="T420" s="3"/>
      <c r="U420" s="3"/>
      <c r="V420" s="3"/>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row>
    <row r="421" ht="14.25" customHeight="1">
      <c r="A421" s="1"/>
      <c r="B421" s="1"/>
      <c r="C421" s="1"/>
      <c r="D421" s="1"/>
      <c r="E421" s="1"/>
      <c r="F421" s="2"/>
      <c r="G421" s="2"/>
      <c r="H421" s="3"/>
      <c r="I421" s="3"/>
      <c r="J421" s="3"/>
      <c r="K421" s="3"/>
      <c r="L421" s="3"/>
      <c r="M421" s="3"/>
      <c r="N421" s="3"/>
      <c r="O421" s="3"/>
      <c r="P421" s="3"/>
      <c r="Q421" s="3"/>
      <c r="R421" s="3"/>
      <c r="S421" s="3"/>
      <c r="T421" s="3"/>
      <c r="U421" s="3"/>
      <c r="V421" s="3"/>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row>
    <row r="422" ht="14.25" customHeight="1">
      <c r="A422" s="1"/>
      <c r="B422" s="1"/>
      <c r="C422" s="1"/>
      <c r="D422" s="1"/>
      <c r="E422" s="1"/>
      <c r="F422" s="2"/>
      <c r="G422" s="2"/>
      <c r="H422" s="3"/>
      <c r="I422" s="3"/>
      <c r="J422" s="3"/>
      <c r="K422" s="3"/>
      <c r="L422" s="3"/>
      <c r="M422" s="3"/>
      <c r="N422" s="3"/>
      <c r="O422" s="3"/>
      <c r="P422" s="3"/>
      <c r="Q422" s="3"/>
      <c r="R422" s="3"/>
      <c r="S422" s="3"/>
      <c r="T422" s="3"/>
      <c r="U422" s="3"/>
      <c r="V422" s="3"/>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row>
    <row r="423" ht="14.25" customHeight="1">
      <c r="A423" s="1"/>
      <c r="B423" s="1"/>
      <c r="C423" s="1"/>
      <c r="D423" s="1"/>
      <c r="E423" s="1"/>
      <c r="F423" s="2"/>
      <c r="G423" s="2"/>
      <c r="H423" s="3"/>
      <c r="I423" s="3"/>
      <c r="J423" s="3"/>
      <c r="K423" s="3"/>
      <c r="L423" s="3"/>
      <c r="M423" s="3"/>
      <c r="N423" s="3"/>
      <c r="O423" s="3"/>
      <c r="P423" s="3"/>
      <c r="Q423" s="3"/>
      <c r="R423" s="3"/>
      <c r="S423" s="3"/>
      <c r="T423" s="3"/>
      <c r="U423" s="3"/>
      <c r="V423" s="3"/>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row>
    <row r="424" ht="14.25" customHeight="1">
      <c r="A424" s="1"/>
      <c r="B424" s="1"/>
      <c r="C424" s="1"/>
      <c r="D424" s="1"/>
      <c r="E424" s="1"/>
      <c r="F424" s="2"/>
      <c r="G424" s="2"/>
      <c r="H424" s="3"/>
      <c r="I424" s="3"/>
      <c r="J424" s="3"/>
      <c r="K424" s="3"/>
      <c r="L424" s="3"/>
      <c r="M424" s="3"/>
      <c r="N424" s="3"/>
      <c r="O424" s="3"/>
      <c r="P424" s="3"/>
      <c r="Q424" s="3"/>
      <c r="R424" s="3"/>
      <c r="S424" s="3"/>
      <c r="T424" s="3"/>
      <c r="U424" s="3"/>
      <c r="V424" s="3"/>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row>
    <row r="425" ht="14.25" customHeight="1">
      <c r="A425" s="1"/>
      <c r="B425" s="1"/>
      <c r="C425" s="1"/>
      <c r="D425" s="1"/>
      <c r="E425" s="1"/>
      <c r="F425" s="2"/>
      <c r="G425" s="2"/>
      <c r="H425" s="3"/>
      <c r="I425" s="3"/>
      <c r="J425" s="3"/>
      <c r="K425" s="3"/>
      <c r="L425" s="3"/>
      <c r="M425" s="3"/>
      <c r="N425" s="3"/>
      <c r="O425" s="3"/>
      <c r="P425" s="3"/>
      <c r="Q425" s="3"/>
      <c r="R425" s="3"/>
      <c r="S425" s="3"/>
      <c r="T425" s="3"/>
      <c r="U425" s="3"/>
      <c r="V425" s="3"/>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row>
    <row r="426" ht="14.25" customHeight="1">
      <c r="A426" s="1"/>
      <c r="B426" s="1"/>
      <c r="C426" s="1"/>
      <c r="D426" s="1"/>
      <c r="E426" s="1"/>
      <c r="F426" s="2"/>
      <c r="G426" s="2"/>
      <c r="H426" s="3"/>
      <c r="I426" s="3"/>
      <c r="J426" s="3"/>
      <c r="K426" s="3"/>
      <c r="L426" s="3"/>
      <c r="M426" s="3"/>
      <c r="N426" s="3"/>
      <c r="O426" s="3"/>
      <c r="P426" s="3"/>
      <c r="Q426" s="3"/>
      <c r="R426" s="3"/>
      <c r="S426" s="3"/>
      <c r="T426" s="3"/>
      <c r="U426" s="3"/>
      <c r="V426" s="3"/>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row>
    <row r="427" ht="14.25" customHeight="1">
      <c r="A427" s="1"/>
      <c r="B427" s="1"/>
      <c r="C427" s="1"/>
      <c r="D427" s="1"/>
      <c r="E427" s="1"/>
      <c r="F427" s="2"/>
      <c r="G427" s="2"/>
      <c r="H427" s="3"/>
      <c r="I427" s="3"/>
      <c r="J427" s="3"/>
      <c r="K427" s="3"/>
      <c r="L427" s="3"/>
      <c r="M427" s="3"/>
      <c r="N427" s="3"/>
      <c r="O427" s="3"/>
      <c r="P427" s="3"/>
      <c r="Q427" s="3"/>
      <c r="R427" s="3"/>
      <c r="S427" s="3"/>
      <c r="T427" s="3"/>
      <c r="U427" s="3"/>
      <c r="V427" s="3"/>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row>
    <row r="428" ht="14.25" customHeight="1">
      <c r="A428" s="1"/>
      <c r="B428" s="1"/>
      <c r="C428" s="1"/>
      <c r="D428" s="1"/>
      <c r="E428" s="1"/>
      <c r="F428" s="2"/>
      <c r="G428" s="2"/>
      <c r="H428" s="3"/>
      <c r="I428" s="3"/>
      <c r="J428" s="3"/>
      <c r="K428" s="3"/>
      <c r="L428" s="3"/>
      <c r="M428" s="3"/>
      <c r="N428" s="3"/>
      <c r="O428" s="3"/>
      <c r="P428" s="3"/>
      <c r="Q428" s="3"/>
      <c r="R428" s="3"/>
      <c r="S428" s="3"/>
      <c r="T428" s="3"/>
      <c r="U428" s="3"/>
      <c r="V428" s="3"/>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row>
    <row r="429" ht="14.25" customHeight="1">
      <c r="A429" s="1"/>
      <c r="B429" s="1"/>
      <c r="C429" s="1"/>
      <c r="D429" s="1"/>
      <c r="E429" s="1"/>
      <c r="F429" s="2"/>
      <c r="G429" s="2"/>
      <c r="H429" s="3"/>
      <c r="I429" s="3"/>
      <c r="J429" s="3"/>
      <c r="K429" s="3"/>
      <c r="L429" s="3"/>
      <c r="M429" s="3"/>
      <c r="N429" s="3"/>
      <c r="O429" s="3"/>
      <c r="P429" s="3"/>
      <c r="Q429" s="3"/>
      <c r="R429" s="3"/>
      <c r="S429" s="3"/>
      <c r="T429" s="3"/>
      <c r="U429" s="3"/>
      <c r="V429" s="3"/>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row>
    <row r="430" ht="14.25" customHeight="1">
      <c r="A430" s="1"/>
      <c r="B430" s="1"/>
      <c r="C430" s="1"/>
      <c r="D430" s="1"/>
      <c r="E430" s="1"/>
      <c r="F430" s="2"/>
      <c r="G430" s="2"/>
      <c r="H430" s="3"/>
      <c r="I430" s="3"/>
      <c r="J430" s="3"/>
      <c r="K430" s="3"/>
      <c r="L430" s="3"/>
      <c r="M430" s="3"/>
      <c r="N430" s="3"/>
      <c r="O430" s="3"/>
      <c r="P430" s="3"/>
      <c r="Q430" s="3"/>
      <c r="R430" s="3"/>
      <c r="S430" s="3"/>
      <c r="T430" s="3"/>
      <c r="U430" s="3"/>
      <c r="V430" s="3"/>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row>
    <row r="431" ht="14.25" customHeight="1">
      <c r="A431" s="1"/>
      <c r="B431" s="1"/>
      <c r="C431" s="1"/>
      <c r="D431" s="1"/>
      <c r="E431" s="1"/>
      <c r="F431" s="2"/>
      <c r="G431" s="2"/>
      <c r="H431" s="3"/>
      <c r="I431" s="3"/>
      <c r="J431" s="3"/>
      <c r="K431" s="3"/>
      <c r="L431" s="3"/>
      <c r="M431" s="3"/>
      <c r="N431" s="3"/>
      <c r="O431" s="3"/>
      <c r="P431" s="3"/>
      <c r="Q431" s="3"/>
      <c r="R431" s="3"/>
      <c r="S431" s="3"/>
      <c r="T431" s="3"/>
      <c r="U431" s="3"/>
      <c r="V431" s="3"/>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row>
    <row r="432" ht="14.25" customHeight="1">
      <c r="A432" s="1"/>
      <c r="B432" s="1"/>
      <c r="C432" s="1"/>
      <c r="D432" s="1"/>
      <c r="E432" s="1"/>
      <c r="F432" s="2"/>
      <c r="G432" s="2"/>
      <c r="H432" s="3"/>
      <c r="I432" s="3"/>
      <c r="J432" s="3"/>
      <c r="K432" s="3"/>
      <c r="L432" s="3"/>
      <c r="M432" s="3"/>
      <c r="N432" s="3"/>
      <c r="O432" s="3"/>
      <c r="P432" s="3"/>
      <c r="Q432" s="3"/>
      <c r="R432" s="3"/>
      <c r="S432" s="3"/>
      <c r="T432" s="3"/>
      <c r="U432" s="3"/>
      <c r="V432" s="3"/>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row>
    <row r="433" ht="14.25" customHeight="1">
      <c r="A433" s="1"/>
      <c r="B433" s="1"/>
      <c r="C433" s="1"/>
      <c r="D433" s="1"/>
      <c r="E433" s="1"/>
      <c r="F433" s="2"/>
      <c r="G433" s="2"/>
      <c r="H433" s="3"/>
      <c r="I433" s="3"/>
      <c r="J433" s="3"/>
      <c r="K433" s="3"/>
      <c r="L433" s="3"/>
      <c r="M433" s="3"/>
      <c r="N433" s="3"/>
      <c r="O433" s="3"/>
      <c r="P433" s="3"/>
      <c r="Q433" s="3"/>
      <c r="R433" s="3"/>
      <c r="S433" s="3"/>
      <c r="T433" s="3"/>
      <c r="U433" s="3"/>
      <c r="V433" s="3"/>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row>
    <row r="434" ht="14.25" customHeight="1">
      <c r="A434" s="1"/>
      <c r="B434" s="1"/>
      <c r="C434" s="1"/>
      <c r="D434" s="1"/>
      <c r="E434" s="1"/>
      <c r="F434" s="2"/>
      <c r="G434" s="2"/>
      <c r="H434" s="3"/>
      <c r="I434" s="3"/>
      <c r="J434" s="3"/>
      <c r="K434" s="3"/>
      <c r="L434" s="3"/>
      <c r="M434" s="3"/>
      <c r="N434" s="3"/>
      <c r="O434" s="3"/>
      <c r="P434" s="3"/>
      <c r="Q434" s="3"/>
      <c r="R434" s="3"/>
      <c r="S434" s="3"/>
      <c r="T434" s="3"/>
      <c r="U434" s="3"/>
      <c r="V434" s="3"/>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row>
    <row r="435" ht="14.25" customHeight="1">
      <c r="A435" s="1"/>
      <c r="B435" s="1"/>
      <c r="C435" s="1"/>
      <c r="D435" s="1"/>
      <c r="E435" s="1"/>
      <c r="F435" s="2"/>
      <c r="G435" s="2"/>
      <c r="H435" s="3"/>
      <c r="I435" s="3"/>
      <c r="J435" s="3"/>
      <c r="K435" s="3"/>
      <c r="L435" s="3"/>
      <c r="M435" s="3"/>
      <c r="N435" s="3"/>
      <c r="O435" s="3"/>
      <c r="P435" s="3"/>
      <c r="Q435" s="3"/>
      <c r="R435" s="3"/>
      <c r="S435" s="3"/>
      <c r="T435" s="3"/>
      <c r="U435" s="3"/>
      <c r="V435" s="3"/>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row>
    <row r="436" ht="14.25" customHeight="1">
      <c r="A436" s="1"/>
      <c r="B436" s="1"/>
      <c r="C436" s="1"/>
      <c r="D436" s="1"/>
      <c r="E436" s="1"/>
      <c r="F436" s="2"/>
      <c r="G436" s="2"/>
      <c r="H436" s="3"/>
      <c r="I436" s="3"/>
      <c r="J436" s="3"/>
      <c r="K436" s="3"/>
      <c r="L436" s="3"/>
      <c r="M436" s="3"/>
      <c r="N436" s="3"/>
      <c r="O436" s="3"/>
      <c r="P436" s="3"/>
      <c r="Q436" s="3"/>
      <c r="R436" s="3"/>
      <c r="S436" s="3"/>
      <c r="T436" s="3"/>
      <c r="U436" s="3"/>
      <c r="V436" s="3"/>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row>
    <row r="437" ht="14.25" customHeight="1">
      <c r="A437" s="1"/>
      <c r="B437" s="1"/>
      <c r="C437" s="1"/>
      <c r="D437" s="1"/>
      <c r="E437" s="1"/>
      <c r="F437" s="2"/>
      <c r="G437" s="2"/>
      <c r="H437" s="3"/>
      <c r="I437" s="3"/>
      <c r="J437" s="3"/>
      <c r="K437" s="3"/>
      <c r="L437" s="3"/>
      <c r="M437" s="3"/>
      <c r="N437" s="3"/>
      <c r="O437" s="3"/>
      <c r="P437" s="3"/>
      <c r="Q437" s="3"/>
      <c r="R437" s="3"/>
      <c r="S437" s="3"/>
      <c r="T437" s="3"/>
      <c r="U437" s="3"/>
      <c r="V437" s="3"/>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row>
    <row r="438" ht="14.25" customHeight="1">
      <c r="A438" s="1"/>
      <c r="B438" s="1"/>
      <c r="C438" s="1"/>
      <c r="D438" s="1"/>
      <c r="E438" s="1"/>
      <c r="F438" s="2"/>
      <c r="G438" s="2"/>
      <c r="H438" s="3"/>
      <c r="I438" s="3"/>
      <c r="J438" s="3"/>
      <c r="K438" s="3"/>
      <c r="L438" s="3"/>
      <c r="M438" s="3"/>
      <c r="N438" s="3"/>
      <c r="O438" s="3"/>
      <c r="P438" s="3"/>
      <c r="Q438" s="3"/>
      <c r="R438" s="3"/>
      <c r="S438" s="3"/>
      <c r="T438" s="3"/>
      <c r="U438" s="3"/>
      <c r="V438" s="3"/>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row>
    <row r="439" ht="14.25" customHeight="1">
      <c r="A439" s="1"/>
      <c r="B439" s="1"/>
      <c r="C439" s="1"/>
      <c r="D439" s="1"/>
      <c r="E439" s="1"/>
      <c r="F439" s="2"/>
      <c r="G439" s="2"/>
      <c r="H439" s="3"/>
      <c r="I439" s="3"/>
      <c r="J439" s="3"/>
      <c r="K439" s="3"/>
      <c r="L439" s="3"/>
      <c r="M439" s="3"/>
      <c r="N439" s="3"/>
      <c r="O439" s="3"/>
      <c r="P439" s="3"/>
      <c r="Q439" s="3"/>
      <c r="R439" s="3"/>
      <c r="S439" s="3"/>
      <c r="T439" s="3"/>
      <c r="U439" s="3"/>
      <c r="V439" s="3"/>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row>
    <row r="440" ht="14.25" customHeight="1">
      <c r="A440" s="1"/>
      <c r="B440" s="1"/>
      <c r="C440" s="1"/>
      <c r="D440" s="1"/>
      <c r="E440" s="1"/>
      <c r="F440" s="2"/>
      <c r="G440" s="2"/>
      <c r="H440" s="3"/>
      <c r="I440" s="3"/>
      <c r="J440" s="3"/>
      <c r="K440" s="3"/>
      <c r="L440" s="3"/>
      <c r="M440" s="3"/>
      <c r="N440" s="3"/>
      <c r="O440" s="3"/>
      <c r="P440" s="3"/>
      <c r="Q440" s="3"/>
      <c r="R440" s="3"/>
      <c r="S440" s="3"/>
      <c r="T440" s="3"/>
      <c r="U440" s="3"/>
      <c r="V440" s="3"/>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row>
    <row r="441" ht="14.25" customHeight="1">
      <c r="A441" s="1"/>
      <c r="B441" s="1"/>
      <c r="C441" s="1"/>
      <c r="D441" s="1"/>
      <c r="E441" s="1"/>
      <c r="F441" s="2"/>
      <c r="G441" s="2"/>
      <c r="H441" s="3"/>
      <c r="I441" s="3"/>
      <c r="J441" s="3"/>
      <c r="K441" s="3"/>
      <c r="L441" s="3"/>
      <c r="M441" s="3"/>
      <c r="N441" s="3"/>
      <c r="O441" s="3"/>
      <c r="P441" s="3"/>
      <c r="Q441" s="3"/>
      <c r="R441" s="3"/>
      <c r="S441" s="3"/>
      <c r="T441" s="3"/>
      <c r="U441" s="3"/>
      <c r="V441" s="3"/>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row>
    <row r="442" ht="14.25" customHeight="1">
      <c r="A442" s="1"/>
      <c r="B442" s="1"/>
      <c r="C442" s="1"/>
      <c r="D442" s="1"/>
      <c r="E442" s="1"/>
      <c r="F442" s="2"/>
      <c r="G442" s="2"/>
      <c r="H442" s="3"/>
      <c r="I442" s="3"/>
      <c r="J442" s="3"/>
      <c r="K442" s="3"/>
      <c r="L442" s="3"/>
      <c r="M442" s="3"/>
      <c r="N442" s="3"/>
      <c r="O442" s="3"/>
      <c r="P442" s="3"/>
      <c r="Q442" s="3"/>
      <c r="R442" s="3"/>
      <c r="S442" s="3"/>
      <c r="T442" s="3"/>
      <c r="U442" s="3"/>
      <c r="V442" s="3"/>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row>
    <row r="443" ht="14.25" customHeight="1">
      <c r="A443" s="1"/>
      <c r="B443" s="1"/>
      <c r="C443" s="1"/>
      <c r="D443" s="1"/>
      <c r="E443" s="1"/>
      <c r="F443" s="2"/>
      <c r="G443" s="2"/>
      <c r="H443" s="3"/>
      <c r="I443" s="3"/>
      <c r="J443" s="3"/>
      <c r="K443" s="3"/>
      <c r="L443" s="3"/>
      <c r="M443" s="3"/>
      <c r="N443" s="3"/>
      <c r="O443" s="3"/>
      <c r="P443" s="3"/>
      <c r="Q443" s="3"/>
      <c r="R443" s="3"/>
      <c r="S443" s="3"/>
      <c r="T443" s="3"/>
      <c r="U443" s="3"/>
      <c r="V443" s="3"/>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row>
    <row r="444" ht="14.25" customHeight="1">
      <c r="A444" s="1"/>
      <c r="B444" s="1"/>
      <c r="C444" s="1"/>
      <c r="D444" s="1"/>
      <c r="E444" s="1"/>
      <c r="F444" s="2"/>
      <c r="G444" s="2"/>
      <c r="H444" s="3"/>
      <c r="I444" s="3"/>
      <c r="J444" s="3"/>
      <c r="K444" s="3"/>
      <c r="L444" s="3"/>
      <c r="M444" s="3"/>
      <c r="N444" s="3"/>
      <c r="O444" s="3"/>
      <c r="P444" s="3"/>
      <c r="Q444" s="3"/>
      <c r="R444" s="3"/>
      <c r="S444" s="3"/>
      <c r="T444" s="3"/>
      <c r="U444" s="3"/>
      <c r="V444" s="3"/>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row>
    <row r="445" ht="14.25" customHeight="1">
      <c r="A445" s="1"/>
      <c r="B445" s="1"/>
      <c r="C445" s="1"/>
      <c r="D445" s="1"/>
      <c r="E445" s="1"/>
      <c r="F445" s="2"/>
      <c r="G445" s="2"/>
      <c r="H445" s="3"/>
      <c r="I445" s="3"/>
      <c r="J445" s="3"/>
      <c r="K445" s="3"/>
      <c r="L445" s="3"/>
      <c r="M445" s="3"/>
      <c r="N445" s="3"/>
      <c r="O445" s="3"/>
      <c r="P445" s="3"/>
      <c r="Q445" s="3"/>
      <c r="R445" s="3"/>
      <c r="S445" s="3"/>
      <c r="T445" s="3"/>
      <c r="U445" s="3"/>
      <c r="V445" s="3"/>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row>
    <row r="446" ht="14.25" customHeight="1">
      <c r="A446" s="1"/>
      <c r="B446" s="1"/>
      <c r="C446" s="1"/>
      <c r="D446" s="1"/>
      <c r="E446" s="1"/>
      <c r="F446" s="2"/>
      <c r="G446" s="2"/>
      <c r="H446" s="3"/>
      <c r="I446" s="3"/>
      <c r="J446" s="3"/>
      <c r="K446" s="3"/>
      <c r="L446" s="3"/>
      <c r="M446" s="3"/>
      <c r="N446" s="3"/>
      <c r="O446" s="3"/>
      <c r="P446" s="3"/>
      <c r="Q446" s="3"/>
      <c r="R446" s="3"/>
      <c r="S446" s="3"/>
      <c r="T446" s="3"/>
      <c r="U446" s="3"/>
      <c r="V446" s="3"/>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row>
    <row r="447" ht="14.25" customHeight="1">
      <c r="A447" s="1"/>
      <c r="B447" s="1"/>
      <c r="C447" s="1"/>
      <c r="D447" s="1"/>
      <c r="E447" s="1"/>
      <c r="F447" s="2"/>
      <c r="G447" s="2"/>
      <c r="H447" s="3"/>
      <c r="I447" s="3"/>
      <c r="J447" s="3"/>
      <c r="K447" s="3"/>
      <c r="L447" s="3"/>
      <c r="M447" s="3"/>
      <c r="N447" s="3"/>
      <c r="O447" s="3"/>
      <c r="P447" s="3"/>
      <c r="Q447" s="3"/>
      <c r="R447" s="3"/>
      <c r="S447" s="3"/>
      <c r="T447" s="3"/>
      <c r="U447" s="3"/>
      <c r="V447" s="3"/>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row>
    <row r="448" ht="14.25" customHeight="1">
      <c r="A448" s="1"/>
      <c r="B448" s="1"/>
      <c r="C448" s="1"/>
      <c r="D448" s="1"/>
      <c r="E448" s="1"/>
      <c r="F448" s="2"/>
      <c r="G448" s="2"/>
      <c r="H448" s="3"/>
      <c r="I448" s="3"/>
      <c r="J448" s="3"/>
      <c r="K448" s="3"/>
      <c r="L448" s="3"/>
      <c r="M448" s="3"/>
      <c r="N448" s="3"/>
      <c r="O448" s="3"/>
      <c r="P448" s="3"/>
      <c r="Q448" s="3"/>
      <c r="R448" s="3"/>
      <c r="S448" s="3"/>
      <c r="T448" s="3"/>
      <c r="U448" s="3"/>
      <c r="V448" s="3"/>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row>
    <row r="449" ht="14.25" customHeight="1">
      <c r="A449" s="1"/>
      <c r="B449" s="1"/>
      <c r="C449" s="1"/>
      <c r="D449" s="1"/>
      <c r="E449" s="1"/>
      <c r="F449" s="2"/>
      <c r="G449" s="2"/>
      <c r="H449" s="3"/>
      <c r="I449" s="3"/>
      <c r="J449" s="3"/>
      <c r="K449" s="3"/>
      <c r="L449" s="3"/>
      <c r="M449" s="3"/>
      <c r="N449" s="3"/>
      <c r="O449" s="3"/>
      <c r="P449" s="3"/>
      <c r="Q449" s="3"/>
      <c r="R449" s="3"/>
      <c r="S449" s="3"/>
      <c r="T449" s="3"/>
      <c r="U449" s="3"/>
      <c r="V449" s="3"/>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row>
    <row r="450" ht="14.25" customHeight="1">
      <c r="A450" s="1"/>
      <c r="B450" s="1"/>
      <c r="C450" s="1"/>
      <c r="D450" s="1"/>
      <c r="E450" s="1"/>
      <c r="F450" s="2"/>
      <c r="G450" s="2"/>
      <c r="H450" s="3"/>
      <c r="I450" s="3"/>
      <c r="J450" s="3"/>
      <c r="K450" s="3"/>
      <c r="L450" s="3"/>
      <c r="M450" s="3"/>
      <c r="N450" s="3"/>
      <c r="O450" s="3"/>
      <c r="P450" s="3"/>
      <c r="Q450" s="3"/>
      <c r="R450" s="3"/>
      <c r="S450" s="3"/>
      <c r="T450" s="3"/>
      <c r="U450" s="3"/>
      <c r="V450" s="3"/>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row>
    <row r="451" ht="14.25" customHeight="1">
      <c r="A451" s="1"/>
      <c r="B451" s="1"/>
      <c r="C451" s="1"/>
      <c r="D451" s="1"/>
      <c r="E451" s="1"/>
      <c r="F451" s="2"/>
      <c r="G451" s="2"/>
      <c r="H451" s="3"/>
      <c r="I451" s="3"/>
      <c r="J451" s="3"/>
      <c r="K451" s="3"/>
      <c r="L451" s="3"/>
      <c r="M451" s="3"/>
      <c r="N451" s="3"/>
      <c r="O451" s="3"/>
      <c r="P451" s="3"/>
      <c r="Q451" s="3"/>
      <c r="R451" s="3"/>
      <c r="S451" s="3"/>
      <c r="T451" s="3"/>
      <c r="U451" s="3"/>
      <c r="V451" s="3"/>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row>
    <row r="452" ht="14.25" customHeight="1">
      <c r="A452" s="1"/>
      <c r="B452" s="1"/>
      <c r="C452" s="1"/>
      <c r="D452" s="1"/>
      <c r="E452" s="1"/>
      <c r="F452" s="2"/>
      <c r="G452" s="2"/>
      <c r="H452" s="3"/>
      <c r="I452" s="3"/>
      <c r="J452" s="3"/>
      <c r="K452" s="3"/>
      <c r="L452" s="3"/>
      <c r="M452" s="3"/>
      <c r="N452" s="3"/>
      <c r="O452" s="3"/>
      <c r="P452" s="3"/>
      <c r="Q452" s="3"/>
      <c r="R452" s="3"/>
      <c r="S452" s="3"/>
      <c r="T452" s="3"/>
      <c r="U452" s="3"/>
      <c r="V452" s="3"/>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row>
    <row r="453" ht="14.25" customHeight="1">
      <c r="A453" s="1"/>
      <c r="B453" s="1"/>
      <c r="C453" s="1"/>
      <c r="D453" s="1"/>
      <c r="E453" s="1"/>
      <c r="F453" s="2"/>
      <c r="G453" s="2"/>
      <c r="H453" s="3"/>
      <c r="I453" s="3"/>
      <c r="J453" s="3"/>
      <c r="K453" s="3"/>
      <c r="L453" s="3"/>
      <c r="M453" s="3"/>
      <c r="N453" s="3"/>
      <c r="O453" s="3"/>
      <c r="P453" s="3"/>
      <c r="Q453" s="3"/>
      <c r="R453" s="3"/>
      <c r="S453" s="3"/>
      <c r="T453" s="3"/>
      <c r="U453" s="3"/>
      <c r="V453" s="3"/>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row>
    <row r="454" ht="14.25" customHeight="1">
      <c r="A454" s="1"/>
      <c r="B454" s="1"/>
      <c r="C454" s="1"/>
      <c r="D454" s="1"/>
      <c r="E454" s="1"/>
      <c r="F454" s="2"/>
      <c r="G454" s="2"/>
      <c r="H454" s="3"/>
      <c r="I454" s="3"/>
      <c r="J454" s="3"/>
      <c r="K454" s="3"/>
      <c r="L454" s="3"/>
      <c r="M454" s="3"/>
      <c r="N454" s="3"/>
      <c r="O454" s="3"/>
      <c r="P454" s="3"/>
      <c r="Q454" s="3"/>
      <c r="R454" s="3"/>
      <c r="S454" s="3"/>
      <c r="T454" s="3"/>
      <c r="U454" s="3"/>
      <c r="V454" s="3"/>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row>
    <row r="455" ht="14.25" customHeight="1">
      <c r="A455" s="1"/>
      <c r="B455" s="1"/>
      <c r="C455" s="1"/>
      <c r="D455" s="1"/>
      <c r="E455" s="1"/>
      <c r="F455" s="2"/>
      <c r="G455" s="2"/>
      <c r="H455" s="3"/>
      <c r="I455" s="3"/>
      <c r="J455" s="3"/>
      <c r="K455" s="3"/>
      <c r="L455" s="3"/>
      <c r="M455" s="3"/>
      <c r="N455" s="3"/>
      <c r="O455" s="3"/>
      <c r="P455" s="3"/>
      <c r="Q455" s="3"/>
      <c r="R455" s="3"/>
      <c r="S455" s="3"/>
      <c r="T455" s="3"/>
      <c r="U455" s="3"/>
      <c r="V455" s="3"/>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row>
    <row r="456" ht="14.25" customHeight="1">
      <c r="A456" s="1"/>
      <c r="B456" s="1"/>
      <c r="C456" s="1"/>
      <c r="D456" s="1"/>
      <c r="E456" s="1"/>
      <c r="F456" s="2"/>
      <c r="G456" s="2"/>
      <c r="H456" s="3"/>
      <c r="I456" s="3"/>
      <c r="J456" s="3"/>
      <c r="K456" s="3"/>
      <c r="L456" s="3"/>
      <c r="M456" s="3"/>
      <c r="N456" s="3"/>
      <c r="O456" s="3"/>
      <c r="P456" s="3"/>
      <c r="Q456" s="3"/>
      <c r="R456" s="3"/>
      <c r="S456" s="3"/>
      <c r="T456" s="3"/>
      <c r="U456" s="3"/>
      <c r="V456" s="3"/>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row>
    <row r="457" ht="14.25" customHeight="1">
      <c r="A457" s="1"/>
      <c r="B457" s="1"/>
      <c r="C457" s="1"/>
      <c r="D457" s="1"/>
      <c r="E457" s="1"/>
      <c r="F457" s="2"/>
      <c r="G457" s="2"/>
      <c r="H457" s="3"/>
      <c r="I457" s="3"/>
      <c r="J457" s="3"/>
      <c r="K457" s="3"/>
      <c r="L457" s="3"/>
      <c r="M457" s="3"/>
      <c r="N457" s="3"/>
      <c r="O457" s="3"/>
      <c r="P457" s="3"/>
      <c r="Q457" s="3"/>
      <c r="R457" s="3"/>
      <c r="S457" s="3"/>
      <c r="T457" s="3"/>
      <c r="U457" s="3"/>
      <c r="V457" s="3"/>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row>
    <row r="458" ht="14.25" customHeight="1">
      <c r="A458" s="1"/>
      <c r="B458" s="1"/>
      <c r="C458" s="1"/>
      <c r="D458" s="1"/>
      <c r="E458" s="1"/>
      <c r="F458" s="2"/>
      <c r="G458" s="2"/>
      <c r="H458" s="3"/>
      <c r="I458" s="3"/>
      <c r="J458" s="3"/>
      <c r="K458" s="3"/>
      <c r="L458" s="3"/>
      <c r="M458" s="3"/>
      <c r="N458" s="3"/>
      <c r="O458" s="3"/>
      <c r="P458" s="3"/>
      <c r="Q458" s="3"/>
      <c r="R458" s="3"/>
      <c r="S458" s="3"/>
      <c r="T458" s="3"/>
      <c r="U458" s="3"/>
      <c r="V458" s="3"/>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row>
    <row r="459" ht="14.25" customHeight="1">
      <c r="A459" s="1"/>
      <c r="B459" s="1"/>
      <c r="C459" s="1"/>
      <c r="D459" s="1"/>
      <c r="E459" s="1"/>
      <c r="F459" s="2"/>
      <c r="G459" s="2"/>
      <c r="H459" s="3"/>
      <c r="I459" s="3"/>
      <c r="J459" s="3"/>
      <c r="K459" s="3"/>
      <c r="L459" s="3"/>
      <c r="M459" s="3"/>
      <c r="N459" s="3"/>
      <c r="O459" s="3"/>
      <c r="P459" s="3"/>
      <c r="Q459" s="3"/>
      <c r="R459" s="3"/>
      <c r="S459" s="3"/>
      <c r="T459" s="3"/>
      <c r="U459" s="3"/>
      <c r="V459" s="3"/>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row>
    <row r="460" ht="14.25" customHeight="1">
      <c r="A460" s="1"/>
      <c r="B460" s="1"/>
      <c r="C460" s="1"/>
      <c r="D460" s="1"/>
      <c r="E460" s="1"/>
      <c r="F460" s="2"/>
      <c r="G460" s="2"/>
      <c r="H460" s="3"/>
      <c r="I460" s="3"/>
      <c r="J460" s="3"/>
      <c r="K460" s="3"/>
      <c r="L460" s="3"/>
      <c r="M460" s="3"/>
      <c r="N460" s="3"/>
      <c r="O460" s="3"/>
      <c r="P460" s="3"/>
      <c r="Q460" s="3"/>
      <c r="R460" s="3"/>
      <c r="S460" s="3"/>
      <c r="T460" s="3"/>
      <c r="U460" s="3"/>
      <c r="V460" s="3"/>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row>
    <row r="461" ht="14.25" customHeight="1">
      <c r="A461" s="1"/>
      <c r="B461" s="1"/>
      <c r="C461" s="1"/>
      <c r="D461" s="1"/>
      <c r="E461" s="1"/>
      <c r="F461" s="2"/>
      <c r="G461" s="2"/>
      <c r="H461" s="3"/>
      <c r="I461" s="3"/>
      <c r="J461" s="3"/>
      <c r="K461" s="3"/>
      <c r="L461" s="3"/>
      <c r="M461" s="3"/>
      <c r="N461" s="3"/>
      <c r="O461" s="3"/>
      <c r="P461" s="3"/>
      <c r="Q461" s="3"/>
      <c r="R461" s="3"/>
      <c r="S461" s="3"/>
      <c r="T461" s="3"/>
      <c r="U461" s="3"/>
      <c r="V461" s="3"/>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row>
    <row r="462" ht="14.25" customHeight="1">
      <c r="A462" s="1"/>
      <c r="B462" s="1"/>
      <c r="C462" s="1"/>
      <c r="D462" s="1"/>
      <c r="E462" s="1"/>
      <c r="F462" s="2"/>
      <c r="G462" s="2"/>
      <c r="H462" s="3"/>
      <c r="I462" s="3"/>
      <c r="J462" s="3"/>
      <c r="K462" s="3"/>
      <c r="L462" s="3"/>
      <c r="M462" s="3"/>
      <c r="N462" s="3"/>
      <c r="O462" s="3"/>
      <c r="P462" s="3"/>
      <c r="Q462" s="3"/>
      <c r="R462" s="3"/>
      <c r="S462" s="3"/>
      <c r="T462" s="3"/>
      <c r="U462" s="3"/>
      <c r="V462" s="3"/>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row>
    <row r="463" ht="14.25" customHeight="1">
      <c r="A463" s="1"/>
      <c r="B463" s="1"/>
      <c r="C463" s="1"/>
      <c r="D463" s="1"/>
      <c r="E463" s="1"/>
      <c r="F463" s="2"/>
      <c r="G463" s="2"/>
      <c r="H463" s="3"/>
      <c r="I463" s="3"/>
      <c r="J463" s="3"/>
      <c r="K463" s="3"/>
      <c r="L463" s="3"/>
      <c r="M463" s="3"/>
      <c r="N463" s="3"/>
      <c r="O463" s="3"/>
      <c r="P463" s="3"/>
      <c r="Q463" s="3"/>
      <c r="R463" s="3"/>
      <c r="S463" s="3"/>
      <c r="T463" s="3"/>
      <c r="U463" s="3"/>
      <c r="V463" s="3"/>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row>
    <row r="464" ht="14.25" customHeight="1">
      <c r="A464" s="1"/>
      <c r="B464" s="1"/>
      <c r="C464" s="1"/>
      <c r="D464" s="1"/>
      <c r="E464" s="1"/>
      <c r="F464" s="2"/>
      <c r="G464" s="2"/>
      <c r="H464" s="3"/>
      <c r="I464" s="3"/>
      <c r="J464" s="3"/>
      <c r="K464" s="3"/>
      <c r="L464" s="3"/>
      <c r="M464" s="3"/>
      <c r="N464" s="3"/>
      <c r="O464" s="3"/>
      <c r="P464" s="3"/>
      <c r="Q464" s="3"/>
      <c r="R464" s="3"/>
      <c r="S464" s="3"/>
      <c r="T464" s="3"/>
      <c r="U464" s="3"/>
      <c r="V464" s="3"/>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row>
    <row r="465" ht="14.25" customHeight="1">
      <c r="A465" s="1"/>
      <c r="B465" s="1"/>
      <c r="C465" s="1"/>
      <c r="D465" s="1"/>
      <c r="E465" s="1"/>
      <c r="F465" s="2"/>
      <c r="G465" s="2"/>
      <c r="H465" s="3"/>
      <c r="I465" s="3"/>
      <c r="J465" s="3"/>
      <c r="K465" s="3"/>
      <c r="L465" s="3"/>
      <c r="M465" s="3"/>
      <c r="N465" s="3"/>
      <c r="O465" s="3"/>
      <c r="P465" s="3"/>
      <c r="Q465" s="3"/>
      <c r="R465" s="3"/>
      <c r="S465" s="3"/>
      <c r="T465" s="3"/>
      <c r="U465" s="3"/>
      <c r="V465" s="3"/>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row>
    <row r="466" ht="14.25" customHeight="1">
      <c r="A466" s="1"/>
      <c r="B466" s="1"/>
      <c r="C466" s="1"/>
      <c r="D466" s="1"/>
      <c r="E466" s="1"/>
      <c r="F466" s="2"/>
      <c r="G466" s="2"/>
      <c r="H466" s="3"/>
      <c r="I466" s="3"/>
      <c r="J466" s="3"/>
      <c r="K466" s="3"/>
      <c r="L466" s="3"/>
      <c r="M466" s="3"/>
      <c r="N466" s="3"/>
      <c r="O466" s="3"/>
      <c r="P466" s="3"/>
      <c r="Q466" s="3"/>
      <c r="R466" s="3"/>
      <c r="S466" s="3"/>
      <c r="T466" s="3"/>
      <c r="U466" s="3"/>
      <c r="V466" s="3"/>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row>
    <row r="467" ht="14.25" customHeight="1">
      <c r="A467" s="1"/>
      <c r="B467" s="1"/>
      <c r="C467" s="1"/>
      <c r="D467" s="1"/>
      <c r="E467" s="1"/>
      <c r="F467" s="2"/>
      <c r="G467" s="2"/>
      <c r="H467" s="3"/>
      <c r="I467" s="3"/>
      <c r="J467" s="3"/>
      <c r="K467" s="3"/>
      <c r="L467" s="3"/>
      <c r="M467" s="3"/>
      <c r="N467" s="3"/>
      <c r="O467" s="3"/>
      <c r="P467" s="3"/>
      <c r="Q467" s="3"/>
      <c r="R467" s="3"/>
      <c r="S467" s="3"/>
      <c r="T467" s="3"/>
      <c r="U467" s="3"/>
      <c r="V467" s="3"/>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row>
    <row r="468" ht="14.25" customHeight="1">
      <c r="A468" s="1"/>
      <c r="B468" s="1"/>
      <c r="C468" s="1"/>
      <c r="D468" s="1"/>
      <c r="E468" s="1"/>
      <c r="F468" s="2"/>
      <c r="G468" s="2"/>
      <c r="H468" s="3"/>
      <c r="I468" s="3"/>
      <c r="J468" s="3"/>
      <c r="K468" s="3"/>
      <c r="L468" s="3"/>
      <c r="M468" s="3"/>
      <c r="N468" s="3"/>
      <c r="O468" s="3"/>
      <c r="P468" s="3"/>
      <c r="Q468" s="3"/>
      <c r="R468" s="3"/>
      <c r="S468" s="3"/>
      <c r="T468" s="3"/>
      <c r="U468" s="3"/>
      <c r="V468" s="3"/>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row>
    <row r="469" ht="14.25" customHeight="1">
      <c r="A469" s="1"/>
      <c r="B469" s="1"/>
      <c r="C469" s="1"/>
      <c r="D469" s="1"/>
      <c r="E469" s="1"/>
      <c r="F469" s="2"/>
      <c r="G469" s="2"/>
      <c r="H469" s="3"/>
      <c r="I469" s="3"/>
      <c r="J469" s="3"/>
      <c r="K469" s="3"/>
      <c r="L469" s="3"/>
      <c r="M469" s="3"/>
      <c r="N469" s="3"/>
      <c r="O469" s="3"/>
      <c r="P469" s="3"/>
      <c r="Q469" s="3"/>
      <c r="R469" s="3"/>
      <c r="S469" s="3"/>
      <c r="T469" s="3"/>
      <c r="U469" s="3"/>
      <c r="V469" s="3"/>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row>
    <row r="470" ht="14.25" customHeight="1">
      <c r="A470" s="1"/>
      <c r="B470" s="1"/>
      <c r="C470" s="1"/>
      <c r="D470" s="1"/>
      <c r="E470" s="1"/>
      <c r="F470" s="2"/>
      <c r="G470" s="2"/>
      <c r="H470" s="3"/>
      <c r="I470" s="3"/>
      <c r="J470" s="3"/>
      <c r="K470" s="3"/>
      <c r="L470" s="3"/>
      <c r="M470" s="3"/>
      <c r="N470" s="3"/>
      <c r="O470" s="3"/>
      <c r="P470" s="3"/>
      <c r="Q470" s="3"/>
      <c r="R470" s="3"/>
      <c r="S470" s="3"/>
      <c r="T470" s="3"/>
      <c r="U470" s="3"/>
      <c r="V470" s="3"/>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row>
    <row r="471" ht="14.25" customHeight="1">
      <c r="A471" s="1"/>
      <c r="B471" s="1"/>
      <c r="C471" s="1"/>
      <c r="D471" s="1"/>
      <c r="E471" s="1"/>
      <c r="F471" s="2"/>
      <c r="G471" s="2"/>
      <c r="H471" s="3"/>
      <c r="I471" s="3"/>
      <c r="J471" s="3"/>
      <c r="K471" s="3"/>
      <c r="L471" s="3"/>
      <c r="M471" s="3"/>
      <c r="N471" s="3"/>
      <c r="O471" s="3"/>
      <c r="P471" s="3"/>
      <c r="Q471" s="3"/>
      <c r="R471" s="3"/>
      <c r="S471" s="3"/>
      <c r="T471" s="3"/>
      <c r="U471" s="3"/>
      <c r="V471" s="3"/>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row>
    <row r="472" ht="14.25" customHeight="1">
      <c r="A472" s="1"/>
      <c r="B472" s="1"/>
      <c r="C472" s="1"/>
      <c r="D472" s="1"/>
      <c r="E472" s="1"/>
      <c r="F472" s="2"/>
      <c r="G472" s="2"/>
      <c r="H472" s="3"/>
      <c r="I472" s="3"/>
      <c r="J472" s="3"/>
      <c r="K472" s="3"/>
      <c r="L472" s="3"/>
      <c r="M472" s="3"/>
      <c r="N472" s="3"/>
      <c r="O472" s="3"/>
      <c r="P472" s="3"/>
      <c r="Q472" s="3"/>
      <c r="R472" s="3"/>
      <c r="S472" s="3"/>
      <c r="T472" s="3"/>
      <c r="U472" s="3"/>
      <c r="V472" s="3"/>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row>
    <row r="473" ht="14.25" customHeight="1">
      <c r="A473" s="1"/>
      <c r="B473" s="1"/>
      <c r="C473" s="1"/>
      <c r="D473" s="1"/>
      <c r="E473" s="1"/>
      <c r="F473" s="2"/>
      <c r="G473" s="2"/>
      <c r="H473" s="3"/>
      <c r="I473" s="3"/>
      <c r="J473" s="3"/>
      <c r="K473" s="3"/>
      <c r="L473" s="3"/>
      <c r="M473" s="3"/>
      <c r="N473" s="3"/>
      <c r="O473" s="3"/>
      <c r="P473" s="3"/>
      <c r="Q473" s="3"/>
      <c r="R473" s="3"/>
      <c r="S473" s="3"/>
      <c r="T473" s="3"/>
      <c r="U473" s="3"/>
      <c r="V473" s="3"/>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row>
    <row r="474" ht="14.25" customHeight="1">
      <c r="A474" s="1"/>
      <c r="B474" s="1"/>
      <c r="C474" s="1"/>
      <c r="D474" s="1"/>
      <c r="E474" s="1"/>
      <c r="F474" s="2"/>
      <c r="G474" s="2"/>
      <c r="H474" s="3"/>
      <c r="I474" s="3"/>
      <c r="J474" s="3"/>
      <c r="K474" s="3"/>
      <c r="L474" s="3"/>
      <c r="M474" s="3"/>
      <c r="N474" s="3"/>
      <c r="O474" s="3"/>
      <c r="P474" s="3"/>
      <c r="Q474" s="3"/>
      <c r="R474" s="3"/>
      <c r="S474" s="3"/>
      <c r="T474" s="3"/>
      <c r="U474" s="3"/>
      <c r="V474" s="3"/>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row>
    <row r="475" ht="14.25" customHeight="1">
      <c r="A475" s="1"/>
      <c r="B475" s="1"/>
      <c r="C475" s="1"/>
      <c r="D475" s="1"/>
      <c r="E475" s="1"/>
      <c r="F475" s="2"/>
      <c r="G475" s="2"/>
      <c r="H475" s="3"/>
      <c r="I475" s="3"/>
      <c r="J475" s="3"/>
      <c r="K475" s="3"/>
      <c r="L475" s="3"/>
      <c r="M475" s="3"/>
      <c r="N475" s="3"/>
      <c r="O475" s="3"/>
      <c r="P475" s="3"/>
      <c r="Q475" s="3"/>
      <c r="R475" s="3"/>
      <c r="S475" s="3"/>
      <c r="T475" s="3"/>
      <c r="U475" s="3"/>
      <c r="V475" s="3"/>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row>
    <row r="476" ht="14.25" customHeight="1">
      <c r="A476" s="1"/>
      <c r="B476" s="1"/>
      <c r="C476" s="1"/>
      <c r="D476" s="1"/>
      <c r="E476" s="1"/>
      <c r="F476" s="2"/>
      <c r="G476" s="2"/>
      <c r="H476" s="3"/>
      <c r="I476" s="3"/>
      <c r="J476" s="3"/>
      <c r="K476" s="3"/>
      <c r="L476" s="3"/>
      <c r="M476" s="3"/>
      <c r="N476" s="3"/>
      <c r="O476" s="3"/>
      <c r="P476" s="3"/>
      <c r="Q476" s="3"/>
      <c r="R476" s="3"/>
      <c r="S476" s="3"/>
      <c r="T476" s="3"/>
      <c r="U476" s="3"/>
      <c r="V476" s="3"/>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row>
    <row r="477" ht="14.25" customHeight="1">
      <c r="A477" s="1"/>
      <c r="B477" s="1"/>
      <c r="C477" s="1"/>
      <c r="D477" s="1"/>
      <c r="E477" s="1"/>
      <c r="F477" s="2"/>
      <c r="G477" s="2"/>
      <c r="H477" s="3"/>
      <c r="I477" s="3"/>
      <c r="J477" s="3"/>
      <c r="K477" s="3"/>
      <c r="L477" s="3"/>
      <c r="M477" s="3"/>
      <c r="N477" s="3"/>
      <c r="O477" s="3"/>
      <c r="P477" s="3"/>
      <c r="Q477" s="3"/>
      <c r="R477" s="3"/>
      <c r="S477" s="3"/>
      <c r="T477" s="3"/>
      <c r="U477" s="3"/>
      <c r="V477" s="3"/>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row>
    <row r="478" ht="14.25" customHeight="1">
      <c r="A478" s="1"/>
      <c r="B478" s="1"/>
      <c r="C478" s="1"/>
      <c r="D478" s="1"/>
      <c r="E478" s="1"/>
      <c r="F478" s="2"/>
      <c r="G478" s="2"/>
      <c r="H478" s="3"/>
      <c r="I478" s="3"/>
      <c r="J478" s="3"/>
      <c r="K478" s="3"/>
      <c r="L478" s="3"/>
      <c r="M478" s="3"/>
      <c r="N478" s="3"/>
      <c r="O478" s="3"/>
      <c r="P478" s="3"/>
      <c r="Q478" s="3"/>
      <c r="R478" s="3"/>
      <c r="S478" s="3"/>
      <c r="T478" s="3"/>
      <c r="U478" s="3"/>
      <c r="V478" s="3"/>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row>
    <row r="479" ht="14.25" customHeight="1">
      <c r="A479" s="1"/>
      <c r="B479" s="1"/>
      <c r="C479" s="1"/>
      <c r="D479" s="1"/>
      <c r="E479" s="1"/>
      <c r="F479" s="2"/>
      <c r="G479" s="2"/>
      <c r="H479" s="3"/>
      <c r="I479" s="3"/>
      <c r="J479" s="3"/>
      <c r="K479" s="3"/>
      <c r="L479" s="3"/>
      <c r="M479" s="3"/>
      <c r="N479" s="3"/>
      <c r="O479" s="3"/>
      <c r="P479" s="3"/>
      <c r="Q479" s="3"/>
      <c r="R479" s="3"/>
      <c r="S479" s="3"/>
      <c r="T479" s="3"/>
      <c r="U479" s="3"/>
      <c r="V479" s="3"/>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row>
    <row r="480" ht="14.25" customHeight="1">
      <c r="A480" s="1"/>
      <c r="B480" s="1"/>
      <c r="C480" s="1"/>
      <c r="D480" s="1"/>
      <c r="E480" s="1"/>
      <c r="F480" s="2"/>
      <c r="G480" s="2"/>
      <c r="H480" s="3"/>
      <c r="I480" s="3"/>
      <c r="J480" s="3"/>
      <c r="K480" s="3"/>
      <c r="L480" s="3"/>
      <c r="M480" s="3"/>
      <c r="N480" s="3"/>
      <c r="O480" s="3"/>
      <c r="P480" s="3"/>
      <c r="Q480" s="3"/>
      <c r="R480" s="3"/>
      <c r="S480" s="3"/>
      <c r="T480" s="3"/>
      <c r="U480" s="3"/>
      <c r="V480" s="3"/>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row>
    <row r="481" ht="14.25" customHeight="1">
      <c r="A481" s="1"/>
      <c r="B481" s="1"/>
      <c r="C481" s="1"/>
      <c r="D481" s="1"/>
      <c r="E481" s="1"/>
      <c r="F481" s="2"/>
      <c r="G481" s="2"/>
      <c r="H481" s="3"/>
      <c r="I481" s="3"/>
      <c r="J481" s="3"/>
      <c r="K481" s="3"/>
      <c r="L481" s="3"/>
      <c r="M481" s="3"/>
      <c r="N481" s="3"/>
      <c r="O481" s="3"/>
      <c r="P481" s="3"/>
      <c r="Q481" s="3"/>
      <c r="R481" s="3"/>
      <c r="S481" s="3"/>
      <c r="T481" s="3"/>
      <c r="U481" s="3"/>
      <c r="V481" s="3"/>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row>
    <row r="482" ht="14.25" customHeight="1">
      <c r="A482" s="1"/>
      <c r="B482" s="1"/>
      <c r="C482" s="1"/>
      <c r="D482" s="1"/>
      <c r="E482" s="1"/>
      <c r="F482" s="2"/>
      <c r="G482" s="2"/>
      <c r="H482" s="3"/>
      <c r="I482" s="3"/>
      <c r="J482" s="3"/>
      <c r="K482" s="3"/>
      <c r="L482" s="3"/>
      <c r="M482" s="3"/>
      <c r="N482" s="3"/>
      <c r="O482" s="3"/>
      <c r="P482" s="3"/>
      <c r="Q482" s="3"/>
      <c r="R482" s="3"/>
      <c r="S482" s="3"/>
      <c r="T482" s="3"/>
      <c r="U482" s="3"/>
      <c r="V482" s="3"/>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row>
    <row r="483" ht="14.25" customHeight="1">
      <c r="A483" s="1"/>
      <c r="B483" s="1"/>
      <c r="C483" s="1"/>
      <c r="D483" s="1"/>
      <c r="E483" s="1"/>
      <c r="F483" s="2"/>
      <c r="G483" s="2"/>
      <c r="H483" s="3"/>
      <c r="I483" s="3"/>
      <c r="J483" s="3"/>
      <c r="K483" s="3"/>
      <c r="L483" s="3"/>
      <c r="M483" s="3"/>
      <c r="N483" s="3"/>
      <c r="O483" s="3"/>
      <c r="P483" s="3"/>
      <c r="Q483" s="3"/>
      <c r="R483" s="3"/>
      <c r="S483" s="3"/>
      <c r="T483" s="3"/>
      <c r="U483" s="3"/>
      <c r="V483" s="3"/>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row>
    <row r="484" ht="14.25" customHeight="1">
      <c r="A484" s="1"/>
      <c r="B484" s="1"/>
      <c r="C484" s="1"/>
      <c r="D484" s="1"/>
      <c r="E484" s="1"/>
      <c r="F484" s="2"/>
      <c r="G484" s="2"/>
      <c r="H484" s="3"/>
      <c r="I484" s="3"/>
      <c r="J484" s="3"/>
      <c r="K484" s="3"/>
      <c r="L484" s="3"/>
      <c r="M484" s="3"/>
      <c r="N484" s="3"/>
      <c r="O484" s="3"/>
      <c r="P484" s="3"/>
      <c r="Q484" s="3"/>
      <c r="R484" s="3"/>
      <c r="S484" s="3"/>
      <c r="T484" s="3"/>
      <c r="U484" s="3"/>
      <c r="V484" s="3"/>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row>
    <row r="485" ht="14.25" customHeight="1">
      <c r="A485" s="1"/>
      <c r="B485" s="1"/>
      <c r="C485" s="1"/>
      <c r="D485" s="1"/>
      <c r="E485" s="1"/>
      <c r="F485" s="2"/>
      <c r="G485" s="2"/>
      <c r="H485" s="3"/>
      <c r="I485" s="3"/>
      <c r="J485" s="3"/>
      <c r="K485" s="3"/>
      <c r="L485" s="3"/>
      <c r="M485" s="3"/>
      <c r="N485" s="3"/>
      <c r="O485" s="3"/>
      <c r="P485" s="3"/>
      <c r="Q485" s="3"/>
      <c r="R485" s="3"/>
      <c r="S485" s="3"/>
      <c r="T485" s="3"/>
      <c r="U485" s="3"/>
      <c r="V485" s="3"/>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row>
    <row r="486" ht="14.25" customHeight="1">
      <c r="A486" s="1"/>
      <c r="B486" s="1"/>
      <c r="C486" s="1"/>
      <c r="D486" s="1"/>
      <c r="E486" s="1"/>
      <c r="F486" s="2"/>
      <c r="G486" s="2"/>
      <c r="H486" s="3"/>
      <c r="I486" s="3"/>
      <c r="J486" s="3"/>
      <c r="K486" s="3"/>
      <c r="L486" s="3"/>
      <c r="M486" s="3"/>
      <c r="N486" s="3"/>
      <c r="O486" s="3"/>
      <c r="P486" s="3"/>
      <c r="Q486" s="3"/>
      <c r="R486" s="3"/>
      <c r="S486" s="3"/>
      <c r="T486" s="3"/>
      <c r="U486" s="3"/>
      <c r="V486" s="3"/>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row>
    <row r="487" ht="14.25" customHeight="1">
      <c r="A487" s="1"/>
      <c r="B487" s="1"/>
      <c r="C487" s="1"/>
      <c r="D487" s="1"/>
      <c r="E487" s="1"/>
      <c r="F487" s="2"/>
      <c r="G487" s="2"/>
      <c r="H487" s="3"/>
      <c r="I487" s="3"/>
      <c r="J487" s="3"/>
      <c r="K487" s="3"/>
      <c r="L487" s="3"/>
      <c r="M487" s="3"/>
      <c r="N487" s="3"/>
      <c r="O487" s="3"/>
      <c r="P487" s="3"/>
      <c r="Q487" s="3"/>
      <c r="R487" s="3"/>
      <c r="S487" s="3"/>
      <c r="T487" s="3"/>
      <c r="U487" s="3"/>
      <c r="V487" s="3"/>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row>
    <row r="488" ht="14.25" customHeight="1">
      <c r="A488" s="1"/>
      <c r="B488" s="1"/>
      <c r="C488" s="1"/>
      <c r="D488" s="1"/>
      <c r="E488" s="1"/>
      <c r="F488" s="2"/>
      <c r="G488" s="2"/>
      <c r="H488" s="3"/>
      <c r="I488" s="3"/>
      <c r="J488" s="3"/>
      <c r="K488" s="3"/>
      <c r="L488" s="3"/>
      <c r="M488" s="3"/>
      <c r="N488" s="3"/>
      <c r="O488" s="3"/>
      <c r="P488" s="3"/>
      <c r="Q488" s="3"/>
      <c r="R488" s="3"/>
      <c r="S488" s="3"/>
      <c r="T488" s="3"/>
      <c r="U488" s="3"/>
      <c r="V488" s="3"/>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row>
    <row r="489" ht="14.25" customHeight="1">
      <c r="A489" s="1"/>
      <c r="B489" s="1"/>
      <c r="C489" s="1"/>
      <c r="D489" s="1"/>
      <c r="E489" s="1"/>
      <c r="F489" s="2"/>
      <c r="G489" s="2"/>
      <c r="H489" s="3"/>
      <c r="I489" s="3"/>
      <c r="J489" s="3"/>
      <c r="K489" s="3"/>
      <c r="L489" s="3"/>
      <c r="M489" s="3"/>
      <c r="N489" s="3"/>
      <c r="O489" s="3"/>
      <c r="P489" s="3"/>
      <c r="Q489" s="3"/>
      <c r="R489" s="3"/>
      <c r="S489" s="3"/>
      <c r="T489" s="3"/>
      <c r="U489" s="3"/>
      <c r="V489" s="3"/>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row>
    <row r="490" ht="14.25" customHeight="1">
      <c r="A490" s="1"/>
      <c r="B490" s="1"/>
      <c r="C490" s="1"/>
      <c r="D490" s="1"/>
      <c r="E490" s="1"/>
      <c r="F490" s="2"/>
      <c r="G490" s="2"/>
      <c r="H490" s="3"/>
      <c r="I490" s="3"/>
      <c r="J490" s="3"/>
      <c r="K490" s="3"/>
      <c r="L490" s="3"/>
      <c r="M490" s="3"/>
      <c r="N490" s="3"/>
      <c r="O490" s="3"/>
      <c r="P490" s="3"/>
      <c r="Q490" s="3"/>
      <c r="R490" s="3"/>
      <c r="S490" s="3"/>
      <c r="T490" s="3"/>
      <c r="U490" s="3"/>
      <c r="V490" s="3"/>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row>
    <row r="491" ht="14.25" customHeight="1">
      <c r="A491" s="1"/>
      <c r="B491" s="1"/>
      <c r="C491" s="1"/>
      <c r="D491" s="1"/>
      <c r="E491" s="1"/>
      <c r="F491" s="2"/>
      <c r="G491" s="2"/>
      <c r="H491" s="3"/>
      <c r="I491" s="3"/>
      <c r="J491" s="3"/>
      <c r="K491" s="3"/>
      <c r="L491" s="3"/>
      <c r="M491" s="3"/>
      <c r="N491" s="3"/>
      <c r="O491" s="3"/>
      <c r="P491" s="3"/>
      <c r="Q491" s="3"/>
      <c r="R491" s="3"/>
      <c r="S491" s="3"/>
      <c r="T491" s="3"/>
      <c r="U491" s="3"/>
      <c r="V491" s="3"/>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row>
    <row r="492" ht="14.25" customHeight="1">
      <c r="A492" s="1"/>
      <c r="B492" s="1"/>
      <c r="C492" s="1"/>
      <c r="D492" s="1"/>
      <c r="E492" s="1"/>
      <c r="F492" s="2"/>
      <c r="G492" s="2"/>
      <c r="H492" s="3"/>
      <c r="I492" s="3"/>
      <c r="J492" s="3"/>
      <c r="K492" s="3"/>
      <c r="L492" s="3"/>
      <c r="M492" s="3"/>
      <c r="N492" s="3"/>
      <c r="O492" s="3"/>
      <c r="P492" s="3"/>
      <c r="Q492" s="3"/>
      <c r="R492" s="3"/>
      <c r="S492" s="3"/>
      <c r="T492" s="3"/>
      <c r="U492" s="3"/>
      <c r="V492" s="3"/>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row>
    <row r="493" ht="14.25" customHeight="1">
      <c r="A493" s="1"/>
      <c r="B493" s="1"/>
      <c r="C493" s="1"/>
      <c r="D493" s="1"/>
      <c r="E493" s="1"/>
      <c r="F493" s="2"/>
      <c r="G493" s="2"/>
      <c r="H493" s="3"/>
      <c r="I493" s="3"/>
      <c r="J493" s="3"/>
      <c r="K493" s="3"/>
      <c r="L493" s="3"/>
      <c r="M493" s="3"/>
      <c r="N493" s="3"/>
      <c r="O493" s="3"/>
      <c r="P493" s="3"/>
      <c r="Q493" s="3"/>
      <c r="R493" s="3"/>
      <c r="S493" s="3"/>
      <c r="T493" s="3"/>
      <c r="U493" s="3"/>
      <c r="V493" s="3"/>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row>
    <row r="494" ht="14.25" customHeight="1">
      <c r="A494" s="1"/>
      <c r="B494" s="1"/>
      <c r="C494" s="1"/>
      <c r="D494" s="1"/>
      <c r="E494" s="1"/>
      <c r="F494" s="2"/>
      <c r="G494" s="2"/>
      <c r="H494" s="3"/>
      <c r="I494" s="3"/>
      <c r="J494" s="3"/>
      <c r="K494" s="3"/>
      <c r="L494" s="3"/>
      <c r="M494" s="3"/>
      <c r="N494" s="3"/>
      <c r="O494" s="3"/>
      <c r="P494" s="3"/>
      <c r="Q494" s="3"/>
      <c r="R494" s="3"/>
      <c r="S494" s="3"/>
      <c r="T494" s="3"/>
      <c r="U494" s="3"/>
      <c r="V494" s="3"/>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row>
    <row r="495" ht="14.25" customHeight="1">
      <c r="A495" s="1"/>
      <c r="B495" s="1"/>
      <c r="C495" s="1"/>
      <c r="D495" s="1"/>
      <c r="E495" s="1"/>
      <c r="F495" s="2"/>
      <c r="G495" s="2"/>
      <c r="H495" s="3"/>
      <c r="I495" s="3"/>
      <c r="J495" s="3"/>
      <c r="K495" s="3"/>
      <c r="L495" s="3"/>
      <c r="M495" s="3"/>
      <c r="N495" s="3"/>
      <c r="O495" s="3"/>
      <c r="P495" s="3"/>
      <c r="Q495" s="3"/>
      <c r="R495" s="3"/>
      <c r="S495" s="3"/>
      <c r="T495" s="3"/>
      <c r="U495" s="3"/>
      <c r="V495" s="3"/>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row>
    <row r="496" ht="14.25" customHeight="1">
      <c r="A496" s="1"/>
      <c r="B496" s="1"/>
      <c r="C496" s="1"/>
      <c r="D496" s="1"/>
      <c r="E496" s="1"/>
      <c r="F496" s="2"/>
      <c r="G496" s="2"/>
      <c r="H496" s="3"/>
      <c r="I496" s="3"/>
      <c r="J496" s="3"/>
      <c r="K496" s="3"/>
      <c r="L496" s="3"/>
      <c r="M496" s="3"/>
      <c r="N496" s="3"/>
      <c r="O496" s="3"/>
      <c r="P496" s="3"/>
      <c r="Q496" s="3"/>
      <c r="R496" s="3"/>
      <c r="S496" s="3"/>
      <c r="T496" s="3"/>
      <c r="U496" s="3"/>
      <c r="V496" s="3"/>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row>
    <row r="497" ht="14.25" customHeight="1">
      <c r="A497" s="1"/>
      <c r="B497" s="1"/>
      <c r="C497" s="1"/>
      <c r="D497" s="1"/>
      <c r="E497" s="1"/>
      <c r="F497" s="2"/>
      <c r="G497" s="2"/>
      <c r="H497" s="3"/>
      <c r="I497" s="3"/>
      <c r="J497" s="3"/>
      <c r="K497" s="3"/>
      <c r="L497" s="3"/>
      <c r="M497" s="3"/>
      <c r="N497" s="3"/>
      <c r="O497" s="3"/>
      <c r="P497" s="3"/>
      <c r="Q497" s="3"/>
      <c r="R497" s="3"/>
      <c r="S497" s="3"/>
      <c r="T497" s="3"/>
      <c r="U497" s="3"/>
      <c r="V497" s="3"/>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row>
    <row r="498" ht="14.25" customHeight="1">
      <c r="A498" s="1"/>
      <c r="B498" s="1"/>
      <c r="C498" s="1"/>
      <c r="D498" s="1"/>
      <c r="E498" s="1"/>
      <c r="F498" s="2"/>
      <c r="G498" s="2"/>
      <c r="H498" s="3"/>
      <c r="I498" s="3"/>
      <c r="J498" s="3"/>
      <c r="K498" s="3"/>
      <c r="L498" s="3"/>
      <c r="M498" s="3"/>
      <c r="N498" s="3"/>
      <c r="O498" s="3"/>
      <c r="P498" s="3"/>
      <c r="Q498" s="3"/>
      <c r="R498" s="3"/>
      <c r="S498" s="3"/>
      <c r="T498" s="3"/>
      <c r="U498" s="3"/>
      <c r="V498" s="3"/>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row>
    <row r="499" ht="14.25" customHeight="1">
      <c r="A499" s="1"/>
      <c r="B499" s="1"/>
      <c r="C499" s="1"/>
      <c r="D499" s="1"/>
      <c r="E499" s="1"/>
      <c r="F499" s="2"/>
      <c r="G499" s="2"/>
      <c r="H499" s="3"/>
      <c r="I499" s="3"/>
      <c r="J499" s="3"/>
      <c r="K499" s="3"/>
      <c r="L499" s="3"/>
      <c r="M499" s="3"/>
      <c r="N499" s="3"/>
      <c r="O499" s="3"/>
      <c r="P499" s="3"/>
      <c r="Q499" s="3"/>
      <c r="R499" s="3"/>
      <c r="S499" s="3"/>
      <c r="T499" s="3"/>
      <c r="U499" s="3"/>
      <c r="V499" s="3"/>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row>
    <row r="500" ht="14.25" customHeight="1">
      <c r="A500" s="1"/>
      <c r="B500" s="1"/>
      <c r="C500" s="1"/>
      <c r="D500" s="1"/>
      <c r="E500" s="1"/>
      <c r="F500" s="2"/>
      <c r="G500" s="2"/>
      <c r="H500" s="3"/>
      <c r="I500" s="3"/>
      <c r="J500" s="3"/>
      <c r="K500" s="3"/>
      <c r="L500" s="3"/>
      <c r="M500" s="3"/>
      <c r="N500" s="3"/>
      <c r="O500" s="3"/>
      <c r="P500" s="3"/>
      <c r="Q500" s="3"/>
      <c r="R500" s="3"/>
      <c r="S500" s="3"/>
      <c r="T500" s="3"/>
      <c r="U500" s="3"/>
      <c r="V500" s="3"/>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row>
    <row r="501" ht="14.25" customHeight="1">
      <c r="A501" s="1"/>
      <c r="B501" s="1"/>
      <c r="C501" s="1"/>
      <c r="D501" s="1"/>
      <c r="E501" s="1"/>
      <c r="F501" s="2"/>
      <c r="G501" s="2"/>
      <c r="H501" s="3"/>
      <c r="I501" s="3"/>
      <c r="J501" s="3"/>
      <c r="K501" s="3"/>
      <c r="L501" s="3"/>
      <c r="M501" s="3"/>
      <c r="N501" s="3"/>
      <c r="O501" s="3"/>
      <c r="P501" s="3"/>
      <c r="Q501" s="3"/>
      <c r="R501" s="3"/>
      <c r="S501" s="3"/>
      <c r="T501" s="3"/>
      <c r="U501" s="3"/>
      <c r="V501" s="3"/>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row>
    <row r="502" ht="14.25" customHeight="1">
      <c r="A502" s="1"/>
      <c r="B502" s="1"/>
      <c r="C502" s="1"/>
      <c r="D502" s="1"/>
      <c r="E502" s="1"/>
      <c r="F502" s="2"/>
      <c r="G502" s="2"/>
      <c r="H502" s="3"/>
      <c r="I502" s="3"/>
      <c r="J502" s="3"/>
      <c r="K502" s="3"/>
      <c r="L502" s="3"/>
      <c r="M502" s="3"/>
      <c r="N502" s="3"/>
      <c r="O502" s="3"/>
      <c r="P502" s="3"/>
      <c r="Q502" s="3"/>
      <c r="R502" s="3"/>
      <c r="S502" s="3"/>
      <c r="T502" s="3"/>
      <c r="U502" s="3"/>
      <c r="V502" s="3"/>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row>
    <row r="503" ht="14.25" customHeight="1">
      <c r="A503" s="1"/>
      <c r="B503" s="1"/>
      <c r="C503" s="1"/>
      <c r="D503" s="1"/>
      <c r="E503" s="1"/>
      <c r="F503" s="2"/>
      <c r="G503" s="2"/>
      <c r="H503" s="3"/>
      <c r="I503" s="3"/>
      <c r="J503" s="3"/>
      <c r="K503" s="3"/>
      <c r="L503" s="3"/>
      <c r="M503" s="3"/>
      <c r="N503" s="3"/>
      <c r="O503" s="3"/>
      <c r="P503" s="3"/>
      <c r="Q503" s="3"/>
      <c r="R503" s="3"/>
      <c r="S503" s="3"/>
      <c r="T503" s="3"/>
      <c r="U503" s="3"/>
      <c r="V503" s="3"/>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row>
    <row r="504" ht="14.25" customHeight="1">
      <c r="A504" s="1"/>
      <c r="B504" s="1"/>
      <c r="C504" s="1"/>
      <c r="D504" s="1"/>
      <c r="E504" s="1"/>
      <c r="F504" s="2"/>
      <c r="G504" s="2"/>
      <c r="H504" s="3"/>
      <c r="I504" s="3"/>
      <c r="J504" s="3"/>
      <c r="K504" s="3"/>
      <c r="L504" s="3"/>
      <c r="M504" s="3"/>
      <c r="N504" s="3"/>
      <c r="O504" s="3"/>
      <c r="P504" s="3"/>
      <c r="Q504" s="3"/>
      <c r="R504" s="3"/>
      <c r="S504" s="3"/>
      <c r="T504" s="3"/>
      <c r="U504" s="3"/>
      <c r="V504" s="3"/>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row>
    <row r="505" ht="14.25" customHeight="1">
      <c r="A505" s="1"/>
      <c r="B505" s="1"/>
      <c r="C505" s="1"/>
      <c r="D505" s="1"/>
      <c r="E505" s="1"/>
      <c r="F505" s="2"/>
      <c r="G505" s="2"/>
      <c r="H505" s="3"/>
      <c r="I505" s="3"/>
      <c r="J505" s="3"/>
      <c r="K505" s="3"/>
      <c r="L505" s="3"/>
      <c r="M505" s="3"/>
      <c r="N505" s="3"/>
      <c r="O505" s="3"/>
      <c r="P505" s="3"/>
      <c r="Q505" s="3"/>
      <c r="R505" s="3"/>
      <c r="S505" s="3"/>
      <c r="T505" s="3"/>
      <c r="U505" s="3"/>
      <c r="V505" s="3"/>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row>
    <row r="506" ht="14.25" customHeight="1">
      <c r="A506" s="1"/>
      <c r="B506" s="1"/>
      <c r="C506" s="1"/>
      <c r="D506" s="1"/>
      <c r="E506" s="1"/>
      <c r="F506" s="2"/>
      <c r="G506" s="2"/>
      <c r="H506" s="3"/>
      <c r="I506" s="3"/>
      <c r="J506" s="3"/>
      <c r="K506" s="3"/>
      <c r="L506" s="3"/>
      <c r="M506" s="3"/>
      <c r="N506" s="3"/>
      <c r="O506" s="3"/>
      <c r="P506" s="3"/>
      <c r="Q506" s="3"/>
      <c r="R506" s="3"/>
      <c r="S506" s="3"/>
      <c r="T506" s="3"/>
      <c r="U506" s="3"/>
      <c r="V506" s="3"/>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row>
    <row r="507" ht="14.25" customHeight="1">
      <c r="A507" s="1"/>
      <c r="B507" s="1"/>
      <c r="C507" s="1"/>
      <c r="D507" s="1"/>
      <c r="E507" s="1"/>
      <c r="F507" s="2"/>
      <c r="G507" s="2"/>
      <c r="H507" s="3"/>
      <c r="I507" s="3"/>
      <c r="J507" s="3"/>
      <c r="K507" s="3"/>
      <c r="L507" s="3"/>
      <c r="M507" s="3"/>
      <c r="N507" s="3"/>
      <c r="O507" s="3"/>
      <c r="P507" s="3"/>
      <c r="Q507" s="3"/>
      <c r="R507" s="3"/>
      <c r="S507" s="3"/>
      <c r="T507" s="3"/>
      <c r="U507" s="3"/>
      <c r="V507" s="3"/>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row>
    <row r="508" ht="14.25" customHeight="1">
      <c r="A508" s="1"/>
      <c r="B508" s="1"/>
      <c r="C508" s="1"/>
      <c r="D508" s="1"/>
      <c r="E508" s="1"/>
      <c r="F508" s="2"/>
      <c r="G508" s="2"/>
      <c r="H508" s="3"/>
      <c r="I508" s="3"/>
      <c r="J508" s="3"/>
      <c r="K508" s="3"/>
      <c r="L508" s="3"/>
      <c r="M508" s="3"/>
      <c r="N508" s="3"/>
      <c r="O508" s="3"/>
      <c r="P508" s="3"/>
      <c r="Q508" s="3"/>
      <c r="R508" s="3"/>
      <c r="S508" s="3"/>
      <c r="T508" s="3"/>
      <c r="U508" s="3"/>
      <c r="V508" s="3"/>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row>
    <row r="509" ht="14.25" customHeight="1">
      <c r="A509" s="1"/>
      <c r="B509" s="1"/>
      <c r="C509" s="1"/>
      <c r="D509" s="1"/>
      <c r="E509" s="1"/>
      <c r="F509" s="2"/>
      <c r="G509" s="2"/>
      <c r="H509" s="3"/>
      <c r="I509" s="3"/>
      <c r="J509" s="3"/>
      <c r="K509" s="3"/>
      <c r="L509" s="3"/>
      <c r="M509" s="3"/>
      <c r="N509" s="3"/>
      <c r="O509" s="3"/>
      <c r="P509" s="3"/>
      <c r="Q509" s="3"/>
      <c r="R509" s="3"/>
      <c r="S509" s="3"/>
      <c r="T509" s="3"/>
      <c r="U509" s="3"/>
      <c r="V509" s="3"/>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row>
    <row r="510" ht="14.25" customHeight="1">
      <c r="A510" s="1"/>
      <c r="B510" s="1"/>
      <c r="C510" s="1"/>
      <c r="D510" s="1"/>
      <c r="E510" s="1"/>
      <c r="F510" s="2"/>
      <c r="G510" s="2"/>
      <c r="H510" s="3"/>
      <c r="I510" s="3"/>
      <c r="J510" s="3"/>
      <c r="K510" s="3"/>
      <c r="L510" s="3"/>
      <c r="M510" s="3"/>
      <c r="N510" s="3"/>
      <c r="O510" s="3"/>
      <c r="P510" s="3"/>
      <c r="Q510" s="3"/>
      <c r="R510" s="3"/>
      <c r="S510" s="3"/>
      <c r="T510" s="3"/>
      <c r="U510" s="3"/>
      <c r="V510" s="3"/>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row>
    <row r="511" ht="14.25" customHeight="1">
      <c r="A511" s="1"/>
      <c r="B511" s="1"/>
      <c r="C511" s="1"/>
      <c r="D511" s="1"/>
      <c r="E511" s="1"/>
      <c r="F511" s="2"/>
      <c r="G511" s="2"/>
      <c r="H511" s="3"/>
      <c r="I511" s="3"/>
      <c r="J511" s="3"/>
      <c r="K511" s="3"/>
      <c r="L511" s="3"/>
      <c r="M511" s="3"/>
      <c r="N511" s="3"/>
      <c r="O511" s="3"/>
      <c r="P511" s="3"/>
      <c r="Q511" s="3"/>
      <c r="R511" s="3"/>
      <c r="S511" s="3"/>
      <c r="T511" s="3"/>
      <c r="U511" s="3"/>
      <c r="V511" s="3"/>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row>
    <row r="512" ht="14.25" customHeight="1">
      <c r="A512" s="1"/>
      <c r="B512" s="1"/>
      <c r="C512" s="1"/>
      <c r="D512" s="1"/>
      <c r="E512" s="1"/>
      <c r="F512" s="2"/>
      <c r="G512" s="2"/>
      <c r="H512" s="3"/>
      <c r="I512" s="3"/>
      <c r="J512" s="3"/>
      <c r="K512" s="3"/>
      <c r="L512" s="3"/>
      <c r="M512" s="3"/>
      <c r="N512" s="3"/>
      <c r="O512" s="3"/>
      <c r="P512" s="3"/>
      <c r="Q512" s="3"/>
      <c r="R512" s="3"/>
      <c r="S512" s="3"/>
      <c r="T512" s="3"/>
      <c r="U512" s="3"/>
      <c r="V512" s="3"/>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row>
    <row r="513" ht="14.25" customHeight="1">
      <c r="A513" s="1"/>
      <c r="B513" s="1"/>
      <c r="C513" s="1"/>
      <c r="D513" s="1"/>
      <c r="E513" s="1"/>
      <c r="F513" s="2"/>
      <c r="G513" s="2"/>
      <c r="H513" s="3"/>
      <c r="I513" s="3"/>
      <c r="J513" s="3"/>
      <c r="K513" s="3"/>
      <c r="L513" s="3"/>
      <c r="M513" s="3"/>
      <c r="N513" s="3"/>
      <c r="O513" s="3"/>
      <c r="P513" s="3"/>
      <c r="Q513" s="3"/>
      <c r="R513" s="3"/>
      <c r="S513" s="3"/>
      <c r="T513" s="3"/>
      <c r="U513" s="3"/>
      <c r="V513" s="3"/>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row>
    <row r="514" ht="14.25" customHeight="1">
      <c r="A514" s="1"/>
      <c r="B514" s="1"/>
      <c r="C514" s="1"/>
      <c r="D514" s="1"/>
      <c r="E514" s="1"/>
      <c r="F514" s="2"/>
      <c r="G514" s="2"/>
      <c r="H514" s="3"/>
      <c r="I514" s="3"/>
      <c r="J514" s="3"/>
      <c r="K514" s="3"/>
      <c r="L514" s="3"/>
      <c r="M514" s="3"/>
      <c r="N514" s="3"/>
      <c r="O514" s="3"/>
      <c r="P514" s="3"/>
      <c r="Q514" s="3"/>
      <c r="R514" s="3"/>
      <c r="S514" s="3"/>
      <c r="T514" s="3"/>
      <c r="U514" s="3"/>
      <c r="V514" s="3"/>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row>
    <row r="515" ht="14.25" customHeight="1">
      <c r="A515" s="1"/>
      <c r="B515" s="1"/>
      <c r="C515" s="1"/>
      <c r="D515" s="1"/>
      <c r="E515" s="1"/>
      <c r="F515" s="2"/>
      <c r="G515" s="2"/>
      <c r="H515" s="3"/>
      <c r="I515" s="3"/>
      <c r="J515" s="3"/>
      <c r="K515" s="3"/>
      <c r="L515" s="3"/>
      <c r="M515" s="3"/>
      <c r="N515" s="3"/>
      <c r="O515" s="3"/>
      <c r="P515" s="3"/>
      <c r="Q515" s="3"/>
      <c r="R515" s="3"/>
      <c r="S515" s="3"/>
      <c r="T515" s="3"/>
      <c r="U515" s="3"/>
      <c r="V515" s="3"/>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row>
    <row r="516" ht="14.25" customHeight="1">
      <c r="A516" s="1"/>
      <c r="B516" s="1"/>
      <c r="C516" s="1"/>
      <c r="D516" s="1"/>
      <c r="E516" s="1"/>
      <c r="F516" s="2"/>
      <c r="G516" s="2"/>
      <c r="H516" s="3"/>
      <c r="I516" s="3"/>
      <c r="J516" s="3"/>
      <c r="K516" s="3"/>
      <c r="L516" s="3"/>
      <c r="M516" s="3"/>
      <c r="N516" s="3"/>
      <c r="O516" s="3"/>
      <c r="P516" s="3"/>
      <c r="Q516" s="3"/>
      <c r="R516" s="3"/>
      <c r="S516" s="3"/>
      <c r="T516" s="3"/>
      <c r="U516" s="3"/>
      <c r="V516" s="3"/>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row>
    <row r="517" ht="14.25" customHeight="1">
      <c r="A517" s="1"/>
      <c r="B517" s="1"/>
      <c r="C517" s="1"/>
      <c r="D517" s="1"/>
      <c r="E517" s="1"/>
      <c r="F517" s="2"/>
      <c r="G517" s="2"/>
      <c r="H517" s="3"/>
      <c r="I517" s="3"/>
      <c r="J517" s="3"/>
      <c r="K517" s="3"/>
      <c r="L517" s="3"/>
      <c r="M517" s="3"/>
      <c r="N517" s="3"/>
      <c r="O517" s="3"/>
      <c r="P517" s="3"/>
      <c r="Q517" s="3"/>
      <c r="R517" s="3"/>
      <c r="S517" s="3"/>
      <c r="T517" s="3"/>
      <c r="U517" s="3"/>
      <c r="V517" s="3"/>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row>
    <row r="518" ht="14.25" customHeight="1">
      <c r="A518" s="1"/>
      <c r="B518" s="1"/>
      <c r="C518" s="1"/>
      <c r="D518" s="1"/>
      <c r="E518" s="1"/>
      <c r="F518" s="2"/>
      <c r="G518" s="2"/>
      <c r="H518" s="3"/>
      <c r="I518" s="3"/>
      <c r="J518" s="3"/>
      <c r="K518" s="3"/>
      <c r="L518" s="3"/>
      <c r="M518" s="3"/>
      <c r="N518" s="3"/>
      <c r="O518" s="3"/>
      <c r="P518" s="3"/>
      <c r="Q518" s="3"/>
      <c r="R518" s="3"/>
      <c r="S518" s="3"/>
      <c r="T518" s="3"/>
      <c r="U518" s="3"/>
      <c r="V518" s="3"/>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row>
    <row r="519" ht="14.25" customHeight="1">
      <c r="A519" s="1"/>
      <c r="B519" s="1"/>
      <c r="C519" s="1"/>
      <c r="D519" s="1"/>
      <c r="E519" s="1"/>
      <c r="F519" s="2"/>
      <c r="G519" s="2"/>
      <c r="H519" s="3"/>
      <c r="I519" s="3"/>
      <c r="J519" s="3"/>
      <c r="K519" s="3"/>
      <c r="L519" s="3"/>
      <c r="M519" s="3"/>
      <c r="N519" s="3"/>
      <c r="O519" s="3"/>
      <c r="P519" s="3"/>
      <c r="Q519" s="3"/>
      <c r="R519" s="3"/>
      <c r="S519" s="3"/>
      <c r="T519" s="3"/>
      <c r="U519" s="3"/>
      <c r="V519" s="3"/>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row>
    <row r="520" ht="14.25" customHeight="1">
      <c r="A520" s="1"/>
      <c r="B520" s="1"/>
      <c r="C520" s="1"/>
      <c r="D520" s="1"/>
      <c r="E520" s="1"/>
      <c r="F520" s="2"/>
      <c r="G520" s="2"/>
      <c r="H520" s="3"/>
      <c r="I520" s="3"/>
      <c r="J520" s="3"/>
      <c r="K520" s="3"/>
      <c r="L520" s="3"/>
      <c r="M520" s="3"/>
      <c r="N520" s="3"/>
      <c r="O520" s="3"/>
      <c r="P520" s="3"/>
      <c r="Q520" s="3"/>
      <c r="R520" s="3"/>
      <c r="S520" s="3"/>
      <c r="T520" s="3"/>
      <c r="U520" s="3"/>
      <c r="V520" s="3"/>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row>
    <row r="521" ht="14.25" customHeight="1">
      <c r="A521" s="1"/>
      <c r="B521" s="1"/>
      <c r="C521" s="1"/>
      <c r="D521" s="1"/>
      <c r="E521" s="1"/>
      <c r="F521" s="2"/>
      <c r="G521" s="2"/>
      <c r="H521" s="3"/>
      <c r="I521" s="3"/>
      <c r="J521" s="3"/>
      <c r="K521" s="3"/>
      <c r="L521" s="3"/>
      <c r="M521" s="3"/>
      <c r="N521" s="3"/>
      <c r="O521" s="3"/>
      <c r="P521" s="3"/>
      <c r="Q521" s="3"/>
      <c r="R521" s="3"/>
      <c r="S521" s="3"/>
      <c r="T521" s="3"/>
      <c r="U521" s="3"/>
      <c r="V521" s="3"/>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row>
    <row r="522" ht="14.25" customHeight="1">
      <c r="A522" s="1"/>
      <c r="B522" s="1"/>
      <c r="C522" s="1"/>
      <c r="D522" s="1"/>
      <c r="E522" s="1"/>
      <c r="F522" s="2"/>
      <c r="G522" s="2"/>
      <c r="H522" s="3"/>
      <c r="I522" s="3"/>
      <c r="J522" s="3"/>
      <c r="K522" s="3"/>
      <c r="L522" s="3"/>
      <c r="M522" s="3"/>
      <c r="N522" s="3"/>
      <c r="O522" s="3"/>
      <c r="P522" s="3"/>
      <c r="Q522" s="3"/>
      <c r="R522" s="3"/>
      <c r="S522" s="3"/>
      <c r="T522" s="3"/>
      <c r="U522" s="3"/>
      <c r="V522" s="3"/>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row>
    <row r="523" ht="14.25" customHeight="1">
      <c r="A523" s="1"/>
      <c r="B523" s="1"/>
      <c r="C523" s="1"/>
      <c r="D523" s="1"/>
      <c r="E523" s="1"/>
      <c r="F523" s="2"/>
      <c r="G523" s="2"/>
      <c r="H523" s="3"/>
      <c r="I523" s="3"/>
      <c r="J523" s="3"/>
      <c r="K523" s="3"/>
      <c r="L523" s="3"/>
      <c r="M523" s="3"/>
      <c r="N523" s="3"/>
      <c r="O523" s="3"/>
      <c r="P523" s="3"/>
      <c r="Q523" s="3"/>
      <c r="R523" s="3"/>
      <c r="S523" s="3"/>
      <c r="T523" s="3"/>
      <c r="U523" s="3"/>
      <c r="V523" s="3"/>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row>
    <row r="524" ht="14.25" customHeight="1">
      <c r="A524" s="1"/>
      <c r="B524" s="1"/>
      <c r="C524" s="1"/>
      <c r="D524" s="1"/>
      <c r="E524" s="1"/>
      <c r="F524" s="2"/>
      <c r="G524" s="2"/>
      <c r="H524" s="3"/>
      <c r="I524" s="3"/>
      <c r="J524" s="3"/>
      <c r="K524" s="3"/>
      <c r="L524" s="3"/>
      <c r="M524" s="3"/>
      <c r="N524" s="3"/>
      <c r="O524" s="3"/>
      <c r="P524" s="3"/>
      <c r="Q524" s="3"/>
      <c r="R524" s="3"/>
      <c r="S524" s="3"/>
      <c r="T524" s="3"/>
      <c r="U524" s="3"/>
      <c r="V524" s="3"/>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row>
    <row r="525" ht="14.25" customHeight="1">
      <c r="A525" s="1"/>
      <c r="B525" s="1"/>
      <c r="C525" s="1"/>
      <c r="D525" s="1"/>
      <c r="E525" s="1"/>
      <c r="F525" s="2"/>
      <c r="G525" s="2"/>
      <c r="H525" s="3"/>
      <c r="I525" s="3"/>
      <c r="J525" s="3"/>
      <c r="K525" s="3"/>
      <c r="L525" s="3"/>
      <c r="M525" s="3"/>
      <c r="N525" s="3"/>
      <c r="O525" s="3"/>
      <c r="P525" s="3"/>
      <c r="Q525" s="3"/>
      <c r="R525" s="3"/>
      <c r="S525" s="3"/>
      <c r="T525" s="3"/>
      <c r="U525" s="3"/>
      <c r="V525" s="3"/>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row>
    <row r="526" ht="14.25" customHeight="1">
      <c r="A526" s="1"/>
      <c r="B526" s="1"/>
      <c r="C526" s="1"/>
      <c r="D526" s="1"/>
      <c r="E526" s="1"/>
      <c r="F526" s="2"/>
      <c r="G526" s="2"/>
      <c r="H526" s="3"/>
      <c r="I526" s="3"/>
      <c r="J526" s="3"/>
      <c r="K526" s="3"/>
      <c r="L526" s="3"/>
      <c r="M526" s="3"/>
      <c r="N526" s="3"/>
      <c r="O526" s="3"/>
      <c r="P526" s="3"/>
      <c r="Q526" s="3"/>
      <c r="R526" s="3"/>
      <c r="S526" s="3"/>
      <c r="T526" s="3"/>
      <c r="U526" s="3"/>
      <c r="V526" s="3"/>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row>
    <row r="527" ht="14.25" customHeight="1">
      <c r="A527" s="1"/>
      <c r="B527" s="1"/>
      <c r="C527" s="1"/>
      <c r="D527" s="1"/>
      <c r="E527" s="1"/>
      <c r="F527" s="2"/>
      <c r="G527" s="2"/>
      <c r="H527" s="3"/>
      <c r="I527" s="3"/>
      <c r="J527" s="3"/>
      <c r="K527" s="3"/>
      <c r="L527" s="3"/>
      <c r="M527" s="3"/>
      <c r="N527" s="3"/>
      <c r="O527" s="3"/>
      <c r="P527" s="3"/>
      <c r="Q527" s="3"/>
      <c r="R527" s="3"/>
      <c r="S527" s="3"/>
      <c r="T527" s="3"/>
      <c r="U527" s="3"/>
      <c r="V527" s="3"/>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row>
    <row r="528" ht="14.25" customHeight="1">
      <c r="A528" s="1"/>
      <c r="B528" s="1"/>
      <c r="C528" s="1"/>
      <c r="D528" s="1"/>
      <c r="E528" s="1"/>
      <c r="F528" s="2"/>
      <c r="G528" s="2"/>
      <c r="H528" s="3"/>
      <c r="I528" s="3"/>
      <c r="J528" s="3"/>
      <c r="K528" s="3"/>
      <c r="L528" s="3"/>
      <c r="M528" s="3"/>
      <c r="N528" s="3"/>
      <c r="O528" s="3"/>
      <c r="P528" s="3"/>
      <c r="Q528" s="3"/>
      <c r="R528" s="3"/>
      <c r="S528" s="3"/>
      <c r="T528" s="3"/>
      <c r="U528" s="3"/>
      <c r="V528" s="3"/>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row>
    <row r="529" ht="14.25" customHeight="1">
      <c r="A529" s="1"/>
      <c r="B529" s="1"/>
      <c r="C529" s="1"/>
      <c r="D529" s="1"/>
      <c r="E529" s="1"/>
      <c r="F529" s="2"/>
      <c r="G529" s="2"/>
      <c r="H529" s="3"/>
      <c r="I529" s="3"/>
      <c r="J529" s="3"/>
      <c r="K529" s="3"/>
      <c r="L529" s="3"/>
      <c r="M529" s="3"/>
      <c r="N529" s="3"/>
      <c r="O529" s="3"/>
      <c r="P529" s="3"/>
      <c r="Q529" s="3"/>
      <c r="R529" s="3"/>
      <c r="S529" s="3"/>
      <c r="T529" s="3"/>
      <c r="U529" s="3"/>
      <c r="V529" s="3"/>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row>
    <row r="530" ht="14.25" customHeight="1">
      <c r="A530" s="1"/>
      <c r="B530" s="1"/>
      <c r="C530" s="1"/>
      <c r="D530" s="1"/>
      <c r="E530" s="1"/>
      <c r="F530" s="2"/>
      <c r="G530" s="2"/>
      <c r="H530" s="3"/>
      <c r="I530" s="3"/>
      <c r="J530" s="3"/>
      <c r="K530" s="3"/>
      <c r="L530" s="3"/>
      <c r="M530" s="3"/>
      <c r="N530" s="3"/>
      <c r="O530" s="3"/>
      <c r="P530" s="3"/>
      <c r="Q530" s="3"/>
      <c r="R530" s="3"/>
      <c r="S530" s="3"/>
      <c r="T530" s="3"/>
      <c r="U530" s="3"/>
      <c r="V530" s="3"/>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row>
    <row r="531" ht="14.25" customHeight="1">
      <c r="A531" s="1"/>
      <c r="B531" s="1"/>
      <c r="C531" s="1"/>
      <c r="D531" s="1"/>
      <c r="E531" s="1"/>
      <c r="F531" s="2"/>
      <c r="G531" s="2"/>
      <c r="H531" s="3"/>
      <c r="I531" s="3"/>
      <c r="J531" s="3"/>
      <c r="K531" s="3"/>
      <c r="L531" s="3"/>
      <c r="M531" s="3"/>
      <c r="N531" s="3"/>
      <c r="O531" s="3"/>
      <c r="P531" s="3"/>
      <c r="Q531" s="3"/>
      <c r="R531" s="3"/>
      <c r="S531" s="3"/>
      <c r="T531" s="3"/>
      <c r="U531" s="3"/>
      <c r="V531" s="3"/>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row>
    <row r="532" ht="14.25" customHeight="1">
      <c r="A532" s="1"/>
      <c r="B532" s="1"/>
      <c r="C532" s="1"/>
      <c r="D532" s="1"/>
      <c r="E532" s="1"/>
      <c r="F532" s="2"/>
      <c r="G532" s="2"/>
      <c r="H532" s="3"/>
      <c r="I532" s="3"/>
      <c r="J532" s="3"/>
      <c r="K532" s="3"/>
      <c r="L532" s="3"/>
      <c r="M532" s="3"/>
      <c r="N532" s="3"/>
      <c r="O532" s="3"/>
      <c r="P532" s="3"/>
      <c r="Q532" s="3"/>
      <c r="R532" s="3"/>
      <c r="S532" s="3"/>
      <c r="T532" s="3"/>
      <c r="U532" s="3"/>
      <c r="V532" s="3"/>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row>
    <row r="533" ht="14.25" customHeight="1">
      <c r="A533" s="1"/>
      <c r="B533" s="1"/>
      <c r="C533" s="1"/>
      <c r="D533" s="1"/>
      <c r="E533" s="1"/>
      <c r="F533" s="2"/>
      <c r="G533" s="2"/>
      <c r="H533" s="3"/>
      <c r="I533" s="3"/>
      <c r="J533" s="3"/>
      <c r="K533" s="3"/>
      <c r="L533" s="3"/>
      <c r="M533" s="3"/>
      <c r="N533" s="3"/>
      <c r="O533" s="3"/>
      <c r="P533" s="3"/>
      <c r="Q533" s="3"/>
      <c r="R533" s="3"/>
      <c r="S533" s="3"/>
      <c r="T533" s="3"/>
      <c r="U533" s="3"/>
      <c r="V533" s="3"/>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row>
    <row r="534" ht="14.25" customHeight="1">
      <c r="A534" s="1"/>
      <c r="B534" s="1"/>
      <c r="C534" s="1"/>
      <c r="D534" s="1"/>
      <c r="E534" s="1"/>
      <c r="F534" s="2"/>
      <c r="G534" s="2"/>
      <c r="H534" s="3"/>
      <c r="I534" s="3"/>
      <c r="J534" s="3"/>
      <c r="K534" s="3"/>
      <c r="L534" s="3"/>
      <c r="M534" s="3"/>
      <c r="N534" s="3"/>
      <c r="O534" s="3"/>
      <c r="P534" s="3"/>
      <c r="Q534" s="3"/>
      <c r="R534" s="3"/>
      <c r="S534" s="3"/>
      <c r="T534" s="3"/>
      <c r="U534" s="3"/>
      <c r="V534" s="3"/>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row>
    <row r="535" ht="14.25" customHeight="1">
      <c r="A535" s="1"/>
      <c r="B535" s="1"/>
      <c r="C535" s="1"/>
      <c r="D535" s="1"/>
      <c r="E535" s="1"/>
      <c r="F535" s="2"/>
      <c r="G535" s="2"/>
      <c r="H535" s="3"/>
      <c r="I535" s="3"/>
      <c r="J535" s="3"/>
      <c r="K535" s="3"/>
      <c r="L535" s="3"/>
      <c r="M535" s="3"/>
      <c r="N535" s="3"/>
      <c r="O535" s="3"/>
      <c r="P535" s="3"/>
      <c r="Q535" s="3"/>
      <c r="R535" s="3"/>
      <c r="S535" s="3"/>
      <c r="T535" s="3"/>
      <c r="U535" s="3"/>
      <c r="V535" s="3"/>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row>
    <row r="536" ht="14.25" customHeight="1">
      <c r="A536" s="1"/>
      <c r="B536" s="1"/>
      <c r="C536" s="1"/>
      <c r="D536" s="1"/>
      <c r="E536" s="1"/>
      <c r="F536" s="2"/>
      <c r="G536" s="2"/>
      <c r="H536" s="3"/>
      <c r="I536" s="3"/>
      <c r="J536" s="3"/>
      <c r="K536" s="3"/>
      <c r="L536" s="3"/>
      <c r="M536" s="3"/>
      <c r="N536" s="3"/>
      <c r="O536" s="3"/>
      <c r="P536" s="3"/>
      <c r="Q536" s="3"/>
      <c r="R536" s="3"/>
      <c r="S536" s="3"/>
      <c r="T536" s="3"/>
      <c r="U536" s="3"/>
      <c r="V536" s="3"/>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row>
    <row r="537" ht="14.25" customHeight="1">
      <c r="A537" s="1"/>
      <c r="B537" s="1"/>
      <c r="C537" s="1"/>
      <c r="D537" s="1"/>
      <c r="E537" s="1"/>
      <c r="F537" s="2"/>
      <c r="G537" s="2"/>
      <c r="H537" s="3"/>
      <c r="I537" s="3"/>
      <c r="J537" s="3"/>
      <c r="K537" s="3"/>
      <c r="L537" s="3"/>
      <c r="M537" s="3"/>
      <c r="N537" s="3"/>
      <c r="O537" s="3"/>
      <c r="P537" s="3"/>
      <c r="Q537" s="3"/>
      <c r="R537" s="3"/>
      <c r="S537" s="3"/>
      <c r="T537" s="3"/>
      <c r="U537" s="3"/>
      <c r="V537" s="3"/>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row>
    <row r="538" ht="14.25" customHeight="1">
      <c r="A538" s="1"/>
      <c r="B538" s="1"/>
      <c r="C538" s="1"/>
      <c r="D538" s="1"/>
      <c r="E538" s="1"/>
      <c r="F538" s="2"/>
      <c r="G538" s="2"/>
      <c r="H538" s="3"/>
      <c r="I538" s="3"/>
      <c r="J538" s="3"/>
      <c r="K538" s="3"/>
      <c r="L538" s="3"/>
      <c r="M538" s="3"/>
      <c r="N538" s="3"/>
      <c r="O538" s="3"/>
      <c r="P538" s="3"/>
      <c r="Q538" s="3"/>
      <c r="R538" s="3"/>
      <c r="S538" s="3"/>
      <c r="T538" s="3"/>
      <c r="U538" s="3"/>
      <c r="V538" s="3"/>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row>
    <row r="539" ht="14.25" customHeight="1">
      <c r="A539" s="1"/>
      <c r="B539" s="1"/>
      <c r="C539" s="1"/>
      <c r="D539" s="1"/>
      <c r="E539" s="1"/>
      <c r="F539" s="2"/>
      <c r="G539" s="2"/>
      <c r="H539" s="3"/>
      <c r="I539" s="3"/>
      <c r="J539" s="3"/>
      <c r="K539" s="3"/>
      <c r="L539" s="3"/>
      <c r="M539" s="3"/>
      <c r="N539" s="3"/>
      <c r="O539" s="3"/>
      <c r="P539" s="3"/>
      <c r="Q539" s="3"/>
      <c r="R539" s="3"/>
      <c r="S539" s="3"/>
      <c r="T539" s="3"/>
      <c r="U539" s="3"/>
      <c r="V539" s="3"/>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row>
    <row r="540" ht="14.25" customHeight="1">
      <c r="A540" s="1"/>
      <c r="B540" s="1"/>
      <c r="C540" s="1"/>
      <c r="D540" s="1"/>
      <c r="E540" s="1"/>
      <c r="F540" s="2"/>
      <c r="G540" s="2"/>
      <c r="H540" s="3"/>
      <c r="I540" s="3"/>
      <c r="J540" s="3"/>
      <c r="K540" s="3"/>
      <c r="L540" s="3"/>
      <c r="M540" s="3"/>
      <c r="N540" s="3"/>
      <c r="O540" s="3"/>
      <c r="P540" s="3"/>
      <c r="Q540" s="3"/>
      <c r="R540" s="3"/>
      <c r="S540" s="3"/>
      <c r="T540" s="3"/>
      <c r="U540" s="3"/>
      <c r="V540" s="3"/>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row>
    <row r="541" ht="14.25" customHeight="1">
      <c r="A541" s="1"/>
      <c r="B541" s="1"/>
      <c r="C541" s="1"/>
      <c r="D541" s="1"/>
      <c r="E541" s="1"/>
      <c r="F541" s="2"/>
      <c r="G541" s="2"/>
      <c r="H541" s="3"/>
      <c r="I541" s="3"/>
      <c r="J541" s="3"/>
      <c r="K541" s="3"/>
      <c r="L541" s="3"/>
      <c r="M541" s="3"/>
      <c r="N541" s="3"/>
      <c r="O541" s="3"/>
      <c r="P541" s="3"/>
      <c r="Q541" s="3"/>
      <c r="R541" s="3"/>
      <c r="S541" s="3"/>
      <c r="T541" s="3"/>
      <c r="U541" s="3"/>
      <c r="V541" s="3"/>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row>
    <row r="542" ht="14.25" customHeight="1">
      <c r="A542" s="1"/>
      <c r="B542" s="1"/>
      <c r="C542" s="1"/>
      <c r="D542" s="1"/>
      <c r="E542" s="1"/>
      <c r="F542" s="2"/>
      <c r="G542" s="2"/>
      <c r="H542" s="3"/>
      <c r="I542" s="3"/>
      <c r="J542" s="3"/>
      <c r="K542" s="3"/>
      <c r="L542" s="3"/>
      <c r="M542" s="3"/>
      <c r="N542" s="3"/>
      <c r="O542" s="3"/>
      <c r="P542" s="3"/>
      <c r="Q542" s="3"/>
      <c r="R542" s="3"/>
      <c r="S542" s="3"/>
      <c r="T542" s="3"/>
      <c r="U542" s="3"/>
      <c r="V542" s="3"/>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row>
    <row r="543" ht="14.25" customHeight="1">
      <c r="A543" s="1"/>
      <c r="B543" s="1"/>
      <c r="C543" s="1"/>
      <c r="D543" s="1"/>
      <c r="E543" s="1"/>
      <c r="F543" s="2"/>
      <c r="G543" s="2"/>
      <c r="H543" s="3"/>
      <c r="I543" s="3"/>
      <c r="J543" s="3"/>
      <c r="K543" s="3"/>
      <c r="L543" s="3"/>
      <c r="M543" s="3"/>
      <c r="N543" s="3"/>
      <c r="O543" s="3"/>
      <c r="P543" s="3"/>
      <c r="Q543" s="3"/>
      <c r="R543" s="3"/>
      <c r="S543" s="3"/>
      <c r="T543" s="3"/>
      <c r="U543" s="3"/>
      <c r="V543" s="3"/>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row>
    <row r="544" ht="14.25" customHeight="1">
      <c r="A544" s="1"/>
      <c r="B544" s="1"/>
      <c r="C544" s="1"/>
      <c r="D544" s="1"/>
      <c r="E544" s="1"/>
      <c r="F544" s="2"/>
      <c r="G544" s="2"/>
      <c r="H544" s="3"/>
      <c r="I544" s="3"/>
      <c r="J544" s="3"/>
      <c r="K544" s="3"/>
      <c r="L544" s="3"/>
      <c r="M544" s="3"/>
      <c r="N544" s="3"/>
      <c r="O544" s="3"/>
      <c r="P544" s="3"/>
      <c r="Q544" s="3"/>
      <c r="R544" s="3"/>
      <c r="S544" s="3"/>
      <c r="T544" s="3"/>
      <c r="U544" s="3"/>
      <c r="V544" s="3"/>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row>
    <row r="545" ht="14.25" customHeight="1">
      <c r="A545" s="1"/>
      <c r="B545" s="1"/>
      <c r="C545" s="1"/>
      <c r="D545" s="1"/>
      <c r="E545" s="1"/>
      <c r="F545" s="2"/>
      <c r="G545" s="2"/>
      <c r="H545" s="3"/>
      <c r="I545" s="3"/>
      <c r="J545" s="3"/>
      <c r="K545" s="3"/>
      <c r="L545" s="3"/>
      <c r="M545" s="3"/>
      <c r="N545" s="3"/>
      <c r="O545" s="3"/>
      <c r="P545" s="3"/>
      <c r="Q545" s="3"/>
      <c r="R545" s="3"/>
      <c r="S545" s="3"/>
      <c r="T545" s="3"/>
      <c r="U545" s="3"/>
      <c r="V545" s="3"/>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row>
    <row r="546" ht="14.25" customHeight="1">
      <c r="A546" s="1"/>
      <c r="B546" s="1"/>
      <c r="C546" s="1"/>
      <c r="D546" s="1"/>
      <c r="E546" s="1"/>
      <c r="F546" s="2"/>
      <c r="G546" s="2"/>
      <c r="H546" s="3"/>
      <c r="I546" s="3"/>
      <c r="J546" s="3"/>
      <c r="K546" s="3"/>
      <c r="L546" s="3"/>
      <c r="M546" s="3"/>
      <c r="N546" s="3"/>
      <c r="O546" s="3"/>
      <c r="P546" s="3"/>
      <c r="Q546" s="3"/>
      <c r="R546" s="3"/>
      <c r="S546" s="3"/>
      <c r="T546" s="3"/>
      <c r="U546" s="3"/>
      <c r="V546" s="3"/>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row>
    <row r="547" ht="14.25" customHeight="1">
      <c r="A547" s="1"/>
      <c r="B547" s="1"/>
      <c r="C547" s="1"/>
      <c r="D547" s="1"/>
      <c r="E547" s="1"/>
      <c r="F547" s="2"/>
      <c r="G547" s="2"/>
      <c r="H547" s="3"/>
      <c r="I547" s="3"/>
      <c r="J547" s="3"/>
      <c r="K547" s="3"/>
      <c r="L547" s="3"/>
      <c r="M547" s="3"/>
      <c r="N547" s="3"/>
      <c r="O547" s="3"/>
      <c r="P547" s="3"/>
      <c r="Q547" s="3"/>
      <c r="R547" s="3"/>
      <c r="S547" s="3"/>
      <c r="T547" s="3"/>
      <c r="U547" s="3"/>
      <c r="V547" s="3"/>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row>
    <row r="548" ht="14.25" customHeight="1">
      <c r="A548" s="1"/>
      <c r="B548" s="1"/>
      <c r="C548" s="1"/>
      <c r="D548" s="1"/>
      <c r="E548" s="1"/>
      <c r="F548" s="2"/>
      <c r="G548" s="2"/>
      <c r="H548" s="3"/>
      <c r="I548" s="3"/>
      <c r="J548" s="3"/>
      <c r="K548" s="3"/>
      <c r="L548" s="3"/>
      <c r="M548" s="3"/>
      <c r="N548" s="3"/>
      <c r="O548" s="3"/>
      <c r="P548" s="3"/>
      <c r="Q548" s="3"/>
      <c r="R548" s="3"/>
      <c r="S548" s="3"/>
      <c r="T548" s="3"/>
      <c r="U548" s="3"/>
      <c r="V548" s="3"/>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row>
    <row r="549" ht="14.25" customHeight="1">
      <c r="A549" s="1"/>
      <c r="B549" s="1"/>
      <c r="C549" s="1"/>
      <c r="D549" s="1"/>
      <c r="E549" s="1"/>
      <c r="F549" s="2"/>
      <c r="G549" s="2"/>
      <c r="H549" s="3"/>
      <c r="I549" s="3"/>
      <c r="J549" s="3"/>
      <c r="K549" s="3"/>
      <c r="L549" s="3"/>
      <c r="M549" s="3"/>
      <c r="N549" s="3"/>
      <c r="O549" s="3"/>
      <c r="P549" s="3"/>
      <c r="Q549" s="3"/>
      <c r="R549" s="3"/>
      <c r="S549" s="3"/>
      <c r="T549" s="3"/>
      <c r="U549" s="3"/>
      <c r="V549" s="3"/>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row>
    <row r="550" ht="14.25" customHeight="1">
      <c r="A550" s="1"/>
      <c r="B550" s="1"/>
      <c r="C550" s="1"/>
      <c r="D550" s="1"/>
      <c r="E550" s="1"/>
      <c r="F550" s="2"/>
      <c r="G550" s="2"/>
      <c r="H550" s="3"/>
      <c r="I550" s="3"/>
      <c r="J550" s="3"/>
      <c r="K550" s="3"/>
      <c r="L550" s="3"/>
      <c r="M550" s="3"/>
      <c r="N550" s="3"/>
      <c r="O550" s="3"/>
      <c r="P550" s="3"/>
      <c r="Q550" s="3"/>
      <c r="R550" s="3"/>
      <c r="S550" s="3"/>
      <c r="T550" s="3"/>
      <c r="U550" s="3"/>
      <c r="V550" s="3"/>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row>
    <row r="551" ht="14.25" customHeight="1">
      <c r="A551" s="1"/>
      <c r="B551" s="1"/>
      <c r="C551" s="1"/>
      <c r="D551" s="1"/>
      <c r="E551" s="1"/>
      <c r="F551" s="2"/>
      <c r="G551" s="2"/>
      <c r="H551" s="3"/>
      <c r="I551" s="3"/>
      <c r="J551" s="3"/>
      <c r="K551" s="3"/>
      <c r="L551" s="3"/>
      <c r="M551" s="3"/>
      <c r="N551" s="3"/>
      <c r="O551" s="3"/>
      <c r="P551" s="3"/>
      <c r="Q551" s="3"/>
      <c r="R551" s="3"/>
      <c r="S551" s="3"/>
      <c r="T551" s="3"/>
      <c r="U551" s="3"/>
      <c r="V551" s="3"/>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row>
    <row r="552" ht="14.25" customHeight="1">
      <c r="A552" s="1"/>
      <c r="B552" s="1"/>
      <c r="C552" s="1"/>
      <c r="D552" s="1"/>
      <c r="E552" s="1"/>
      <c r="F552" s="2"/>
      <c r="G552" s="2"/>
      <c r="H552" s="3"/>
      <c r="I552" s="3"/>
      <c r="J552" s="3"/>
      <c r="K552" s="3"/>
      <c r="L552" s="3"/>
      <c r="M552" s="3"/>
      <c r="N552" s="3"/>
      <c r="O552" s="3"/>
      <c r="P552" s="3"/>
      <c r="Q552" s="3"/>
      <c r="R552" s="3"/>
      <c r="S552" s="3"/>
      <c r="T552" s="3"/>
      <c r="U552" s="3"/>
      <c r="V552" s="3"/>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row>
    <row r="553" ht="14.25" customHeight="1">
      <c r="A553" s="1"/>
      <c r="B553" s="1"/>
      <c r="C553" s="1"/>
      <c r="D553" s="1"/>
      <c r="E553" s="1"/>
      <c r="F553" s="2"/>
      <c r="G553" s="2"/>
      <c r="H553" s="3"/>
      <c r="I553" s="3"/>
      <c r="J553" s="3"/>
      <c r="K553" s="3"/>
      <c r="L553" s="3"/>
      <c r="M553" s="3"/>
      <c r="N553" s="3"/>
      <c r="O553" s="3"/>
      <c r="P553" s="3"/>
      <c r="Q553" s="3"/>
      <c r="R553" s="3"/>
      <c r="S553" s="3"/>
      <c r="T553" s="3"/>
      <c r="U553" s="3"/>
      <c r="V553" s="3"/>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row>
    <row r="554" ht="14.25" customHeight="1">
      <c r="A554" s="1"/>
      <c r="B554" s="1"/>
      <c r="C554" s="1"/>
      <c r="D554" s="1"/>
      <c r="E554" s="1"/>
      <c r="F554" s="2"/>
      <c r="G554" s="2"/>
      <c r="H554" s="3"/>
      <c r="I554" s="3"/>
      <c r="J554" s="3"/>
      <c r="K554" s="3"/>
      <c r="L554" s="3"/>
      <c r="M554" s="3"/>
      <c r="N554" s="3"/>
      <c r="O554" s="3"/>
      <c r="P554" s="3"/>
      <c r="Q554" s="3"/>
      <c r="R554" s="3"/>
      <c r="S554" s="3"/>
      <c r="T554" s="3"/>
      <c r="U554" s="3"/>
      <c r="V554" s="3"/>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row>
    <row r="555" ht="14.25" customHeight="1">
      <c r="A555" s="1"/>
      <c r="B555" s="1"/>
      <c r="C555" s="1"/>
      <c r="D555" s="1"/>
      <c r="E555" s="1"/>
      <c r="F555" s="2"/>
      <c r="G555" s="2"/>
      <c r="H555" s="3"/>
      <c r="I555" s="3"/>
      <c r="J555" s="3"/>
      <c r="K555" s="3"/>
      <c r="L555" s="3"/>
      <c r="M555" s="3"/>
      <c r="N555" s="3"/>
      <c r="O555" s="3"/>
      <c r="P555" s="3"/>
      <c r="Q555" s="3"/>
      <c r="R555" s="3"/>
      <c r="S555" s="3"/>
      <c r="T555" s="3"/>
      <c r="U555" s="3"/>
      <c r="V555" s="3"/>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row>
    <row r="556" ht="14.25" customHeight="1">
      <c r="A556" s="1"/>
      <c r="B556" s="1"/>
      <c r="C556" s="1"/>
      <c r="D556" s="1"/>
      <c r="E556" s="1"/>
      <c r="F556" s="2"/>
      <c r="G556" s="2"/>
      <c r="H556" s="3"/>
      <c r="I556" s="3"/>
      <c r="J556" s="3"/>
      <c r="K556" s="3"/>
      <c r="L556" s="3"/>
      <c r="M556" s="3"/>
      <c r="N556" s="3"/>
      <c r="O556" s="3"/>
      <c r="P556" s="3"/>
      <c r="Q556" s="3"/>
      <c r="R556" s="3"/>
      <c r="S556" s="3"/>
      <c r="T556" s="3"/>
      <c r="U556" s="3"/>
      <c r="V556" s="3"/>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row>
    <row r="557" ht="14.25" customHeight="1">
      <c r="A557" s="1"/>
      <c r="B557" s="1"/>
      <c r="C557" s="1"/>
      <c r="D557" s="1"/>
      <c r="E557" s="1"/>
      <c r="F557" s="2"/>
      <c r="G557" s="2"/>
      <c r="H557" s="3"/>
      <c r="I557" s="3"/>
      <c r="J557" s="3"/>
      <c r="K557" s="3"/>
      <c r="L557" s="3"/>
      <c r="M557" s="3"/>
      <c r="N557" s="3"/>
      <c r="O557" s="3"/>
      <c r="P557" s="3"/>
      <c r="Q557" s="3"/>
      <c r="R557" s="3"/>
      <c r="S557" s="3"/>
      <c r="T557" s="3"/>
      <c r="U557" s="3"/>
      <c r="V557" s="3"/>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row>
    <row r="558" ht="14.25" customHeight="1">
      <c r="A558" s="1"/>
      <c r="B558" s="1"/>
      <c r="C558" s="1"/>
      <c r="D558" s="1"/>
      <c r="E558" s="1"/>
      <c r="F558" s="2"/>
      <c r="G558" s="2"/>
      <c r="H558" s="3"/>
      <c r="I558" s="3"/>
      <c r="J558" s="3"/>
      <c r="K558" s="3"/>
      <c r="L558" s="3"/>
      <c r="M558" s="3"/>
      <c r="N558" s="3"/>
      <c r="O558" s="3"/>
      <c r="P558" s="3"/>
      <c r="Q558" s="3"/>
      <c r="R558" s="3"/>
      <c r="S558" s="3"/>
      <c r="T558" s="3"/>
      <c r="U558" s="3"/>
      <c r="V558" s="3"/>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row>
    <row r="559" ht="14.25" customHeight="1">
      <c r="A559" s="1"/>
      <c r="B559" s="1"/>
      <c r="C559" s="1"/>
      <c r="D559" s="1"/>
      <c r="E559" s="1"/>
      <c r="F559" s="2"/>
      <c r="G559" s="2"/>
      <c r="H559" s="3"/>
      <c r="I559" s="3"/>
      <c r="J559" s="3"/>
      <c r="K559" s="3"/>
      <c r="L559" s="3"/>
      <c r="M559" s="3"/>
      <c r="N559" s="3"/>
      <c r="O559" s="3"/>
      <c r="P559" s="3"/>
      <c r="Q559" s="3"/>
      <c r="R559" s="3"/>
      <c r="S559" s="3"/>
      <c r="T559" s="3"/>
      <c r="U559" s="3"/>
      <c r="V559" s="3"/>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row>
    <row r="560" ht="14.25" customHeight="1">
      <c r="A560" s="1"/>
      <c r="B560" s="1"/>
      <c r="C560" s="1"/>
      <c r="D560" s="1"/>
      <c r="E560" s="1"/>
      <c r="F560" s="2"/>
      <c r="G560" s="2"/>
      <c r="H560" s="3"/>
      <c r="I560" s="3"/>
      <c r="J560" s="3"/>
      <c r="K560" s="3"/>
      <c r="L560" s="3"/>
      <c r="M560" s="3"/>
      <c r="N560" s="3"/>
      <c r="O560" s="3"/>
      <c r="P560" s="3"/>
      <c r="Q560" s="3"/>
      <c r="R560" s="3"/>
      <c r="S560" s="3"/>
      <c r="T560" s="3"/>
      <c r="U560" s="3"/>
      <c r="V560" s="3"/>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row>
    <row r="561" ht="14.25" customHeight="1">
      <c r="A561" s="1"/>
      <c r="B561" s="1"/>
      <c r="C561" s="1"/>
      <c r="D561" s="1"/>
      <c r="E561" s="1"/>
      <c r="F561" s="2"/>
      <c r="G561" s="2"/>
      <c r="H561" s="3"/>
      <c r="I561" s="3"/>
      <c r="J561" s="3"/>
      <c r="K561" s="3"/>
      <c r="L561" s="3"/>
      <c r="M561" s="3"/>
      <c r="N561" s="3"/>
      <c r="O561" s="3"/>
      <c r="P561" s="3"/>
      <c r="Q561" s="3"/>
      <c r="R561" s="3"/>
      <c r="S561" s="3"/>
      <c r="T561" s="3"/>
      <c r="U561" s="3"/>
      <c r="V561" s="3"/>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row>
    <row r="562" ht="14.25" customHeight="1">
      <c r="A562" s="1"/>
      <c r="B562" s="1"/>
      <c r="C562" s="1"/>
      <c r="D562" s="1"/>
      <c r="E562" s="1"/>
      <c r="F562" s="2"/>
      <c r="G562" s="2"/>
      <c r="H562" s="3"/>
      <c r="I562" s="3"/>
      <c r="J562" s="3"/>
      <c r="K562" s="3"/>
      <c r="L562" s="3"/>
      <c r="M562" s="3"/>
      <c r="N562" s="3"/>
      <c r="O562" s="3"/>
      <c r="P562" s="3"/>
      <c r="Q562" s="3"/>
      <c r="R562" s="3"/>
      <c r="S562" s="3"/>
      <c r="T562" s="3"/>
      <c r="U562" s="3"/>
      <c r="V562" s="3"/>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row>
    <row r="563" ht="14.25" customHeight="1">
      <c r="A563" s="1"/>
      <c r="B563" s="1"/>
      <c r="C563" s="1"/>
      <c r="D563" s="1"/>
      <c r="E563" s="1"/>
      <c r="F563" s="2"/>
      <c r="G563" s="2"/>
      <c r="H563" s="3"/>
      <c r="I563" s="3"/>
      <c r="J563" s="3"/>
      <c r="K563" s="3"/>
      <c r="L563" s="3"/>
      <c r="M563" s="3"/>
      <c r="N563" s="3"/>
      <c r="O563" s="3"/>
      <c r="P563" s="3"/>
      <c r="Q563" s="3"/>
      <c r="R563" s="3"/>
      <c r="S563" s="3"/>
      <c r="T563" s="3"/>
      <c r="U563" s="3"/>
      <c r="V563" s="3"/>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row>
    <row r="564" ht="14.25" customHeight="1">
      <c r="A564" s="1"/>
      <c r="B564" s="1"/>
      <c r="C564" s="1"/>
      <c r="D564" s="1"/>
      <c r="E564" s="1"/>
      <c r="F564" s="2"/>
      <c r="G564" s="2"/>
      <c r="H564" s="3"/>
      <c r="I564" s="3"/>
      <c r="J564" s="3"/>
      <c r="K564" s="3"/>
      <c r="L564" s="3"/>
      <c r="M564" s="3"/>
      <c r="N564" s="3"/>
      <c r="O564" s="3"/>
      <c r="P564" s="3"/>
      <c r="Q564" s="3"/>
      <c r="R564" s="3"/>
      <c r="S564" s="3"/>
      <c r="T564" s="3"/>
      <c r="U564" s="3"/>
      <c r="V564" s="3"/>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row>
    <row r="565" ht="14.25" customHeight="1">
      <c r="A565" s="1"/>
      <c r="B565" s="1"/>
      <c r="C565" s="1"/>
      <c r="D565" s="1"/>
      <c r="E565" s="1"/>
      <c r="F565" s="2"/>
      <c r="G565" s="2"/>
      <c r="H565" s="3"/>
      <c r="I565" s="3"/>
      <c r="J565" s="3"/>
      <c r="K565" s="3"/>
      <c r="L565" s="3"/>
      <c r="M565" s="3"/>
      <c r="N565" s="3"/>
      <c r="O565" s="3"/>
      <c r="P565" s="3"/>
      <c r="Q565" s="3"/>
      <c r="R565" s="3"/>
      <c r="S565" s="3"/>
      <c r="T565" s="3"/>
      <c r="U565" s="3"/>
      <c r="V565" s="3"/>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row>
    <row r="566" ht="14.25" customHeight="1">
      <c r="A566" s="1"/>
      <c r="B566" s="1"/>
      <c r="C566" s="1"/>
      <c r="D566" s="1"/>
      <c r="E566" s="1"/>
      <c r="F566" s="2"/>
      <c r="G566" s="2"/>
      <c r="H566" s="3"/>
      <c r="I566" s="3"/>
      <c r="J566" s="3"/>
      <c r="K566" s="3"/>
      <c r="L566" s="3"/>
      <c r="M566" s="3"/>
      <c r="N566" s="3"/>
      <c r="O566" s="3"/>
      <c r="P566" s="3"/>
      <c r="Q566" s="3"/>
      <c r="R566" s="3"/>
      <c r="S566" s="3"/>
      <c r="T566" s="3"/>
      <c r="U566" s="3"/>
      <c r="V566" s="3"/>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row>
    <row r="567" ht="14.25" customHeight="1">
      <c r="A567" s="1"/>
      <c r="B567" s="1"/>
      <c r="C567" s="1"/>
      <c r="D567" s="1"/>
      <c r="E567" s="1"/>
      <c r="F567" s="2"/>
      <c r="G567" s="2"/>
      <c r="H567" s="3"/>
      <c r="I567" s="3"/>
      <c r="J567" s="3"/>
      <c r="K567" s="3"/>
      <c r="L567" s="3"/>
      <c r="M567" s="3"/>
      <c r="N567" s="3"/>
      <c r="O567" s="3"/>
      <c r="P567" s="3"/>
      <c r="Q567" s="3"/>
      <c r="R567" s="3"/>
      <c r="S567" s="3"/>
      <c r="T567" s="3"/>
      <c r="U567" s="3"/>
      <c r="V567" s="3"/>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row>
    <row r="568" ht="14.25" customHeight="1">
      <c r="A568" s="1"/>
      <c r="B568" s="1"/>
      <c r="C568" s="1"/>
      <c r="D568" s="1"/>
      <c r="E568" s="1"/>
      <c r="F568" s="2"/>
      <c r="G568" s="2"/>
      <c r="H568" s="3"/>
      <c r="I568" s="3"/>
      <c r="J568" s="3"/>
      <c r="K568" s="3"/>
      <c r="L568" s="3"/>
      <c r="M568" s="3"/>
      <c r="N568" s="3"/>
      <c r="O568" s="3"/>
      <c r="P568" s="3"/>
      <c r="Q568" s="3"/>
      <c r="R568" s="3"/>
      <c r="S568" s="3"/>
      <c r="T568" s="3"/>
      <c r="U568" s="3"/>
      <c r="V568" s="3"/>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row>
    <row r="569" ht="14.25" customHeight="1">
      <c r="A569" s="1"/>
      <c r="B569" s="1"/>
      <c r="C569" s="1"/>
      <c r="D569" s="1"/>
      <c r="E569" s="1"/>
      <c r="F569" s="2"/>
      <c r="G569" s="2"/>
      <c r="H569" s="3"/>
      <c r="I569" s="3"/>
      <c r="J569" s="3"/>
      <c r="K569" s="3"/>
      <c r="L569" s="3"/>
      <c r="M569" s="3"/>
      <c r="N569" s="3"/>
      <c r="O569" s="3"/>
      <c r="P569" s="3"/>
      <c r="Q569" s="3"/>
      <c r="R569" s="3"/>
      <c r="S569" s="3"/>
      <c r="T569" s="3"/>
      <c r="U569" s="3"/>
      <c r="V569" s="3"/>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row>
    <row r="570" ht="14.25" customHeight="1">
      <c r="A570" s="1"/>
      <c r="B570" s="1"/>
      <c r="C570" s="1"/>
      <c r="D570" s="1"/>
      <c r="E570" s="1"/>
      <c r="F570" s="2"/>
      <c r="G570" s="2"/>
      <c r="H570" s="3"/>
      <c r="I570" s="3"/>
      <c r="J570" s="3"/>
      <c r="K570" s="3"/>
      <c r="L570" s="3"/>
      <c r="M570" s="3"/>
      <c r="N570" s="3"/>
      <c r="O570" s="3"/>
      <c r="P570" s="3"/>
      <c r="Q570" s="3"/>
      <c r="R570" s="3"/>
      <c r="S570" s="3"/>
      <c r="T570" s="3"/>
      <c r="U570" s="3"/>
      <c r="V570" s="3"/>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row>
    <row r="571" ht="14.25" customHeight="1">
      <c r="A571" s="1"/>
      <c r="B571" s="1"/>
      <c r="C571" s="1"/>
      <c r="D571" s="1"/>
      <c r="E571" s="1"/>
      <c r="F571" s="2"/>
      <c r="G571" s="2"/>
      <c r="H571" s="3"/>
      <c r="I571" s="3"/>
      <c r="J571" s="3"/>
      <c r="K571" s="3"/>
      <c r="L571" s="3"/>
      <c r="M571" s="3"/>
      <c r="N571" s="3"/>
      <c r="O571" s="3"/>
      <c r="P571" s="3"/>
      <c r="Q571" s="3"/>
      <c r="R571" s="3"/>
      <c r="S571" s="3"/>
      <c r="T571" s="3"/>
      <c r="U571" s="3"/>
      <c r="V571" s="3"/>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row>
    <row r="572" ht="14.25" customHeight="1">
      <c r="A572" s="1"/>
      <c r="B572" s="1"/>
      <c r="C572" s="1"/>
      <c r="D572" s="1"/>
      <c r="E572" s="1"/>
      <c r="F572" s="2"/>
      <c r="G572" s="2"/>
      <c r="H572" s="3"/>
      <c r="I572" s="3"/>
      <c r="J572" s="3"/>
      <c r="K572" s="3"/>
      <c r="L572" s="3"/>
      <c r="M572" s="3"/>
      <c r="N572" s="3"/>
      <c r="O572" s="3"/>
      <c r="P572" s="3"/>
      <c r="Q572" s="3"/>
      <c r="R572" s="3"/>
      <c r="S572" s="3"/>
      <c r="T572" s="3"/>
      <c r="U572" s="3"/>
      <c r="V572" s="3"/>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row>
    <row r="573" ht="14.25" customHeight="1">
      <c r="A573" s="1"/>
      <c r="B573" s="1"/>
      <c r="C573" s="1"/>
      <c r="D573" s="1"/>
      <c r="E573" s="1"/>
      <c r="F573" s="2"/>
      <c r="G573" s="2"/>
      <c r="H573" s="3"/>
      <c r="I573" s="3"/>
      <c r="J573" s="3"/>
      <c r="K573" s="3"/>
      <c r="L573" s="3"/>
      <c r="M573" s="3"/>
      <c r="N573" s="3"/>
      <c r="O573" s="3"/>
      <c r="P573" s="3"/>
      <c r="Q573" s="3"/>
      <c r="R573" s="3"/>
      <c r="S573" s="3"/>
      <c r="T573" s="3"/>
      <c r="U573" s="3"/>
      <c r="V573" s="3"/>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row>
    <row r="574" ht="14.25" customHeight="1">
      <c r="A574" s="1"/>
      <c r="B574" s="1"/>
      <c r="C574" s="1"/>
      <c r="D574" s="1"/>
      <c r="E574" s="1"/>
      <c r="F574" s="2"/>
      <c r="G574" s="2"/>
      <c r="H574" s="3"/>
      <c r="I574" s="3"/>
      <c r="J574" s="3"/>
      <c r="K574" s="3"/>
      <c r="L574" s="3"/>
      <c r="M574" s="3"/>
      <c r="N574" s="3"/>
      <c r="O574" s="3"/>
      <c r="P574" s="3"/>
      <c r="Q574" s="3"/>
      <c r="R574" s="3"/>
      <c r="S574" s="3"/>
      <c r="T574" s="3"/>
      <c r="U574" s="3"/>
      <c r="V574" s="3"/>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row>
    <row r="575" ht="14.25" customHeight="1">
      <c r="A575" s="1"/>
      <c r="B575" s="1"/>
      <c r="C575" s="1"/>
      <c r="D575" s="1"/>
      <c r="E575" s="1"/>
      <c r="F575" s="2"/>
      <c r="G575" s="2"/>
      <c r="H575" s="3"/>
      <c r="I575" s="3"/>
      <c r="J575" s="3"/>
      <c r="K575" s="3"/>
      <c r="L575" s="3"/>
      <c r="M575" s="3"/>
      <c r="N575" s="3"/>
      <c r="O575" s="3"/>
      <c r="P575" s="3"/>
      <c r="Q575" s="3"/>
      <c r="R575" s="3"/>
      <c r="S575" s="3"/>
      <c r="T575" s="3"/>
      <c r="U575" s="3"/>
      <c r="V575" s="3"/>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row>
    <row r="576" ht="14.25" customHeight="1">
      <c r="A576" s="1"/>
      <c r="B576" s="1"/>
      <c r="C576" s="1"/>
      <c r="D576" s="1"/>
      <c r="E576" s="1"/>
      <c r="F576" s="2"/>
      <c r="G576" s="2"/>
      <c r="H576" s="3"/>
      <c r="I576" s="3"/>
      <c r="J576" s="3"/>
      <c r="K576" s="3"/>
      <c r="L576" s="3"/>
      <c r="M576" s="3"/>
      <c r="N576" s="3"/>
      <c r="O576" s="3"/>
      <c r="P576" s="3"/>
      <c r="Q576" s="3"/>
      <c r="R576" s="3"/>
      <c r="S576" s="3"/>
      <c r="T576" s="3"/>
      <c r="U576" s="3"/>
      <c r="V576" s="3"/>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row>
    <row r="577" ht="14.25" customHeight="1">
      <c r="A577" s="1"/>
      <c r="B577" s="1"/>
      <c r="C577" s="1"/>
      <c r="D577" s="1"/>
      <c r="E577" s="1"/>
      <c r="F577" s="2"/>
      <c r="G577" s="2"/>
      <c r="H577" s="3"/>
      <c r="I577" s="3"/>
      <c r="J577" s="3"/>
      <c r="K577" s="3"/>
      <c r="L577" s="3"/>
      <c r="M577" s="3"/>
      <c r="N577" s="3"/>
      <c r="O577" s="3"/>
      <c r="P577" s="3"/>
      <c r="Q577" s="3"/>
      <c r="R577" s="3"/>
      <c r="S577" s="3"/>
      <c r="T577" s="3"/>
      <c r="U577" s="3"/>
      <c r="V577" s="3"/>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row>
    <row r="578" ht="14.25" customHeight="1">
      <c r="A578" s="1"/>
      <c r="B578" s="1"/>
      <c r="C578" s="1"/>
      <c r="D578" s="1"/>
      <c r="E578" s="1"/>
      <c r="F578" s="2"/>
      <c r="G578" s="2"/>
      <c r="H578" s="3"/>
      <c r="I578" s="3"/>
      <c r="J578" s="3"/>
      <c r="K578" s="3"/>
      <c r="L578" s="3"/>
      <c r="M578" s="3"/>
      <c r="N578" s="3"/>
      <c r="O578" s="3"/>
      <c r="P578" s="3"/>
      <c r="Q578" s="3"/>
      <c r="R578" s="3"/>
      <c r="S578" s="3"/>
      <c r="T578" s="3"/>
      <c r="U578" s="3"/>
      <c r="V578" s="3"/>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row>
    <row r="579" ht="14.25" customHeight="1">
      <c r="A579" s="1"/>
      <c r="B579" s="1"/>
      <c r="C579" s="1"/>
      <c r="D579" s="1"/>
      <c r="E579" s="1"/>
      <c r="F579" s="2"/>
      <c r="G579" s="2"/>
      <c r="H579" s="3"/>
      <c r="I579" s="3"/>
      <c r="J579" s="3"/>
      <c r="K579" s="3"/>
      <c r="L579" s="3"/>
      <c r="M579" s="3"/>
      <c r="N579" s="3"/>
      <c r="O579" s="3"/>
      <c r="P579" s="3"/>
      <c r="Q579" s="3"/>
      <c r="R579" s="3"/>
      <c r="S579" s="3"/>
      <c r="T579" s="3"/>
      <c r="U579" s="3"/>
      <c r="V579" s="3"/>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row>
    <row r="580" ht="14.25" customHeight="1">
      <c r="A580" s="1"/>
      <c r="B580" s="1"/>
      <c r="C580" s="1"/>
      <c r="D580" s="1"/>
      <c r="E580" s="1"/>
      <c r="F580" s="2"/>
      <c r="G580" s="2"/>
      <c r="H580" s="3"/>
      <c r="I580" s="3"/>
      <c r="J580" s="3"/>
      <c r="K580" s="3"/>
      <c r="L580" s="3"/>
      <c r="M580" s="3"/>
      <c r="N580" s="3"/>
      <c r="O580" s="3"/>
      <c r="P580" s="3"/>
      <c r="Q580" s="3"/>
      <c r="R580" s="3"/>
      <c r="S580" s="3"/>
      <c r="T580" s="3"/>
      <c r="U580" s="3"/>
      <c r="V580" s="3"/>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row>
    <row r="581" ht="14.25" customHeight="1">
      <c r="A581" s="1"/>
      <c r="B581" s="1"/>
      <c r="C581" s="1"/>
      <c r="D581" s="1"/>
      <c r="E581" s="1"/>
      <c r="F581" s="2"/>
      <c r="G581" s="2"/>
      <c r="H581" s="3"/>
      <c r="I581" s="3"/>
      <c r="J581" s="3"/>
      <c r="K581" s="3"/>
      <c r="L581" s="3"/>
      <c r="M581" s="3"/>
      <c r="N581" s="3"/>
      <c r="O581" s="3"/>
      <c r="P581" s="3"/>
      <c r="Q581" s="3"/>
      <c r="R581" s="3"/>
      <c r="S581" s="3"/>
      <c r="T581" s="3"/>
      <c r="U581" s="3"/>
      <c r="V581" s="3"/>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row>
    <row r="582" ht="14.25" customHeight="1">
      <c r="A582" s="1"/>
      <c r="B582" s="1"/>
      <c r="C582" s="1"/>
      <c r="D582" s="1"/>
      <c r="E582" s="1"/>
      <c r="F582" s="2"/>
      <c r="G582" s="2"/>
      <c r="H582" s="3"/>
      <c r="I582" s="3"/>
      <c r="J582" s="3"/>
      <c r="K582" s="3"/>
      <c r="L582" s="3"/>
      <c r="M582" s="3"/>
      <c r="N582" s="3"/>
      <c r="O582" s="3"/>
      <c r="P582" s="3"/>
      <c r="Q582" s="3"/>
      <c r="R582" s="3"/>
      <c r="S582" s="3"/>
      <c r="T582" s="3"/>
      <c r="U582" s="3"/>
      <c r="V582" s="3"/>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row>
    <row r="583" ht="14.25" customHeight="1">
      <c r="A583" s="1"/>
      <c r="B583" s="1"/>
      <c r="C583" s="1"/>
      <c r="D583" s="1"/>
      <c r="E583" s="1"/>
      <c r="F583" s="2"/>
      <c r="G583" s="2"/>
      <c r="H583" s="3"/>
      <c r="I583" s="3"/>
      <c r="J583" s="3"/>
      <c r="K583" s="3"/>
      <c r="L583" s="3"/>
      <c r="M583" s="3"/>
      <c r="N583" s="3"/>
      <c r="O583" s="3"/>
      <c r="P583" s="3"/>
      <c r="Q583" s="3"/>
      <c r="R583" s="3"/>
      <c r="S583" s="3"/>
      <c r="T583" s="3"/>
      <c r="U583" s="3"/>
      <c r="V583" s="3"/>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row>
    <row r="584" ht="14.25" customHeight="1">
      <c r="A584" s="1"/>
      <c r="B584" s="1"/>
      <c r="C584" s="1"/>
      <c r="D584" s="1"/>
      <c r="E584" s="1"/>
      <c r="F584" s="2"/>
      <c r="G584" s="2"/>
      <c r="H584" s="3"/>
      <c r="I584" s="3"/>
      <c r="J584" s="3"/>
      <c r="K584" s="3"/>
      <c r="L584" s="3"/>
      <c r="M584" s="3"/>
      <c r="N584" s="3"/>
      <c r="O584" s="3"/>
      <c r="P584" s="3"/>
      <c r="Q584" s="3"/>
      <c r="R584" s="3"/>
      <c r="S584" s="3"/>
      <c r="T584" s="3"/>
      <c r="U584" s="3"/>
      <c r="V584" s="3"/>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row>
    <row r="585" ht="14.25" customHeight="1">
      <c r="A585" s="1"/>
      <c r="B585" s="1"/>
      <c r="C585" s="1"/>
      <c r="D585" s="1"/>
      <c r="E585" s="1"/>
      <c r="F585" s="2"/>
      <c r="G585" s="2"/>
      <c r="H585" s="3"/>
      <c r="I585" s="3"/>
      <c r="J585" s="3"/>
      <c r="K585" s="3"/>
      <c r="L585" s="3"/>
      <c r="M585" s="3"/>
      <c r="N585" s="3"/>
      <c r="O585" s="3"/>
      <c r="P585" s="3"/>
      <c r="Q585" s="3"/>
      <c r="R585" s="3"/>
      <c r="S585" s="3"/>
      <c r="T585" s="3"/>
      <c r="U585" s="3"/>
      <c r="V585" s="3"/>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row>
    <row r="586" ht="14.25" customHeight="1">
      <c r="A586" s="1"/>
      <c r="B586" s="1"/>
      <c r="C586" s="1"/>
      <c r="D586" s="1"/>
      <c r="E586" s="1"/>
      <c r="F586" s="2"/>
      <c r="G586" s="2"/>
      <c r="H586" s="3"/>
      <c r="I586" s="3"/>
      <c r="J586" s="3"/>
      <c r="K586" s="3"/>
      <c r="L586" s="3"/>
      <c r="M586" s="3"/>
      <c r="N586" s="3"/>
      <c r="O586" s="3"/>
      <c r="P586" s="3"/>
      <c r="Q586" s="3"/>
      <c r="R586" s="3"/>
      <c r="S586" s="3"/>
      <c r="T586" s="3"/>
      <c r="U586" s="3"/>
      <c r="V586" s="3"/>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row>
    <row r="587" ht="14.25" customHeight="1">
      <c r="A587" s="1"/>
      <c r="B587" s="1"/>
      <c r="C587" s="1"/>
      <c r="D587" s="1"/>
      <c r="E587" s="1"/>
      <c r="F587" s="2"/>
      <c r="G587" s="2"/>
      <c r="H587" s="3"/>
      <c r="I587" s="3"/>
      <c r="J587" s="3"/>
      <c r="K587" s="3"/>
      <c r="L587" s="3"/>
      <c r="M587" s="3"/>
      <c r="N587" s="3"/>
      <c r="O587" s="3"/>
      <c r="P587" s="3"/>
      <c r="Q587" s="3"/>
      <c r="R587" s="3"/>
      <c r="S587" s="3"/>
      <c r="T587" s="3"/>
      <c r="U587" s="3"/>
      <c r="V587" s="3"/>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row>
    <row r="588" ht="14.25" customHeight="1">
      <c r="A588" s="1"/>
      <c r="B588" s="1"/>
      <c r="C588" s="1"/>
      <c r="D588" s="1"/>
      <c r="E588" s="1"/>
      <c r="F588" s="2"/>
      <c r="G588" s="2"/>
      <c r="H588" s="3"/>
      <c r="I588" s="3"/>
      <c r="J588" s="3"/>
      <c r="K588" s="3"/>
      <c r="L588" s="3"/>
      <c r="M588" s="3"/>
      <c r="N588" s="3"/>
      <c r="O588" s="3"/>
      <c r="P588" s="3"/>
      <c r="Q588" s="3"/>
      <c r="R588" s="3"/>
      <c r="S588" s="3"/>
      <c r="T588" s="3"/>
      <c r="U588" s="3"/>
      <c r="V588" s="3"/>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row>
    <row r="589" ht="14.25" customHeight="1">
      <c r="A589" s="1"/>
      <c r="B589" s="1"/>
      <c r="C589" s="1"/>
      <c r="D589" s="1"/>
      <c r="E589" s="1"/>
      <c r="F589" s="2"/>
      <c r="G589" s="2"/>
      <c r="H589" s="3"/>
      <c r="I589" s="3"/>
      <c r="J589" s="3"/>
      <c r="K589" s="3"/>
      <c r="L589" s="3"/>
      <c r="M589" s="3"/>
      <c r="N589" s="3"/>
      <c r="O589" s="3"/>
      <c r="P589" s="3"/>
      <c r="Q589" s="3"/>
      <c r="R589" s="3"/>
      <c r="S589" s="3"/>
      <c r="T589" s="3"/>
      <c r="U589" s="3"/>
      <c r="V589" s="3"/>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row>
    <row r="590" ht="14.25" customHeight="1">
      <c r="A590" s="1"/>
      <c r="B590" s="1"/>
      <c r="C590" s="1"/>
      <c r="D590" s="1"/>
      <c r="E590" s="1"/>
      <c r="F590" s="2"/>
      <c r="G590" s="2"/>
      <c r="H590" s="3"/>
      <c r="I590" s="3"/>
      <c r="J590" s="3"/>
      <c r="K590" s="3"/>
      <c r="L590" s="3"/>
      <c r="M590" s="3"/>
      <c r="N590" s="3"/>
      <c r="O590" s="3"/>
      <c r="P590" s="3"/>
      <c r="Q590" s="3"/>
      <c r="R590" s="3"/>
      <c r="S590" s="3"/>
      <c r="T590" s="3"/>
      <c r="U590" s="3"/>
      <c r="V590" s="3"/>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row>
    <row r="591" ht="14.25" customHeight="1">
      <c r="A591" s="1"/>
      <c r="B591" s="1"/>
      <c r="C591" s="1"/>
      <c r="D591" s="1"/>
      <c r="E591" s="1"/>
      <c r="F591" s="2"/>
      <c r="G591" s="2"/>
      <c r="H591" s="3"/>
      <c r="I591" s="3"/>
      <c r="J591" s="3"/>
      <c r="K591" s="3"/>
      <c r="L591" s="3"/>
      <c r="M591" s="3"/>
      <c r="N591" s="3"/>
      <c r="O591" s="3"/>
      <c r="P591" s="3"/>
      <c r="Q591" s="3"/>
      <c r="R591" s="3"/>
      <c r="S591" s="3"/>
      <c r="T591" s="3"/>
      <c r="U591" s="3"/>
      <c r="V591" s="3"/>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row>
    <row r="592" ht="14.25" customHeight="1">
      <c r="A592" s="1"/>
      <c r="B592" s="1"/>
      <c r="C592" s="1"/>
      <c r="D592" s="1"/>
      <c r="E592" s="1"/>
      <c r="F592" s="2"/>
      <c r="G592" s="2"/>
      <c r="H592" s="3"/>
      <c r="I592" s="3"/>
      <c r="J592" s="3"/>
      <c r="K592" s="3"/>
      <c r="L592" s="3"/>
      <c r="M592" s="3"/>
      <c r="N592" s="3"/>
      <c r="O592" s="3"/>
      <c r="P592" s="3"/>
      <c r="Q592" s="3"/>
      <c r="R592" s="3"/>
      <c r="S592" s="3"/>
      <c r="T592" s="3"/>
      <c r="U592" s="3"/>
      <c r="V592" s="3"/>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row>
    <row r="593" ht="14.25" customHeight="1">
      <c r="A593" s="1"/>
      <c r="B593" s="1"/>
      <c r="C593" s="1"/>
      <c r="D593" s="1"/>
      <c r="E593" s="1"/>
      <c r="F593" s="2"/>
      <c r="G593" s="2"/>
      <c r="H593" s="3"/>
      <c r="I593" s="3"/>
      <c r="J593" s="3"/>
      <c r="K593" s="3"/>
      <c r="L593" s="3"/>
      <c r="M593" s="3"/>
      <c r="N593" s="3"/>
      <c r="O593" s="3"/>
      <c r="P593" s="3"/>
      <c r="Q593" s="3"/>
      <c r="R593" s="3"/>
      <c r="S593" s="3"/>
      <c r="T593" s="3"/>
      <c r="U593" s="3"/>
      <c r="V593" s="3"/>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row>
    <row r="594" ht="14.25" customHeight="1">
      <c r="A594" s="1"/>
      <c r="B594" s="1"/>
      <c r="C594" s="1"/>
      <c r="D594" s="1"/>
      <c r="E594" s="1"/>
      <c r="F594" s="2"/>
      <c r="G594" s="2"/>
      <c r="H594" s="3"/>
      <c r="I594" s="3"/>
      <c r="J594" s="3"/>
      <c r="K594" s="3"/>
      <c r="L594" s="3"/>
      <c r="M594" s="3"/>
      <c r="N594" s="3"/>
      <c r="O594" s="3"/>
      <c r="P594" s="3"/>
      <c r="Q594" s="3"/>
      <c r="R594" s="3"/>
      <c r="S594" s="3"/>
      <c r="T594" s="3"/>
      <c r="U594" s="3"/>
      <c r="V594" s="3"/>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row>
    <row r="595" ht="14.25" customHeight="1">
      <c r="A595" s="1"/>
      <c r="B595" s="1"/>
      <c r="C595" s="1"/>
      <c r="D595" s="1"/>
      <c r="E595" s="1"/>
      <c r="F595" s="2"/>
      <c r="G595" s="2"/>
      <c r="H595" s="3"/>
      <c r="I595" s="3"/>
      <c r="J595" s="3"/>
      <c r="K595" s="3"/>
      <c r="L595" s="3"/>
      <c r="M595" s="3"/>
      <c r="N595" s="3"/>
      <c r="O595" s="3"/>
      <c r="P595" s="3"/>
      <c r="Q595" s="3"/>
      <c r="R595" s="3"/>
      <c r="S595" s="3"/>
      <c r="T595" s="3"/>
      <c r="U595" s="3"/>
      <c r="V595" s="3"/>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row>
    <row r="596" ht="14.25" customHeight="1">
      <c r="A596" s="1"/>
      <c r="B596" s="1"/>
      <c r="C596" s="1"/>
      <c r="D596" s="1"/>
      <c r="E596" s="1"/>
      <c r="F596" s="2"/>
      <c r="G596" s="2"/>
      <c r="H596" s="3"/>
      <c r="I596" s="3"/>
      <c r="J596" s="3"/>
      <c r="K596" s="3"/>
      <c r="L596" s="3"/>
      <c r="M596" s="3"/>
      <c r="N596" s="3"/>
      <c r="O596" s="3"/>
      <c r="P596" s="3"/>
      <c r="Q596" s="3"/>
      <c r="R596" s="3"/>
      <c r="S596" s="3"/>
      <c r="T596" s="3"/>
      <c r="U596" s="3"/>
      <c r="V596" s="3"/>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row>
    <row r="597" ht="14.25" customHeight="1">
      <c r="A597" s="1"/>
      <c r="B597" s="1"/>
      <c r="C597" s="1"/>
      <c r="D597" s="1"/>
      <c r="E597" s="1"/>
      <c r="F597" s="2"/>
      <c r="G597" s="2"/>
      <c r="H597" s="3"/>
      <c r="I597" s="3"/>
      <c r="J597" s="3"/>
      <c r="K597" s="3"/>
      <c r="L597" s="3"/>
      <c r="M597" s="3"/>
      <c r="N597" s="3"/>
      <c r="O597" s="3"/>
      <c r="P597" s="3"/>
      <c r="Q597" s="3"/>
      <c r="R597" s="3"/>
      <c r="S597" s="3"/>
      <c r="T597" s="3"/>
      <c r="U597" s="3"/>
      <c r="V597" s="3"/>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row>
    <row r="598" ht="14.25" customHeight="1">
      <c r="A598" s="1"/>
      <c r="B598" s="1"/>
      <c r="C598" s="1"/>
      <c r="D598" s="1"/>
      <c r="E598" s="1"/>
      <c r="F598" s="2"/>
      <c r="G598" s="2"/>
      <c r="H598" s="3"/>
      <c r="I598" s="3"/>
      <c r="J598" s="3"/>
      <c r="K598" s="3"/>
      <c r="L598" s="3"/>
      <c r="M598" s="3"/>
      <c r="N598" s="3"/>
      <c r="O598" s="3"/>
      <c r="P598" s="3"/>
      <c r="Q598" s="3"/>
      <c r="R598" s="3"/>
      <c r="S598" s="3"/>
      <c r="T598" s="3"/>
      <c r="U598" s="3"/>
      <c r="V598" s="3"/>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row>
    <row r="599" ht="14.25" customHeight="1">
      <c r="A599" s="1"/>
      <c r="B599" s="1"/>
      <c r="C599" s="1"/>
      <c r="D599" s="1"/>
      <c r="E599" s="1"/>
      <c r="F599" s="2"/>
      <c r="G599" s="2"/>
      <c r="H599" s="3"/>
      <c r="I599" s="3"/>
      <c r="J599" s="3"/>
      <c r="K599" s="3"/>
      <c r="L599" s="3"/>
      <c r="M599" s="3"/>
      <c r="N599" s="3"/>
      <c r="O599" s="3"/>
      <c r="P599" s="3"/>
      <c r="Q599" s="3"/>
      <c r="R599" s="3"/>
      <c r="S599" s="3"/>
      <c r="T599" s="3"/>
      <c r="U599" s="3"/>
      <c r="V599" s="3"/>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row>
    <row r="600" ht="14.25" customHeight="1">
      <c r="A600" s="1"/>
      <c r="B600" s="1"/>
      <c r="C600" s="1"/>
      <c r="D600" s="1"/>
      <c r="E600" s="1"/>
      <c r="F600" s="2"/>
      <c r="G600" s="2"/>
      <c r="H600" s="3"/>
      <c r="I600" s="3"/>
      <c r="J600" s="3"/>
      <c r="K600" s="3"/>
      <c r="L600" s="3"/>
      <c r="M600" s="3"/>
      <c r="N600" s="3"/>
      <c r="O600" s="3"/>
      <c r="P600" s="3"/>
      <c r="Q600" s="3"/>
      <c r="R600" s="3"/>
      <c r="S600" s="3"/>
      <c r="T600" s="3"/>
      <c r="U600" s="3"/>
      <c r="V600" s="3"/>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row>
    <row r="601" ht="14.25" customHeight="1">
      <c r="A601" s="1"/>
      <c r="B601" s="1"/>
      <c r="C601" s="1"/>
      <c r="D601" s="1"/>
      <c r="E601" s="1"/>
      <c r="F601" s="2"/>
      <c r="G601" s="2"/>
      <c r="H601" s="3"/>
      <c r="I601" s="3"/>
      <c r="J601" s="3"/>
      <c r="K601" s="3"/>
      <c r="L601" s="3"/>
      <c r="M601" s="3"/>
      <c r="N601" s="3"/>
      <c r="O601" s="3"/>
      <c r="P601" s="3"/>
      <c r="Q601" s="3"/>
      <c r="R601" s="3"/>
      <c r="S601" s="3"/>
      <c r="T601" s="3"/>
      <c r="U601" s="3"/>
      <c r="V601" s="3"/>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row>
    <row r="602" ht="14.25" customHeight="1">
      <c r="A602" s="1"/>
      <c r="B602" s="1"/>
      <c r="C602" s="1"/>
      <c r="D602" s="1"/>
      <c r="E602" s="1"/>
      <c r="F602" s="2"/>
      <c r="G602" s="2"/>
      <c r="H602" s="3"/>
      <c r="I602" s="3"/>
      <c r="J602" s="3"/>
      <c r="K602" s="3"/>
      <c r="L602" s="3"/>
      <c r="M602" s="3"/>
      <c r="N602" s="3"/>
      <c r="O602" s="3"/>
      <c r="P602" s="3"/>
      <c r="Q602" s="3"/>
      <c r="R602" s="3"/>
      <c r="S602" s="3"/>
      <c r="T602" s="3"/>
      <c r="U602" s="3"/>
      <c r="V602" s="3"/>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row>
    <row r="603" ht="14.25" customHeight="1">
      <c r="A603" s="1"/>
      <c r="B603" s="1"/>
      <c r="C603" s="1"/>
      <c r="D603" s="1"/>
      <c r="E603" s="1"/>
      <c r="F603" s="2"/>
      <c r="G603" s="2"/>
      <c r="H603" s="3"/>
      <c r="I603" s="3"/>
      <c r="J603" s="3"/>
      <c r="K603" s="3"/>
      <c r="L603" s="3"/>
      <c r="M603" s="3"/>
      <c r="N603" s="3"/>
      <c r="O603" s="3"/>
      <c r="P603" s="3"/>
      <c r="Q603" s="3"/>
      <c r="R603" s="3"/>
      <c r="S603" s="3"/>
      <c r="T603" s="3"/>
      <c r="U603" s="3"/>
      <c r="V603" s="3"/>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row>
    <row r="604" ht="14.25" customHeight="1">
      <c r="A604" s="1"/>
      <c r="B604" s="1"/>
      <c r="C604" s="1"/>
      <c r="D604" s="1"/>
      <c r="E604" s="1"/>
      <c r="F604" s="2"/>
      <c r="G604" s="2"/>
      <c r="H604" s="3"/>
      <c r="I604" s="3"/>
      <c r="J604" s="3"/>
      <c r="K604" s="3"/>
      <c r="L604" s="3"/>
      <c r="M604" s="3"/>
      <c r="N604" s="3"/>
      <c r="O604" s="3"/>
      <c r="P604" s="3"/>
      <c r="Q604" s="3"/>
      <c r="R604" s="3"/>
      <c r="S604" s="3"/>
      <c r="T604" s="3"/>
      <c r="U604" s="3"/>
      <c r="V604" s="3"/>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row>
    <row r="605" ht="14.25" customHeight="1">
      <c r="A605" s="1"/>
      <c r="B605" s="1"/>
      <c r="C605" s="1"/>
      <c r="D605" s="1"/>
      <c r="E605" s="1"/>
      <c r="F605" s="2"/>
      <c r="G605" s="2"/>
      <c r="H605" s="3"/>
      <c r="I605" s="3"/>
      <c r="J605" s="3"/>
      <c r="K605" s="3"/>
      <c r="L605" s="3"/>
      <c r="M605" s="3"/>
      <c r="N605" s="3"/>
      <c r="O605" s="3"/>
      <c r="P605" s="3"/>
      <c r="Q605" s="3"/>
      <c r="R605" s="3"/>
      <c r="S605" s="3"/>
      <c r="T605" s="3"/>
      <c r="U605" s="3"/>
      <c r="V605" s="3"/>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row>
    <row r="606" ht="14.25" customHeight="1">
      <c r="A606" s="1"/>
      <c r="B606" s="1"/>
      <c r="C606" s="1"/>
      <c r="D606" s="1"/>
      <c r="E606" s="1"/>
      <c r="F606" s="2"/>
      <c r="G606" s="2"/>
      <c r="H606" s="3"/>
      <c r="I606" s="3"/>
      <c r="J606" s="3"/>
      <c r="K606" s="3"/>
      <c r="L606" s="3"/>
      <c r="M606" s="3"/>
      <c r="N606" s="3"/>
      <c r="O606" s="3"/>
      <c r="P606" s="3"/>
      <c r="Q606" s="3"/>
      <c r="R606" s="3"/>
      <c r="S606" s="3"/>
      <c r="T606" s="3"/>
      <c r="U606" s="3"/>
      <c r="V606" s="3"/>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row>
    <row r="607" ht="14.25" customHeight="1">
      <c r="A607" s="1"/>
      <c r="B607" s="1"/>
      <c r="C607" s="1"/>
      <c r="D607" s="1"/>
      <c r="E607" s="1"/>
      <c r="F607" s="2"/>
      <c r="G607" s="2"/>
      <c r="H607" s="3"/>
      <c r="I607" s="3"/>
      <c r="J607" s="3"/>
      <c r="K607" s="3"/>
      <c r="L607" s="3"/>
      <c r="M607" s="3"/>
      <c r="N607" s="3"/>
      <c r="O607" s="3"/>
      <c r="P607" s="3"/>
      <c r="Q607" s="3"/>
      <c r="R607" s="3"/>
      <c r="S607" s="3"/>
      <c r="T607" s="3"/>
      <c r="U607" s="3"/>
      <c r="V607" s="3"/>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row>
    <row r="608" ht="14.25" customHeight="1">
      <c r="A608" s="1"/>
      <c r="B608" s="1"/>
      <c r="C608" s="1"/>
      <c r="D608" s="1"/>
      <c r="E608" s="1"/>
      <c r="F608" s="2"/>
      <c r="G608" s="2"/>
      <c r="H608" s="3"/>
      <c r="I608" s="3"/>
      <c r="J608" s="3"/>
      <c r="K608" s="3"/>
      <c r="L608" s="3"/>
      <c r="M608" s="3"/>
      <c r="N608" s="3"/>
      <c r="O608" s="3"/>
      <c r="P608" s="3"/>
      <c r="Q608" s="3"/>
      <c r="R608" s="3"/>
      <c r="S608" s="3"/>
      <c r="T608" s="3"/>
      <c r="U608" s="3"/>
      <c r="V608" s="3"/>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row>
    <row r="609" ht="14.25" customHeight="1">
      <c r="A609" s="1"/>
      <c r="B609" s="1"/>
      <c r="C609" s="1"/>
      <c r="D609" s="1"/>
      <c r="E609" s="1"/>
      <c r="F609" s="2"/>
      <c r="G609" s="2"/>
      <c r="H609" s="3"/>
      <c r="I609" s="3"/>
      <c r="J609" s="3"/>
      <c r="K609" s="3"/>
      <c r="L609" s="3"/>
      <c r="M609" s="3"/>
      <c r="N609" s="3"/>
      <c r="O609" s="3"/>
      <c r="P609" s="3"/>
      <c r="Q609" s="3"/>
      <c r="R609" s="3"/>
      <c r="S609" s="3"/>
      <c r="T609" s="3"/>
      <c r="U609" s="3"/>
      <c r="V609" s="3"/>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row>
    <row r="610" ht="14.25" customHeight="1">
      <c r="A610" s="1"/>
      <c r="B610" s="1"/>
      <c r="C610" s="1"/>
      <c r="D610" s="1"/>
      <c r="E610" s="1"/>
      <c r="F610" s="2"/>
      <c r="G610" s="2"/>
      <c r="H610" s="3"/>
      <c r="I610" s="3"/>
      <c r="J610" s="3"/>
      <c r="K610" s="3"/>
      <c r="L610" s="3"/>
      <c r="M610" s="3"/>
      <c r="N610" s="3"/>
      <c r="O610" s="3"/>
      <c r="P610" s="3"/>
      <c r="Q610" s="3"/>
      <c r="R610" s="3"/>
      <c r="S610" s="3"/>
      <c r="T610" s="3"/>
      <c r="U610" s="3"/>
      <c r="V610" s="3"/>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row>
    <row r="611" ht="14.25" customHeight="1">
      <c r="A611" s="1"/>
      <c r="B611" s="1"/>
      <c r="C611" s="1"/>
      <c r="D611" s="1"/>
      <c r="E611" s="1"/>
      <c r="F611" s="2"/>
      <c r="G611" s="2"/>
      <c r="H611" s="3"/>
      <c r="I611" s="3"/>
      <c r="J611" s="3"/>
      <c r="K611" s="3"/>
      <c r="L611" s="3"/>
      <c r="M611" s="3"/>
      <c r="N611" s="3"/>
      <c r="O611" s="3"/>
      <c r="P611" s="3"/>
      <c r="Q611" s="3"/>
      <c r="R611" s="3"/>
      <c r="S611" s="3"/>
      <c r="T611" s="3"/>
      <c r="U611" s="3"/>
      <c r="V611" s="3"/>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row>
    <row r="612" ht="14.25" customHeight="1">
      <c r="A612" s="1"/>
      <c r="B612" s="1"/>
      <c r="C612" s="1"/>
      <c r="D612" s="1"/>
      <c r="E612" s="1"/>
      <c r="F612" s="2"/>
      <c r="G612" s="2"/>
      <c r="H612" s="3"/>
      <c r="I612" s="3"/>
      <c r="J612" s="3"/>
      <c r="K612" s="3"/>
      <c r="L612" s="3"/>
      <c r="M612" s="3"/>
      <c r="N612" s="3"/>
      <c r="O612" s="3"/>
      <c r="P612" s="3"/>
      <c r="Q612" s="3"/>
      <c r="R612" s="3"/>
      <c r="S612" s="3"/>
      <c r="T612" s="3"/>
      <c r="U612" s="3"/>
      <c r="V612" s="3"/>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row>
    <row r="613" ht="14.25" customHeight="1">
      <c r="A613" s="1"/>
      <c r="B613" s="1"/>
      <c r="C613" s="1"/>
      <c r="D613" s="1"/>
      <c r="E613" s="1"/>
      <c r="F613" s="2"/>
      <c r="G613" s="2"/>
      <c r="H613" s="3"/>
      <c r="I613" s="3"/>
      <c r="J613" s="3"/>
      <c r="K613" s="3"/>
      <c r="L613" s="3"/>
      <c r="M613" s="3"/>
      <c r="N613" s="3"/>
      <c r="O613" s="3"/>
      <c r="P613" s="3"/>
      <c r="Q613" s="3"/>
      <c r="R613" s="3"/>
      <c r="S613" s="3"/>
      <c r="T613" s="3"/>
      <c r="U613" s="3"/>
      <c r="V613" s="3"/>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row>
    <row r="614" ht="14.25" customHeight="1">
      <c r="A614" s="1"/>
      <c r="B614" s="1"/>
      <c r="C614" s="1"/>
      <c r="D614" s="1"/>
      <c r="E614" s="1"/>
      <c r="F614" s="2"/>
      <c r="G614" s="2"/>
      <c r="H614" s="3"/>
      <c r="I614" s="3"/>
      <c r="J614" s="3"/>
      <c r="K614" s="3"/>
      <c r="L614" s="3"/>
      <c r="M614" s="3"/>
      <c r="N614" s="3"/>
      <c r="O614" s="3"/>
      <c r="P614" s="3"/>
      <c r="Q614" s="3"/>
      <c r="R614" s="3"/>
      <c r="S614" s="3"/>
      <c r="T614" s="3"/>
      <c r="U614" s="3"/>
      <c r="V614" s="3"/>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row>
    <row r="615" ht="14.25" customHeight="1">
      <c r="A615" s="1"/>
      <c r="B615" s="1"/>
      <c r="C615" s="1"/>
      <c r="D615" s="1"/>
      <c r="E615" s="1"/>
      <c r="F615" s="2"/>
      <c r="G615" s="2"/>
      <c r="H615" s="3"/>
      <c r="I615" s="3"/>
      <c r="J615" s="3"/>
      <c r="K615" s="3"/>
      <c r="L615" s="3"/>
      <c r="M615" s="3"/>
      <c r="N615" s="3"/>
      <c r="O615" s="3"/>
      <c r="P615" s="3"/>
      <c r="Q615" s="3"/>
      <c r="R615" s="3"/>
      <c r="S615" s="3"/>
      <c r="T615" s="3"/>
      <c r="U615" s="3"/>
      <c r="V615" s="3"/>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row>
    <row r="616" ht="14.25" customHeight="1">
      <c r="A616" s="1"/>
      <c r="B616" s="1"/>
      <c r="C616" s="1"/>
      <c r="D616" s="1"/>
      <c r="E616" s="1"/>
      <c r="F616" s="2"/>
      <c r="G616" s="2"/>
      <c r="H616" s="3"/>
      <c r="I616" s="3"/>
      <c r="J616" s="3"/>
      <c r="K616" s="3"/>
      <c r="L616" s="3"/>
      <c r="M616" s="3"/>
      <c r="N616" s="3"/>
      <c r="O616" s="3"/>
      <c r="P616" s="3"/>
      <c r="Q616" s="3"/>
      <c r="R616" s="3"/>
      <c r="S616" s="3"/>
      <c r="T616" s="3"/>
      <c r="U616" s="3"/>
      <c r="V616" s="3"/>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row>
    <row r="617" ht="14.25" customHeight="1">
      <c r="A617" s="1"/>
      <c r="B617" s="1"/>
      <c r="C617" s="1"/>
      <c r="D617" s="1"/>
      <c r="E617" s="1"/>
      <c r="F617" s="2"/>
      <c r="G617" s="2"/>
      <c r="H617" s="3"/>
      <c r="I617" s="3"/>
      <c r="J617" s="3"/>
      <c r="K617" s="3"/>
      <c r="L617" s="3"/>
      <c r="M617" s="3"/>
      <c r="N617" s="3"/>
      <c r="O617" s="3"/>
      <c r="P617" s="3"/>
      <c r="Q617" s="3"/>
      <c r="R617" s="3"/>
      <c r="S617" s="3"/>
      <c r="T617" s="3"/>
      <c r="U617" s="3"/>
      <c r="V617" s="3"/>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row>
    <row r="618" ht="14.25" customHeight="1">
      <c r="A618" s="1"/>
      <c r="B618" s="1"/>
      <c r="C618" s="1"/>
      <c r="D618" s="1"/>
      <c r="E618" s="1"/>
      <c r="F618" s="2"/>
      <c r="G618" s="2"/>
      <c r="H618" s="3"/>
      <c r="I618" s="3"/>
      <c r="J618" s="3"/>
      <c r="K618" s="3"/>
      <c r="L618" s="3"/>
      <c r="M618" s="3"/>
      <c r="N618" s="3"/>
      <c r="O618" s="3"/>
      <c r="P618" s="3"/>
      <c r="Q618" s="3"/>
      <c r="R618" s="3"/>
      <c r="S618" s="3"/>
      <c r="T618" s="3"/>
      <c r="U618" s="3"/>
      <c r="V618" s="3"/>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row>
    <row r="619" ht="14.25" customHeight="1">
      <c r="A619" s="1"/>
      <c r="B619" s="1"/>
      <c r="C619" s="1"/>
      <c r="D619" s="1"/>
      <c r="E619" s="1"/>
      <c r="F619" s="2"/>
      <c r="G619" s="2"/>
      <c r="H619" s="3"/>
      <c r="I619" s="3"/>
      <c r="J619" s="3"/>
      <c r="K619" s="3"/>
      <c r="L619" s="3"/>
      <c r="M619" s="3"/>
      <c r="N619" s="3"/>
      <c r="O619" s="3"/>
      <c r="P619" s="3"/>
      <c r="Q619" s="3"/>
      <c r="R619" s="3"/>
      <c r="S619" s="3"/>
      <c r="T619" s="3"/>
      <c r="U619" s="3"/>
      <c r="V619" s="3"/>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row>
    <row r="620" ht="14.25" customHeight="1">
      <c r="A620" s="1"/>
      <c r="B620" s="1"/>
      <c r="C620" s="1"/>
      <c r="D620" s="1"/>
      <c r="E620" s="1"/>
      <c r="F620" s="2"/>
      <c r="G620" s="2"/>
      <c r="H620" s="3"/>
      <c r="I620" s="3"/>
      <c r="J620" s="3"/>
      <c r="K620" s="3"/>
      <c r="L620" s="3"/>
      <c r="M620" s="3"/>
      <c r="N620" s="3"/>
      <c r="O620" s="3"/>
      <c r="P620" s="3"/>
      <c r="Q620" s="3"/>
      <c r="R620" s="3"/>
      <c r="S620" s="3"/>
      <c r="T620" s="3"/>
      <c r="U620" s="3"/>
      <c r="V620" s="3"/>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row>
    <row r="621" ht="14.25" customHeight="1">
      <c r="A621" s="1"/>
      <c r="B621" s="1"/>
      <c r="C621" s="1"/>
      <c r="D621" s="1"/>
      <c r="E621" s="1"/>
      <c r="F621" s="2"/>
      <c r="G621" s="2"/>
      <c r="H621" s="3"/>
      <c r="I621" s="3"/>
      <c r="J621" s="3"/>
      <c r="K621" s="3"/>
      <c r="L621" s="3"/>
      <c r="M621" s="3"/>
      <c r="N621" s="3"/>
      <c r="O621" s="3"/>
      <c r="P621" s="3"/>
      <c r="Q621" s="3"/>
      <c r="R621" s="3"/>
      <c r="S621" s="3"/>
      <c r="T621" s="3"/>
      <c r="U621" s="3"/>
      <c r="V621" s="3"/>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row>
    <row r="622" ht="14.25" customHeight="1">
      <c r="A622" s="1"/>
      <c r="B622" s="1"/>
      <c r="C622" s="1"/>
      <c r="D622" s="1"/>
      <c r="E622" s="1"/>
      <c r="F622" s="2"/>
      <c r="G622" s="2"/>
      <c r="H622" s="3"/>
      <c r="I622" s="3"/>
      <c r="J622" s="3"/>
      <c r="K622" s="3"/>
      <c r="L622" s="3"/>
      <c r="M622" s="3"/>
      <c r="N622" s="3"/>
      <c r="O622" s="3"/>
      <c r="P622" s="3"/>
      <c r="Q622" s="3"/>
      <c r="R622" s="3"/>
      <c r="S622" s="3"/>
      <c r="T622" s="3"/>
      <c r="U622" s="3"/>
      <c r="V622" s="3"/>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row>
    <row r="623" ht="14.25" customHeight="1">
      <c r="A623" s="1"/>
      <c r="B623" s="1"/>
      <c r="C623" s="1"/>
      <c r="D623" s="1"/>
      <c r="E623" s="1"/>
      <c r="F623" s="2"/>
      <c r="G623" s="2"/>
      <c r="H623" s="3"/>
      <c r="I623" s="3"/>
      <c r="J623" s="3"/>
      <c r="K623" s="3"/>
      <c r="L623" s="3"/>
      <c r="M623" s="3"/>
      <c r="N623" s="3"/>
      <c r="O623" s="3"/>
      <c r="P623" s="3"/>
      <c r="Q623" s="3"/>
      <c r="R623" s="3"/>
      <c r="S623" s="3"/>
      <c r="T623" s="3"/>
      <c r="U623" s="3"/>
      <c r="V623" s="3"/>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row>
    <row r="624" ht="14.25" customHeight="1">
      <c r="A624" s="1"/>
      <c r="B624" s="1"/>
      <c r="C624" s="1"/>
      <c r="D624" s="1"/>
      <c r="E624" s="1"/>
      <c r="F624" s="2"/>
      <c r="G624" s="2"/>
      <c r="H624" s="3"/>
      <c r="I624" s="3"/>
      <c r="J624" s="3"/>
      <c r="K624" s="3"/>
      <c r="L624" s="3"/>
      <c r="M624" s="3"/>
      <c r="N624" s="3"/>
      <c r="O624" s="3"/>
      <c r="P624" s="3"/>
      <c r="Q624" s="3"/>
      <c r="R624" s="3"/>
      <c r="S624" s="3"/>
      <c r="T624" s="3"/>
      <c r="U624" s="3"/>
      <c r="V624" s="3"/>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row>
    <row r="625" ht="14.25" customHeight="1">
      <c r="A625" s="1"/>
      <c r="B625" s="1"/>
      <c r="C625" s="1"/>
      <c r="D625" s="1"/>
      <c r="E625" s="1"/>
      <c r="F625" s="2"/>
      <c r="G625" s="2"/>
      <c r="H625" s="3"/>
      <c r="I625" s="3"/>
      <c r="J625" s="3"/>
      <c r="K625" s="3"/>
      <c r="L625" s="3"/>
      <c r="M625" s="3"/>
      <c r="N625" s="3"/>
      <c r="O625" s="3"/>
      <c r="P625" s="3"/>
      <c r="Q625" s="3"/>
      <c r="R625" s="3"/>
      <c r="S625" s="3"/>
      <c r="T625" s="3"/>
      <c r="U625" s="3"/>
      <c r="V625" s="3"/>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row>
    <row r="626" ht="14.25" customHeight="1">
      <c r="A626" s="1"/>
      <c r="B626" s="1"/>
      <c r="C626" s="1"/>
      <c r="D626" s="1"/>
      <c r="E626" s="1"/>
      <c r="F626" s="2"/>
      <c r="G626" s="2"/>
      <c r="H626" s="3"/>
      <c r="I626" s="3"/>
      <c r="J626" s="3"/>
      <c r="K626" s="3"/>
      <c r="L626" s="3"/>
      <c r="M626" s="3"/>
      <c r="N626" s="3"/>
      <c r="O626" s="3"/>
      <c r="P626" s="3"/>
      <c r="Q626" s="3"/>
      <c r="R626" s="3"/>
      <c r="S626" s="3"/>
      <c r="T626" s="3"/>
      <c r="U626" s="3"/>
      <c r="V626" s="3"/>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row>
    <row r="627" ht="14.25" customHeight="1">
      <c r="A627" s="1"/>
      <c r="B627" s="1"/>
      <c r="C627" s="1"/>
      <c r="D627" s="1"/>
      <c r="E627" s="1"/>
      <c r="F627" s="2"/>
      <c r="G627" s="2"/>
      <c r="H627" s="3"/>
      <c r="I627" s="3"/>
      <c r="J627" s="3"/>
      <c r="K627" s="3"/>
      <c r="L627" s="3"/>
      <c r="M627" s="3"/>
      <c r="N627" s="3"/>
      <c r="O627" s="3"/>
      <c r="P627" s="3"/>
      <c r="Q627" s="3"/>
      <c r="R627" s="3"/>
      <c r="S627" s="3"/>
      <c r="T627" s="3"/>
      <c r="U627" s="3"/>
      <c r="V627" s="3"/>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row>
    <row r="628" ht="14.25" customHeight="1">
      <c r="A628" s="1"/>
      <c r="B628" s="1"/>
      <c r="C628" s="1"/>
      <c r="D628" s="1"/>
      <c r="E628" s="1"/>
      <c r="F628" s="2"/>
      <c r="G628" s="2"/>
      <c r="H628" s="3"/>
      <c r="I628" s="3"/>
      <c r="J628" s="3"/>
      <c r="K628" s="3"/>
      <c r="L628" s="3"/>
      <c r="M628" s="3"/>
      <c r="N628" s="3"/>
      <c r="O628" s="3"/>
      <c r="P628" s="3"/>
      <c r="Q628" s="3"/>
      <c r="R628" s="3"/>
      <c r="S628" s="3"/>
      <c r="T628" s="3"/>
      <c r="U628" s="3"/>
      <c r="V628" s="3"/>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row>
    <row r="629" ht="14.25" customHeight="1">
      <c r="A629" s="1"/>
      <c r="B629" s="1"/>
      <c r="C629" s="1"/>
      <c r="D629" s="1"/>
      <c r="E629" s="1"/>
      <c r="F629" s="2"/>
      <c r="G629" s="2"/>
      <c r="H629" s="3"/>
      <c r="I629" s="3"/>
      <c r="J629" s="3"/>
      <c r="K629" s="3"/>
      <c r="L629" s="3"/>
      <c r="M629" s="3"/>
      <c r="N629" s="3"/>
      <c r="O629" s="3"/>
      <c r="P629" s="3"/>
      <c r="Q629" s="3"/>
      <c r="R629" s="3"/>
      <c r="S629" s="3"/>
      <c r="T629" s="3"/>
      <c r="U629" s="3"/>
      <c r="V629" s="3"/>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row>
    <row r="630" ht="14.25" customHeight="1">
      <c r="A630" s="1"/>
      <c r="B630" s="1"/>
      <c r="C630" s="1"/>
      <c r="D630" s="1"/>
      <c r="E630" s="1"/>
      <c r="F630" s="2"/>
      <c r="G630" s="2"/>
      <c r="H630" s="3"/>
      <c r="I630" s="3"/>
      <c r="J630" s="3"/>
      <c r="K630" s="3"/>
      <c r="L630" s="3"/>
      <c r="M630" s="3"/>
      <c r="N630" s="3"/>
      <c r="O630" s="3"/>
      <c r="P630" s="3"/>
      <c r="Q630" s="3"/>
      <c r="R630" s="3"/>
      <c r="S630" s="3"/>
      <c r="T630" s="3"/>
      <c r="U630" s="3"/>
      <c r="V630" s="3"/>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row>
    <row r="631" ht="14.25" customHeight="1">
      <c r="A631" s="1"/>
      <c r="B631" s="1"/>
      <c r="C631" s="1"/>
      <c r="D631" s="1"/>
      <c r="E631" s="1"/>
      <c r="F631" s="2"/>
      <c r="G631" s="2"/>
      <c r="H631" s="3"/>
      <c r="I631" s="3"/>
      <c r="J631" s="3"/>
      <c r="K631" s="3"/>
      <c r="L631" s="3"/>
      <c r="M631" s="3"/>
      <c r="N631" s="3"/>
      <c r="O631" s="3"/>
      <c r="P631" s="3"/>
      <c r="Q631" s="3"/>
      <c r="R631" s="3"/>
      <c r="S631" s="3"/>
      <c r="T631" s="3"/>
      <c r="U631" s="3"/>
      <c r="V631" s="3"/>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row>
    <row r="632" ht="14.25" customHeight="1">
      <c r="A632" s="1"/>
      <c r="B632" s="1"/>
      <c r="C632" s="1"/>
      <c r="D632" s="1"/>
      <c r="E632" s="1"/>
      <c r="F632" s="2"/>
      <c r="G632" s="2"/>
      <c r="H632" s="3"/>
      <c r="I632" s="3"/>
      <c r="J632" s="3"/>
      <c r="K632" s="3"/>
      <c r="L632" s="3"/>
      <c r="M632" s="3"/>
      <c r="N632" s="3"/>
      <c r="O632" s="3"/>
      <c r="P632" s="3"/>
      <c r="Q632" s="3"/>
      <c r="R632" s="3"/>
      <c r="S632" s="3"/>
      <c r="T632" s="3"/>
      <c r="U632" s="3"/>
      <c r="V632" s="3"/>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row>
    <row r="633" ht="14.25" customHeight="1">
      <c r="A633" s="1"/>
      <c r="B633" s="1"/>
      <c r="C633" s="1"/>
      <c r="D633" s="1"/>
      <c r="E633" s="1"/>
      <c r="F633" s="2"/>
      <c r="G633" s="2"/>
      <c r="H633" s="3"/>
      <c r="I633" s="3"/>
      <c r="J633" s="3"/>
      <c r="K633" s="3"/>
      <c r="L633" s="3"/>
      <c r="M633" s="3"/>
      <c r="N633" s="3"/>
      <c r="O633" s="3"/>
      <c r="P633" s="3"/>
      <c r="Q633" s="3"/>
      <c r="R633" s="3"/>
      <c r="S633" s="3"/>
      <c r="T633" s="3"/>
      <c r="U633" s="3"/>
      <c r="V633" s="3"/>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row>
    <row r="634" ht="14.25" customHeight="1">
      <c r="A634" s="1"/>
      <c r="B634" s="1"/>
      <c r="C634" s="1"/>
      <c r="D634" s="1"/>
      <c r="E634" s="1"/>
      <c r="F634" s="2"/>
      <c r="G634" s="2"/>
      <c r="H634" s="3"/>
      <c r="I634" s="3"/>
      <c r="J634" s="3"/>
      <c r="K634" s="3"/>
      <c r="L634" s="3"/>
      <c r="M634" s="3"/>
      <c r="N634" s="3"/>
      <c r="O634" s="3"/>
      <c r="P634" s="3"/>
      <c r="Q634" s="3"/>
      <c r="R634" s="3"/>
      <c r="S634" s="3"/>
      <c r="T634" s="3"/>
      <c r="U634" s="3"/>
      <c r="V634" s="3"/>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row>
    <row r="635" ht="14.25" customHeight="1">
      <c r="A635" s="1"/>
      <c r="B635" s="1"/>
      <c r="C635" s="1"/>
      <c r="D635" s="1"/>
      <c r="E635" s="1"/>
      <c r="F635" s="2"/>
      <c r="G635" s="2"/>
      <c r="H635" s="3"/>
      <c r="I635" s="3"/>
      <c r="J635" s="3"/>
      <c r="K635" s="3"/>
      <c r="L635" s="3"/>
      <c r="M635" s="3"/>
      <c r="N635" s="3"/>
      <c r="O635" s="3"/>
      <c r="P635" s="3"/>
      <c r="Q635" s="3"/>
      <c r="R635" s="3"/>
      <c r="S635" s="3"/>
      <c r="T635" s="3"/>
      <c r="U635" s="3"/>
      <c r="V635" s="3"/>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row>
    <row r="636" ht="14.25" customHeight="1">
      <c r="A636" s="1"/>
      <c r="B636" s="1"/>
      <c r="C636" s="1"/>
      <c r="D636" s="1"/>
      <c r="E636" s="1"/>
      <c r="F636" s="2"/>
      <c r="G636" s="2"/>
      <c r="H636" s="3"/>
      <c r="I636" s="3"/>
      <c r="J636" s="3"/>
      <c r="K636" s="3"/>
      <c r="L636" s="3"/>
      <c r="M636" s="3"/>
      <c r="N636" s="3"/>
      <c r="O636" s="3"/>
      <c r="P636" s="3"/>
      <c r="Q636" s="3"/>
      <c r="R636" s="3"/>
      <c r="S636" s="3"/>
      <c r="T636" s="3"/>
      <c r="U636" s="3"/>
      <c r="V636" s="3"/>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row>
    <row r="637" ht="14.25" customHeight="1">
      <c r="A637" s="1"/>
      <c r="B637" s="1"/>
      <c r="C637" s="1"/>
      <c r="D637" s="1"/>
      <c r="E637" s="1"/>
      <c r="F637" s="2"/>
      <c r="G637" s="2"/>
      <c r="H637" s="3"/>
      <c r="I637" s="3"/>
      <c r="J637" s="3"/>
      <c r="K637" s="3"/>
      <c r="L637" s="3"/>
      <c r="M637" s="3"/>
      <c r="N637" s="3"/>
      <c r="O637" s="3"/>
      <c r="P637" s="3"/>
      <c r="Q637" s="3"/>
      <c r="R637" s="3"/>
      <c r="S637" s="3"/>
      <c r="T637" s="3"/>
      <c r="U637" s="3"/>
      <c r="V637" s="3"/>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row>
    <row r="638" ht="14.25" customHeight="1">
      <c r="A638" s="1"/>
      <c r="B638" s="1"/>
      <c r="C638" s="1"/>
      <c r="D638" s="1"/>
      <c r="E638" s="1"/>
      <c r="F638" s="2"/>
      <c r="G638" s="2"/>
      <c r="H638" s="3"/>
      <c r="I638" s="3"/>
      <c r="J638" s="3"/>
      <c r="K638" s="3"/>
      <c r="L638" s="3"/>
      <c r="M638" s="3"/>
      <c r="N638" s="3"/>
      <c r="O638" s="3"/>
      <c r="P638" s="3"/>
      <c r="Q638" s="3"/>
      <c r="R638" s="3"/>
      <c r="S638" s="3"/>
      <c r="T638" s="3"/>
      <c r="U638" s="3"/>
      <c r="V638" s="3"/>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row>
    <row r="639" ht="14.25" customHeight="1">
      <c r="A639" s="1"/>
      <c r="B639" s="1"/>
      <c r="C639" s="1"/>
      <c r="D639" s="1"/>
      <c r="E639" s="1"/>
      <c r="F639" s="2"/>
      <c r="G639" s="2"/>
      <c r="H639" s="3"/>
      <c r="I639" s="3"/>
      <c r="J639" s="3"/>
      <c r="K639" s="3"/>
      <c r="L639" s="3"/>
      <c r="M639" s="3"/>
      <c r="N639" s="3"/>
      <c r="O639" s="3"/>
      <c r="P639" s="3"/>
      <c r="Q639" s="3"/>
      <c r="R639" s="3"/>
      <c r="S639" s="3"/>
      <c r="T639" s="3"/>
      <c r="U639" s="3"/>
      <c r="V639" s="3"/>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row>
    <row r="640" ht="14.25" customHeight="1">
      <c r="A640" s="1"/>
      <c r="B640" s="1"/>
      <c r="C640" s="1"/>
      <c r="D640" s="1"/>
      <c r="E640" s="1"/>
      <c r="F640" s="2"/>
      <c r="G640" s="2"/>
      <c r="H640" s="3"/>
      <c r="I640" s="3"/>
      <c r="J640" s="3"/>
      <c r="K640" s="3"/>
      <c r="L640" s="3"/>
      <c r="M640" s="3"/>
      <c r="N640" s="3"/>
      <c r="O640" s="3"/>
      <c r="P640" s="3"/>
      <c r="Q640" s="3"/>
      <c r="R640" s="3"/>
      <c r="S640" s="3"/>
      <c r="T640" s="3"/>
      <c r="U640" s="3"/>
      <c r="V640" s="3"/>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row>
    <row r="641" ht="14.25" customHeight="1">
      <c r="A641" s="1"/>
      <c r="B641" s="1"/>
      <c r="C641" s="1"/>
      <c r="D641" s="1"/>
      <c r="E641" s="1"/>
      <c r="F641" s="2"/>
      <c r="G641" s="2"/>
      <c r="H641" s="3"/>
      <c r="I641" s="3"/>
      <c r="J641" s="3"/>
      <c r="K641" s="3"/>
      <c r="L641" s="3"/>
      <c r="M641" s="3"/>
      <c r="N641" s="3"/>
      <c r="O641" s="3"/>
      <c r="P641" s="3"/>
      <c r="Q641" s="3"/>
      <c r="R641" s="3"/>
      <c r="S641" s="3"/>
      <c r="T641" s="3"/>
      <c r="U641" s="3"/>
      <c r="V641" s="3"/>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row>
    <row r="642" ht="14.25" customHeight="1">
      <c r="A642" s="1"/>
      <c r="B642" s="1"/>
      <c r="C642" s="1"/>
      <c r="D642" s="1"/>
      <c r="E642" s="1"/>
      <c r="F642" s="2"/>
      <c r="G642" s="2"/>
      <c r="H642" s="3"/>
      <c r="I642" s="3"/>
      <c r="J642" s="3"/>
      <c r="K642" s="3"/>
      <c r="L642" s="3"/>
      <c r="M642" s="3"/>
      <c r="N642" s="3"/>
      <c r="O642" s="3"/>
      <c r="P642" s="3"/>
      <c r="Q642" s="3"/>
      <c r="R642" s="3"/>
      <c r="S642" s="3"/>
      <c r="T642" s="3"/>
      <c r="U642" s="3"/>
      <c r="V642" s="3"/>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row>
    <row r="643" ht="14.25" customHeight="1">
      <c r="A643" s="1"/>
      <c r="B643" s="1"/>
      <c r="C643" s="1"/>
      <c r="D643" s="1"/>
      <c r="E643" s="1"/>
      <c r="F643" s="2"/>
      <c r="G643" s="2"/>
      <c r="H643" s="3"/>
      <c r="I643" s="3"/>
      <c r="J643" s="3"/>
      <c r="K643" s="3"/>
      <c r="L643" s="3"/>
      <c r="M643" s="3"/>
      <c r="N643" s="3"/>
      <c r="O643" s="3"/>
      <c r="P643" s="3"/>
      <c r="Q643" s="3"/>
      <c r="R643" s="3"/>
      <c r="S643" s="3"/>
      <c r="T643" s="3"/>
      <c r="U643" s="3"/>
      <c r="V643" s="3"/>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row>
    <row r="644" ht="14.25" customHeight="1">
      <c r="A644" s="1"/>
      <c r="B644" s="1"/>
      <c r="C644" s="1"/>
      <c r="D644" s="1"/>
      <c r="E644" s="1"/>
      <c r="F644" s="2"/>
      <c r="G644" s="2"/>
      <c r="H644" s="3"/>
      <c r="I644" s="3"/>
      <c r="J644" s="3"/>
      <c r="K644" s="3"/>
      <c r="L644" s="3"/>
      <c r="M644" s="3"/>
      <c r="N644" s="3"/>
      <c r="O644" s="3"/>
      <c r="P644" s="3"/>
      <c r="Q644" s="3"/>
      <c r="R644" s="3"/>
      <c r="S644" s="3"/>
      <c r="T644" s="3"/>
      <c r="U644" s="3"/>
      <c r="V644" s="3"/>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row>
    <row r="645" ht="14.25" customHeight="1">
      <c r="A645" s="1"/>
      <c r="B645" s="1"/>
      <c r="C645" s="1"/>
      <c r="D645" s="1"/>
      <c r="E645" s="1"/>
      <c r="F645" s="2"/>
      <c r="G645" s="2"/>
      <c r="H645" s="3"/>
      <c r="I645" s="3"/>
      <c r="J645" s="3"/>
      <c r="K645" s="3"/>
      <c r="L645" s="3"/>
      <c r="M645" s="3"/>
      <c r="N645" s="3"/>
      <c r="O645" s="3"/>
      <c r="P645" s="3"/>
      <c r="Q645" s="3"/>
      <c r="R645" s="3"/>
      <c r="S645" s="3"/>
      <c r="T645" s="3"/>
      <c r="U645" s="3"/>
      <c r="V645" s="3"/>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row>
    <row r="646" ht="14.25" customHeight="1">
      <c r="A646" s="1"/>
      <c r="B646" s="1"/>
      <c r="C646" s="1"/>
      <c r="D646" s="1"/>
      <c r="E646" s="1"/>
      <c r="F646" s="2"/>
      <c r="G646" s="2"/>
      <c r="H646" s="3"/>
      <c r="I646" s="3"/>
      <c r="J646" s="3"/>
      <c r="K646" s="3"/>
      <c r="L646" s="3"/>
      <c r="M646" s="3"/>
      <c r="N646" s="3"/>
      <c r="O646" s="3"/>
      <c r="P646" s="3"/>
      <c r="Q646" s="3"/>
      <c r="R646" s="3"/>
      <c r="S646" s="3"/>
      <c r="T646" s="3"/>
      <c r="U646" s="3"/>
      <c r="V646" s="3"/>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row>
    <row r="647" ht="14.25" customHeight="1">
      <c r="A647" s="1"/>
      <c r="B647" s="1"/>
      <c r="C647" s="1"/>
      <c r="D647" s="1"/>
      <c r="E647" s="1"/>
      <c r="F647" s="2"/>
      <c r="G647" s="2"/>
      <c r="H647" s="3"/>
      <c r="I647" s="3"/>
      <c r="J647" s="3"/>
      <c r="K647" s="3"/>
      <c r="L647" s="3"/>
      <c r="M647" s="3"/>
      <c r="N647" s="3"/>
      <c r="O647" s="3"/>
      <c r="P647" s="3"/>
      <c r="Q647" s="3"/>
      <c r="R647" s="3"/>
      <c r="S647" s="3"/>
      <c r="T647" s="3"/>
      <c r="U647" s="3"/>
      <c r="V647" s="3"/>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row>
    <row r="648" ht="14.25" customHeight="1">
      <c r="A648" s="1"/>
      <c r="B648" s="1"/>
      <c r="C648" s="1"/>
      <c r="D648" s="1"/>
      <c r="E648" s="1"/>
      <c r="F648" s="2"/>
      <c r="G648" s="2"/>
      <c r="H648" s="3"/>
      <c r="I648" s="3"/>
      <c r="J648" s="3"/>
      <c r="K648" s="3"/>
      <c r="L648" s="3"/>
      <c r="M648" s="3"/>
      <c r="N648" s="3"/>
      <c r="O648" s="3"/>
      <c r="P648" s="3"/>
      <c r="Q648" s="3"/>
      <c r="R648" s="3"/>
      <c r="S648" s="3"/>
      <c r="T648" s="3"/>
      <c r="U648" s="3"/>
      <c r="V648" s="3"/>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row>
    <row r="649" ht="14.25" customHeight="1">
      <c r="A649" s="1"/>
      <c r="B649" s="1"/>
      <c r="C649" s="1"/>
      <c r="D649" s="1"/>
      <c r="E649" s="1"/>
      <c r="F649" s="2"/>
      <c r="G649" s="2"/>
      <c r="H649" s="3"/>
      <c r="I649" s="3"/>
      <c r="J649" s="3"/>
      <c r="K649" s="3"/>
      <c r="L649" s="3"/>
      <c r="M649" s="3"/>
      <c r="N649" s="3"/>
      <c r="O649" s="3"/>
      <c r="P649" s="3"/>
      <c r="Q649" s="3"/>
      <c r="R649" s="3"/>
      <c r="S649" s="3"/>
      <c r="T649" s="3"/>
      <c r="U649" s="3"/>
      <c r="V649" s="3"/>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row>
    <row r="650" ht="14.25" customHeight="1">
      <c r="A650" s="1"/>
      <c r="B650" s="1"/>
      <c r="C650" s="1"/>
      <c r="D650" s="1"/>
      <c r="E650" s="1"/>
      <c r="F650" s="2"/>
      <c r="G650" s="2"/>
      <c r="H650" s="3"/>
      <c r="I650" s="3"/>
      <c r="J650" s="3"/>
      <c r="K650" s="3"/>
      <c r="L650" s="3"/>
      <c r="M650" s="3"/>
      <c r="N650" s="3"/>
      <c r="O650" s="3"/>
      <c r="P650" s="3"/>
      <c r="Q650" s="3"/>
      <c r="R650" s="3"/>
      <c r="S650" s="3"/>
      <c r="T650" s="3"/>
      <c r="U650" s="3"/>
      <c r="V650" s="3"/>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row>
    <row r="651" ht="14.25" customHeight="1">
      <c r="A651" s="1"/>
      <c r="B651" s="1"/>
      <c r="C651" s="1"/>
      <c r="D651" s="1"/>
      <c r="E651" s="1"/>
      <c r="F651" s="2"/>
      <c r="G651" s="2"/>
      <c r="H651" s="3"/>
      <c r="I651" s="3"/>
      <c r="J651" s="3"/>
      <c r="K651" s="3"/>
      <c r="L651" s="3"/>
      <c r="M651" s="3"/>
      <c r="N651" s="3"/>
      <c r="O651" s="3"/>
      <c r="P651" s="3"/>
      <c r="Q651" s="3"/>
      <c r="R651" s="3"/>
      <c r="S651" s="3"/>
      <c r="T651" s="3"/>
      <c r="U651" s="3"/>
      <c r="V651" s="3"/>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row>
    <row r="652" ht="14.25" customHeight="1">
      <c r="A652" s="1"/>
      <c r="B652" s="1"/>
      <c r="C652" s="1"/>
      <c r="D652" s="1"/>
      <c r="E652" s="1"/>
      <c r="F652" s="2"/>
      <c r="G652" s="2"/>
      <c r="H652" s="3"/>
      <c r="I652" s="3"/>
      <c r="J652" s="3"/>
      <c r="K652" s="3"/>
      <c r="L652" s="3"/>
      <c r="M652" s="3"/>
      <c r="N652" s="3"/>
      <c r="O652" s="3"/>
      <c r="P652" s="3"/>
      <c r="Q652" s="3"/>
      <c r="R652" s="3"/>
      <c r="S652" s="3"/>
      <c r="T652" s="3"/>
      <c r="U652" s="3"/>
      <c r="V652" s="3"/>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row>
    <row r="653" ht="14.25" customHeight="1">
      <c r="A653" s="1"/>
      <c r="B653" s="1"/>
      <c r="C653" s="1"/>
      <c r="D653" s="1"/>
      <c r="E653" s="1"/>
      <c r="F653" s="2"/>
      <c r="G653" s="2"/>
      <c r="H653" s="3"/>
      <c r="I653" s="3"/>
      <c r="J653" s="3"/>
      <c r="K653" s="3"/>
      <c r="L653" s="3"/>
      <c r="M653" s="3"/>
      <c r="N653" s="3"/>
      <c r="O653" s="3"/>
      <c r="P653" s="3"/>
      <c r="Q653" s="3"/>
      <c r="R653" s="3"/>
      <c r="S653" s="3"/>
      <c r="T653" s="3"/>
      <c r="U653" s="3"/>
      <c r="V653" s="3"/>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row>
    <row r="654" ht="14.25" customHeight="1">
      <c r="A654" s="1"/>
      <c r="B654" s="1"/>
      <c r="C654" s="1"/>
      <c r="D654" s="1"/>
      <c r="E654" s="1"/>
      <c r="F654" s="2"/>
      <c r="G654" s="2"/>
      <c r="H654" s="3"/>
      <c r="I654" s="3"/>
      <c r="J654" s="3"/>
      <c r="K654" s="3"/>
      <c r="L654" s="3"/>
      <c r="M654" s="3"/>
      <c r="N654" s="3"/>
      <c r="O654" s="3"/>
      <c r="P654" s="3"/>
      <c r="Q654" s="3"/>
      <c r="R654" s="3"/>
      <c r="S654" s="3"/>
      <c r="T654" s="3"/>
      <c r="U654" s="3"/>
      <c r="V654" s="3"/>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row>
    <row r="655" ht="14.25" customHeight="1">
      <c r="A655" s="1"/>
      <c r="B655" s="1"/>
      <c r="C655" s="1"/>
      <c r="D655" s="1"/>
      <c r="E655" s="1"/>
      <c r="F655" s="2"/>
      <c r="G655" s="2"/>
      <c r="H655" s="3"/>
      <c r="I655" s="3"/>
      <c r="J655" s="3"/>
      <c r="K655" s="3"/>
      <c r="L655" s="3"/>
      <c r="M655" s="3"/>
      <c r="N655" s="3"/>
      <c r="O655" s="3"/>
      <c r="P655" s="3"/>
      <c r="Q655" s="3"/>
      <c r="R655" s="3"/>
      <c r="S655" s="3"/>
      <c r="T655" s="3"/>
      <c r="U655" s="3"/>
      <c r="V655" s="3"/>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row>
    <row r="656" ht="14.25" customHeight="1">
      <c r="A656" s="1"/>
      <c r="B656" s="1"/>
      <c r="C656" s="1"/>
      <c r="D656" s="1"/>
      <c r="E656" s="1"/>
      <c r="F656" s="2"/>
      <c r="G656" s="2"/>
      <c r="H656" s="3"/>
      <c r="I656" s="3"/>
      <c r="J656" s="3"/>
      <c r="K656" s="3"/>
      <c r="L656" s="3"/>
      <c r="M656" s="3"/>
      <c r="N656" s="3"/>
      <c r="O656" s="3"/>
      <c r="P656" s="3"/>
      <c r="Q656" s="3"/>
      <c r="R656" s="3"/>
      <c r="S656" s="3"/>
      <c r="T656" s="3"/>
      <c r="U656" s="3"/>
      <c r="V656" s="3"/>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row>
    <row r="657" ht="14.25" customHeight="1">
      <c r="A657" s="1"/>
      <c r="B657" s="1"/>
      <c r="C657" s="1"/>
      <c r="D657" s="1"/>
      <c r="E657" s="1"/>
      <c r="F657" s="2"/>
      <c r="G657" s="2"/>
      <c r="H657" s="3"/>
      <c r="I657" s="3"/>
      <c r="J657" s="3"/>
      <c r="K657" s="3"/>
      <c r="L657" s="3"/>
      <c r="M657" s="3"/>
      <c r="N657" s="3"/>
      <c r="O657" s="3"/>
      <c r="P657" s="3"/>
      <c r="Q657" s="3"/>
      <c r="R657" s="3"/>
      <c r="S657" s="3"/>
      <c r="T657" s="3"/>
      <c r="U657" s="3"/>
      <c r="V657" s="3"/>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row>
    <row r="658" ht="14.25" customHeight="1">
      <c r="A658" s="1"/>
      <c r="B658" s="1"/>
      <c r="C658" s="1"/>
      <c r="D658" s="1"/>
      <c r="E658" s="1"/>
      <c r="F658" s="2"/>
      <c r="G658" s="2"/>
      <c r="H658" s="3"/>
      <c r="I658" s="3"/>
      <c r="J658" s="3"/>
      <c r="K658" s="3"/>
      <c r="L658" s="3"/>
      <c r="M658" s="3"/>
      <c r="N658" s="3"/>
      <c r="O658" s="3"/>
      <c r="P658" s="3"/>
      <c r="Q658" s="3"/>
      <c r="R658" s="3"/>
      <c r="S658" s="3"/>
      <c r="T658" s="3"/>
      <c r="U658" s="3"/>
      <c r="V658" s="3"/>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row>
    <row r="659" ht="14.25" customHeight="1">
      <c r="A659" s="1"/>
      <c r="B659" s="1"/>
      <c r="C659" s="1"/>
      <c r="D659" s="1"/>
      <c r="E659" s="1"/>
      <c r="F659" s="2"/>
      <c r="G659" s="2"/>
      <c r="H659" s="3"/>
      <c r="I659" s="3"/>
      <c r="J659" s="3"/>
      <c r="K659" s="3"/>
      <c r="L659" s="3"/>
      <c r="M659" s="3"/>
      <c r="N659" s="3"/>
      <c r="O659" s="3"/>
      <c r="P659" s="3"/>
      <c r="Q659" s="3"/>
      <c r="R659" s="3"/>
      <c r="S659" s="3"/>
      <c r="T659" s="3"/>
      <c r="U659" s="3"/>
      <c r="V659" s="3"/>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row>
    <row r="660" ht="14.25" customHeight="1">
      <c r="A660" s="1"/>
      <c r="B660" s="1"/>
      <c r="C660" s="1"/>
      <c r="D660" s="1"/>
      <c r="E660" s="1"/>
      <c r="F660" s="2"/>
      <c r="G660" s="2"/>
      <c r="H660" s="3"/>
      <c r="I660" s="3"/>
      <c r="J660" s="3"/>
      <c r="K660" s="3"/>
      <c r="L660" s="3"/>
      <c r="M660" s="3"/>
      <c r="N660" s="3"/>
      <c r="O660" s="3"/>
      <c r="P660" s="3"/>
      <c r="Q660" s="3"/>
      <c r="R660" s="3"/>
      <c r="S660" s="3"/>
      <c r="T660" s="3"/>
      <c r="U660" s="3"/>
      <c r="V660" s="3"/>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row>
    <row r="661" ht="14.25" customHeight="1">
      <c r="A661" s="1"/>
      <c r="B661" s="1"/>
      <c r="C661" s="1"/>
      <c r="D661" s="1"/>
      <c r="E661" s="1"/>
      <c r="F661" s="2"/>
      <c r="G661" s="2"/>
      <c r="H661" s="3"/>
      <c r="I661" s="3"/>
      <c r="J661" s="3"/>
      <c r="K661" s="3"/>
      <c r="L661" s="3"/>
      <c r="M661" s="3"/>
      <c r="N661" s="3"/>
      <c r="O661" s="3"/>
      <c r="P661" s="3"/>
      <c r="Q661" s="3"/>
      <c r="R661" s="3"/>
      <c r="S661" s="3"/>
      <c r="T661" s="3"/>
      <c r="U661" s="3"/>
      <c r="V661" s="3"/>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row>
    <row r="662" ht="14.25" customHeight="1">
      <c r="A662" s="1"/>
      <c r="B662" s="1"/>
      <c r="C662" s="1"/>
      <c r="D662" s="1"/>
      <c r="E662" s="1"/>
      <c r="F662" s="2"/>
      <c r="G662" s="2"/>
      <c r="H662" s="3"/>
      <c r="I662" s="3"/>
      <c r="J662" s="3"/>
      <c r="K662" s="3"/>
      <c r="L662" s="3"/>
      <c r="M662" s="3"/>
      <c r="N662" s="3"/>
      <c r="O662" s="3"/>
      <c r="P662" s="3"/>
      <c r="Q662" s="3"/>
      <c r="R662" s="3"/>
      <c r="S662" s="3"/>
      <c r="T662" s="3"/>
      <c r="U662" s="3"/>
      <c r="V662" s="3"/>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row>
    <row r="663" ht="14.25" customHeight="1">
      <c r="A663" s="1"/>
      <c r="B663" s="1"/>
      <c r="C663" s="1"/>
      <c r="D663" s="1"/>
      <c r="E663" s="1"/>
      <c r="F663" s="2"/>
      <c r="G663" s="2"/>
      <c r="H663" s="3"/>
      <c r="I663" s="3"/>
      <c r="J663" s="3"/>
      <c r="K663" s="3"/>
      <c r="L663" s="3"/>
      <c r="M663" s="3"/>
      <c r="N663" s="3"/>
      <c r="O663" s="3"/>
      <c r="P663" s="3"/>
      <c r="Q663" s="3"/>
      <c r="R663" s="3"/>
      <c r="S663" s="3"/>
      <c r="T663" s="3"/>
      <c r="U663" s="3"/>
      <c r="V663" s="3"/>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row>
    <row r="664" ht="14.25" customHeight="1">
      <c r="A664" s="1"/>
      <c r="B664" s="1"/>
      <c r="C664" s="1"/>
      <c r="D664" s="1"/>
      <c r="E664" s="1"/>
      <c r="F664" s="2"/>
      <c r="G664" s="2"/>
      <c r="H664" s="3"/>
      <c r="I664" s="3"/>
      <c r="J664" s="3"/>
      <c r="K664" s="3"/>
      <c r="L664" s="3"/>
      <c r="M664" s="3"/>
      <c r="N664" s="3"/>
      <c r="O664" s="3"/>
      <c r="P664" s="3"/>
      <c r="Q664" s="3"/>
      <c r="R664" s="3"/>
      <c r="S664" s="3"/>
      <c r="T664" s="3"/>
      <c r="U664" s="3"/>
      <c r="V664" s="3"/>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row>
    <row r="665" ht="14.25" customHeight="1">
      <c r="A665" s="1"/>
      <c r="B665" s="1"/>
      <c r="C665" s="1"/>
      <c r="D665" s="1"/>
      <c r="E665" s="1"/>
      <c r="F665" s="2"/>
      <c r="G665" s="2"/>
      <c r="H665" s="3"/>
      <c r="I665" s="3"/>
      <c r="J665" s="3"/>
      <c r="K665" s="3"/>
      <c r="L665" s="3"/>
      <c r="M665" s="3"/>
      <c r="N665" s="3"/>
      <c r="O665" s="3"/>
      <c r="P665" s="3"/>
      <c r="Q665" s="3"/>
      <c r="R665" s="3"/>
      <c r="S665" s="3"/>
      <c r="T665" s="3"/>
      <c r="U665" s="3"/>
      <c r="V665" s="3"/>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row>
    <row r="666" ht="14.25" customHeight="1">
      <c r="A666" s="1"/>
      <c r="B666" s="1"/>
      <c r="C666" s="1"/>
      <c r="D666" s="1"/>
      <c r="E666" s="1"/>
      <c r="F666" s="2"/>
      <c r="G666" s="2"/>
      <c r="H666" s="3"/>
      <c r="I666" s="3"/>
      <c r="J666" s="3"/>
      <c r="K666" s="3"/>
      <c r="L666" s="3"/>
      <c r="M666" s="3"/>
      <c r="N666" s="3"/>
      <c r="O666" s="3"/>
      <c r="P666" s="3"/>
      <c r="Q666" s="3"/>
      <c r="R666" s="3"/>
      <c r="S666" s="3"/>
      <c r="T666" s="3"/>
      <c r="U666" s="3"/>
      <c r="V666" s="3"/>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row>
    <row r="667" ht="14.25" customHeight="1">
      <c r="A667" s="1"/>
      <c r="B667" s="1"/>
      <c r="C667" s="1"/>
      <c r="D667" s="1"/>
      <c r="E667" s="1"/>
      <c r="F667" s="2"/>
      <c r="G667" s="2"/>
      <c r="H667" s="3"/>
      <c r="I667" s="3"/>
      <c r="J667" s="3"/>
      <c r="K667" s="3"/>
      <c r="L667" s="3"/>
      <c r="M667" s="3"/>
      <c r="N667" s="3"/>
      <c r="O667" s="3"/>
      <c r="P667" s="3"/>
      <c r="Q667" s="3"/>
      <c r="R667" s="3"/>
      <c r="S667" s="3"/>
      <c r="T667" s="3"/>
      <c r="U667" s="3"/>
      <c r="V667" s="3"/>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row>
    <row r="668" ht="14.25" customHeight="1">
      <c r="A668" s="1"/>
      <c r="B668" s="1"/>
      <c r="C668" s="1"/>
      <c r="D668" s="1"/>
      <c r="E668" s="1"/>
      <c r="F668" s="2"/>
      <c r="G668" s="2"/>
      <c r="H668" s="3"/>
      <c r="I668" s="3"/>
      <c r="J668" s="3"/>
      <c r="K668" s="3"/>
      <c r="L668" s="3"/>
      <c r="M668" s="3"/>
      <c r="N668" s="3"/>
      <c r="O668" s="3"/>
      <c r="P668" s="3"/>
      <c r="Q668" s="3"/>
      <c r="R668" s="3"/>
      <c r="S668" s="3"/>
      <c r="T668" s="3"/>
      <c r="U668" s="3"/>
      <c r="V668" s="3"/>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row>
    <row r="669" ht="14.25" customHeight="1">
      <c r="A669" s="1"/>
      <c r="B669" s="1"/>
      <c r="C669" s="1"/>
      <c r="D669" s="1"/>
      <c r="E669" s="1"/>
      <c r="F669" s="2"/>
      <c r="G669" s="2"/>
      <c r="H669" s="3"/>
      <c r="I669" s="3"/>
      <c r="J669" s="3"/>
      <c r="K669" s="3"/>
      <c r="L669" s="3"/>
      <c r="M669" s="3"/>
      <c r="N669" s="3"/>
      <c r="O669" s="3"/>
      <c r="P669" s="3"/>
      <c r="Q669" s="3"/>
      <c r="R669" s="3"/>
      <c r="S669" s="3"/>
      <c r="T669" s="3"/>
      <c r="U669" s="3"/>
      <c r="V669" s="3"/>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row>
    <row r="670" ht="14.25" customHeight="1">
      <c r="A670" s="1"/>
      <c r="B670" s="1"/>
      <c r="C670" s="1"/>
      <c r="D670" s="1"/>
      <c r="E670" s="1"/>
      <c r="F670" s="2"/>
      <c r="G670" s="2"/>
      <c r="H670" s="3"/>
      <c r="I670" s="3"/>
      <c r="J670" s="3"/>
      <c r="K670" s="3"/>
      <c r="L670" s="3"/>
      <c r="M670" s="3"/>
      <c r="N670" s="3"/>
      <c r="O670" s="3"/>
      <c r="P670" s="3"/>
      <c r="Q670" s="3"/>
      <c r="R670" s="3"/>
      <c r="S670" s="3"/>
      <c r="T670" s="3"/>
      <c r="U670" s="3"/>
      <c r="V670" s="3"/>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row>
    <row r="671" ht="14.25" customHeight="1">
      <c r="A671" s="1"/>
      <c r="B671" s="1"/>
      <c r="C671" s="1"/>
      <c r="D671" s="1"/>
      <c r="E671" s="1"/>
      <c r="F671" s="2"/>
      <c r="G671" s="2"/>
      <c r="H671" s="3"/>
      <c r="I671" s="3"/>
      <c r="J671" s="3"/>
      <c r="K671" s="3"/>
      <c r="L671" s="3"/>
      <c r="M671" s="3"/>
      <c r="N671" s="3"/>
      <c r="O671" s="3"/>
      <c r="P671" s="3"/>
      <c r="Q671" s="3"/>
      <c r="R671" s="3"/>
      <c r="S671" s="3"/>
      <c r="T671" s="3"/>
      <c r="U671" s="3"/>
      <c r="V671" s="3"/>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row>
    <row r="672" ht="14.25" customHeight="1">
      <c r="A672" s="1"/>
      <c r="B672" s="1"/>
      <c r="C672" s="1"/>
      <c r="D672" s="1"/>
      <c r="E672" s="1"/>
      <c r="F672" s="2"/>
      <c r="G672" s="2"/>
      <c r="H672" s="3"/>
      <c r="I672" s="3"/>
      <c r="J672" s="3"/>
      <c r="K672" s="3"/>
      <c r="L672" s="3"/>
      <c r="M672" s="3"/>
      <c r="N672" s="3"/>
      <c r="O672" s="3"/>
      <c r="P672" s="3"/>
      <c r="Q672" s="3"/>
      <c r="R672" s="3"/>
      <c r="S672" s="3"/>
      <c r="T672" s="3"/>
      <c r="U672" s="3"/>
      <c r="V672" s="3"/>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row>
    <row r="673" ht="14.25" customHeight="1">
      <c r="A673" s="1"/>
      <c r="B673" s="1"/>
      <c r="C673" s="1"/>
      <c r="D673" s="1"/>
      <c r="E673" s="1"/>
      <c r="F673" s="2"/>
      <c r="G673" s="2"/>
      <c r="H673" s="3"/>
      <c r="I673" s="3"/>
      <c r="J673" s="3"/>
      <c r="K673" s="3"/>
      <c r="L673" s="3"/>
      <c r="M673" s="3"/>
      <c r="N673" s="3"/>
      <c r="O673" s="3"/>
      <c r="P673" s="3"/>
      <c r="Q673" s="3"/>
      <c r="R673" s="3"/>
      <c r="S673" s="3"/>
      <c r="T673" s="3"/>
      <c r="U673" s="3"/>
      <c r="V673" s="3"/>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row>
    <row r="674" ht="14.25" customHeight="1">
      <c r="A674" s="1"/>
      <c r="B674" s="1"/>
      <c r="C674" s="1"/>
      <c r="D674" s="1"/>
      <c r="E674" s="1"/>
      <c r="F674" s="2"/>
      <c r="G674" s="2"/>
      <c r="H674" s="3"/>
      <c r="I674" s="3"/>
      <c r="J674" s="3"/>
      <c r="K674" s="3"/>
      <c r="L674" s="3"/>
      <c r="M674" s="3"/>
      <c r="N674" s="3"/>
      <c r="O674" s="3"/>
      <c r="P674" s="3"/>
      <c r="Q674" s="3"/>
      <c r="R674" s="3"/>
      <c r="S674" s="3"/>
      <c r="T674" s="3"/>
      <c r="U674" s="3"/>
      <c r="V674" s="3"/>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row>
    <row r="675" ht="14.25" customHeight="1">
      <c r="A675" s="1"/>
      <c r="B675" s="1"/>
      <c r="C675" s="1"/>
      <c r="D675" s="1"/>
      <c r="E675" s="1"/>
      <c r="F675" s="2"/>
      <c r="G675" s="2"/>
      <c r="H675" s="3"/>
      <c r="I675" s="3"/>
      <c r="J675" s="3"/>
      <c r="K675" s="3"/>
      <c r="L675" s="3"/>
      <c r="M675" s="3"/>
      <c r="N675" s="3"/>
      <c r="O675" s="3"/>
      <c r="P675" s="3"/>
      <c r="Q675" s="3"/>
      <c r="R675" s="3"/>
      <c r="S675" s="3"/>
      <c r="T675" s="3"/>
      <c r="U675" s="3"/>
      <c r="V675" s="3"/>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row>
    <row r="676" ht="14.25" customHeight="1">
      <c r="A676" s="1"/>
      <c r="B676" s="1"/>
      <c r="C676" s="1"/>
      <c r="D676" s="1"/>
      <c r="E676" s="1"/>
      <c r="F676" s="2"/>
      <c r="G676" s="2"/>
      <c r="H676" s="3"/>
      <c r="I676" s="3"/>
      <c r="J676" s="3"/>
      <c r="K676" s="3"/>
      <c r="L676" s="3"/>
      <c r="M676" s="3"/>
      <c r="N676" s="3"/>
      <c r="O676" s="3"/>
      <c r="P676" s="3"/>
      <c r="Q676" s="3"/>
      <c r="R676" s="3"/>
      <c r="S676" s="3"/>
      <c r="T676" s="3"/>
      <c r="U676" s="3"/>
      <c r="V676" s="3"/>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row>
    <row r="677" ht="14.25" customHeight="1">
      <c r="A677" s="1"/>
      <c r="B677" s="1"/>
      <c r="C677" s="1"/>
      <c r="D677" s="1"/>
      <c r="E677" s="1"/>
      <c r="F677" s="2"/>
      <c r="G677" s="2"/>
      <c r="H677" s="3"/>
      <c r="I677" s="3"/>
      <c r="J677" s="3"/>
      <c r="K677" s="3"/>
      <c r="L677" s="3"/>
      <c r="M677" s="3"/>
      <c r="N677" s="3"/>
      <c r="O677" s="3"/>
      <c r="P677" s="3"/>
      <c r="Q677" s="3"/>
      <c r="R677" s="3"/>
      <c r="S677" s="3"/>
      <c r="T677" s="3"/>
      <c r="U677" s="3"/>
      <c r="V677" s="3"/>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row>
    <row r="678" ht="14.25" customHeight="1">
      <c r="A678" s="1"/>
      <c r="B678" s="1"/>
      <c r="C678" s="1"/>
      <c r="D678" s="1"/>
      <c r="E678" s="1"/>
      <c r="F678" s="2"/>
      <c r="G678" s="2"/>
      <c r="H678" s="3"/>
      <c r="I678" s="3"/>
      <c r="J678" s="3"/>
      <c r="K678" s="3"/>
      <c r="L678" s="3"/>
      <c r="M678" s="3"/>
      <c r="N678" s="3"/>
      <c r="O678" s="3"/>
      <c r="P678" s="3"/>
      <c r="Q678" s="3"/>
      <c r="R678" s="3"/>
      <c r="S678" s="3"/>
      <c r="T678" s="3"/>
      <c r="U678" s="3"/>
      <c r="V678" s="3"/>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row>
    <row r="679" ht="14.25" customHeight="1">
      <c r="A679" s="1"/>
      <c r="B679" s="1"/>
      <c r="C679" s="1"/>
      <c r="D679" s="1"/>
      <c r="E679" s="1"/>
      <c r="F679" s="2"/>
      <c r="G679" s="2"/>
      <c r="H679" s="3"/>
      <c r="I679" s="3"/>
      <c r="J679" s="3"/>
      <c r="K679" s="3"/>
      <c r="L679" s="3"/>
      <c r="M679" s="3"/>
      <c r="N679" s="3"/>
      <c r="O679" s="3"/>
      <c r="P679" s="3"/>
      <c r="Q679" s="3"/>
      <c r="R679" s="3"/>
      <c r="S679" s="3"/>
      <c r="T679" s="3"/>
      <c r="U679" s="3"/>
      <c r="V679" s="3"/>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row>
    <row r="680" ht="14.25" customHeight="1">
      <c r="A680" s="1"/>
      <c r="B680" s="1"/>
      <c r="C680" s="1"/>
      <c r="D680" s="1"/>
      <c r="E680" s="1"/>
      <c r="F680" s="2"/>
      <c r="G680" s="2"/>
      <c r="H680" s="3"/>
      <c r="I680" s="3"/>
      <c r="J680" s="3"/>
      <c r="K680" s="3"/>
      <c r="L680" s="3"/>
      <c r="M680" s="3"/>
      <c r="N680" s="3"/>
      <c r="O680" s="3"/>
      <c r="P680" s="3"/>
      <c r="Q680" s="3"/>
      <c r="R680" s="3"/>
      <c r="S680" s="3"/>
      <c r="T680" s="3"/>
      <c r="U680" s="3"/>
      <c r="V680" s="3"/>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row>
    <row r="681" ht="14.25" customHeight="1">
      <c r="A681" s="1"/>
      <c r="B681" s="1"/>
      <c r="C681" s="1"/>
      <c r="D681" s="1"/>
      <c r="E681" s="1"/>
      <c r="F681" s="2"/>
      <c r="G681" s="2"/>
      <c r="H681" s="3"/>
      <c r="I681" s="3"/>
      <c r="J681" s="3"/>
      <c r="K681" s="3"/>
      <c r="L681" s="3"/>
      <c r="M681" s="3"/>
      <c r="N681" s="3"/>
      <c r="O681" s="3"/>
      <c r="P681" s="3"/>
      <c r="Q681" s="3"/>
      <c r="R681" s="3"/>
      <c r="S681" s="3"/>
      <c r="T681" s="3"/>
      <c r="U681" s="3"/>
      <c r="V681" s="3"/>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row>
    <row r="682" ht="14.25" customHeight="1">
      <c r="A682" s="1"/>
      <c r="B682" s="1"/>
      <c r="C682" s="1"/>
      <c r="D682" s="1"/>
      <c r="E682" s="1"/>
      <c r="F682" s="2"/>
      <c r="G682" s="2"/>
      <c r="H682" s="3"/>
      <c r="I682" s="3"/>
      <c r="J682" s="3"/>
      <c r="K682" s="3"/>
      <c r="L682" s="3"/>
      <c r="M682" s="3"/>
      <c r="N682" s="3"/>
      <c r="O682" s="3"/>
      <c r="P682" s="3"/>
      <c r="Q682" s="3"/>
      <c r="R682" s="3"/>
      <c r="S682" s="3"/>
      <c r="T682" s="3"/>
      <c r="U682" s="3"/>
      <c r="V682" s="3"/>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row>
    <row r="683" ht="14.25" customHeight="1">
      <c r="A683" s="1"/>
      <c r="B683" s="1"/>
      <c r="C683" s="1"/>
      <c r="D683" s="1"/>
      <c r="E683" s="1"/>
      <c r="F683" s="2"/>
      <c r="G683" s="2"/>
      <c r="H683" s="3"/>
      <c r="I683" s="3"/>
      <c r="J683" s="3"/>
      <c r="K683" s="3"/>
      <c r="L683" s="3"/>
      <c r="M683" s="3"/>
      <c r="N683" s="3"/>
      <c r="O683" s="3"/>
      <c r="P683" s="3"/>
      <c r="Q683" s="3"/>
      <c r="R683" s="3"/>
      <c r="S683" s="3"/>
      <c r="T683" s="3"/>
      <c r="U683" s="3"/>
      <c r="V683" s="3"/>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row>
    <row r="684" ht="14.25" customHeight="1">
      <c r="A684" s="1"/>
      <c r="B684" s="1"/>
      <c r="C684" s="1"/>
      <c r="D684" s="1"/>
      <c r="E684" s="1"/>
      <c r="F684" s="2"/>
      <c r="G684" s="2"/>
      <c r="H684" s="3"/>
      <c r="I684" s="3"/>
      <c r="J684" s="3"/>
      <c r="K684" s="3"/>
      <c r="L684" s="3"/>
      <c r="M684" s="3"/>
      <c r="N684" s="3"/>
      <c r="O684" s="3"/>
      <c r="P684" s="3"/>
      <c r="Q684" s="3"/>
      <c r="R684" s="3"/>
      <c r="S684" s="3"/>
      <c r="T684" s="3"/>
      <c r="U684" s="3"/>
      <c r="V684" s="3"/>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row>
    <row r="685" ht="14.25" customHeight="1">
      <c r="A685" s="1"/>
      <c r="B685" s="1"/>
      <c r="C685" s="1"/>
      <c r="D685" s="1"/>
      <c r="E685" s="1"/>
      <c r="F685" s="2"/>
      <c r="G685" s="2"/>
      <c r="H685" s="3"/>
      <c r="I685" s="3"/>
      <c r="J685" s="3"/>
      <c r="K685" s="3"/>
      <c r="L685" s="3"/>
      <c r="M685" s="3"/>
      <c r="N685" s="3"/>
      <c r="O685" s="3"/>
      <c r="P685" s="3"/>
      <c r="Q685" s="3"/>
      <c r="R685" s="3"/>
      <c r="S685" s="3"/>
      <c r="T685" s="3"/>
      <c r="U685" s="3"/>
      <c r="V685" s="3"/>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row>
    <row r="686" ht="14.25" customHeight="1">
      <c r="A686" s="1"/>
      <c r="B686" s="1"/>
      <c r="C686" s="1"/>
      <c r="D686" s="1"/>
      <c r="E686" s="1"/>
      <c r="F686" s="2"/>
      <c r="G686" s="2"/>
      <c r="H686" s="3"/>
      <c r="I686" s="3"/>
      <c r="J686" s="3"/>
      <c r="K686" s="3"/>
      <c r="L686" s="3"/>
      <c r="M686" s="3"/>
      <c r="N686" s="3"/>
      <c r="O686" s="3"/>
      <c r="P686" s="3"/>
      <c r="Q686" s="3"/>
      <c r="R686" s="3"/>
      <c r="S686" s="3"/>
      <c r="T686" s="3"/>
      <c r="U686" s="3"/>
      <c r="V686" s="3"/>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row>
    <row r="687" ht="14.25" customHeight="1">
      <c r="A687" s="1"/>
      <c r="B687" s="1"/>
      <c r="C687" s="1"/>
      <c r="D687" s="1"/>
      <c r="E687" s="1"/>
      <c r="F687" s="2"/>
      <c r="G687" s="2"/>
      <c r="H687" s="3"/>
      <c r="I687" s="3"/>
      <c r="J687" s="3"/>
      <c r="K687" s="3"/>
      <c r="L687" s="3"/>
      <c r="M687" s="3"/>
      <c r="N687" s="3"/>
      <c r="O687" s="3"/>
      <c r="P687" s="3"/>
      <c r="Q687" s="3"/>
      <c r="R687" s="3"/>
      <c r="S687" s="3"/>
      <c r="T687" s="3"/>
      <c r="U687" s="3"/>
      <c r="V687" s="3"/>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row>
    <row r="688" ht="14.25" customHeight="1">
      <c r="A688" s="1"/>
      <c r="B688" s="1"/>
      <c r="C688" s="1"/>
      <c r="D688" s="1"/>
      <c r="E688" s="1"/>
      <c r="F688" s="2"/>
      <c r="G688" s="2"/>
      <c r="H688" s="3"/>
      <c r="I688" s="3"/>
      <c r="J688" s="3"/>
      <c r="K688" s="3"/>
      <c r="L688" s="3"/>
      <c r="M688" s="3"/>
      <c r="N688" s="3"/>
      <c r="O688" s="3"/>
      <c r="P688" s="3"/>
      <c r="Q688" s="3"/>
      <c r="R688" s="3"/>
      <c r="S688" s="3"/>
      <c r="T688" s="3"/>
      <c r="U688" s="3"/>
      <c r="V688" s="3"/>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row>
    <row r="689" ht="14.25" customHeight="1">
      <c r="A689" s="1"/>
      <c r="B689" s="1"/>
      <c r="C689" s="1"/>
      <c r="D689" s="1"/>
      <c r="E689" s="1"/>
      <c r="F689" s="2"/>
      <c r="G689" s="2"/>
      <c r="H689" s="3"/>
      <c r="I689" s="3"/>
      <c r="J689" s="3"/>
      <c r="K689" s="3"/>
      <c r="L689" s="3"/>
      <c r="M689" s="3"/>
      <c r="N689" s="3"/>
      <c r="O689" s="3"/>
      <c r="P689" s="3"/>
      <c r="Q689" s="3"/>
      <c r="R689" s="3"/>
      <c r="S689" s="3"/>
      <c r="T689" s="3"/>
      <c r="U689" s="3"/>
      <c r="V689" s="3"/>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row>
    <row r="690" ht="14.25" customHeight="1">
      <c r="A690" s="1"/>
      <c r="B690" s="1"/>
      <c r="C690" s="1"/>
      <c r="D690" s="1"/>
      <c r="E690" s="1"/>
      <c r="F690" s="2"/>
      <c r="G690" s="2"/>
      <c r="H690" s="3"/>
      <c r="I690" s="3"/>
      <c r="J690" s="3"/>
      <c r="K690" s="3"/>
      <c r="L690" s="3"/>
      <c r="M690" s="3"/>
      <c r="N690" s="3"/>
      <c r="O690" s="3"/>
      <c r="P690" s="3"/>
      <c r="Q690" s="3"/>
      <c r="R690" s="3"/>
      <c r="S690" s="3"/>
      <c r="T690" s="3"/>
      <c r="U690" s="3"/>
      <c r="V690" s="3"/>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row>
    <row r="691" ht="14.25" customHeight="1">
      <c r="A691" s="1"/>
      <c r="B691" s="1"/>
      <c r="C691" s="1"/>
      <c r="D691" s="1"/>
      <c r="E691" s="1"/>
      <c r="F691" s="2"/>
      <c r="G691" s="2"/>
      <c r="H691" s="3"/>
      <c r="I691" s="3"/>
      <c r="J691" s="3"/>
      <c r="K691" s="3"/>
      <c r="L691" s="3"/>
      <c r="M691" s="3"/>
      <c r="N691" s="3"/>
      <c r="O691" s="3"/>
      <c r="P691" s="3"/>
      <c r="Q691" s="3"/>
      <c r="R691" s="3"/>
      <c r="S691" s="3"/>
      <c r="T691" s="3"/>
      <c r="U691" s="3"/>
      <c r="V691" s="3"/>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row>
    <row r="692" ht="14.25" customHeight="1">
      <c r="A692" s="1"/>
      <c r="B692" s="1"/>
      <c r="C692" s="1"/>
      <c r="D692" s="1"/>
      <c r="E692" s="1"/>
      <c r="F692" s="2"/>
      <c r="G692" s="2"/>
      <c r="H692" s="3"/>
      <c r="I692" s="3"/>
      <c r="J692" s="3"/>
      <c r="K692" s="3"/>
      <c r="L692" s="3"/>
      <c r="M692" s="3"/>
      <c r="N692" s="3"/>
      <c r="O692" s="3"/>
      <c r="P692" s="3"/>
      <c r="Q692" s="3"/>
      <c r="R692" s="3"/>
      <c r="S692" s="3"/>
      <c r="T692" s="3"/>
      <c r="U692" s="3"/>
      <c r="V692" s="3"/>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row>
    <row r="693" ht="14.25" customHeight="1">
      <c r="A693" s="1"/>
      <c r="B693" s="1"/>
      <c r="C693" s="1"/>
      <c r="D693" s="1"/>
      <c r="E693" s="1"/>
      <c r="F693" s="2"/>
      <c r="G693" s="2"/>
      <c r="H693" s="3"/>
      <c r="I693" s="3"/>
      <c r="J693" s="3"/>
      <c r="K693" s="3"/>
      <c r="L693" s="3"/>
      <c r="M693" s="3"/>
      <c r="N693" s="3"/>
      <c r="O693" s="3"/>
      <c r="P693" s="3"/>
      <c r="Q693" s="3"/>
      <c r="R693" s="3"/>
      <c r="S693" s="3"/>
      <c r="T693" s="3"/>
      <c r="U693" s="3"/>
      <c r="V693" s="3"/>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row>
    <row r="694" ht="14.25" customHeight="1">
      <c r="A694" s="1"/>
      <c r="B694" s="1"/>
      <c r="C694" s="1"/>
      <c r="D694" s="1"/>
      <c r="E694" s="1"/>
      <c r="F694" s="2"/>
      <c r="G694" s="2"/>
      <c r="H694" s="3"/>
      <c r="I694" s="3"/>
      <c r="J694" s="3"/>
      <c r="K694" s="3"/>
      <c r="L694" s="3"/>
      <c r="M694" s="3"/>
      <c r="N694" s="3"/>
      <c r="O694" s="3"/>
      <c r="P694" s="3"/>
      <c r="Q694" s="3"/>
      <c r="R694" s="3"/>
      <c r="S694" s="3"/>
      <c r="T694" s="3"/>
      <c r="U694" s="3"/>
      <c r="V694" s="3"/>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row>
    <row r="695" ht="14.25" customHeight="1">
      <c r="A695" s="1"/>
      <c r="B695" s="1"/>
      <c r="C695" s="1"/>
      <c r="D695" s="1"/>
      <c r="E695" s="1"/>
      <c r="F695" s="2"/>
      <c r="G695" s="2"/>
      <c r="H695" s="3"/>
      <c r="I695" s="3"/>
      <c r="J695" s="3"/>
      <c r="K695" s="3"/>
      <c r="L695" s="3"/>
      <c r="M695" s="3"/>
      <c r="N695" s="3"/>
      <c r="O695" s="3"/>
      <c r="P695" s="3"/>
      <c r="Q695" s="3"/>
      <c r="R695" s="3"/>
      <c r="S695" s="3"/>
      <c r="T695" s="3"/>
      <c r="U695" s="3"/>
      <c r="V695" s="3"/>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row>
    <row r="696" ht="14.25" customHeight="1">
      <c r="A696" s="1"/>
      <c r="B696" s="1"/>
      <c r="C696" s="1"/>
      <c r="D696" s="1"/>
      <c r="E696" s="1"/>
      <c r="F696" s="2"/>
      <c r="G696" s="2"/>
      <c r="H696" s="3"/>
      <c r="I696" s="3"/>
      <c r="J696" s="3"/>
      <c r="K696" s="3"/>
      <c r="L696" s="3"/>
      <c r="M696" s="3"/>
      <c r="N696" s="3"/>
      <c r="O696" s="3"/>
      <c r="P696" s="3"/>
      <c r="Q696" s="3"/>
      <c r="R696" s="3"/>
      <c r="S696" s="3"/>
      <c r="T696" s="3"/>
      <c r="U696" s="3"/>
      <c r="V696" s="3"/>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row>
    <row r="697" ht="14.25" customHeight="1">
      <c r="A697" s="1"/>
      <c r="B697" s="1"/>
      <c r="C697" s="1"/>
      <c r="D697" s="1"/>
      <c r="E697" s="1"/>
      <c r="F697" s="2"/>
      <c r="G697" s="2"/>
      <c r="H697" s="3"/>
      <c r="I697" s="3"/>
      <c r="J697" s="3"/>
      <c r="K697" s="3"/>
      <c r="L697" s="3"/>
      <c r="M697" s="3"/>
      <c r="N697" s="3"/>
      <c r="O697" s="3"/>
      <c r="P697" s="3"/>
      <c r="Q697" s="3"/>
      <c r="R697" s="3"/>
      <c r="S697" s="3"/>
      <c r="T697" s="3"/>
      <c r="U697" s="3"/>
      <c r="V697" s="3"/>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row>
    <row r="698" ht="14.25" customHeight="1">
      <c r="A698" s="1"/>
      <c r="B698" s="1"/>
      <c r="C698" s="1"/>
      <c r="D698" s="1"/>
      <c r="E698" s="1"/>
      <c r="F698" s="2"/>
      <c r="G698" s="2"/>
      <c r="H698" s="3"/>
      <c r="I698" s="3"/>
      <c r="J698" s="3"/>
      <c r="K698" s="3"/>
      <c r="L698" s="3"/>
      <c r="M698" s="3"/>
      <c r="N698" s="3"/>
      <c r="O698" s="3"/>
      <c r="P698" s="3"/>
      <c r="Q698" s="3"/>
      <c r="R698" s="3"/>
      <c r="S698" s="3"/>
      <c r="T698" s="3"/>
      <c r="U698" s="3"/>
      <c r="V698" s="3"/>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row>
    <row r="699" ht="14.25" customHeight="1">
      <c r="A699" s="1"/>
      <c r="B699" s="1"/>
      <c r="C699" s="1"/>
      <c r="D699" s="1"/>
      <c r="E699" s="1"/>
      <c r="F699" s="2"/>
      <c r="G699" s="2"/>
      <c r="H699" s="3"/>
      <c r="I699" s="3"/>
      <c r="J699" s="3"/>
      <c r="K699" s="3"/>
      <c r="L699" s="3"/>
      <c r="M699" s="3"/>
      <c r="N699" s="3"/>
      <c r="O699" s="3"/>
      <c r="P699" s="3"/>
      <c r="Q699" s="3"/>
      <c r="R699" s="3"/>
      <c r="S699" s="3"/>
      <c r="T699" s="3"/>
      <c r="U699" s="3"/>
      <c r="V699" s="3"/>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row>
    <row r="700" ht="14.25" customHeight="1">
      <c r="A700" s="1"/>
      <c r="B700" s="1"/>
      <c r="C700" s="1"/>
      <c r="D700" s="1"/>
      <c r="E700" s="1"/>
      <c r="F700" s="2"/>
      <c r="G700" s="2"/>
      <c r="H700" s="3"/>
      <c r="I700" s="3"/>
      <c r="J700" s="3"/>
      <c r="K700" s="3"/>
      <c r="L700" s="3"/>
      <c r="M700" s="3"/>
      <c r="N700" s="3"/>
      <c r="O700" s="3"/>
      <c r="P700" s="3"/>
      <c r="Q700" s="3"/>
      <c r="R700" s="3"/>
      <c r="S700" s="3"/>
      <c r="T700" s="3"/>
      <c r="U700" s="3"/>
      <c r="V700" s="3"/>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row>
    <row r="701" ht="14.25" customHeight="1">
      <c r="A701" s="1"/>
      <c r="B701" s="1"/>
      <c r="C701" s="1"/>
      <c r="D701" s="1"/>
      <c r="E701" s="1"/>
      <c r="F701" s="2"/>
      <c r="G701" s="2"/>
      <c r="H701" s="3"/>
      <c r="I701" s="3"/>
      <c r="J701" s="3"/>
      <c r="K701" s="3"/>
      <c r="L701" s="3"/>
      <c r="M701" s="3"/>
      <c r="N701" s="3"/>
      <c r="O701" s="3"/>
      <c r="P701" s="3"/>
      <c r="Q701" s="3"/>
      <c r="R701" s="3"/>
      <c r="S701" s="3"/>
      <c r="T701" s="3"/>
      <c r="U701" s="3"/>
      <c r="V701" s="3"/>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row>
    <row r="702" ht="14.25" customHeight="1">
      <c r="A702" s="1"/>
      <c r="B702" s="1"/>
      <c r="C702" s="1"/>
      <c r="D702" s="1"/>
      <c r="E702" s="1"/>
      <c r="F702" s="2"/>
      <c r="G702" s="2"/>
      <c r="H702" s="3"/>
      <c r="I702" s="3"/>
      <c r="J702" s="3"/>
      <c r="K702" s="3"/>
      <c r="L702" s="3"/>
      <c r="M702" s="3"/>
      <c r="N702" s="3"/>
      <c r="O702" s="3"/>
      <c r="P702" s="3"/>
      <c r="Q702" s="3"/>
      <c r="R702" s="3"/>
      <c r="S702" s="3"/>
      <c r="T702" s="3"/>
      <c r="U702" s="3"/>
      <c r="V702" s="3"/>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row>
    <row r="703" ht="14.25" customHeight="1">
      <c r="A703" s="1"/>
      <c r="B703" s="1"/>
      <c r="C703" s="1"/>
      <c r="D703" s="1"/>
      <c r="E703" s="1"/>
      <c r="F703" s="2"/>
      <c r="G703" s="2"/>
      <c r="H703" s="3"/>
      <c r="I703" s="3"/>
      <c r="J703" s="3"/>
      <c r="K703" s="3"/>
      <c r="L703" s="3"/>
      <c r="M703" s="3"/>
      <c r="N703" s="3"/>
      <c r="O703" s="3"/>
      <c r="P703" s="3"/>
      <c r="Q703" s="3"/>
      <c r="R703" s="3"/>
      <c r="S703" s="3"/>
      <c r="T703" s="3"/>
      <c r="U703" s="3"/>
      <c r="V703" s="3"/>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row>
    <row r="704" ht="14.25" customHeight="1">
      <c r="A704" s="1"/>
      <c r="B704" s="1"/>
      <c r="C704" s="1"/>
      <c r="D704" s="1"/>
      <c r="E704" s="1"/>
      <c r="F704" s="2"/>
      <c r="G704" s="2"/>
      <c r="H704" s="3"/>
      <c r="I704" s="3"/>
      <c r="J704" s="3"/>
      <c r="K704" s="3"/>
      <c r="L704" s="3"/>
      <c r="M704" s="3"/>
      <c r="N704" s="3"/>
      <c r="O704" s="3"/>
      <c r="P704" s="3"/>
      <c r="Q704" s="3"/>
      <c r="R704" s="3"/>
      <c r="S704" s="3"/>
      <c r="T704" s="3"/>
      <c r="U704" s="3"/>
      <c r="V704" s="3"/>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row>
    <row r="705" ht="14.25" customHeight="1">
      <c r="A705" s="1"/>
      <c r="B705" s="1"/>
      <c r="C705" s="1"/>
      <c r="D705" s="1"/>
      <c r="E705" s="1"/>
      <c r="F705" s="2"/>
      <c r="G705" s="2"/>
      <c r="H705" s="3"/>
      <c r="I705" s="3"/>
      <c r="J705" s="3"/>
      <c r="K705" s="3"/>
      <c r="L705" s="3"/>
      <c r="M705" s="3"/>
      <c r="N705" s="3"/>
      <c r="O705" s="3"/>
      <c r="P705" s="3"/>
      <c r="Q705" s="3"/>
      <c r="R705" s="3"/>
      <c r="S705" s="3"/>
      <c r="T705" s="3"/>
      <c r="U705" s="3"/>
      <c r="V705" s="3"/>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row>
    <row r="706" ht="14.25" customHeight="1">
      <c r="A706" s="1"/>
      <c r="B706" s="1"/>
      <c r="C706" s="1"/>
      <c r="D706" s="1"/>
      <c r="E706" s="1"/>
      <c r="F706" s="2"/>
      <c r="G706" s="2"/>
      <c r="H706" s="3"/>
      <c r="I706" s="3"/>
      <c r="J706" s="3"/>
      <c r="K706" s="3"/>
      <c r="L706" s="3"/>
      <c r="M706" s="3"/>
      <c r="N706" s="3"/>
      <c r="O706" s="3"/>
      <c r="P706" s="3"/>
      <c r="Q706" s="3"/>
      <c r="R706" s="3"/>
      <c r="S706" s="3"/>
      <c r="T706" s="3"/>
      <c r="U706" s="3"/>
      <c r="V706" s="3"/>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row>
    <row r="707" ht="14.25" customHeight="1">
      <c r="A707" s="1"/>
      <c r="B707" s="1"/>
      <c r="C707" s="1"/>
      <c r="D707" s="1"/>
      <c r="E707" s="1"/>
      <c r="F707" s="2"/>
      <c r="G707" s="2"/>
      <c r="H707" s="3"/>
      <c r="I707" s="3"/>
      <c r="J707" s="3"/>
      <c r="K707" s="3"/>
      <c r="L707" s="3"/>
      <c r="M707" s="3"/>
      <c r="N707" s="3"/>
      <c r="O707" s="3"/>
      <c r="P707" s="3"/>
      <c r="Q707" s="3"/>
      <c r="R707" s="3"/>
      <c r="S707" s="3"/>
      <c r="T707" s="3"/>
      <c r="U707" s="3"/>
      <c r="V707" s="3"/>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row>
    <row r="708" ht="14.25" customHeight="1">
      <c r="A708" s="1"/>
      <c r="B708" s="1"/>
      <c r="C708" s="1"/>
      <c r="D708" s="1"/>
      <c r="E708" s="1"/>
      <c r="F708" s="2"/>
      <c r="G708" s="2"/>
      <c r="H708" s="3"/>
      <c r="I708" s="3"/>
      <c r="J708" s="3"/>
      <c r="K708" s="3"/>
      <c r="L708" s="3"/>
      <c r="M708" s="3"/>
      <c r="N708" s="3"/>
      <c r="O708" s="3"/>
      <c r="P708" s="3"/>
      <c r="Q708" s="3"/>
      <c r="R708" s="3"/>
      <c r="S708" s="3"/>
      <c r="T708" s="3"/>
      <c r="U708" s="3"/>
      <c r="V708" s="3"/>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row>
    <row r="709" ht="14.25" customHeight="1">
      <c r="A709" s="1"/>
      <c r="B709" s="1"/>
      <c r="C709" s="1"/>
      <c r="D709" s="1"/>
      <c r="E709" s="1"/>
      <c r="F709" s="2"/>
      <c r="G709" s="2"/>
      <c r="H709" s="3"/>
      <c r="I709" s="3"/>
      <c r="J709" s="3"/>
      <c r="K709" s="3"/>
      <c r="L709" s="3"/>
      <c r="M709" s="3"/>
      <c r="N709" s="3"/>
      <c r="O709" s="3"/>
      <c r="P709" s="3"/>
      <c r="Q709" s="3"/>
      <c r="R709" s="3"/>
      <c r="S709" s="3"/>
      <c r="T709" s="3"/>
      <c r="U709" s="3"/>
      <c r="V709" s="3"/>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row>
    <row r="710" ht="14.25" customHeight="1">
      <c r="A710" s="1"/>
      <c r="B710" s="1"/>
      <c r="C710" s="1"/>
      <c r="D710" s="1"/>
      <c r="E710" s="1"/>
      <c r="F710" s="2"/>
      <c r="G710" s="2"/>
      <c r="H710" s="3"/>
      <c r="I710" s="3"/>
      <c r="J710" s="3"/>
      <c r="K710" s="3"/>
      <c r="L710" s="3"/>
      <c r="M710" s="3"/>
      <c r="N710" s="3"/>
      <c r="O710" s="3"/>
      <c r="P710" s="3"/>
      <c r="Q710" s="3"/>
      <c r="R710" s="3"/>
      <c r="S710" s="3"/>
      <c r="T710" s="3"/>
      <c r="U710" s="3"/>
      <c r="V710" s="3"/>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row>
    <row r="711" ht="14.25" customHeight="1">
      <c r="A711" s="1"/>
      <c r="B711" s="1"/>
      <c r="C711" s="1"/>
      <c r="D711" s="1"/>
      <c r="E711" s="1"/>
      <c r="F711" s="2"/>
      <c r="G711" s="2"/>
      <c r="H711" s="3"/>
      <c r="I711" s="3"/>
      <c r="J711" s="3"/>
      <c r="K711" s="3"/>
      <c r="L711" s="3"/>
      <c r="M711" s="3"/>
      <c r="N711" s="3"/>
      <c r="O711" s="3"/>
      <c r="P711" s="3"/>
      <c r="Q711" s="3"/>
      <c r="R711" s="3"/>
      <c r="S711" s="3"/>
      <c r="T711" s="3"/>
      <c r="U711" s="3"/>
      <c r="V711" s="3"/>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row>
    <row r="712" ht="14.25" customHeight="1">
      <c r="A712" s="1"/>
      <c r="B712" s="1"/>
      <c r="C712" s="1"/>
      <c r="D712" s="1"/>
      <c r="E712" s="1"/>
      <c r="F712" s="2"/>
      <c r="G712" s="2"/>
      <c r="H712" s="3"/>
      <c r="I712" s="3"/>
      <c r="J712" s="3"/>
      <c r="K712" s="3"/>
      <c r="L712" s="3"/>
      <c r="M712" s="3"/>
      <c r="N712" s="3"/>
      <c r="O712" s="3"/>
      <c r="P712" s="3"/>
      <c r="Q712" s="3"/>
      <c r="R712" s="3"/>
      <c r="S712" s="3"/>
      <c r="T712" s="3"/>
      <c r="U712" s="3"/>
      <c r="V712" s="3"/>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row>
    <row r="713" ht="14.25" customHeight="1">
      <c r="A713" s="1"/>
      <c r="B713" s="1"/>
      <c r="C713" s="1"/>
      <c r="D713" s="1"/>
      <c r="E713" s="1"/>
      <c r="F713" s="2"/>
      <c r="G713" s="2"/>
      <c r="H713" s="3"/>
      <c r="I713" s="3"/>
      <c r="J713" s="3"/>
      <c r="K713" s="3"/>
      <c r="L713" s="3"/>
      <c r="M713" s="3"/>
      <c r="N713" s="3"/>
      <c r="O713" s="3"/>
      <c r="P713" s="3"/>
      <c r="Q713" s="3"/>
      <c r="R713" s="3"/>
      <c r="S713" s="3"/>
      <c r="T713" s="3"/>
      <c r="U713" s="3"/>
      <c r="V713" s="3"/>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row>
    <row r="714" ht="14.25" customHeight="1">
      <c r="A714" s="1"/>
      <c r="B714" s="1"/>
      <c r="C714" s="1"/>
      <c r="D714" s="1"/>
      <c r="E714" s="1"/>
      <c r="F714" s="2"/>
      <c r="G714" s="2"/>
      <c r="H714" s="3"/>
      <c r="I714" s="3"/>
      <c r="J714" s="3"/>
      <c r="K714" s="3"/>
      <c r="L714" s="3"/>
      <c r="M714" s="3"/>
      <c r="N714" s="3"/>
      <c r="O714" s="3"/>
      <c r="P714" s="3"/>
      <c r="Q714" s="3"/>
      <c r="R714" s="3"/>
      <c r="S714" s="3"/>
      <c r="T714" s="3"/>
      <c r="U714" s="3"/>
      <c r="V714" s="3"/>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row>
    <row r="715" ht="14.25" customHeight="1">
      <c r="A715" s="1"/>
      <c r="B715" s="1"/>
      <c r="C715" s="1"/>
      <c r="D715" s="1"/>
      <c r="E715" s="1"/>
      <c r="F715" s="2"/>
      <c r="G715" s="2"/>
      <c r="H715" s="3"/>
      <c r="I715" s="3"/>
      <c r="J715" s="3"/>
      <c r="K715" s="3"/>
      <c r="L715" s="3"/>
      <c r="M715" s="3"/>
      <c r="N715" s="3"/>
      <c r="O715" s="3"/>
      <c r="P715" s="3"/>
      <c r="Q715" s="3"/>
      <c r="R715" s="3"/>
      <c r="S715" s="3"/>
      <c r="T715" s="3"/>
      <c r="U715" s="3"/>
      <c r="V715" s="3"/>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row>
    <row r="716" ht="14.25" customHeight="1">
      <c r="A716" s="1"/>
      <c r="B716" s="1"/>
      <c r="C716" s="1"/>
      <c r="D716" s="1"/>
      <c r="E716" s="1"/>
      <c r="F716" s="2"/>
      <c r="G716" s="2"/>
      <c r="H716" s="3"/>
      <c r="I716" s="3"/>
      <c r="J716" s="3"/>
      <c r="K716" s="3"/>
      <c r="L716" s="3"/>
      <c r="M716" s="3"/>
      <c r="N716" s="3"/>
      <c r="O716" s="3"/>
      <c r="P716" s="3"/>
      <c r="Q716" s="3"/>
      <c r="R716" s="3"/>
      <c r="S716" s="3"/>
      <c r="T716" s="3"/>
      <c r="U716" s="3"/>
      <c r="V716" s="3"/>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row>
    <row r="717" ht="14.25" customHeight="1">
      <c r="A717" s="1"/>
      <c r="B717" s="1"/>
      <c r="C717" s="1"/>
      <c r="D717" s="1"/>
      <c r="E717" s="1"/>
      <c r="F717" s="2"/>
      <c r="G717" s="2"/>
      <c r="H717" s="3"/>
      <c r="I717" s="3"/>
      <c r="J717" s="3"/>
      <c r="K717" s="3"/>
      <c r="L717" s="3"/>
      <c r="M717" s="3"/>
      <c r="N717" s="3"/>
      <c r="O717" s="3"/>
      <c r="P717" s="3"/>
      <c r="Q717" s="3"/>
      <c r="R717" s="3"/>
      <c r="S717" s="3"/>
      <c r="T717" s="3"/>
      <c r="U717" s="3"/>
      <c r="V717" s="3"/>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row>
    <row r="718" ht="14.25" customHeight="1">
      <c r="A718" s="1"/>
      <c r="B718" s="1"/>
      <c r="C718" s="1"/>
      <c r="D718" s="1"/>
      <c r="E718" s="1"/>
      <c r="F718" s="2"/>
      <c r="G718" s="2"/>
      <c r="H718" s="3"/>
      <c r="I718" s="3"/>
      <c r="J718" s="3"/>
      <c r="K718" s="3"/>
      <c r="L718" s="3"/>
      <c r="M718" s="3"/>
      <c r="N718" s="3"/>
      <c r="O718" s="3"/>
      <c r="P718" s="3"/>
      <c r="Q718" s="3"/>
      <c r="R718" s="3"/>
      <c r="S718" s="3"/>
      <c r="T718" s="3"/>
      <c r="U718" s="3"/>
      <c r="V718" s="3"/>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row>
    <row r="719" ht="14.25" customHeight="1">
      <c r="A719" s="1"/>
      <c r="B719" s="1"/>
      <c r="C719" s="1"/>
      <c r="D719" s="1"/>
      <c r="E719" s="1"/>
      <c r="F719" s="2"/>
      <c r="G719" s="2"/>
      <c r="H719" s="3"/>
      <c r="I719" s="3"/>
      <c r="J719" s="3"/>
      <c r="K719" s="3"/>
      <c r="L719" s="3"/>
      <c r="M719" s="3"/>
      <c r="N719" s="3"/>
      <c r="O719" s="3"/>
      <c r="P719" s="3"/>
      <c r="Q719" s="3"/>
      <c r="R719" s="3"/>
      <c r="S719" s="3"/>
      <c r="T719" s="3"/>
      <c r="U719" s="3"/>
      <c r="V719" s="3"/>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row>
    <row r="720" ht="14.25" customHeight="1">
      <c r="A720" s="1"/>
      <c r="B720" s="1"/>
      <c r="C720" s="1"/>
      <c r="D720" s="1"/>
      <c r="E720" s="1"/>
      <c r="F720" s="2"/>
      <c r="G720" s="2"/>
      <c r="H720" s="3"/>
      <c r="I720" s="3"/>
      <c r="J720" s="3"/>
      <c r="K720" s="3"/>
      <c r="L720" s="3"/>
      <c r="M720" s="3"/>
      <c r="N720" s="3"/>
      <c r="O720" s="3"/>
      <c r="P720" s="3"/>
      <c r="Q720" s="3"/>
      <c r="R720" s="3"/>
      <c r="S720" s="3"/>
      <c r="T720" s="3"/>
      <c r="U720" s="3"/>
      <c r="V720" s="3"/>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row>
    <row r="721" ht="14.25" customHeight="1">
      <c r="A721" s="1"/>
      <c r="B721" s="1"/>
      <c r="C721" s="1"/>
      <c r="D721" s="1"/>
      <c r="E721" s="1"/>
      <c r="F721" s="2"/>
      <c r="G721" s="2"/>
      <c r="H721" s="3"/>
      <c r="I721" s="3"/>
      <c r="J721" s="3"/>
      <c r="K721" s="3"/>
      <c r="L721" s="3"/>
      <c r="M721" s="3"/>
      <c r="N721" s="3"/>
      <c r="O721" s="3"/>
      <c r="P721" s="3"/>
      <c r="Q721" s="3"/>
      <c r="R721" s="3"/>
      <c r="S721" s="3"/>
      <c r="T721" s="3"/>
      <c r="U721" s="3"/>
      <c r="V721" s="3"/>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row>
    <row r="722" ht="14.25" customHeight="1">
      <c r="A722" s="1"/>
      <c r="B722" s="1"/>
      <c r="C722" s="1"/>
      <c r="D722" s="1"/>
      <c r="E722" s="1"/>
      <c r="F722" s="2"/>
      <c r="G722" s="2"/>
      <c r="H722" s="3"/>
      <c r="I722" s="3"/>
      <c r="J722" s="3"/>
      <c r="K722" s="3"/>
      <c r="L722" s="3"/>
      <c r="M722" s="3"/>
      <c r="N722" s="3"/>
      <c r="O722" s="3"/>
      <c r="P722" s="3"/>
      <c r="Q722" s="3"/>
      <c r="R722" s="3"/>
      <c r="S722" s="3"/>
      <c r="T722" s="3"/>
      <c r="U722" s="3"/>
      <c r="V722" s="3"/>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row>
    <row r="723" ht="14.25" customHeight="1">
      <c r="A723" s="1"/>
      <c r="B723" s="1"/>
      <c r="C723" s="1"/>
      <c r="D723" s="1"/>
      <c r="E723" s="1"/>
      <c r="F723" s="2"/>
      <c r="G723" s="2"/>
      <c r="H723" s="3"/>
      <c r="I723" s="3"/>
      <c r="J723" s="3"/>
      <c r="K723" s="3"/>
      <c r="L723" s="3"/>
      <c r="M723" s="3"/>
      <c r="N723" s="3"/>
      <c r="O723" s="3"/>
      <c r="P723" s="3"/>
      <c r="Q723" s="3"/>
      <c r="R723" s="3"/>
      <c r="S723" s="3"/>
      <c r="T723" s="3"/>
      <c r="U723" s="3"/>
      <c r="V723" s="3"/>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row>
    <row r="724" ht="14.25" customHeight="1">
      <c r="A724" s="1"/>
      <c r="B724" s="1"/>
      <c r="C724" s="1"/>
      <c r="D724" s="1"/>
      <c r="E724" s="1"/>
      <c r="F724" s="2"/>
      <c r="G724" s="2"/>
      <c r="H724" s="3"/>
      <c r="I724" s="3"/>
      <c r="J724" s="3"/>
      <c r="K724" s="3"/>
      <c r="L724" s="3"/>
      <c r="M724" s="3"/>
      <c r="N724" s="3"/>
      <c r="O724" s="3"/>
      <c r="P724" s="3"/>
      <c r="Q724" s="3"/>
      <c r="R724" s="3"/>
      <c r="S724" s="3"/>
      <c r="T724" s="3"/>
      <c r="U724" s="3"/>
      <c r="V724" s="3"/>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row>
    <row r="725" ht="14.25" customHeight="1">
      <c r="A725" s="1"/>
      <c r="B725" s="1"/>
      <c r="C725" s="1"/>
      <c r="D725" s="1"/>
      <c r="E725" s="1"/>
      <c r="F725" s="2"/>
      <c r="G725" s="2"/>
      <c r="H725" s="3"/>
      <c r="I725" s="3"/>
      <c r="J725" s="3"/>
      <c r="K725" s="3"/>
      <c r="L725" s="3"/>
      <c r="M725" s="3"/>
      <c r="N725" s="3"/>
      <c r="O725" s="3"/>
      <c r="P725" s="3"/>
      <c r="Q725" s="3"/>
      <c r="R725" s="3"/>
      <c r="S725" s="3"/>
      <c r="T725" s="3"/>
      <c r="U725" s="3"/>
      <c r="V725" s="3"/>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row>
    <row r="726" ht="14.25" customHeight="1">
      <c r="A726" s="1"/>
      <c r="B726" s="1"/>
      <c r="C726" s="1"/>
      <c r="D726" s="1"/>
      <c r="E726" s="1"/>
      <c r="F726" s="2"/>
      <c r="G726" s="2"/>
      <c r="H726" s="3"/>
      <c r="I726" s="3"/>
      <c r="J726" s="3"/>
      <c r="K726" s="3"/>
      <c r="L726" s="3"/>
      <c r="M726" s="3"/>
      <c r="N726" s="3"/>
      <c r="O726" s="3"/>
      <c r="P726" s="3"/>
      <c r="Q726" s="3"/>
      <c r="R726" s="3"/>
      <c r="S726" s="3"/>
      <c r="T726" s="3"/>
      <c r="U726" s="3"/>
      <c r="V726" s="3"/>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row>
    <row r="727" ht="14.25" customHeight="1">
      <c r="A727" s="1"/>
      <c r="B727" s="1"/>
      <c r="C727" s="1"/>
      <c r="D727" s="1"/>
      <c r="E727" s="1"/>
      <c r="F727" s="2"/>
      <c r="G727" s="2"/>
      <c r="H727" s="3"/>
      <c r="I727" s="3"/>
      <c r="J727" s="3"/>
      <c r="K727" s="3"/>
      <c r="L727" s="3"/>
      <c r="M727" s="3"/>
      <c r="N727" s="3"/>
      <c r="O727" s="3"/>
      <c r="P727" s="3"/>
      <c r="Q727" s="3"/>
      <c r="R727" s="3"/>
      <c r="S727" s="3"/>
      <c r="T727" s="3"/>
      <c r="U727" s="3"/>
      <c r="V727" s="3"/>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row>
    <row r="728" ht="14.25" customHeight="1">
      <c r="A728" s="1"/>
      <c r="B728" s="1"/>
      <c r="C728" s="1"/>
      <c r="D728" s="1"/>
      <c r="E728" s="1"/>
      <c r="F728" s="2"/>
      <c r="G728" s="2"/>
      <c r="H728" s="3"/>
      <c r="I728" s="3"/>
      <c r="J728" s="3"/>
      <c r="K728" s="3"/>
      <c r="L728" s="3"/>
      <c r="M728" s="3"/>
      <c r="N728" s="3"/>
      <c r="O728" s="3"/>
      <c r="P728" s="3"/>
      <c r="Q728" s="3"/>
      <c r="R728" s="3"/>
      <c r="S728" s="3"/>
      <c r="T728" s="3"/>
      <c r="U728" s="3"/>
      <c r="V728" s="3"/>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row>
    <row r="729" ht="14.25" customHeight="1">
      <c r="A729" s="1"/>
      <c r="B729" s="1"/>
      <c r="C729" s="1"/>
      <c r="D729" s="1"/>
      <c r="E729" s="1"/>
      <c r="F729" s="2"/>
      <c r="G729" s="2"/>
      <c r="H729" s="3"/>
      <c r="I729" s="3"/>
      <c r="J729" s="3"/>
      <c r="K729" s="3"/>
      <c r="L729" s="3"/>
      <c r="M729" s="3"/>
      <c r="N729" s="3"/>
      <c r="O729" s="3"/>
      <c r="P729" s="3"/>
      <c r="Q729" s="3"/>
      <c r="R729" s="3"/>
      <c r="S729" s="3"/>
      <c r="T729" s="3"/>
      <c r="U729" s="3"/>
      <c r="V729" s="3"/>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row>
    <row r="730" ht="14.25" customHeight="1">
      <c r="A730" s="1"/>
      <c r="B730" s="1"/>
      <c r="C730" s="1"/>
      <c r="D730" s="1"/>
      <c r="E730" s="1"/>
      <c r="F730" s="2"/>
      <c r="G730" s="2"/>
      <c r="H730" s="3"/>
      <c r="I730" s="3"/>
      <c r="J730" s="3"/>
      <c r="K730" s="3"/>
      <c r="L730" s="3"/>
      <c r="M730" s="3"/>
      <c r="N730" s="3"/>
      <c r="O730" s="3"/>
      <c r="P730" s="3"/>
      <c r="Q730" s="3"/>
      <c r="R730" s="3"/>
      <c r="S730" s="3"/>
      <c r="T730" s="3"/>
      <c r="U730" s="3"/>
      <c r="V730" s="3"/>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row>
    <row r="731" ht="14.25" customHeight="1">
      <c r="A731" s="1"/>
      <c r="B731" s="1"/>
      <c r="C731" s="1"/>
      <c r="D731" s="1"/>
      <c r="E731" s="1"/>
      <c r="F731" s="2"/>
      <c r="G731" s="2"/>
      <c r="H731" s="3"/>
      <c r="I731" s="3"/>
      <c r="J731" s="3"/>
      <c r="K731" s="3"/>
      <c r="L731" s="3"/>
      <c r="M731" s="3"/>
      <c r="N731" s="3"/>
      <c r="O731" s="3"/>
      <c r="P731" s="3"/>
      <c r="Q731" s="3"/>
      <c r="R731" s="3"/>
      <c r="S731" s="3"/>
      <c r="T731" s="3"/>
      <c r="U731" s="3"/>
      <c r="V731" s="3"/>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row>
    <row r="732" ht="14.25" customHeight="1">
      <c r="A732" s="1"/>
      <c r="B732" s="1"/>
      <c r="C732" s="1"/>
      <c r="D732" s="1"/>
      <c r="E732" s="1"/>
      <c r="F732" s="2"/>
      <c r="G732" s="2"/>
      <c r="H732" s="3"/>
      <c r="I732" s="3"/>
      <c r="J732" s="3"/>
      <c r="K732" s="3"/>
      <c r="L732" s="3"/>
      <c r="M732" s="3"/>
      <c r="N732" s="3"/>
      <c r="O732" s="3"/>
      <c r="P732" s="3"/>
      <c r="Q732" s="3"/>
      <c r="R732" s="3"/>
      <c r="S732" s="3"/>
      <c r="T732" s="3"/>
      <c r="U732" s="3"/>
      <c r="V732" s="3"/>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row>
    <row r="733" ht="14.25" customHeight="1">
      <c r="A733" s="1"/>
      <c r="B733" s="1"/>
      <c r="C733" s="1"/>
      <c r="D733" s="1"/>
      <c r="E733" s="1"/>
      <c r="F733" s="2"/>
      <c r="G733" s="2"/>
      <c r="H733" s="3"/>
      <c r="I733" s="3"/>
      <c r="J733" s="3"/>
      <c r="K733" s="3"/>
      <c r="L733" s="3"/>
      <c r="M733" s="3"/>
      <c r="N733" s="3"/>
      <c r="O733" s="3"/>
      <c r="P733" s="3"/>
      <c r="Q733" s="3"/>
      <c r="R733" s="3"/>
      <c r="S733" s="3"/>
      <c r="T733" s="3"/>
      <c r="U733" s="3"/>
      <c r="V733" s="3"/>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row>
    <row r="734" ht="14.25" customHeight="1">
      <c r="A734" s="1"/>
      <c r="B734" s="1"/>
      <c r="C734" s="1"/>
      <c r="D734" s="1"/>
      <c r="E734" s="1"/>
      <c r="F734" s="2"/>
      <c r="G734" s="2"/>
      <c r="H734" s="3"/>
      <c r="I734" s="3"/>
      <c r="J734" s="3"/>
      <c r="K734" s="3"/>
      <c r="L734" s="3"/>
      <c r="M734" s="3"/>
      <c r="N734" s="3"/>
      <c r="O734" s="3"/>
      <c r="P734" s="3"/>
      <c r="Q734" s="3"/>
      <c r="R734" s="3"/>
      <c r="S734" s="3"/>
      <c r="T734" s="3"/>
      <c r="U734" s="3"/>
      <c r="V734" s="3"/>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row>
    <row r="735" ht="14.25" customHeight="1">
      <c r="A735" s="1"/>
      <c r="B735" s="1"/>
      <c r="C735" s="1"/>
      <c r="D735" s="1"/>
      <c r="E735" s="1"/>
      <c r="F735" s="2"/>
      <c r="G735" s="2"/>
      <c r="H735" s="3"/>
      <c r="I735" s="3"/>
      <c r="J735" s="3"/>
      <c r="K735" s="3"/>
      <c r="L735" s="3"/>
      <c r="M735" s="3"/>
      <c r="N735" s="3"/>
      <c r="O735" s="3"/>
      <c r="P735" s="3"/>
      <c r="Q735" s="3"/>
      <c r="R735" s="3"/>
      <c r="S735" s="3"/>
      <c r="T735" s="3"/>
      <c r="U735" s="3"/>
      <c r="V735" s="3"/>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row>
    <row r="736" ht="14.25" customHeight="1">
      <c r="A736" s="1"/>
      <c r="B736" s="1"/>
      <c r="C736" s="1"/>
      <c r="D736" s="1"/>
      <c r="E736" s="1"/>
      <c r="F736" s="2"/>
      <c r="G736" s="2"/>
      <c r="H736" s="3"/>
      <c r="I736" s="3"/>
      <c r="J736" s="3"/>
      <c r="K736" s="3"/>
      <c r="L736" s="3"/>
      <c r="M736" s="3"/>
      <c r="N736" s="3"/>
      <c r="O736" s="3"/>
      <c r="P736" s="3"/>
      <c r="Q736" s="3"/>
      <c r="R736" s="3"/>
      <c r="S736" s="3"/>
      <c r="T736" s="3"/>
      <c r="U736" s="3"/>
      <c r="V736" s="3"/>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row>
    <row r="737" ht="14.25" customHeight="1">
      <c r="A737" s="1"/>
      <c r="B737" s="1"/>
      <c r="C737" s="1"/>
      <c r="D737" s="1"/>
      <c r="E737" s="1"/>
      <c r="F737" s="2"/>
      <c r="G737" s="2"/>
      <c r="H737" s="3"/>
      <c r="I737" s="3"/>
      <c r="J737" s="3"/>
      <c r="K737" s="3"/>
      <c r="L737" s="3"/>
      <c r="M737" s="3"/>
      <c r="N737" s="3"/>
      <c r="O737" s="3"/>
      <c r="P737" s="3"/>
      <c r="Q737" s="3"/>
      <c r="R737" s="3"/>
      <c r="S737" s="3"/>
      <c r="T737" s="3"/>
      <c r="U737" s="3"/>
      <c r="V737" s="3"/>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row>
    <row r="738" ht="14.25" customHeight="1">
      <c r="A738" s="1"/>
      <c r="B738" s="1"/>
      <c r="C738" s="1"/>
      <c r="D738" s="1"/>
      <c r="E738" s="1"/>
      <c r="F738" s="2"/>
      <c r="G738" s="2"/>
      <c r="H738" s="3"/>
      <c r="I738" s="3"/>
      <c r="J738" s="3"/>
      <c r="K738" s="3"/>
      <c r="L738" s="3"/>
      <c r="M738" s="3"/>
      <c r="N738" s="3"/>
      <c r="O738" s="3"/>
      <c r="P738" s="3"/>
      <c r="Q738" s="3"/>
      <c r="R738" s="3"/>
      <c r="S738" s="3"/>
      <c r="T738" s="3"/>
      <c r="U738" s="3"/>
      <c r="V738" s="3"/>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row>
    <row r="739" ht="14.25" customHeight="1">
      <c r="A739" s="1"/>
      <c r="B739" s="1"/>
      <c r="C739" s="1"/>
      <c r="D739" s="1"/>
      <c r="E739" s="1"/>
      <c r="F739" s="2"/>
      <c r="G739" s="2"/>
      <c r="H739" s="3"/>
      <c r="I739" s="3"/>
      <c r="J739" s="3"/>
      <c r="K739" s="3"/>
      <c r="L739" s="3"/>
      <c r="M739" s="3"/>
      <c r="N739" s="3"/>
      <c r="O739" s="3"/>
      <c r="P739" s="3"/>
      <c r="Q739" s="3"/>
      <c r="R739" s="3"/>
      <c r="S739" s="3"/>
      <c r="T739" s="3"/>
      <c r="U739" s="3"/>
      <c r="V739" s="3"/>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row>
    <row r="740" ht="14.25" customHeight="1">
      <c r="A740" s="1"/>
      <c r="B740" s="1"/>
      <c r="C740" s="1"/>
      <c r="D740" s="1"/>
      <c r="E740" s="1"/>
      <c r="F740" s="2"/>
      <c r="G740" s="2"/>
      <c r="H740" s="3"/>
      <c r="I740" s="3"/>
      <c r="J740" s="3"/>
      <c r="K740" s="3"/>
      <c r="L740" s="3"/>
      <c r="M740" s="3"/>
      <c r="N740" s="3"/>
      <c r="O740" s="3"/>
      <c r="P740" s="3"/>
      <c r="Q740" s="3"/>
      <c r="R740" s="3"/>
      <c r="S740" s="3"/>
      <c r="T740" s="3"/>
      <c r="U740" s="3"/>
      <c r="V740" s="3"/>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row>
    <row r="741" ht="14.25" customHeight="1">
      <c r="A741" s="1"/>
      <c r="B741" s="1"/>
      <c r="C741" s="1"/>
      <c r="D741" s="1"/>
      <c r="E741" s="1"/>
      <c r="F741" s="2"/>
      <c r="G741" s="2"/>
      <c r="H741" s="3"/>
      <c r="I741" s="3"/>
      <c r="J741" s="3"/>
      <c r="K741" s="3"/>
      <c r="L741" s="3"/>
      <c r="M741" s="3"/>
      <c r="N741" s="3"/>
      <c r="O741" s="3"/>
      <c r="P741" s="3"/>
      <c r="Q741" s="3"/>
      <c r="R741" s="3"/>
      <c r="S741" s="3"/>
      <c r="T741" s="3"/>
      <c r="U741" s="3"/>
      <c r="V741" s="3"/>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row>
    <row r="742" ht="14.25" customHeight="1">
      <c r="A742" s="1"/>
      <c r="B742" s="1"/>
      <c r="C742" s="1"/>
      <c r="D742" s="1"/>
      <c r="E742" s="1"/>
      <c r="F742" s="2"/>
      <c r="G742" s="2"/>
      <c r="H742" s="3"/>
      <c r="I742" s="3"/>
      <c r="J742" s="3"/>
      <c r="K742" s="3"/>
      <c r="L742" s="3"/>
      <c r="M742" s="3"/>
      <c r="N742" s="3"/>
      <c r="O742" s="3"/>
      <c r="P742" s="3"/>
      <c r="Q742" s="3"/>
      <c r="R742" s="3"/>
      <c r="S742" s="3"/>
      <c r="T742" s="3"/>
      <c r="U742" s="3"/>
      <c r="V742" s="3"/>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row>
    <row r="743" ht="14.25" customHeight="1">
      <c r="A743" s="1"/>
      <c r="B743" s="1"/>
      <c r="C743" s="1"/>
      <c r="D743" s="1"/>
      <c r="E743" s="1"/>
      <c r="F743" s="2"/>
      <c r="G743" s="2"/>
      <c r="H743" s="3"/>
      <c r="I743" s="3"/>
      <c r="J743" s="3"/>
      <c r="K743" s="3"/>
      <c r="L743" s="3"/>
      <c r="M743" s="3"/>
      <c r="N743" s="3"/>
      <c r="O743" s="3"/>
      <c r="P743" s="3"/>
      <c r="Q743" s="3"/>
      <c r="R743" s="3"/>
      <c r="S743" s="3"/>
      <c r="T743" s="3"/>
      <c r="U743" s="3"/>
      <c r="V743" s="3"/>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row>
    <row r="744" ht="14.25" customHeight="1">
      <c r="A744" s="1"/>
      <c r="B744" s="1"/>
      <c r="C744" s="1"/>
      <c r="D744" s="1"/>
      <c r="E744" s="1"/>
      <c r="F744" s="2"/>
      <c r="G744" s="2"/>
      <c r="H744" s="3"/>
      <c r="I744" s="3"/>
      <c r="J744" s="3"/>
      <c r="K744" s="3"/>
      <c r="L744" s="3"/>
      <c r="M744" s="3"/>
      <c r="N744" s="3"/>
      <c r="O744" s="3"/>
      <c r="P744" s="3"/>
      <c r="Q744" s="3"/>
      <c r="R744" s="3"/>
      <c r="S744" s="3"/>
      <c r="T744" s="3"/>
      <c r="U744" s="3"/>
      <c r="V744" s="3"/>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row>
    <row r="745" ht="14.25" customHeight="1">
      <c r="A745" s="1"/>
      <c r="B745" s="1"/>
      <c r="C745" s="1"/>
      <c r="D745" s="1"/>
      <c r="E745" s="1"/>
      <c r="F745" s="2"/>
      <c r="G745" s="2"/>
      <c r="H745" s="3"/>
      <c r="I745" s="3"/>
      <c r="J745" s="3"/>
      <c r="K745" s="3"/>
      <c r="L745" s="3"/>
      <c r="M745" s="3"/>
      <c r="N745" s="3"/>
      <c r="O745" s="3"/>
      <c r="P745" s="3"/>
      <c r="Q745" s="3"/>
      <c r="R745" s="3"/>
      <c r="S745" s="3"/>
      <c r="T745" s="3"/>
      <c r="U745" s="3"/>
      <c r="V745" s="3"/>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row>
    <row r="746" ht="14.25" customHeight="1">
      <c r="A746" s="1"/>
      <c r="B746" s="1"/>
      <c r="C746" s="1"/>
      <c r="D746" s="1"/>
      <c r="E746" s="1"/>
      <c r="F746" s="2"/>
      <c r="G746" s="2"/>
      <c r="H746" s="3"/>
      <c r="I746" s="3"/>
      <c r="J746" s="3"/>
      <c r="K746" s="3"/>
      <c r="L746" s="3"/>
      <c r="M746" s="3"/>
      <c r="N746" s="3"/>
      <c r="O746" s="3"/>
      <c r="P746" s="3"/>
      <c r="Q746" s="3"/>
      <c r="R746" s="3"/>
      <c r="S746" s="3"/>
      <c r="T746" s="3"/>
      <c r="U746" s="3"/>
      <c r="V746" s="3"/>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row>
    <row r="747" ht="14.25" customHeight="1">
      <c r="A747" s="1"/>
      <c r="B747" s="1"/>
      <c r="C747" s="1"/>
      <c r="D747" s="1"/>
      <c r="E747" s="1"/>
      <c r="F747" s="2"/>
      <c r="G747" s="2"/>
      <c r="H747" s="3"/>
      <c r="I747" s="3"/>
      <c r="J747" s="3"/>
      <c r="K747" s="3"/>
      <c r="L747" s="3"/>
      <c r="M747" s="3"/>
      <c r="N747" s="3"/>
      <c r="O747" s="3"/>
      <c r="P747" s="3"/>
      <c r="Q747" s="3"/>
      <c r="R747" s="3"/>
      <c r="S747" s="3"/>
      <c r="T747" s="3"/>
      <c r="U747" s="3"/>
      <c r="V747" s="3"/>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row>
    <row r="748" ht="14.25" customHeight="1">
      <c r="A748" s="1"/>
      <c r="B748" s="1"/>
      <c r="C748" s="1"/>
      <c r="D748" s="1"/>
      <c r="E748" s="1"/>
      <c r="F748" s="2"/>
      <c r="G748" s="2"/>
      <c r="H748" s="3"/>
      <c r="I748" s="3"/>
      <c r="J748" s="3"/>
      <c r="K748" s="3"/>
      <c r="L748" s="3"/>
      <c r="M748" s="3"/>
      <c r="N748" s="3"/>
      <c r="O748" s="3"/>
      <c r="P748" s="3"/>
      <c r="Q748" s="3"/>
      <c r="R748" s="3"/>
      <c r="S748" s="3"/>
      <c r="T748" s="3"/>
      <c r="U748" s="3"/>
      <c r="V748" s="3"/>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row>
    <row r="749" ht="14.25" customHeight="1">
      <c r="A749" s="1"/>
      <c r="B749" s="1"/>
      <c r="C749" s="1"/>
      <c r="D749" s="1"/>
      <c r="E749" s="1"/>
      <c r="F749" s="2"/>
      <c r="G749" s="2"/>
      <c r="H749" s="3"/>
      <c r="I749" s="3"/>
      <c r="J749" s="3"/>
      <c r="K749" s="3"/>
      <c r="L749" s="3"/>
      <c r="M749" s="3"/>
      <c r="N749" s="3"/>
      <c r="O749" s="3"/>
      <c r="P749" s="3"/>
      <c r="Q749" s="3"/>
      <c r="R749" s="3"/>
      <c r="S749" s="3"/>
      <c r="T749" s="3"/>
      <c r="U749" s="3"/>
      <c r="V749" s="3"/>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row>
    <row r="750" ht="14.25" customHeight="1">
      <c r="A750" s="1"/>
      <c r="B750" s="1"/>
      <c r="C750" s="1"/>
      <c r="D750" s="1"/>
      <c r="E750" s="1"/>
      <c r="F750" s="2"/>
      <c r="G750" s="2"/>
      <c r="H750" s="3"/>
      <c r="I750" s="3"/>
      <c r="J750" s="3"/>
      <c r="K750" s="3"/>
      <c r="L750" s="3"/>
      <c r="M750" s="3"/>
      <c r="N750" s="3"/>
      <c r="O750" s="3"/>
      <c r="P750" s="3"/>
      <c r="Q750" s="3"/>
      <c r="R750" s="3"/>
      <c r="S750" s="3"/>
      <c r="T750" s="3"/>
      <c r="U750" s="3"/>
      <c r="V750" s="3"/>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row>
    <row r="751" ht="14.25" customHeight="1">
      <c r="A751" s="1"/>
      <c r="B751" s="1"/>
      <c r="C751" s="1"/>
      <c r="D751" s="1"/>
      <c r="E751" s="1"/>
      <c r="F751" s="2"/>
      <c r="G751" s="2"/>
      <c r="H751" s="3"/>
      <c r="I751" s="3"/>
      <c r="J751" s="3"/>
      <c r="K751" s="3"/>
      <c r="L751" s="3"/>
      <c r="M751" s="3"/>
      <c r="N751" s="3"/>
      <c r="O751" s="3"/>
      <c r="P751" s="3"/>
      <c r="Q751" s="3"/>
      <c r="R751" s="3"/>
      <c r="S751" s="3"/>
      <c r="T751" s="3"/>
      <c r="U751" s="3"/>
      <c r="V751" s="3"/>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row>
    <row r="752" ht="14.25" customHeight="1">
      <c r="A752" s="1"/>
      <c r="B752" s="1"/>
      <c r="C752" s="1"/>
      <c r="D752" s="1"/>
      <c r="E752" s="1"/>
      <c r="F752" s="2"/>
      <c r="G752" s="2"/>
      <c r="H752" s="3"/>
      <c r="I752" s="3"/>
      <c r="J752" s="3"/>
      <c r="K752" s="3"/>
      <c r="L752" s="3"/>
      <c r="M752" s="3"/>
      <c r="N752" s="3"/>
      <c r="O752" s="3"/>
      <c r="P752" s="3"/>
      <c r="Q752" s="3"/>
      <c r="R752" s="3"/>
      <c r="S752" s="3"/>
      <c r="T752" s="3"/>
      <c r="U752" s="3"/>
      <c r="V752" s="3"/>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row>
    <row r="753" ht="14.25" customHeight="1">
      <c r="A753" s="1"/>
      <c r="B753" s="1"/>
      <c r="C753" s="1"/>
      <c r="D753" s="1"/>
      <c r="E753" s="1"/>
      <c r="F753" s="2"/>
      <c r="G753" s="2"/>
      <c r="H753" s="3"/>
      <c r="I753" s="3"/>
      <c r="J753" s="3"/>
      <c r="K753" s="3"/>
      <c r="L753" s="3"/>
      <c r="M753" s="3"/>
      <c r="N753" s="3"/>
      <c r="O753" s="3"/>
      <c r="P753" s="3"/>
      <c r="Q753" s="3"/>
      <c r="R753" s="3"/>
      <c r="S753" s="3"/>
      <c r="T753" s="3"/>
      <c r="U753" s="3"/>
      <c r="V753" s="3"/>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row>
    <row r="754" ht="14.25" customHeight="1">
      <c r="A754" s="1"/>
      <c r="B754" s="1"/>
      <c r="C754" s="1"/>
      <c r="D754" s="1"/>
      <c r="E754" s="1"/>
      <c r="F754" s="2"/>
      <c r="G754" s="2"/>
      <c r="H754" s="3"/>
      <c r="I754" s="3"/>
      <c r="J754" s="3"/>
      <c r="K754" s="3"/>
      <c r="L754" s="3"/>
      <c r="M754" s="3"/>
      <c r="N754" s="3"/>
      <c r="O754" s="3"/>
      <c r="P754" s="3"/>
      <c r="Q754" s="3"/>
      <c r="R754" s="3"/>
      <c r="S754" s="3"/>
      <c r="T754" s="3"/>
      <c r="U754" s="3"/>
      <c r="V754" s="3"/>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row>
    <row r="755" ht="14.25" customHeight="1">
      <c r="A755" s="1"/>
      <c r="B755" s="1"/>
      <c r="C755" s="1"/>
      <c r="D755" s="1"/>
      <c r="E755" s="1"/>
      <c r="F755" s="2"/>
      <c r="G755" s="2"/>
      <c r="H755" s="3"/>
      <c r="I755" s="3"/>
      <c r="J755" s="3"/>
      <c r="K755" s="3"/>
      <c r="L755" s="3"/>
      <c r="M755" s="3"/>
      <c r="N755" s="3"/>
      <c r="O755" s="3"/>
      <c r="P755" s="3"/>
      <c r="Q755" s="3"/>
      <c r="R755" s="3"/>
      <c r="S755" s="3"/>
      <c r="T755" s="3"/>
      <c r="U755" s="3"/>
      <c r="V755" s="3"/>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row>
    <row r="756" ht="14.25" customHeight="1">
      <c r="A756" s="1"/>
      <c r="B756" s="1"/>
      <c r="C756" s="1"/>
      <c r="D756" s="1"/>
      <c r="E756" s="1"/>
      <c r="F756" s="2"/>
      <c r="G756" s="2"/>
      <c r="H756" s="3"/>
      <c r="I756" s="3"/>
      <c r="J756" s="3"/>
      <c r="K756" s="3"/>
      <c r="L756" s="3"/>
      <c r="M756" s="3"/>
      <c r="N756" s="3"/>
      <c r="O756" s="3"/>
      <c r="P756" s="3"/>
      <c r="Q756" s="3"/>
      <c r="R756" s="3"/>
      <c r="S756" s="3"/>
      <c r="T756" s="3"/>
      <c r="U756" s="3"/>
      <c r="V756" s="3"/>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row>
    <row r="757" ht="14.25" customHeight="1">
      <c r="A757" s="1"/>
      <c r="B757" s="1"/>
      <c r="C757" s="1"/>
      <c r="D757" s="1"/>
      <c r="E757" s="1"/>
      <c r="F757" s="2"/>
      <c r="G757" s="2"/>
      <c r="H757" s="3"/>
      <c r="I757" s="3"/>
      <c r="J757" s="3"/>
      <c r="K757" s="3"/>
      <c r="L757" s="3"/>
      <c r="M757" s="3"/>
      <c r="N757" s="3"/>
      <c r="O757" s="3"/>
      <c r="P757" s="3"/>
      <c r="Q757" s="3"/>
      <c r="R757" s="3"/>
      <c r="S757" s="3"/>
      <c r="T757" s="3"/>
      <c r="U757" s="3"/>
      <c r="V757" s="3"/>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row>
    <row r="758" ht="14.25" customHeight="1">
      <c r="A758" s="1"/>
      <c r="B758" s="1"/>
      <c r="C758" s="1"/>
      <c r="D758" s="1"/>
      <c r="E758" s="1"/>
      <c r="F758" s="2"/>
      <c r="G758" s="2"/>
      <c r="H758" s="3"/>
      <c r="I758" s="3"/>
      <c r="J758" s="3"/>
      <c r="K758" s="3"/>
      <c r="L758" s="3"/>
      <c r="M758" s="3"/>
      <c r="N758" s="3"/>
      <c r="O758" s="3"/>
      <c r="P758" s="3"/>
      <c r="Q758" s="3"/>
      <c r="R758" s="3"/>
      <c r="S758" s="3"/>
      <c r="T758" s="3"/>
      <c r="U758" s="3"/>
      <c r="V758" s="3"/>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row>
    <row r="759" ht="14.25" customHeight="1">
      <c r="A759" s="1"/>
      <c r="B759" s="1"/>
      <c r="C759" s="1"/>
      <c r="D759" s="1"/>
      <c r="E759" s="1"/>
      <c r="F759" s="2"/>
      <c r="G759" s="2"/>
      <c r="H759" s="3"/>
      <c r="I759" s="3"/>
      <c r="J759" s="3"/>
      <c r="K759" s="3"/>
      <c r="L759" s="3"/>
      <c r="M759" s="3"/>
      <c r="N759" s="3"/>
      <c r="O759" s="3"/>
      <c r="P759" s="3"/>
      <c r="Q759" s="3"/>
      <c r="R759" s="3"/>
      <c r="S759" s="3"/>
      <c r="T759" s="3"/>
      <c r="U759" s="3"/>
      <c r="V759" s="3"/>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row>
    <row r="760" ht="14.25" customHeight="1">
      <c r="A760" s="1"/>
      <c r="B760" s="1"/>
      <c r="C760" s="1"/>
      <c r="D760" s="1"/>
      <c r="E760" s="1"/>
      <c r="F760" s="2"/>
      <c r="G760" s="2"/>
      <c r="H760" s="3"/>
      <c r="I760" s="3"/>
      <c r="J760" s="3"/>
      <c r="K760" s="3"/>
      <c r="L760" s="3"/>
      <c r="M760" s="3"/>
      <c r="N760" s="3"/>
      <c r="O760" s="3"/>
      <c r="P760" s="3"/>
      <c r="Q760" s="3"/>
      <c r="R760" s="3"/>
      <c r="S760" s="3"/>
      <c r="T760" s="3"/>
      <c r="U760" s="3"/>
      <c r="V760" s="3"/>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row>
    <row r="761" ht="14.25" customHeight="1">
      <c r="A761" s="1"/>
      <c r="B761" s="1"/>
      <c r="C761" s="1"/>
      <c r="D761" s="1"/>
      <c r="E761" s="1"/>
      <c r="F761" s="2"/>
      <c r="G761" s="2"/>
      <c r="H761" s="3"/>
      <c r="I761" s="3"/>
      <c r="J761" s="3"/>
      <c r="K761" s="3"/>
      <c r="L761" s="3"/>
      <c r="M761" s="3"/>
      <c r="N761" s="3"/>
      <c r="O761" s="3"/>
      <c r="P761" s="3"/>
      <c r="Q761" s="3"/>
      <c r="R761" s="3"/>
      <c r="S761" s="3"/>
      <c r="T761" s="3"/>
      <c r="U761" s="3"/>
      <c r="V761" s="3"/>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row>
    <row r="762" ht="14.25" customHeight="1">
      <c r="A762" s="1"/>
      <c r="B762" s="1"/>
      <c r="C762" s="1"/>
      <c r="D762" s="1"/>
      <c r="E762" s="1"/>
      <c r="F762" s="2"/>
      <c r="G762" s="2"/>
      <c r="H762" s="3"/>
      <c r="I762" s="3"/>
      <c r="J762" s="3"/>
      <c r="K762" s="3"/>
      <c r="L762" s="3"/>
      <c r="M762" s="3"/>
      <c r="N762" s="3"/>
      <c r="O762" s="3"/>
      <c r="P762" s="3"/>
      <c r="Q762" s="3"/>
      <c r="R762" s="3"/>
      <c r="S762" s="3"/>
      <c r="T762" s="3"/>
      <c r="U762" s="3"/>
      <c r="V762" s="3"/>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row>
    <row r="763" ht="14.25" customHeight="1">
      <c r="A763" s="1"/>
      <c r="B763" s="1"/>
      <c r="C763" s="1"/>
      <c r="D763" s="1"/>
      <c r="E763" s="1"/>
      <c r="F763" s="2"/>
      <c r="G763" s="2"/>
      <c r="H763" s="3"/>
      <c r="I763" s="3"/>
      <c r="J763" s="3"/>
      <c r="K763" s="3"/>
      <c r="L763" s="3"/>
      <c r="M763" s="3"/>
      <c r="N763" s="3"/>
      <c r="O763" s="3"/>
      <c r="P763" s="3"/>
      <c r="Q763" s="3"/>
      <c r="R763" s="3"/>
      <c r="S763" s="3"/>
      <c r="T763" s="3"/>
      <c r="U763" s="3"/>
      <c r="V763" s="3"/>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row>
    <row r="764" ht="14.25" customHeight="1">
      <c r="A764" s="1"/>
      <c r="B764" s="1"/>
      <c r="C764" s="1"/>
      <c r="D764" s="1"/>
      <c r="E764" s="1"/>
      <c r="F764" s="2"/>
      <c r="G764" s="2"/>
      <c r="H764" s="3"/>
      <c r="I764" s="3"/>
      <c r="J764" s="3"/>
      <c r="K764" s="3"/>
      <c r="L764" s="3"/>
      <c r="M764" s="3"/>
      <c r="N764" s="3"/>
      <c r="O764" s="3"/>
      <c r="P764" s="3"/>
      <c r="Q764" s="3"/>
      <c r="R764" s="3"/>
      <c r="S764" s="3"/>
      <c r="T764" s="3"/>
      <c r="U764" s="3"/>
      <c r="V764" s="3"/>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row>
    <row r="765" ht="14.25" customHeight="1">
      <c r="A765" s="1"/>
      <c r="B765" s="1"/>
      <c r="C765" s="1"/>
      <c r="D765" s="1"/>
      <c r="E765" s="1"/>
      <c r="F765" s="2"/>
      <c r="G765" s="2"/>
      <c r="H765" s="3"/>
      <c r="I765" s="3"/>
      <c r="J765" s="3"/>
      <c r="K765" s="3"/>
      <c r="L765" s="3"/>
      <c r="M765" s="3"/>
      <c r="N765" s="3"/>
      <c r="O765" s="3"/>
      <c r="P765" s="3"/>
      <c r="Q765" s="3"/>
      <c r="R765" s="3"/>
      <c r="S765" s="3"/>
      <c r="T765" s="3"/>
      <c r="U765" s="3"/>
      <c r="V765" s="3"/>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row>
    <row r="766" ht="14.25" customHeight="1">
      <c r="A766" s="1"/>
      <c r="B766" s="1"/>
      <c r="C766" s="1"/>
      <c r="D766" s="1"/>
      <c r="E766" s="1"/>
      <c r="F766" s="2"/>
      <c r="G766" s="2"/>
      <c r="H766" s="3"/>
      <c r="I766" s="3"/>
      <c r="J766" s="3"/>
      <c r="K766" s="3"/>
      <c r="L766" s="3"/>
      <c r="M766" s="3"/>
      <c r="N766" s="3"/>
      <c r="O766" s="3"/>
      <c r="P766" s="3"/>
      <c r="Q766" s="3"/>
      <c r="R766" s="3"/>
      <c r="S766" s="3"/>
      <c r="T766" s="3"/>
      <c r="U766" s="3"/>
      <c r="V766" s="3"/>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row>
    <row r="767" ht="14.25" customHeight="1">
      <c r="A767" s="1"/>
      <c r="B767" s="1"/>
      <c r="C767" s="1"/>
      <c r="D767" s="1"/>
      <c r="E767" s="1"/>
      <c r="F767" s="2"/>
      <c r="G767" s="2"/>
      <c r="H767" s="3"/>
      <c r="I767" s="3"/>
      <c r="J767" s="3"/>
      <c r="K767" s="3"/>
      <c r="L767" s="3"/>
      <c r="M767" s="3"/>
      <c r="N767" s="3"/>
      <c r="O767" s="3"/>
      <c r="P767" s="3"/>
      <c r="Q767" s="3"/>
      <c r="R767" s="3"/>
      <c r="S767" s="3"/>
      <c r="T767" s="3"/>
      <c r="U767" s="3"/>
      <c r="V767" s="3"/>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row>
    <row r="768" ht="14.25" customHeight="1">
      <c r="A768" s="1"/>
      <c r="B768" s="1"/>
      <c r="C768" s="1"/>
      <c r="D768" s="1"/>
      <c r="E768" s="1"/>
      <c r="F768" s="2"/>
      <c r="G768" s="2"/>
      <c r="H768" s="3"/>
      <c r="I768" s="3"/>
      <c r="J768" s="3"/>
      <c r="K768" s="3"/>
      <c r="L768" s="3"/>
      <c r="M768" s="3"/>
      <c r="N768" s="3"/>
      <c r="O768" s="3"/>
      <c r="P768" s="3"/>
      <c r="Q768" s="3"/>
      <c r="R768" s="3"/>
      <c r="S768" s="3"/>
      <c r="T768" s="3"/>
      <c r="U768" s="3"/>
      <c r="V768" s="3"/>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row>
    <row r="769" ht="14.25" customHeight="1">
      <c r="A769" s="1"/>
      <c r="B769" s="1"/>
      <c r="C769" s="1"/>
      <c r="D769" s="1"/>
      <c r="E769" s="1"/>
      <c r="F769" s="2"/>
      <c r="G769" s="2"/>
      <c r="H769" s="3"/>
      <c r="I769" s="3"/>
      <c r="J769" s="3"/>
      <c r="K769" s="3"/>
      <c r="L769" s="3"/>
      <c r="M769" s="3"/>
      <c r="N769" s="3"/>
      <c r="O769" s="3"/>
      <c r="P769" s="3"/>
      <c r="Q769" s="3"/>
      <c r="R769" s="3"/>
      <c r="S769" s="3"/>
      <c r="T769" s="3"/>
      <c r="U769" s="3"/>
      <c r="V769" s="3"/>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row>
    <row r="770" ht="14.25" customHeight="1">
      <c r="A770" s="1"/>
      <c r="B770" s="1"/>
      <c r="C770" s="1"/>
      <c r="D770" s="1"/>
      <c r="E770" s="1"/>
      <c r="F770" s="2"/>
      <c r="G770" s="2"/>
      <c r="H770" s="3"/>
      <c r="I770" s="3"/>
      <c r="J770" s="3"/>
      <c r="K770" s="3"/>
      <c r="L770" s="3"/>
      <c r="M770" s="3"/>
      <c r="N770" s="3"/>
      <c r="O770" s="3"/>
      <c r="P770" s="3"/>
      <c r="Q770" s="3"/>
      <c r="R770" s="3"/>
      <c r="S770" s="3"/>
      <c r="T770" s="3"/>
      <c r="U770" s="3"/>
      <c r="V770" s="3"/>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row>
    <row r="771" ht="14.25" customHeight="1">
      <c r="A771" s="1"/>
      <c r="B771" s="1"/>
      <c r="C771" s="1"/>
      <c r="D771" s="1"/>
      <c r="E771" s="1"/>
      <c r="F771" s="2"/>
      <c r="G771" s="2"/>
      <c r="H771" s="3"/>
      <c r="I771" s="3"/>
      <c r="J771" s="3"/>
      <c r="K771" s="3"/>
      <c r="L771" s="3"/>
      <c r="M771" s="3"/>
      <c r="N771" s="3"/>
      <c r="O771" s="3"/>
      <c r="P771" s="3"/>
      <c r="Q771" s="3"/>
      <c r="R771" s="3"/>
      <c r="S771" s="3"/>
      <c r="T771" s="3"/>
      <c r="U771" s="3"/>
      <c r="V771" s="3"/>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row>
    <row r="772" ht="14.25" customHeight="1">
      <c r="A772" s="1"/>
      <c r="B772" s="1"/>
      <c r="C772" s="1"/>
      <c r="D772" s="1"/>
      <c r="E772" s="1"/>
      <c r="F772" s="2"/>
      <c r="G772" s="2"/>
      <c r="H772" s="3"/>
      <c r="I772" s="3"/>
      <c r="J772" s="3"/>
      <c r="K772" s="3"/>
      <c r="L772" s="3"/>
      <c r="M772" s="3"/>
      <c r="N772" s="3"/>
      <c r="O772" s="3"/>
      <c r="P772" s="3"/>
      <c r="Q772" s="3"/>
      <c r="R772" s="3"/>
      <c r="S772" s="3"/>
      <c r="T772" s="3"/>
      <c r="U772" s="3"/>
      <c r="V772" s="3"/>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row>
    <row r="773" ht="14.25" customHeight="1">
      <c r="A773" s="1"/>
      <c r="B773" s="1"/>
      <c r="C773" s="1"/>
      <c r="D773" s="1"/>
      <c r="E773" s="1"/>
      <c r="F773" s="2"/>
      <c r="G773" s="2"/>
      <c r="H773" s="3"/>
      <c r="I773" s="3"/>
      <c r="J773" s="3"/>
      <c r="K773" s="3"/>
      <c r="L773" s="3"/>
      <c r="M773" s="3"/>
      <c r="N773" s="3"/>
      <c r="O773" s="3"/>
      <c r="P773" s="3"/>
      <c r="Q773" s="3"/>
      <c r="R773" s="3"/>
      <c r="S773" s="3"/>
      <c r="T773" s="3"/>
      <c r="U773" s="3"/>
      <c r="V773" s="3"/>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row>
    <row r="774" ht="14.25" customHeight="1">
      <c r="A774" s="1"/>
      <c r="B774" s="1"/>
      <c r="C774" s="1"/>
      <c r="D774" s="1"/>
      <c r="E774" s="1"/>
      <c r="F774" s="2"/>
      <c r="G774" s="2"/>
      <c r="H774" s="3"/>
      <c r="I774" s="3"/>
      <c r="J774" s="3"/>
      <c r="K774" s="3"/>
      <c r="L774" s="3"/>
      <c r="M774" s="3"/>
      <c r="N774" s="3"/>
      <c r="O774" s="3"/>
      <c r="P774" s="3"/>
      <c r="Q774" s="3"/>
      <c r="R774" s="3"/>
      <c r="S774" s="3"/>
      <c r="T774" s="3"/>
      <c r="U774" s="3"/>
      <c r="V774" s="3"/>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row>
    <row r="775" ht="14.25" customHeight="1">
      <c r="A775" s="1"/>
      <c r="B775" s="1"/>
      <c r="C775" s="1"/>
      <c r="D775" s="1"/>
      <c r="E775" s="1"/>
      <c r="F775" s="2"/>
      <c r="G775" s="2"/>
      <c r="H775" s="3"/>
      <c r="I775" s="3"/>
      <c r="J775" s="3"/>
      <c r="K775" s="3"/>
      <c r="L775" s="3"/>
      <c r="M775" s="3"/>
      <c r="N775" s="3"/>
      <c r="O775" s="3"/>
      <c r="P775" s="3"/>
      <c r="Q775" s="3"/>
      <c r="R775" s="3"/>
      <c r="S775" s="3"/>
      <c r="T775" s="3"/>
      <c r="U775" s="3"/>
      <c r="V775" s="3"/>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row>
    <row r="776" ht="14.25" customHeight="1">
      <c r="A776" s="1"/>
      <c r="B776" s="1"/>
      <c r="C776" s="1"/>
      <c r="D776" s="1"/>
      <c r="E776" s="1"/>
      <c r="F776" s="2"/>
      <c r="G776" s="2"/>
      <c r="H776" s="3"/>
      <c r="I776" s="3"/>
      <c r="J776" s="3"/>
      <c r="K776" s="3"/>
      <c r="L776" s="3"/>
      <c r="M776" s="3"/>
      <c r="N776" s="3"/>
      <c r="O776" s="3"/>
      <c r="P776" s="3"/>
      <c r="Q776" s="3"/>
      <c r="R776" s="3"/>
      <c r="S776" s="3"/>
      <c r="T776" s="3"/>
      <c r="U776" s="3"/>
      <c r="V776" s="3"/>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row>
    <row r="777" ht="14.25" customHeight="1">
      <c r="A777" s="1"/>
      <c r="B777" s="1"/>
      <c r="C777" s="1"/>
      <c r="D777" s="1"/>
      <c r="E777" s="1"/>
      <c r="F777" s="2"/>
      <c r="G777" s="2"/>
      <c r="H777" s="3"/>
      <c r="I777" s="3"/>
      <c r="J777" s="3"/>
      <c r="K777" s="3"/>
      <c r="L777" s="3"/>
      <c r="M777" s="3"/>
      <c r="N777" s="3"/>
      <c r="O777" s="3"/>
      <c r="P777" s="3"/>
      <c r="Q777" s="3"/>
      <c r="R777" s="3"/>
      <c r="S777" s="3"/>
      <c r="T777" s="3"/>
      <c r="U777" s="3"/>
      <c r="V777" s="3"/>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row>
    <row r="778" ht="14.25" customHeight="1">
      <c r="A778" s="1"/>
      <c r="B778" s="1"/>
      <c r="C778" s="1"/>
      <c r="D778" s="1"/>
      <c r="E778" s="1"/>
      <c r="F778" s="2"/>
      <c r="G778" s="2"/>
      <c r="H778" s="3"/>
      <c r="I778" s="3"/>
      <c r="J778" s="3"/>
      <c r="K778" s="3"/>
      <c r="L778" s="3"/>
      <c r="M778" s="3"/>
      <c r="N778" s="3"/>
      <c r="O778" s="3"/>
      <c r="P778" s="3"/>
      <c r="Q778" s="3"/>
      <c r="R778" s="3"/>
      <c r="S778" s="3"/>
      <c r="T778" s="3"/>
      <c r="U778" s="3"/>
      <c r="V778" s="3"/>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row>
    <row r="779" ht="14.25" customHeight="1">
      <c r="A779" s="1"/>
      <c r="B779" s="1"/>
      <c r="C779" s="1"/>
      <c r="D779" s="1"/>
      <c r="E779" s="1"/>
      <c r="F779" s="2"/>
      <c r="G779" s="2"/>
      <c r="H779" s="3"/>
      <c r="I779" s="3"/>
      <c r="J779" s="3"/>
      <c r="K779" s="3"/>
      <c r="L779" s="3"/>
      <c r="M779" s="3"/>
      <c r="N779" s="3"/>
      <c r="O779" s="3"/>
      <c r="P779" s="3"/>
      <c r="Q779" s="3"/>
      <c r="R779" s="3"/>
      <c r="S779" s="3"/>
      <c r="T779" s="3"/>
      <c r="U779" s="3"/>
      <c r="V779" s="3"/>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row>
    <row r="780" ht="14.25" customHeight="1">
      <c r="A780" s="1"/>
      <c r="B780" s="1"/>
      <c r="C780" s="1"/>
      <c r="D780" s="1"/>
      <c r="E780" s="1"/>
      <c r="F780" s="2"/>
      <c r="G780" s="2"/>
      <c r="H780" s="3"/>
      <c r="I780" s="3"/>
      <c r="J780" s="3"/>
      <c r="K780" s="3"/>
      <c r="L780" s="3"/>
      <c r="M780" s="3"/>
      <c r="N780" s="3"/>
      <c r="O780" s="3"/>
      <c r="P780" s="3"/>
      <c r="Q780" s="3"/>
      <c r="R780" s="3"/>
      <c r="S780" s="3"/>
      <c r="T780" s="3"/>
      <c r="U780" s="3"/>
      <c r="V780" s="3"/>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row>
    <row r="781" ht="14.25" customHeight="1">
      <c r="A781" s="1"/>
      <c r="B781" s="1"/>
      <c r="C781" s="1"/>
      <c r="D781" s="1"/>
      <c r="E781" s="1"/>
      <c r="F781" s="2"/>
      <c r="G781" s="2"/>
      <c r="H781" s="3"/>
      <c r="I781" s="3"/>
      <c r="J781" s="3"/>
      <c r="K781" s="3"/>
      <c r="L781" s="3"/>
      <c r="M781" s="3"/>
      <c r="N781" s="3"/>
      <c r="O781" s="3"/>
      <c r="P781" s="3"/>
      <c r="Q781" s="3"/>
      <c r="R781" s="3"/>
      <c r="S781" s="3"/>
      <c r="T781" s="3"/>
      <c r="U781" s="3"/>
      <c r="V781" s="3"/>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row>
    <row r="782" ht="14.25" customHeight="1">
      <c r="A782" s="1"/>
      <c r="B782" s="1"/>
      <c r="C782" s="1"/>
      <c r="D782" s="1"/>
      <c r="E782" s="1"/>
      <c r="F782" s="2"/>
      <c r="G782" s="2"/>
      <c r="H782" s="3"/>
      <c r="I782" s="3"/>
      <c r="J782" s="3"/>
      <c r="K782" s="3"/>
      <c r="L782" s="3"/>
      <c r="M782" s="3"/>
      <c r="N782" s="3"/>
      <c r="O782" s="3"/>
      <c r="P782" s="3"/>
      <c r="Q782" s="3"/>
      <c r="R782" s="3"/>
      <c r="S782" s="3"/>
      <c r="T782" s="3"/>
      <c r="U782" s="3"/>
      <c r="V782" s="3"/>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row>
    <row r="783" ht="14.25" customHeight="1">
      <c r="A783" s="1"/>
      <c r="B783" s="1"/>
      <c r="C783" s="1"/>
      <c r="D783" s="1"/>
      <c r="E783" s="1"/>
      <c r="F783" s="2"/>
      <c r="G783" s="2"/>
      <c r="H783" s="3"/>
      <c r="I783" s="3"/>
      <c r="J783" s="3"/>
      <c r="K783" s="3"/>
      <c r="L783" s="3"/>
      <c r="M783" s="3"/>
      <c r="N783" s="3"/>
      <c r="O783" s="3"/>
      <c r="P783" s="3"/>
      <c r="Q783" s="3"/>
      <c r="R783" s="3"/>
      <c r="S783" s="3"/>
      <c r="T783" s="3"/>
      <c r="U783" s="3"/>
      <c r="V783" s="3"/>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row>
    <row r="784" ht="14.25" customHeight="1">
      <c r="A784" s="1"/>
      <c r="B784" s="1"/>
      <c r="C784" s="1"/>
      <c r="D784" s="1"/>
      <c r="E784" s="1"/>
      <c r="F784" s="2"/>
      <c r="G784" s="2"/>
      <c r="H784" s="3"/>
      <c r="I784" s="3"/>
      <c r="J784" s="3"/>
      <c r="K784" s="3"/>
      <c r="L784" s="3"/>
      <c r="M784" s="3"/>
      <c r="N784" s="3"/>
      <c r="O784" s="3"/>
      <c r="P784" s="3"/>
      <c r="Q784" s="3"/>
      <c r="R784" s="3"/>
      <c r="S784" s="3"/>
      <c r="T784" s="3"/>
      <c r="U784" s="3"/>
      <c r="V784" s="3"/>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row>
    <row r="785" ht="14.25" customHeight="1">
      <c r="A785" s="1"/>
      <c r="B785" s="1"/>
      <c r="C785" s="1"/>
      <c r="D785" s="1"/>
      <c r="E785" s="1"/>
      <c r="F785" s="2"/>
      <c r="G785" s="2"/>
      <c r="H785" s="3"/>
      <c r="I785" s="3"/>
      <c r="J785" s="3"/>
      <c r="K785" s="3"/>
      <c r="L785" s="3"/>
      <c r="M785" s="3"/>
      <c r="N785" s="3"/>
      <c r="O785" s="3"/>
      <c r="P785" s="3"/>
      <c r="Q785" s="3"/>
      <c r="R785" s="3"/>
      <c r="S785" s="3"/>
      <c r="T785" s="3"/>
      <c r="U785" s="3"/>
      <c r="V785" s="3"/>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row>
    <row r="786" ht="14.25" customHeight="1">
      <c r="A786" s="1"/>
      <c r="B786" s="1"/>
      <c r="C786" s="1"/>
      <c r="D786" s="1"/>
      <c r="E786" s="1"/>
      <c r="F786" s="2"/>
      <c r="G786" s="2"/>
      <c r="H786" s="3"/>
      <c r="I786" s="3"/>
      <c r="J786" s="3"/>
      <c r="K786" s="3"/>
      <c r="L786" s="3"/>
      <c r="M786" s="3"/>
      <c r="N786" s="3"/>
      <c r="O786" s="3"/>
      <c r="P786" s="3"/>
      <c r="Q786" s="3"/>
      <c r="R786" s="3"/>
      <c r="S786" s="3"/>
      <c r="T786" s="3"/>
      <c r="U786" s="3"/>
      <c r="V786" s="3"/>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row>
    <row r="787" ht="14.25" customHeight="1">
      <c r="A787" s="1"/>
      <c r="B787" s="1"/>
      <c r="C787" s="1"/>
      <c r="D787" s="1"/>
      <c r="E787" s="1"/>
      <c r="F787" s="2"/>
      <c r="G787" s="2"/>
      <c r="H787" s="3"/>
      <c r="I787" s="3"/>
      <c r="J787" s="3"/>
      <c r="K787" s="3"/>
      <c r="L787" s="3"/>
      <c r="M787" s="3"/>
      <c r="N787" s="3"/>
      <c r="O787" s="3"/>
      <c r="P787" s="3"/>
      <c r="Q787" s="3"/>
      <c r="R787" s="3"/>
      <c r="S787" s="3"/>
      <c r="T787" s="3"/>
      <c r="U787" s="3"/>
      <c r="V787" s="3"/>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row>
    <row r="788" ht="14.25" customHeight="1">
      <c r="A788" s="1"/>
      <c r="B788" s="1"/>
      <c r="C788" s="1"/>
      <c r="D788" s="1"/>
      <c r="E788" s="1"/>
      <c r="F788" s="2"/>
      <c r="G788" s="2"/>
      <c r="H788" s="3"/>
      <c r="I788" s="3"/>
      <c r="J788" s="3"/>
      <c r="K788" s="3"/>
      <c r="L788" s="3"/>
      <c r="M788" s="3"/>
      <c r="N788" s="3"/>
      <c r="O788" s="3"/>
      <c r="P788" s="3"/>
      <c r="Q788" s="3"/>
      <c r="R788" s="3"/>
      <c r="S788" s="3"/>
      <c r="T788" s="3"/>
      <c r="U788" s="3"/>
      <c r="V788" s="3"/>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row>
    <row r="789" ht="14.25" customHeight="1">
      <c r="A789" s="1"/>
      <c r="B789" s="1"/>
      <c r="C789" s="1"/>
      <c r="D789" s="1"/>
      <c r="E789" s="1"/>
      <c r="F789" s="2"/>
      <c r="G789" s="2"/>
      <c r="H789" s="3"/>
      <c r="I789" s="3"/>
      <c r="J789" s="3"/>
      <c r="K789" s="3"/>
      <c r="L789" s="3"/>
      <c r="M789" s="3"/>
      <c r="N789" s="3"/>
      <c r="O789" s="3"/>
      <c r="P789" s="3"/>
      <c r="Q789" s="3"/>
      <c r="R789" s="3"/>
      <c r="S789" s="3"/>
      <c r="T789" s="3"/>
      <c r="U789" s="3"/>
      <c r="V789" s="3"/>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row>
    <row r="790" ht="14.25" customHeight="1">
      <c r="A790" s="1"/>
      <c r="B790" s="1"/>
      <c r="C790" s="1"/>
      <c r="D790" s="1"/>
      <c r="E790" s="1"/>
      <c r="F790" s="2"/>
      <c r="G790" s="2"/>
      <c r="H790" s="3"/>
      <c r="I790" s="3"/>
      <c r="J790" s="3"/>
      <c r="K790" s="3"/>
      <c r="L790" s="3"/>
      <c r="M790" s="3"/>
      <c r="N790" s="3"/>
      <c r="O790" s="3"/>
      <c r="P790" s="3"/>
      <c r="Q790" s="3"/>
      <c r="R790" s="3"/>
      <c r="S790" s="3"/>
      <c r="T790" s="3"/>
      <c r="U790" s="3"/>
      <c r="V790" s="3"/>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row>
    <row r="791" ht="14.25" customHeight="1">
      <c r="A791" s="1"/>
      <c r="B791" s="1"/>
      <c r="C791" s="1"/>
      <c r="D791" s="1"/>
      <c r="E791" s="1"/>
      <c r="F791" s="2"/>
      <c r="G791" s="2"/>
      <c r="H791" s="3"/>
      <c r="I791" s="3"/>
      <c r="J791" s="3"/>
      <c r="K791" s="3"/>
      <c r="L791" s="3"/>
      <c r="M791" s="3"/>
      <c r="N791" s="3"/>
      <c r="O791" s="3"/>
      <c r="P791" s="3"/>
      <c r="Q791" s="3"/>
      <c r="R791" s="3"/>
      <c r="S791" s="3"/>
      <c r="T791" s="3"/>
      <c r="U791" s="3"/>
      <c r="V791" s="3"/>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row>
    <row r="792" ht="14.25" customHeight="1">
      <c r="A792" s="1"/>
      <c r="B792" s="1"/>
      <c r="C792" s="1"/>
      <c r="D792" s="1"/>
      <c r="E792" s="1"/>
      <c r="F792" s="2"/>
      <c r="G792" s="2"/>
      <c r="H792" s="3"/>
      <c r="I792" s="3"/>
      <c r="J792" s="3"/>
      <c r="K792" s="3"/>
      <c r="L792" s="3"/>
      <c r="M792" s="3"/>
      <c r="N792" s="3"/>
      <c r="O792" s="3"/>
      <c r="P792" s="3"/>
      <c r="Q792" s="3"/>
      <c r="R792" s="3"/>
      <c r="S792" s="3"/>
      <c r="T792" s="3"/>
      <c r="U792" s="3"/>
      <c r="V792" s="3"/>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row>
    <row r="793" ht="14.25" customHeight="1">
      <c r="A793" s="1"/>
      <c r="B793" s="1"/>
      <c r="C793" s="1"/>
      <c r="D793" s="1"/>
      <c r="E793" s="1"/>
      <c r="F793" s="2"/>
      <c r="G793" s="2"/>
      <c r="H793" s="3"/>
      <c r="I793" s="3"/>
      <c r="J793" s="3"/>
      <c r="K793" s="3"/>
      <c r="L793" s="3"/>
      <c r="M793" s="3"/>
      <c r="N793" s="3"/>
      <c r="O793" s="3"/>
      <c r="P793" s="3"/>
      <c r="Q793" s="3"/>
      <c r="R793" s="3"/>
      <c r="S793" s="3"/>
      <c r="T793" s="3"/>
      <c r="U793" s="3"/>
      <c r="V793" s="3"/>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row>
    <row r="794" ht="14.25" customHeight="1">
      <c r="A794" s="1"/>
      <c r="B794" s="1"/>
      <c r="C794" s="1"/>
      <c r="D794" s="1"/>
      <c r="E794" s="1"/>
      <c r="F794" s="2"/>
      <c r="G794" s="2"/>
      <c r="H794" s="3"/>
      <c r="I794" s="3"/>
      <c r="J794" s="3"/>
      <c r="K794" s="3"/>
      <c r="L794" s="3"/>
      <c r="M794" s="3"/>
      <c r="N794" s="3"/>
      <c r="O794" s="3"/>
      <c r="P794" s="3"/>
      <c r="Q794" s="3"/>
      <c r="R794" s="3"/>
      <c r="S794" s="3"/>
      <c r="T794" s="3"/>
      <c r="U794" s="3"/>
      <c r="V794" s="3"/>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row>
    <row r="795" ht="14.25" customHeight="1">
      <c r="A795" s="1"/>
      <c r="B795" s="1"/>
      <c r="C795" s="1"/>
      <c r="D795" s="1"/>
      <c r="E795" s="1"/>
      <c r="F795" s="2"/>
      <c r="G795" s="2"/>
      <c r="H795" s="3"/>
      <c r="I795" s="3"/>
      <c r="J795" s="3"/>
      <c r="K795" s="3"/>
      <c r="L795" s="3"/>
      <c r="M795" s="3"/>
      <c r="N795" s="3"/>
      <c r="O795" s="3"/>
      <c r="P795" s="3"/>
      <c r="Q795" s="3"/>
      <c r="R795" s="3"/>
      <c r="S795" s="3"/>
      <c r="T795" s="3"/>
      <c r="U795" s="3"/>
      <c r="V795" s="3"/>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row>
    <row r="796" ht="14.25" customHeight="1">
      <c r="A796" s="1"/>
      <c r="B796" s="1"/>
      <c r="C796" s="1"/>
      <c r="D796" s="1"/>
      <c r="E796" s="1"/>
      <c r="F796" s="2"/>
      <c r="G796" s="2"/>
      <c r="H796" s="3"/>
      <c r="I796" s="3"/>
      <c r="J796" s="3"/>
      <c r="K796" s="3"/>
      <c r="L796" s="3"/>
      <c r="M796" s="3"/>
      <c r="N796" s="3"/>
      <c r="O796" s="3"/>
      <c r="P796" s="3"/>
      <c r="Q796" s="3"/>
      <c r="R796" s="3"/>
      <c r="S796" s="3"/>
      <c r="T796" s="3"/>
      <c r="U796" s="3"/>
      <c r="V796" s="3"/>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row>
    <row r="797" ht="14.25" customHeight="1">
      <c r="A797" s="1"/>
      <c r="B797" s="1"/>
      <c r="C797" s="1"/>
      <c r="D797" s="1"/>
      <c r="E797" s="1"/>
      <c r="F797" s="2"/>
      <c r="G797" s="2"/>
      <c r="H797" s="3"/>
      <c r="I797" s="3"/>
      <c r="J797" s="3"/>
      <c r="K797" s="3"/>
      <c r="L797" s="3"/>
      <c r="M797" s="3"/>
      <c r="N797" s="3"/>
      <c r="O797" s="3"/>
      <c r="P797" s="3"/>
      <c r="Q797" s="3"/>
      <c r="R797" s="3"/>
      <c r="S797" s="3"/>
      <c r="T797" s="3"/>
      <c r="U797" s="3"/>
      <c r="V797" s="3"/>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row>
    <row r="798" ht="14.25" customHeight="1">
      <c r="A798" s="1"/>
      <c r="B798" s="1"/>
      <c r="C798" s="1"/>
      <c r="D798" s="1"/>
      <c r="E798" s="1"/>
      <c r="F798" s="2"/>
      <c r="G798" s="2"/>
      <c r="H798" s="3"/>
      <c r="I798" s="3"/>
      <c r="J798" s="3"/>
      <c r="K798" s="3"/>
      <c r="L798" s="3"/>
      <c r="M798" s="3"/>
      <c r="N798" s="3"/>
      <c r="O798" s="3"/>
      <c r="P798" s="3"/>
      <c r="Q798" s="3"/>
      <c r="R798" s="3"/>
      <c r="S798" s="3"/>
      <c r="T798" s="3"/>
      <c r="U798" s="3"/>
      <c r="V798" s="3"/>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row>
    <row r="799" ht="14.25" customHeight="1">
      <c r="A799" s="1"/>
      <c r="B799" s="1"/>
      <c r="C799" s="1"/>
      <c r="D799" s="1"/>
      <c r="E799" s="1"/>
      <c r="F799" s="2"/>
      <c r="G799" s="2"/>
      <c r="H799" s="3"/>
      <c r="I799" s="3"/>
      <c r="J799" s="3"/>
      <c r="K799" s="3"/>
      <c r="L799" s="3"/>
      <c r="M799" s="3"/>
      <c r="N799" s="3"/>
      <c r="O799" s="3"/>
      <c r="P799" s="3"/>
      <c r="Q799" s="3"/>
      <c r="R799" s="3"/>
      <c r="S799" s="3"/>
      <c r="T799" s="3"/>
      <c r="U799" s="3"/>
      <c r="V799" s="3"/>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row>
    <row r="800" ht="14.25" customHeight="1">
      <c r="A800" s="1"/>
      <c r="B800" s="1"/>
      <c r="C800" s="1"/>
      <c r="D800" s="1"/>
      <c r="E800" s="1"/>
      <c r="F800" s="2"/>
      <c r="G800" s="2"/>
      <c r="H800" s="3"/>
      <c r="I800" s="3"/>
      <c r="J800" s="3"/>
      <c r="K800" s="3"/>
      <c r="L800" s="3"/>
      <c r="M800" s="3"/>
      <c r="N800" s="3"/>
      <c r="O800" s="3"/>
      <c r="P800" s="3"/>
      <c r="Q800" s="3"/>
      <c r="R800" s="3"/>
      <c r="S800" s="3"/>
      <c r="T800" s="3"/>
      <c r="U800" s="3"/>
      <c r="V800" s="3"/>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row>
    <row r="801" ht="14.25" customHeight="1">
      <c r="A801" s="1"/>
      <c r="B801" s="1"/>
      <c r="C801" s="1"/>
      <c r="D801" s="1"/>
      <c r="E801" s="1"/>
      <c r="F801" s="2"/>
      <c r="G801" s="2"/>
      <c r="H801" s="3"/>
      <c r="I801" s="3"/>
      <c r="J801" s="3"/>
      <c r="K801" s="3"/>
      <c r="L801" s="3"/>
      <c r="M801" s="3"/>
      <c r="N801" s="3"/>
      <c r="O801" s="3"/>
      <c r="P801" s="3"/>
      <c r="Q801" s="3"/>
      <c r="R801" s="3"/>
      <c r="S801" s="3"/>
      <c r="T801" s="3"/>
      <c r="U801" s="3"/>
      <c r="V801" s="3"/>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row>
    <row r="802" ht="14.25" customHeight="1">
      <c r="A802" s="1"/>
      <c r="B802" s="1"/>
      <c r="C802" s="1"/>
      <c r="D802" s="1"/>
      <c r="E802" s="1"/>
      <c r="F802" s="2"/>
      <c r="G802" s="2"/>
      <c r="H802" s="3"/>
      <c r="I802" s="3"/>
      <c r="J802" s="3"/>
      <c r="K802" s="3"/>
      <c r="L802" s="3"/>
      <c r="M802" s="3"/>
      <c r="N802" s="3"/>
      <c r="O802" s="3"/>
      <c r="P802" s="3"/>
      <c r="Q802" s="3"/>
      <c r="R802" s="3"/>
      <c r="S802" s="3"/>
      <c r="T802" s="3"/>
      <c r="U802" s="3"/>
      <c r="V802" s="3"/>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row>
    <row r="803" ht="14.25" customHeight="1">
      <c r="A803" s="1"/>
      <c r="B803" s="1"/>
      <c r="C803" s="1"/>
      <c r="D803" s="1"/>
      <c r="E803" s="1"/>
      <c r="F803" s="2"/>
      <c r="G803" s="2"/>
      <c r="H803" s="3"/>
      <c r="I803" s="3"/>
      <c r="J803" s="3"/>
      <c r="K803" s="3"/>
      <c r="L803" s="3"/>
      <c r="M803" s="3"/>
      <c r="N803" s="3"/>
      <c r="O803" s="3"/>
      <c r="P803" s="3"/>
      <c r="Q803" s="3"/>
      <c r="R803" s="3"/>
      <c r="S803" s="3"/>
      <c r="T803" s="3"/>
      <c r="U803" s="3"/>
      <c r="V803" s="3"/>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row>
    <row r="804" ht="14.25" customHeight="1">
      <c r="A804" s="1"/>
      <c r="B804" s="1"/>
      <c r="C804" s="1"/>
      <c r="D804" s="1"/>
      <c r="E804" s="1"/>
      <c r="F804" s="2"/>
      <c r="G804" s="2"/>
      <c r="H804" s="3"/>
      <c r="I804" s="3"/>
      <c r="J804" s="3"/>
      <c r="K804" s="3"/>
      <c r="L804" s="3"/>
      <c r="M804" s="3"/>
      <c r="N804" s="3"/>
      <c r="O804" s="3"/>
      <c r="P804" s="3"/>
      <c r="Q804" s="3"/>
      <c r="R804" s="3"/>
      <c r="S804" s="3"/>
      <c r="T804" s="3"/>
      <c r="U804" s="3"/>
      <c r="V804" s="3"/>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row>
    <row r="805" ht="14.25" customHeight="1">
      <c r="A805" s="1"/>
      <c r="B805" s="1"/>
      <c r="C805" s="1"/>
      <c r="D805" s="1"/>
      <c r="E805" s="1"/>
      <c r="F805" s="2"/>
      <c r="G805" s="2"/>
      <c r="H805" s="3"/>
      <c r="I805" s="3"/>
      <c r="J805" s="3"/>
      <c r="K805" s="3"/>
      <c r="L805" s="3"/>
      <c r="M805" s="3"/>
      <c r="N805" s="3"/>
      <c r="O805" s="3"/>
      <c r="P805" s="3"/>
      <c r="Q805" s="3"/>
      <c r="R805" s="3"/>
      <c r="S805" s="3"/>
      <c r="T805" s="3"/>
      <c r="U805" s="3"/>
      <c r="V805" s="3"/>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row>
    <row r="806" ht="14.25" customHeight="1">
      <c r="A806" s="1"/>
      <c r="B806" s="1"/>
      <c r="C806" s="1"/>
      <c r="D806" s="1"/>
      <c r="E806" s="1"/>
      <c r="F806" s="2"/>
      <c r="G806" s="2"/>
      <c r="H806" s="3"/>
      <c r="I806" s="3"/>
      <c r="J806" s="3"/>
      <c r="K806" s="3"/>
      <c r="L806" s="3"/>
      <c r="M806" s="3"/>
      <c r="N806" s="3"/>
      <c r="O806" s="3"/>
      <c r="P806" s="3"/>
      <c r="Q806" s="3"/>
      <c r="R806" s="3"/>
      <c r="S806" s="3"/>
      <c r="T806" s="3"/>
      <c r="U806" s="3"/>
      <c r="V806" s="3"/>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row>
    <row r="807" ht="14.25" customHeight="1">
      <c r="A807" s="1"/>
      <c r="B807" s="1"/>
      <c r="C807" s="1"/>
      <c r="D807" s="1"/>
      <c r="E807" s="1"/>
      <c r="F807" s="2"/>
      <c r="G807" s="2"/>
      <c r="H807" s="3"/>
      <c r="I807" s="3"/>
      <c r="J807" s="3"/>
      <c r="K807" s="3"/>
      <c r="L807" s="3"/>
      <c r="M807" s="3"/>
      <c r="N807" s="3"/>
      <c r="O807" s="3"/>
      <c r="P807" s="3"/>
      <c r="Q807" s="3"/>
      <c r="R807" s="3"/>
      <c r="S807" s="3"/>
      <c r="T807" s="3"/>
      <c r="U807" s="3"/>
      <c r="V807" s="3"/>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row>
    <row r="808" ht="14.25" customHeight="1">
      <c r="A808" s="1"/>
      <c r="B808" s="1"/>
      <c r="C808" s="1"/>
      <c r="D808" s="1"/>
      <c r="E808" s="1"/>
      <c r="F808" s="2"/>
      <c r="G808" s="2"/>
      <c r="H808" s="3"/>
      <c r="I808" s="3"/>
      <c r="J808" s="3"/>
      <c r="K808" s="3"/>
      <c r="L808" s="3"/>
      <c r="M808" s="3"/>
      <c r="N808" s="3"/>
      <c r="O808" s="3"/>
      <c r="P808" s="3"/>
      <c r="Q808" s="3"/>
      <c r="R808" s="3"/>
      <c r="S808" s="3"/>
      <c r="T808" s="3"/>
      <c r="U808" s="3"/>
      <c r="V808" s="3"/>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row>
    <row r="809" ht="14.25" customHeight="1">
      <c r="A809" s="1"/>
      <c r="B809" s="1"/>
      <c r="C809" s="1"/>
      <c r="D809" s="1"/>
      <c r="E809" s="1"/>
      <c r="F809" s="2"/>
      <c r="G809" s="2"/>
      <c r="H809" s="3"/>
      <c r="I809" s="3"/>
      <c r="J809" s="3"/>
      <c r="K809" s="3"/>
      <c r="L809" s="3"/>
      <c r="M809" s="3"/>
      <c r="N809" s="3"/>
      <c r="O809" s="3"/>
      <c r="P809" s="3"/>
      <c r="Q809" s="3"/>
      <c r="R809" s="3"/>
      <c r="S809" s="3"/>
      <c r="T809" s="3"/>
      <c r="U809" s="3"/>
      <c r="V809" s="3"/>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row>
    <row r="810" ht="14.25" customHeight="1">
      <c r="A810" s="1"/>
      <c r="B810" s="1"/>
      <c r="C810" s="1"/>
      <c r="D810" s="1"/>
      <c r="E810" s="1"/>
      <c r="F810" s="2"/>
      <c r="G810" s="2"/>
      <c r="H810" s="3"/>
      <c r="I810" s="3"/>
      <c r="J810" s="3"/>
      <c r="K810" s="3"/>
      <c r="L810" s="3"/>
      <c r="M810" s="3"/>
      <c r="N810" s="3"/>
      <c r="O810" s="3"/>
      <c r="P810" s="3"/>
      <c r="Q810" s="3"/>
      <c r="R810" s="3"/>
      <c r="S810" s="3"/>
      <c r="T810" s="3"/>
      <c r="U810" s="3"/>
      <c r="V810" s="3"/>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row>
    <row r="811" ht="14.25" customHeight="1">
      <c r="A811" s="1"/>
      <c r="B811" s="1"/>
      <c r="C811" s="1"/>
      <c r="D811" s="1"/>
      <c r="E811" s="1"/>
      <c r="F811" s="2"/>
      <c r="G811" s="2"/>
      <c r="H811" s="3"/>
      <c r="I811" s="3"/>
      <c r="J811" s="3"/>
      <c r="K811" s="3"/>
      <c r="L811" s="3"/>
      <c r="M811" s="3"/>
      <c r="N811" s="3"/>
      <c r="O811" s="3"/>
      <c r="P811" s="3"/>
      <c r="Q811" s="3"/>
      <c r="R811" s="3"/>
      <c r="S811" s="3"/>
      <c r="T811" s="3"/>
      <c r="U811" s="3"/>
      <c r="V811" s="3"/>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row>
    <row r="812" ht="14.25" customHeight="1">
      <c r="A812" s="1"/>
      <c r="B812" s="1"/>
      <c r="C812" s="1"/>
      <c r="D812" s="1"/>
      <c r="E812" s="1"/>
      <c r="F812" s="2"/>
      <c r="G812" s="2"/>
      <c r="H812" s="3"/>
      <c r="I812" s="3"/>
      <c r="J812" s="3"/>
      <c r="K812" s="3"/>
      <c r="L812" s="3"/>
      <c r="M812" s="3"/>
      <c r="N812" s="3"/>
      <c r="O812" s="3"/>
      <c r="P812" s="3"/>
      <c r="Q812" s="3"/>
      <c r="R812" s="3"/>
      <c r="S812" s="3"/>
      <c r="T812" s="3"/>
      <c r="U812" s="3"/>
      <c r="V812" s="3"/>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row>
    <row r="813" ht="14.25" customHeight="1">
      <c r="A813" s="1"/>
      <c r="B813" s="1"/>
      <c r="C813" s="1"/>
      <c r="D813" s="1"/>
      <c r="E813" s="1"/>
      <c r="F813" s="2"/>
      <c r="G813" s="2"/>
      <c r="H813" s="3"/>
      <c r="I813" s="3"/>
      <c r="J813" s="3"/>
      <c r="K813" s="3"/>
      <c r="L813" s="3"/>
      <c r="M813" s="3"/>
      <c r="N813" s="3"/>
      <c r="O813" s="3"/>
      <c r="P813" s="3"/>
      <c r="Q813" s="3"/>
      <c r="R813" s="3"/>
      <c r="S813" s="3"/>
      <c r="T813" s="3"/>
      <c r="U813" s="3"/>
      <c r="V813" s="3"/>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row>
    <row r="814" ht="14.25" customHeight="1">
      <c r="A814" s="1"/>
      <c r="B814" s="1"/>
      <c r="C814" s="1"/>
      <c r="D814" s="1"/>
      <c r="E814" s="1"/>
      <c r="F814" s="2"/>
      <c r="G814" s="2"/>
      <c r="H814" s="3"/>
      <c r="I814" s="3"/>
      <c r="J814" s="3"/>
      <c r="K814" s="3"/>
      <c r="L814" s="3"/>
      <c r="M814" s="3"/>
      <c r="N814" s="3"/>
      <c r="O814" s="3"/>
      <c r="P814" s="3"/>
      <c r="Q814" s="3"/>
      <c r="R814" s="3"/>
      <c r="S814" s="3"/>
      <c r="T814" s="3"/>
      <c r="U814" s="3"/>
      <c r="V814" s="3"/>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row>
    <row r="815" ht="14.25" customHeight="1">
      <c r="A815" s="1"/>
      <c r="B815" s="1"/>
      <c r="C815" s="1"/>
      <c r="D815" s="1"/>
      <c r="E815" s="1"/>
      <c r="F815" s="2"/>
      <c r="G815" s="2"/>
      <c r="H815" s="3"/>
      <c r="I815" s="3"/>
      <c r="J815" s="3"/>
      <c r="K815" s="3"/>
      <c r="L815" s="3"/>
      <c r="M815" s="3"/>
      <c r="N815" s="3"/>
      <c r="O815" s="3"/>
      <c r="P815" s="3"/>
      <c r="Q815" s="3"/>
      <c r="R815" s="3"/>
      <c r="S815" s="3"/>
      <c r="T815" s="3"/>
      <c r="U815" s="3"/>
      <c r="V815" s="3"/>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row>
    <row r="816" ht="14.25" customHeight="1">
      <c r="A816" s="1"/>
      <c r="B816" s="1"/>
      <c r="C816" s="1"/>
      <c r="D816" s="1"/>
      <c r="E816" s="1"/>
      <c r="F816" s="2"/>
      <c r="G816" s="2"/>
      <c r="H816" s="3"/>
      <c r="I816" s="3"/>
      <c r="J816" s="3"/>
      <c r="K816" s="3"/>
      <c r="L816" s="3"/>
      <c r="M816" s="3"/>
      <c r="N816" s="3"/>
      <c r="O816" s="3"/>
      <c r="P816" s="3"/>
      <c r="Q816" s="3"/>
      <c r="R816" s="3"/>
      <c r="S816" s="3"/>
      <c r="T816" s="3"/>
      <c r="U816" s="3"/>
      <c r="V816" s="3"/>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row>
    <row r="817" ht="14.25" customHeight="1">
      <c r="A817" s="1"/>
      <c r="B817" s="1"/>
      <c r="C817" s="1"/>
      <c r="D817" s="1"/>
      <c r="E817" s="1"/>
      <c r="F817" s="2"/>
      <c r="G817" s="2"/>
      <c r="H817" s="3"/>
      <c r="I817" s="3"/>
      <c r="J817" s="3"/>
      <c r="K817" s="3"/>
      <c r="L817" s="3"/>
      <c r="M817" s="3"/>
      <c r="N817" s="3"/>
      <c r="O817" s="3"/>
      <c r="P817" s="3"/>
      <c r="Q817" s="3"/>
      <c r="R817" s="3"/>
      <c r="S817" s="3"/>
      <c r="T817" s="3"/>
      <c r="U817" s="3"/>
      <c r="V817" s="3"/>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row>
    <row r="818" ht="14.25" customHeight="1">
      <c r="A818" s="1"/>
      <c r="B818" s="1"/>
      <c r="C818" s="1"/>
      <c r="D818" s="1"/>
      <c r="E818" s="1"/>
      <c r="F818" s="2"/>
      <c r="G818" s="2"/>
      <c r="H818" s="3"/>
      <c r="I818" s="3"/>
      <c r="J818" s="3"/>
      <c r="K818" s="3"/>
      <c r="L818" s="3"/>
      <c r="M818" s="3"/>
      <c r="N818" s="3"/>
      <c r="O818" s="3"/>
      <c r="P818" s="3"/>
      <c r="Q818" s="3"/>
      <c r="R818" s="3"/>
      <c r="S818" s="3"/>
      <c r="T818" s="3"/>
      <c r="U818" s="3"/>
      <c r="V818" s="3"/>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row>
    <row r="819" ht="14.25" customHeight="1">
      <c r="A819" s="1"/>
      <c r="B819" s="1"/>
      <c r="C819" s="1"/>
      <c r="D819" s="1"/>
      <c r="E819" s="1"/>
      <c r="F819" s="2"/>
      <c r="G819" s="2"/>
      <c r="H819" s="3"/>
      <c r="I819" s="3"/>
      <c r="J819" s="3"/>
      <c r="K819" s="3"/>
      <c r="L819" s="3"/>
      <c r="M819" s="3"/>
      <c r="N819" s="3"/>
      <c r="O819" s="3"/>
      <c r="P819" s="3"/>
      <c r="Q819" s="3"/>
      <c r="R819" s="3"/>
      <c r="S819" s="3"/>
      <c r="T819" s="3"/>
      <c r="U819" s="3"/>
      <c r="V819" s="3"/>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row>
    <row r="820" ht="14.25" customHeight="1">
      <c r="A820" s="1"/>
      <c r="B820" s="1"/>
      <c r="C820" s="1"/>
      <c r="D820" s="1"/>
      <c r="E820" s="1"/>
      <c r="F820" s="2"/>
      <c r="G820" s="2"/>
      <c r="H820" s="3"/>
      <c r="I820" s="3"/>
      <c r="J820" s="3"/>
      <c r="K820" s="3"/>
      <c r="L820" s="3"/>
      <c r="M820" s="3"/>
      <c r="N820" s="3"/>
      <c r="O820" s="3"/>
      <c r="P820" s="3"/>
      <c r="Q820" s="3"/>
      <c r="R820" s="3"/>
      <c r="S820" s="3"/>
      <c r="T820" s="3"/>
      <c r="U820" s="3"/>
      <c r="V820" s="3"/>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row>
    <row r="821" ht="14.25" customHeight="1">
      <c r="A821" s="1"/>
      <c r="B821" s="1"/>
      <c r="C821" s="1"/>
      <c r="D821" s="1"/>
      <c r="E821" s="1"/>
      <c r="F821" s="2"/>
      <c r="G821" s="2"/>
      <c r="H821" s="3"/>
      <c r="I821" s="3"/>
      <c r="J821" s="3"/>
      <c r="K821" s="3"/>
      <c r="L821" s="3"/>
      <c r="M821" s="3"/>
      <c r="N821" s="3"/>
      <c r="O821" s="3"/>
      <c r="P821" s="3"/>
      <c r="Q821" s="3"/>
      <c r="R821" s="3"/>
      <c r="S821" s="3"/>
      <c r="T821" s="3"/>
      <c r="U821" s="3"/>
      <c r="V821" s="3"/>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row>
    <row r="822" ht="14.25" customHeight="1">
      <c r="A822" s="1"/>
      <c r="B822" s="1"/>
      <c r="C822" s="1"/>
      <c r="D822" s="1"/>
      <c r="E822" s="1"/>
      <c r="F822" s="2"/>
      <c r="G822" s="2"/>
      <c r="H822" s="3"/>
      <c r="I822" s="3"/>
      <c r="J822" s="3"/>
      <c r="K822" s="3"/>
      <c r="L822" s="3"/>
      <c r="M822" s="3"/>
      <c r="N822" s="3"/>
      <c r="O822" s="3"/>
      <c r="P822" s="3"/>
      <c r="Q822" s="3"/>
      <c r="R822" s="3"/>
      <c r="S822" s="3"/>
      <c r="T822" s="3"/>
      <c r="U822" s="3"/>
      <c r="V822" s="3"/>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row>
    <row r="823" ht="14.25" customHeight="1">
      <c r="A823" s="1"/>
      <c r="B823" s="1"/>
      <c r="C823" s="1"/>
      <c r="D823" s="1"/>
      <c r="E823" s="1"/>
      <c r="F823" s="2"/>
      <c r="G823" s="2"/>
      <c r="H823" s="3"/>
      <c r="I823" s="3"/>
      <c r="J823" s="3"/>
      <c r="K823" s="3"/>
      <c r="L823" s="3"/>
      <c r="M823" s="3"/>
      <c r="N823" s="3"/>
      <c r="O823" s="3"/>
      <c r="P823" s="3"/>
      <c r="Q823" s="3"/>
      <c r="R823" s="3"/>
      <c r="S823" s="3"/>
      <c r="T823" s="3"/>
      <c r="U823" s="3"/>
      <c r="V823" s="3"/>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row>
    <row r="824" ht="14.25" customHeight="1">
      <c r="A824" s="1"/>
      <c r="B824" s="1"/>
      <c r="C824" s="1"/>
      <c r="D824" s="1"/>
      <c r="E824" s="1"/>
      <c r="F824" s="2"/>
      <c r="G824" s="2"/>
      <c r="H824" s="3"/>
      <c r="I824" s="3"/>
      <c r="J824" s="3"/>
      <c r="K824" s="3"/>
      <c r="L824" s="3"/>
      <c r="M824" s="3"/>
      <c r="N824" s="3"/>
      <c r="O824" s="3"/>
      <c r="P824" s="3"/>
      <c r="Q824" s="3"/>
      <c r="R824" s="3"/>
      <c r="S824" s="3"/>
      <c r="T824" s="3"/>
      <c r="U824" s="3"/>
      <c r="V824" s="3"/>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row>
    <row r="825" ht="14.25" customHeight="1">
      <c r="A825" s="1"/>
      <c r="B825" s="1"/>
      <c r="C825" s="1"/>
      <c r="D825" s="1"/>
      <c r="E825" s="1"/>
      <c r="F825" s="2"/>
      <c r="G825" s="2"/>
      <c r="H825" s="3"/>
      <c r="I825" s="3"/>
      <c r="J825" s="3"/>
      <c r="K825" s="3"/>
      <c r="L825" s="3"/>
      <c r="M825" s="3"/>
      <c r="N825" s="3"/>
      <c r="O825" s="3"/>
      <c r="P825" s="3"/>
      <c r="Q825" s="3"/>
      <c r="R825" s="3"/>
      <c r="S825" s="3"/>
      <c r="T825" s="3"/>
      <c r="U825" s="3"/>
      <c r="V825" s="3"/>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row>
    <row r="826" ht="14.25" customHeight="1">
      <c r="A826" s="1"/>
      <c r="B826" s="1"/>
      <c r="C826" s="1"/>
      <c r="D826" s="1"/>
      <c r="E826" s="1"/>
      <c r="F826" s="2"/>
      <c r="G826" s="2"/>
      <c r="H826" s="3"/>
      <c r="I826" s="3"/>
      <c r="J826" s="3"/>
      <c r="K826" s="3"/>
      <c r="L826" s="3"/>
      <c r="M826" s="3"/>
      <c r="N826" s="3"/>
      <c r="O826" s="3"/>
      <c r="P826" s="3"/>
      <c r="Q826" s="3"/>
      <c r="R826" s="3"/>
      <c r="S826" s="3"/>
      <c r="T826" s="3"/>
      <c r="U826" s="3"/>
      <c r="V826" s="3"/>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row>
    <row r="827" ht="14.25" customHeight="1">
      <c r="A827" s="1"/>
      <c r="B827" s="1"/>
      <c r="C827" s="1"/>
      <c r="D827" s="1"/>
      <c r="E827" s="1"/>
      <c r="F827" s="2"/>
      <c r="G827" s="2"/>
      <c r="H827" s="3"/>
      <c r="I827" s="3"/>
      <c r="J827" s="3"/>
      <c r="K827" s="3"/>
      <c r="L827" s="3"/>
      <c r="M827" s="3"/>
      <c r="N827" s="3"/>
      <c r="O827" s="3"/>
      <c r="P827" s="3"/>
      <c r="Q827" s="3"/>
      <c r="R827" s="3"/>
      <c r="S827" s="3"/>
      <c r="T827" s="3"/>
      <c r="U827" s="3"/>
      <c r="V827" s="3"/>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row>
    <row r="828" ht="14.25" customHeight="1">
      <c r="A828" s="1"/>
      <c r="B828" s="1"/>
      <c r="C828" s="1"/>
      <c r="D828" s="1"/>
      <c r="E828" s="1"/>
      <c r="F828" s="2"/>
      <c r="G828" s="2"/>
      <c r="H828" s="3"/>
      <c r="I828" s="3"/>
      <c r="J828" s="3"/>
      <c r="K828" s="3"/>
      <c r="L828" s="3"/>
      <c r="M828" s="3"/>
      <c r="N828" s="3"/>
      <c r="O828" s="3"/>
      <c r="P828" s="3"/>
      <c r="Q828" s="3"/>
      <c r="R828" s="3"/>
      <c r="S828" s="3"/>
      <c r="T828" s="3"/>
      <c r="U828" s="3"/>
      <c r="V828" s="3"/>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row>
    <row r="829" ht="14.25" customHeight="1">
      <c r="A829" s="1"/>
      <c r="B829" s="1"/>
      <c r="C829" s="1"/>
      <c r="D829" s="1"/>
      <c r="E829" s="1"/>
      <c r="F829" s="2"/>
      <c r="G829" s="2"/>
      <c r="H829" s="3"/>
      <c r="I829" s="3"/>
      <c r="J829" s="3"/>
      <c r="K829" s="3"/>
      <c r="L829" s="3"/>
      <c r="M829" s="3"/>
      <c r="N829" s="3"/>
      <c r="O829" s="3"/>
      <c r="P829" s="3"/>
      <c r="Q829" s="3"/>
      <c r="R829" s="3"/>
      <c r="S829" s="3"/>
      <c r="T829" s="3"/>
      <c r="U829" s="3"/>
      <c r="V829" s="3"/>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row>
    <row r="830" ht="14.25" customHeight="1">
      <c r="A830" s="1"/>
      <c r="B830" s="1"/>
      <c r="C830" s="1"/>
      <c r="D830" s="1"/>
      <c r="E830" s="1"/>
      <c r="F830" s="2"/>
      <c r="G830" s="2"/>
      <c r="H830" s="3"/>
      <c r="I830" s="3"/>
      <c r="J830" s="3"/>
      <c r="K830" s="3"/>
      <c r="L830" s="3"/>
      <c r="M830" s="3"/>
      <c r="N830" s="3"/>
      <c r="O830" s="3"/>
      <c r="P830" s="3"/>
      <c r="Q830" s="3"/>
      <c r="R830" s="3"/>
      <c r="S830" s="3"/>
      <c r="T830" s="3"/>
      <c r="U830" s="3"/>
      <c r="V830" s="3"/>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row>
    <row r="831" ht="14.25" customHeight="1">
      <c r="A831" s="1"/>
      <c r="B831" s="1"/>
      <c r="C831" s="1"/>
      <c r="D831" s="1"/>
      <c r="E831" s="1"/>
      <c r="F831" s="2"/>
      <c r="G831" s="2"/>
      <c r="H831" s="3"/>
      <c r="I831" s="3"/>
      <c r="J831" s="3"/>
      <c r="K831" s="3"/>
      <c r="L831" s="3"/>
      <c r="M831" s="3"/>
      <c r="N831" s="3"/>
      <c r="O831" s="3"/>
      <c r="P831" s="3"/>
      <c r="Q831" s="3"/>
      <c r="R831" s="3"/>
      <c r="S831" s="3"/>
      <c r="T831" s="3"/>
      <c r="U831" s="3"/>
      <c r="V831" s="3"/>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row>
    <row r="832" ht="14.25" customHeight="1">
      <c r="A832" s="1"/>
      <c r="B832" s="1"/>
      <c r="C832" s="1"/>
      <c r="D832" s="1"/>
      <c r="E832" s="1"/>
      <c r="F832" s="2"/>
      <c r="G832" s="2"/>
      <c r="H832" s="3"/>
      <c r="I832" s="3"/>
      <c r="J832" s="3"/>
      <c r="K832" s="3"/>
      <c r="L832" s="3"/>
      <c r="M832" s="3"/>
      <c r="N832" s="3"/>
      <c r="O832" s="3"/>
      <c r="P832" s="3"/>
      <c r="Q832" s="3"/>
      <c r="R832" s="3"/>
      <c r="S832" s="3"/>
      <c r="T832" s="3"/>
      <c r="U832" s="3"/>
      <c r="V832" s="3"/>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row>
    <row r="833" ht="14.25" customHeight="1">
      <c r="A833" s="1"/>
      <c r="B833" s="1"/>
      <c r="C833" s="1"/>
      <c r="D833" s="1"/>
      <c r="E833" s="1"/>
      <c r="F833" s="2"/>
      <c r="G833" s="2"/>
      <c r="H833" s="3"/>
      <c r="I833" s="3"/>
      <c r="J833" s="3"/>
      <c r="K833" s="3"/>
      <c r="L833" s="3"/>
      <c r="M833" s="3"/>
      <c r="N833" s="3"/>
      <c r="O833" s="3"/>
      <c r="P833" s="3"/>
      <c r="Q833" s="3"/>
      <c r="R833" s="3"/>
      <c r="S833" s="3"/>
      <c r="T833" s="3"/>
      <c r="U833" s="3"/>
      <c r="V833" s="3"/>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row>
    <row r="834" ht="14.25" customHeight="1">
      <c r="A834" s="1"/>
      <c r="B834" s="1"/>
      <c r="C834" s="1"/>
      <c r="D834" s="1"/>
      <c r="E834" s="1"/>
      <c r="F834" s="2"/>
      <c r="G834" s="2"/>
      <c r="H834" s="3"/>
      <c r="I834" s="3"/>
      <c r="J834" s="3"/>
      <c r="K834" s="3"/>
      <c r="L834" s="3"/>
      <c r="M834" s="3"/>
      <c r="N834" s="3"/>
      <c r="O834" s="3"/>
      <c r="P834" s="3"/>
      <c r="Q834" s="3"/>
      <c r="R834" s="3"/>
      <c r="S834" s="3"/>
      <c r="T834" s="3"/>
      <c r="U834" s="3"/>
      <c r="V834" s="3"/>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row>
    <row r="835" ht="14.25" customHeight="1">
      <c r="A835" s="1"/>
      <c r="B835" s="1"/>
      <c r="C835" s="1"/>
      <c r="D835" s="1"/>
      <c r="E835" s="1"/>
      <c r="F835" s="2"/>
      <c r="G835" s="2"/>
      <c r="H835" s="3"/>
      <c r="I835" s="3"/>
      <c r="J835" s="3"/>
      <c r="K835" s="3"/>
      <c r="L835" s="3"/>
      <c r="M835" s="3"/>
      <c r="N835" s="3"/>
      <c r="O835" s="3"/>
      <c r="P835" s="3"/>
      <c r="Q835" s="3"/>
      <c r="R835" s="3"/>
      <c r="S835" s="3"/>
      <c r="T835" s="3"/>
      <c r="U835" s="3"/>
      <c r="V835" s="3"/>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row>
    <row r="836" ht="14.25" customHeight="1">
      <c r="A836" s="1"/>
      <c r="B836" s="1"/>
      <c r="C836" s="1"/>
      <c r="D836" s="1"/>
      <c r="E836" s="1"/>
      <c r="F836" s="2"/>
      <c r="G836" s="2"/>
      <c r="H836" s="3"/>
      <c r="I836" s="3"/>
      <c r="J836" s="3"/>
      <c r="K836" s="3"/>
      <c r="L836" s="3"/>
      <c r="M836" s="3"/>
      <c r="N836" s="3"/>
      <c r="O836" s="3"/>
      <c r="P836" s="3"/>
      <c r="Q836" s="3"/>
      <c r="R836" s="3"/>
      <c r="S836" s="3"/>
      <c r="T836" s="3"/>
      <c r="U836" s="3"/>
      <c r="V836" s="3"/>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row>
    <row r="837" ht="14.25" customHeight="1">
      <c r="A837" s="1"/>
      <c r="B837" s="1"/>
      <c r="C837" s="1"/>
      <c r="D837" s="1"/>
      <c r="E837" s="1"/>
      <c r="F837" s="2"/>
      <c r="G837" s="2"/>
      <c r="H837" s="3"/>
      <c r="I837" s="3"/>
      <c r="J837" s="3"/>
      <c r="K837" s="3"/>
      <c r="L837" s="3"/>
      <c r="M837" s="3"/>
      <c r="N837" s="3"/>
      <c r="O837" s="3"/>
      <c r="P837" s="3"/>
      <c r="Q837" s="3"/>
      <c r="R837" s="3"/>
      <c r="S837" s="3"/>
      <c r="T837" s="3"/>
      <c r="U837" s="3"/>
      <c r="V837" s="3"/>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row>
    <row r="838" ht="14.25" customHeight="1">
      <c r="A838" s="1"/>
      <c r="B838" s="1"/>
      <c r="C838" s="1"/>
      <c r="D838" s="1"/>
      <c r="E838" s="1"/>
      <c r="F838" s="2"/>
      <c r="G838" s="2"/>
      <c r="H838" s="3"/>
      <c r="I838" s="3"/>
      <c r="J838" s="3"/>
      <c r="K838" s="3"/>
      <c r="L838" s="3"/>
      <c r="M838" s="3"/>
      <c r="N838" s="3"/>
      <c r="O838" s="3"/>
      <c r="P838" s="3"/>
      <c r="Q838" s="3"/>
      <c r="R838" s="3"/>
      <c r="S838" s="3"/>
      <c r="T838" s="3"/>
      <c r="U838" s="3"/>
      <c r="V838" s="3"/>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row>
    <row r="839" ht="14.25" customHeight="1">
      <c r="A839" s="1"/>
      <c r="B839" s="1"/>
      <c r="C839" s="1"/>
      <c r="D839" s="1"/>
      <c r="E839" s="1"/>
      <c r="F839" s="2"/>
      <c r="G839" s="2"/>
      <c r="H839" s="3"/>
      <c r="I839" s="3"/>
      <c r="J839" s="3"/>
      <c r="K839" s="3"/>
      <c r="L839" s="3"/>
      <c r="M839" s="3"/>
      <c r="N839" s="3"/>
      <c r="O839" s="3"/>
      <c r="P839" s="3"/>
      <c r="Q839" s="3"/>
      <c r="R839" s="3"/>
      <c r="S839" s="3"/>
      <c r="T839" s="3"/>
      <c r="U839" s="3"/>
      <c r="V839" s="3"/>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row>
    <row r="840" ht="14.25" customHeight="1">
      <c r="A840" s="1"/>
      <c r="B840" s="1"/>
      <c r="C840" s="1"/>
      <c r="D840" s="1"/>
      <c r="E840" s="1"/>
      <c r="F840" s="2"/>
      <c r="G840" s="2"/>
      <c r="H840" s="3"/>
      <c r="I840" s="3"/>
      <c r="J840" s="3"/>
      <c r="K840" s="3"/>
      <c r="L840" s="3"/>
      <c r="M840" s="3"/>
      <c r="N840" s="3"/>
      <c r="O840" s="3"/>
      <c r="P840" s="3"/>
      <c r="Q840" s="3"/>
      <c r="R840" s="3"/>
      <c r="S840" s="3"/>
      <c r="T840" s="3"/>
      <c r="U840" s="3"/>
      <c r="V840" s="3"/>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row>
    <row r="841" ht="14.25" customHeight="1">
      <c r="A841" s="1"/>
      <c r="B841" s="1"/>
      <c r="C841" s="1"/>
      <c r="D841" s="1"/>
      <c r="E841" s="1"/>
      <c r="F841" s="2"/>
      <c r="G841" s="2"/>
      <c r="H841" s="3"/>
      <c r="I841" s="3"/>
      <c r="J841" s="3"/>
      <c r="K841" s="3"/>
      <c r="L841" s="3"/>
      <c r="M841" s="3"/>
      <c r="N841" s="3"/>
      <c r="O841" s="3"/>
      <c r="P841" s="3"/>
      <c r="Q841" s="3"/>
      <c r="R841" s="3"/>
      <c r="S841" s="3"/>
      <c r="T841" s="3"/>
      <c r="U841" s="3"/>
      <c r="V841" s="3"/>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row>
    <row r="842" ht="14.25" customHeight="1">
      <c r="A842" s="1"/>
      <c r="B842" s="1"/>
      <c r="C842" s="1"/>
      <c r="D842" s="1"/>
      <c r="E842" s="1"/>
      <c r="F842" s="2"/>
      <c r="G842" s="2"/>
      <c r="H842" s="3"/>
      <c r="I842" s="3"/>
      <c r="J842" s="3"/>
      <c r="K842" s="3"/>
      <c r="L842" s="3"/>
      <c r="M842" s="3"/>
      <c r="N842" s="3"/>
      <c r="O842" s="3"/>
      <c r="P842" s="3"/>
      <c r="Q842" s="3"/>
      <c r="R842" s="3"/>
      <c r="S842" s="3"/>
      <c r="T842" s="3"/>
      <c r="U842" s="3"/>
      <c r="V842" s="3"/>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row>
    <row r="843" ht="14.25" customHeight="1">
      <c r="A843" s="1"/>
      <c r="B843" s="1"/>
      <c r="C843" s="1"/>
      <c r="D843" s="1"/>
      <c r="E843" s="1"/>
      <c r="F843" s="2"/>
      <c r="G843" s="2"/>
      <c r="H843" s="3"/>
      <c r="I843" s="3"/>
      <c r="J843" s="3"/>
      <c r="K843" s="3"/>
      <c r="L843" s="3"/>
      <c r="M843" s="3"/>
      <c r="N843" s="3"/>
      <c r="O843" s="3"/>
      <c r="P843" s="3"/>
      <c r="Q843" s="3"/>
      <c r="R843" s="3"/>
      <c r="S843" s="3"/>
      <c r="T843" s="3"/>
      <c r="U843" s="3"/>
      <c r="V843" s="3"/>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row>
    <row r="844" ht="14.25" customHeight="1">
      <c r="A844" s="1"/>
      <c r="B844" s="1"/>
      <c r="C844" s="1"/>
      <c r="D844" s="1"/>
      <c r="E844" s="1"/>
      <c r="F844" s="2"/>
      <c r="G844" s="2"/>
      <c r="H844" s="3"/>
      <c r="I844" s="3"/>
      <c r="J844" s="3"/>
      <c r="K844" s="3"/>
      <c r="L844" s="3"/>
      <c r="M844" s="3"/>
      <c r="N844" s="3"/>
      <c r="O844" s="3"/>
      <c r="P844" s="3"/>
      <c r="Q844" s="3"/>
      <c r="R844" s="3"/>
      <c r="S844" s="3"/>
      <c r="T844" s="3"/>
      <c r="U844" s="3"/>
      <c r="V844" s="3"/>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row>
    <row r="845" ht="14.25" customHeight="1">
      <c r="A845" s="1"/>
      <c r="B845" s="1"/>
      <c r="C845" s="1"/>
      <c r="D845" s="1"/>
      <c r="E845" s="1"/>
      <c r="F845" s="2"/>
      <c r="G845" s="2"/>
      <c r="H845" s="3"/>
      <c r="I845" s="3"/>
      <c r="J845" s="3"/>
      <c r="K845" s="3"/>
      <c r="L845" s="3"/>
      <c r="M845" s="3"/>
      <c r="N845" s="3"/>
      <c r="O845" s="3"/>
      <c r="P845" s="3"/>
      <c r="Q845" s="3"/>
      <c r="R845" s="3"/>
      <c r="S845" s="3"/>
      <c r="T845" s="3"/>
      <c r="U845" s="3"/>
      <c r="V845" s="3"/>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row>
    <row r="846" ht="14.25" customHeight="1">
      <c r="A846" s="1"/>
      <c r="B846" s="1"/>
      <c r="C846" s="1"/>
      <c r="D846" s="1"/>
      <c r="E846" s="1"/>
      <c r="F846" s="2"/>
      <c r="G846" s="2"/>
      <c r="H846" s="3"/>
      <c r="I846" s="3"/>
      <c r="J846" s="3"/>
      <c r="K846" s="3"/>
      <c r="L846" s="3"/>
      <c r="M846" s="3"/>
      <c r="N846" s="3"/>
      <c r="O846" s="3"/>
      <c r="P846" s="3"/>
      <c r="Q846" s="3"/>
      <c r="R846" s="3"/>
      <c r="S846" s="3"/>
      <c r="T846" s="3"/>
      <c r="U846" s="3"/>
      <c r="V846" s="3"/>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row>
    <row r="847" ht="14.25" customHeight="1">
      <c r="A847" s="1"/>
      <c r="B847" s="1"/>
      <c r="C847" s="1"/>
      <c r="D847" s="1"/>
      <c r="E847" s="1"/>
      <c r="F847" s="2"/>
      <c r="G847" s="2"/>
      <c r="H847" s="3"/>
      <c r="I847" s="3"/>
      <c r="J847" s="3"/>
      <c r="K847" s="3"/>
      <c r="L847" s="3"/>
      <c r="M847" s="3"/>
      <c r="N847" s="3"/>
      <c r="O847" s="3"/>
      <c r="P847" s="3"/>
      <c r="Q847" s="3"/>
      <c r="R847" s="3"/>
      <c r="S847" s="3"/>
      <c r="T847" s="3"/>
      <c r="U847" s="3"/>
      <c r="V847" s="3"/>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row>
    <row r="848" ht="14.25" customHeight="1">
      <c r="A848" s="1"/>
      <c r="B848" s="1"/>
      <c r="C848" s="1"/>
      <c r="D848" s="1"/>
      <c r="E848" s="1"/>
      <c r="F848" s="2"/>
      <c r="G848" s="2"/>
      <c r="H848" s="3"/>
      <c r="I848" s="3"/>
      <c r="J848" s="3"/>
      <c r="K848" s="3"/>
      <c r="L848" s="3"/>
      <c r="M848" s="3"/>
      <c r="N848" s="3"/>
      <c r="O848" s="3"/>
      <c r="P848" s="3"/>
      <c r="Q848" s="3"/>
      <c r="R848" s="3"/>
      <c r="S848" s="3"/>
      <c r="T848" s="3"/>
      <c r="U848" s="3"/>
      <c r="V848" s="3"/>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row>
    <row r="849" ht="14.25" customHeight="1">
      <c r="A849" s="1"/>
      <c r="B849" s="1"/>
      <c r="C849" s="1"/>
      <c r="D849" s="1"/>
      <c r="E849" s="1"/>
      <c r="F849" s="2"/>
      <c r="G849" s="2"/>
      <c r="H849" s="3"/>
      <c r="I849" s="3"/>
      <c r="J849" s="3"/>
      <c r="K849" s="3"/>
      <c r="L849" s="3"/>
      <c r="M849" s="3"/>
      <c r="N849" s="3"/>
      <c r="O849" s="3"/>
      <c r="P849" s="3"/>
      <c r="Q849" s="3"/>
      <c r="R849" s="3"/>
      <c r="S849" s="3"/>
      <c r="T849" s="3"/>
      <c r="U849" s="3"/>
      <c r="V849" s="3"/>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row>
    <row r="850" ht="14.25" customHeight="1">
      <c r="A850" s="1"/>
      <c r="B850" s="1"/>
      <c r="C850" s="1"/>
      <c r="D850" s="1"/>
      <c r="E850" s="1"/>
      <c r="F850" s="2"/>
      <c r="G850" s="2"/>
      <c r="H850" s="3"/>
      <c r="I850" s="3"/>
      <c r="J850" s="3"/>
      <c r="K850" s="3"/>
      <c r="L850" s="3"/>
      <c r="M850" s="3"/>
      <c r="N850" s="3"/>
      <c r="O850" s="3"/>
      <c r="P850" s="3"/>
      <c r="Q850" s="3"/>
      <c r="R850" s="3"/>
      <c r="S850" s="3"/>
      <c r="T850" s="3"/>
      <c r="U850" s="3"/>
      <c r="V850" s="3"/>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row>
    <row r="851" ht="14.25" customHeight="1">
      <c r="A851" s="1"/>
      <c r="B851" s="1"/>
      <c r="C851" s="1"/>
      <c r="D851" s="1"/>
      <c r="E851" s="1"/>
      <c r="F851" s="2"/>
      <c r="G851" s="2"/>
      <c r="H851" s="3"/>
      <c r="I851" s="3"/>
      <c r="J851" s="3"/>
      <c r="K851" s="3"/>
      <c r="L851" s="3"/>
      <c r="M851" s="3"/>
      <c r="N851" s="3"/>
      <c r="O851" s="3"/>
      <c r="P851" s="3"/>
      <c r="Q851" s="3"/>
      <c r="R851" s="3"/>
      <c r="S851" s="3"/>
      <c r="T851" s="3"/>
      <c r="U851" s="3"/>
      <c r="V851" s="3"/>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row>
    <row r="852" ht="14.25" customHeight="1">
      <c r="A852" s="1"/>
      <c r="B852" s="1"/>
      <c r="C852" s="1"/>
      <c r="D852" s="1"/>
      <c r="E852" s="1"/>
      <c r="F852" s="2"/>
      <c r="G852" s="2"/>
      <c r="H852" s="3"/>
      <c r="I852" s="3"/>
      <c r="J852" s="3"/>
      <c r="K852" s="3"/>
      <c r="L852" s="3"/>
      <c r="M852" s="3"/>
      <c r="N852" s="3"/>
      <c r="O852" s="3"/>
      <c r="P852" s="3"/>
      <c r="Q852" s="3"/>
      <c r="R852" s="3"/>
      <c r="S852" s="3"/>
      <c r="T852" s="3"/>
      <c r="U852" s="3"/>
      <c r="V852" s="3"/>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row>
    <row r="853" ht="14.25" customHeight="1">
      <c r="A853" s="1"/>
      <c r="B853" s="1"/>
      <c r="C853" s="1"/>
      <c r="D853" s="1"/>
      <c r="E853" s="1"/>
      <c r="F853" s="2"/>
      <c r="G853" s="2"/>
      <c r="H853" s="3"/>
      <c r="I853" s="3"/>
      <c r="J853" s="3"/>
      <c r="K853" s="3"/>
      <c r="L853" s="3"/>
      <c r="M853" s="3"/>
      <c r="N853" s="3"/>
      <c r="O853" s="3"/>
      <c r="P853" s="3"/>
      <c r="Q853" s="3"/>
      <c r="R853" s="3"/>
      <c r="S853" s="3"/>
      <c r="T853" s="3"/>
      <c r="U853" s="3"/>
      <c r="V853" s="3"/>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row>
    <row r="854" ht="14.25" customHeight="1">
      <c r="A854" s="1"/>
      <c r="B854" s="1"/>
      <c r="C854" s="1"/>
      <c r="D854" s="1"/>
      <c r="E854" s="1"/>
      <c r="F854" s="2"/>
      <c r="G854" s="2"/>
      <c r="H854" s="3"/>
      <c r="I854" s="3"/>
      <c r="J854" s="3"/>
      <c r="K854" s="3"/>
      <c r="L854" s="3"/>
      <c r="M854" s="3"/>
      <c r="N854" s="3"/>
      <c r="O854" s="3"/>
      <c r="P854" s="3"/>
      <c r="Q854" s="3"/>
      <c r="R854" s="3"/>
      <c r="S854" s="3"/>
      <c r="T854" s="3"/>
      <c r="U854" s="3"/>
      <c r="V854" s="3"/>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row>
    <row r="855" ht="14.25" customHeight="1">
      <c r="A855" s="1"/>
      <c r="B855" s="1"/>
      <c r="C855" s="1"/>
      <c r="D855" s="1"/>
      <c r="E855" s="1"/>
      <c r="F855" s="2"/>
      <c r="G855" s="2"/>
      <c r="H855" s="3"/>
      <c r="I855" s="3"/>
      <c r="J855" s="3"/>
      <c r="K855" s="3"/>
      <c r="L855" s="3"/>
      <c r="M855" s="3"/>
      <c r="N855" s="3"/>
      <c r="O855" s="3"/>
      <c r="P855" s="3"/>
      <c r="Q855" s="3"/>
      <c r="R855" s="3"/>
      <c r="S855" s="3"/>
      <c r="T855" s="3"/>
      <c r="U855" s="3"/>
      <c r="V855" s="3"/>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row>
    <row r="856" ht="14.25" customHeight="1">
      <c r="A856" s="1"/>
      <c r="B856" s="1"/>
      <c r="C856" s="1"/>
      <c r="D856" s="1"/>
      <c r="E856" s="1"/>
      <c r="F856" s="2"/>
      <c r="G856" s="2"/>
      <c r="H856" s="3"/>
      <c r="I856" s="3"/>
      <c r="J856" s="3"/>
      <c r="K856" s="3"/>
      <c r="L856" s="3"/>
      <c r="M856" s="3"/>
      <c r="N856" s="3"/>
      <c r="O856" s="3"/>
      <c r="P856" s="3"/>
      <c r="Q856" s="3"/>
      <c r="R856" s="3"/>
      <c r="S856" s="3"/>
      <c r="T856" s="3"/>
      <c r="U856" s="3"/>
      <c r="V856" s="3"/>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row>
    <row r="857" ht="14.25" customHeight="1">
      <c r="A857" s="1"/>
      <c r="B857" s="1"/>
      <c r="C857" s="1"/>
      <c r="D857" s="1"/>
      <c r="E857" s="1"/>
      <c r="F857" s="2"/>
      <c r="G857" s="2"/>
      <c r="H857" s="3"/>
      <c r="I857" s="3"/>
      <c r="J857" s="3"/>
      <c r="K857" s="3"/>
      <c r="L857" s="3"/>
      <c r="M857" s="3"/>
      <c r="N857" s="3"/>
      <c r="O857" s="3"/>
      <c r="P857" s="3"/>
      <c r="Q857" s="3"/>
      <c r="R857" s="3"/>
      <c r="S857" s="3"/>
      <c r="T857" s="3"/>
      <c r="U857" s="3"/>
      <c r="V857" s="3"/>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row>
    <row r="858" ht="14.25" customHeight="1">
      <c r="A858" s="1"/>
      <c r="B858" s="1"/>
      <c r="C858" s="1"/>
      <c r="D858" s="1"/>
      <c r="E858" s="1"/>
      <c r="F858" s="2"/>
      <c r="G858" s="2"/>
      <c r="H858" s="3"/>
      <c r="I858" s="3"/>
      <c r="J858" s="3"/>
      <c r="K858" s="3"/>
      <c r="L858" s="3"/>
      <c r="M858" s="3"/>
      <c r="N858" s="3"/>
      <c r="O858" s="3"/>
      <c r="P858" s="3"/>
      <c r="Q858" s="3"/>
      <c r="R858" s="3"/>
      <c r="S858" s="3"/>
      <c r="T858" s="3"/>
      <c r="U858" s="3"/>
      <c r="V858" s="3"/>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row>
    <row r="859" ht="14.25" customHeight="1">
      <c r="A859" s="1"/>
      <c r="B859" s="1"/>
      <c r="C859" s="1"/>
      <c r="D859" s="1"/>
      <c r="E859" s="1"/>
      <c r="F859" s="2"/>
      <c r="G859" s="2"/>
      <c r="H859" s="3"/>
      <c r="I859" s="3"/>
      <c r="J859" s="3"/>
      <c r="K859" s="3"/>
      <c r="L859" s="3"/>
      <c r="M859" s="3"/>
      <c r="N859" s="3"/>
      <c r="O859" s="3"/>
      <c r="P859" s="3"/>
      <c r="Q859" s="3"/>
      <c r="R859" s="3"/>
      <c r="S859" s="3"/>
      <c r="T859" s="3"/>
      <c r="U859" s="3"/>
      <c r="V859" s="3"/>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row>
    <row r="860" ht="14.25" customHeight="1">
      <c r="A860" s="1"/>
      <c r="B860" s="1"/>
      <c r="C860" s="1"/>
      <c r="D860" s="1"/>
      <c r="E860" s="1"/>
      <c r="F860" s="2"/>
      <c r="G860" s="2"/>
      <c r="H860" s="3"/>
      <c r="I860" s="3"/>
      <c r="J860" s="3"/>
      <c r="K860" s="3"/>
      <c r="L860" s="3"/>
      <c r="M860" s="3"/>
      <c r="N860" s="3"/>
      <c r="O860" s="3"/>
      <c r="P860" s="3"/>
      <c r="Q860" s="3"/>
      <c r="R860" s="3"/>
      <c r="S860" s="3"/>
      <c r="T860" s="3"/>
      <c r="U860" s="3"/>
      <c r="V860" s="3"/>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row>
    <row r="861" ht="14.25" customHeight="1">
      <c r="A861" s="1"/>
      <c r="B861" s="1"/>
      <c r="C861" s="1"/>
      <c r="D861" s="1"/>
      <c r="E861" s="1"/>
      <c r="F861" s="2"/>
      <c r="G861" s="2"/>
      <c r="H861" s="3"/>
      <c r="I861" s="3"/>
      <c r="J861" s="3"/>
      <c r="K861" s="3"/>
      <c r="L861" s="3"/>
      <c r="M861" s="3"/>
      <c r="N861" s="3"/>
      <c r="O861" s="3"/>
      <c r="P861" s="3"/>
      <c r="Q861" s="3"/>
      <c r="R861" s="3"/>
      <c r="S861" s="3"/>
      <c r="T861" s="3"/>
      <c r="U861" s="3"/>
      <c r="V861" s="3"/>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row>
    <row r="862" ht="14.25" customHeight="1">
      <c r="A862" s="1"/>
      <c r="B862" s="1"/>
      <c r="C862" s="1"/>
      <c r="D862" s="1"/>
      <c r="E862" s="1"/>
      <c r="F862" s="2"/>
      <c r="G862" s="2"/>
      <c r="H862" s="3"/>
      <c r="I862" s="3"/>
      <c r="J862" s="3"/>
      <c r="K862" s="3"/>
      <c r="L862" s="3"/>
      <c r="M862" s="3"/>
      <c r="N862" s="3"/>
      <c r="O862" s="3"/>
      <c r="P862" s="3"/>
      <c r="Q862" s="3"/>
      <c r="R862" s="3"/>
      <c r="S862" s="3"/>
      <c r="T862" s="3"/>
      <c r="U862" s="3"/>
      <c r="V862" s="3"/>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row>
    <row r="863" ht="14.25" customHeight="1">
      <c r="A863" s="1"/>
      <c r="B863" s="1"/>
      <c r="C863" s="1"/>
      <c r="D863" s="1"/>
      <c r="E863" s="1"/>
      <c r="F863" s="2"/>
      <c r="G863" s="2"/>
      <c r="H863" s="3"/>
      <c r="I863" s="3"/>
      <c r="J863" s="3"/>
      <c r="K863" s="3"/>
      <c r="L863" s="3"/>
      <c r="M863" s="3"/>
      <c r="N863" s="3"/>
      <c r="O863" s="3"/>
      <c r="P863" s="3"/>
      <c r="Q863" s="3"/>
      <c r="R863" s="3"/>
      <c r="S863" s="3"/>
      <c r="T863" s="3"/>
      <c r="U863" s="3"/>
      <c r="V863" s="3"/>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row>
    <row r="864" ht="14.25" customHeight="1">
      <c r="A864" s="1"/>
      <c r="B864" s="1"/>
      <c r="C864" s="1"/>
      <c r="D864" s="1"/>
      <c r="E864" s="1"/>
      <c r="F864" s="2"/>
      <c r="G864" s="2"/>
      <c r="H864" s="3"/>
      <c r="I864" s="3"/>
      <c r="J864" s="3"/>
      <c r="K864" s="3"/>
      <c r="L864" s="3"/>
      <c r="M864" s="3"/>
      <c r="N864" s="3"/>
      <c r="O864" s="3"/>
      <c r="P864" s="3"/>
      <c r="Q864" s="3"/>
      <c r="R864" s="3"/>
      <c r="S864" s="3"/>
      <c r="T864" s="3"/>
      <c r="U864" s="3"/>
      <c r="V864" s="3"/>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row>
    <row r="865" ht="14.25" customHeight="1">
      <c r="A865" s="1"/>
      <c r="B865" s="1"/>
      <c r="C865" s="1"/>
      <c r="D865" s="1"/>
      <c r="E865" s="1"/>
      <c r="F865" s="2"/>
      <c r="G865" s="2"/>
      <c r="H865" s="3"/>
      <c r="I865" s="3"/>
      <c r="J865" s="3"/>
      <c r="K865" s="3"/>
      <c r="L865" s="3"/>
      <c r="M865" s="3"/>
      <c r="N865" s="3"/>
      <c r="O865" s="3"/>
      <c r="P865" s="3"/>
      <c r="Q865" s="3"/>
      <c r="R865" s="3"/>
      <c r="S865" s="3"/>
      <c r="T865" s="3"/>
      <c r="U865" s="3"/>
      <c r="V865" s="3"/>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row>
    <row r="866" ht="14.25" customHeight="1">
      <c r="A866" s="1"/>
      <c r="B866" s="1"/>
      <c r="C866" s="1"/>
      <c r="D866" s="1"/>
      <c r="E866" s="1"/>
      <c r="F866" s="2"/>
      <c r="G866" s="2"/>
      <c r="H866" s="3"/>
      <c r="I866" s="3"/>
      <c r="J866" s="3"/>
      <c r="K866" s="3"/>
      <c r="L866" s="3"/>
      <c r="M866" s="3"/>
      <c r="N866" s="3"/>
      <c r="O866" s="3"/>
      <c r="P866" s="3"/>
      <c r="Q866" s="3"/>
      <c r="R866" s="3"/>
      <c r="S866" s="3"/>
      <c r="T866" s="3"/>
      <c r="U866" s="3"/>
      <c r="V866" s="3"/>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row>
    <row r="867" ht="14.25" customHeight="1">
      <c r="A867" s="1"/>
      <c r="B867" s="1"/>
      <c r="C867" s="1"/>
      <c r="D867" s="1"/>
      <c r="E867" s="1"/>
      <c r="F867" s="2"/>
      <c r="G867" s="2"/>
      <c r="H867" s="3"/>
      <c r="I867" s="3"/>
      <c r="J867" s="3"/>
      <c r="K867" s="3"/>
      <c r="L867" s="3"/>
      <c r="M867" s="3"/>
      <c r="N867" s="3"/>
      <c r="O867" s="3"/>
      <c r="P867" s="3"/>
      <c r="Q867" s="3"/>
      <c r="R867" s="3"/>
      <c r="S867" s="3"/>
      <c r="T867" s="3"/>
      <c r="U867" s="3"/>
      <c r="V867" s="3"/>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row>
    <row r="868" ht="14.25" customHeight="1">
      <c r="A868" s="1"/>
      <c r="B868" s="1"/>
      <c r="C868" s="1"/>
      <c r="D868" s="1"/>
      <c r="E868" s="1"/>
      <c r="F868" s="2"/>
      <c r="G868" s="2"/>
      <c r="H868" s="3"/>
      <c r="I868" s="3"/>
      <c r="J868" s="3"/>
      <c r="K868" s="3"/>
      <c r="L868" s="3"/>
      <c r="M868" s="3"/>
      <c r="N868" s="3"/>
      <c r="O868" s="3"/>
      <c r="P868" s="3"/>
      <c r="Q868" s="3"/>
      <c r="R868" s="3"/>
      <c r="S868" s="3"/>
      <c r="T868" s="3"/>
      <c r="U868" s="3"/>
      <c r="V868" s="3"/>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row>
    <row r="869" ht="14.25" customHeight="1">
      <c r="A869" s="1"/>
      <c r="B869" s="1"/>
      <c r="C869" s="1"/>
      <c r="D869" s="1"/>
      <c r="E869" s="1"/>
      <c r="F869" s="2"/>
      <c r="G869" s="2"/>
      <c r="H869" s="3"/>
      <c r="I869" s="3"/>
      <c r="J869" s="3"/>
      <c r="K869" s="3"/>
      <c r="L869" s="3"/>
      <c r="M869" s="3"/>
      <c r="N869" s="3"/>
      <c r="O869" s="3"/>
      <c r="P869" s="3"/>
      <c r="Q869" s="3"/>
      <c r="R869" s="3"/>
      <c r="S869" s="3"/>
      <c r="T869" s="3"/>
      <c r="U869" s="3"/>
      <c r="V869" s="3"/>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row>
    <row r="870" ht="14.25" customHeight="1">
      <c r="A870" s="1"/>
      <c r="B870" s="1"/>
      <c r="C870" s="1"/>
      <c r="D870" s="1"/>
      <c r="E870" s="1"/>
      <c r="F870" s="2"/>
      <c r="G870" s="2"/>
      <c r="H870" s="3"/>
      <c r="I870" s="3"/>
      <c r="J870" s="3"/>
      <c r="K870" s="3"/>
      <c r="L870" s="3"/>
      <c r="M870" s="3"/>
      <c r="N870" s="3"/>
      <c r="O870" s="3"/>
      <c r="P870" s="3"/>
      <c r="Q870" s="3"/>
      <c r="R870" s="3"/>
      <c r="S870" s="3"/>
      <c r="T870" s="3"/>
      <c r="U870" s="3"/>
      <c r="V870" s="3"/>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row>
    <row r="871" ht="14.25" customHeight="1">
      <c r="A871" s="1"/>
      <c r="B871" s="1"/>
      <c r="C871" s="1"/>
      <c r="D871" s="1"/>
      <c r="E871" s="1"/>
      <c r="F871" s="2"/>
      <c r="G871" s="2"/>
      <c r="H871" s="3"/>
      <c r="I871" s="3"/>
      <c r="J871" s="3"/>
      <c r="K871" s="3"/>
      <c r="L871" s="3"/>
      <c r="M871" s="3"/>
      <c r="N871" s="3"/>
      <c r="O871" s="3"/>
      <c r="P871" s="3"/>
      <c r="Q871" s="3"/>
      <c r="R871" s="3"/>
      <c r="S871" s="3"/>
      <c r="T871" s="3"/>
      <c r="U871" s="3"/>
      <c r="V871" s="3"/>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row>
    <row r="872" ht="14.25" customHeight="1">
      <c r="A872" s="1"/>
      <c r="B872" s="1"/>
      <c r="C872" s="1"/>
      <c r="D872" s="1"/>
      <c r="E872" s="1"/>
      <c r="F872" s="2"/>
      <c r="G872" s="2"/>
      <c r="H872" s="3"/>
      <c r="I872" s="3"/>
      <c r="J872" s="3"/>
      <c r="K872" s="3"/>
      <c r="L872" s="3"/>
      <c r="M872" s="3"/>
      <c r="N872" s="3"/>
      <c r="O872" s="3"/>
      <c r="P872" s="3"/>
      <c r="Q872" s="3"/>
      <c r="R872" s="3"/>
      <c r="S872" s="3"/>
      <c r="T872" s="3"/>
      <c r="U872" s="3"/>
      <c r="V872" s="3"/>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row>
    <row r="873" ht="14.25" customHeight="1">
      <c r="A873" s="1"/>
      <c r="B873" s="1"/>
      <c r="C873" s="1"/>
      <c r="D873" s="1"/>
      <c r="E873" s="1"/>
      <c r="F873" s="2"/>
      <c r="G873" s="2"/>
      <c r="H873" s="3"/>
      <c r="I873" s="3"/>
      <c r="J873" s="3"/>
      <c r="K873" s="3"/>
      <c r="L873" s="3"/>
      <c r="M873" s="3"/>
      <c r="N873" s="3"/>
      <c r="O873" s="3"/>
      <c r="P873" s="3"/>
      <c r="Q873" s="3"/>
      <c r="R873" s="3"/>
      <c r="S873" s="3"/>
      <c r="T873" s="3"/>
      <c r="U873" s="3"/>
      <c r="V873" s="3"/>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row>
    <row r="874" ht="14.25" customHeight="1">
      <c r="A874" s="1"/>
      <c r="B874" s="1"/>
      <c r="C874" s="1"/>
      <c r="D874" s="1"/>
      <c r="E874" s="1"/>
      <c r="F874" s="2"/>
      <c r="G874" s="2"/>
      <c r="H874" s="3"/>
      <c r="I874" s="3"/>
      <c r="J874" s="3"/>
      <c r="K874" s="3"/>
      <c r="L874" s="3"/>
      <c r="M874" s="3"/>
      <c r="N874" s="3"/>
      <c r="O874" s="3"/>
      <c r="P874" s="3"/>
      <c r="Q874" s="3"/>
      <c r="R874" s="3"/>
      <c r="S874" s="3"/>
      <c r="T874" s="3"/>
      <c r="U874" s="3"/>
      <c r="V874" s="3"/>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row>
    <row r="875" ht="14.25" customHeight="1">
      <c r="A875" s="1"/>
      <c r="B875" s="1"/>
      <c r="C875" s="1"/>
      <c r="D875" s="1"/>
      <c r="E875" s="1"/>
      <c r="F875" s="2"/>
      <c r="G875" s="2"/>
      <c r="H875" s="3"/>
      <c r="I875" s="3"/>
      <c r="J875" s="3"/>
      <c r="K875" s="3"/>
      <c r="L875" s="3"/>
      <c r="M875" s="3"/>
      <c r="N875" s="3"/>
      <c r="O875" s="3"/>
      <c r="P875" s="3"/>
      <c r="Q875" s="3"/>
      <c r="R875" s="3"/>
      <c r="S875" s="3"/>
      <c r="T875" s="3"/>
      <c r="U875" s="3"/>
      <c r="V875" s="3"/>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row>
    <row r="876" ht="14.25" customHeight="1">
      <c r="A876" s="1"/>
      <c r="B876" s="1"/>
      <c r="C876" s="1"/>
      <c r="D876" s="1"/>
      <c r="E876" s="1"/>
      <c r="F876" s="2"/>
      <c r="G876" s="2"/>
      <c r="H876" s="3"/>
      <c r="I876" s="3"/>
      <c r="J876" s="3"/>
      <c r="K876" s="3"/>
      <c r="L876" s="3"/>
      <c r="M876" s="3"/>
      <c r="N876" s="3"/>
      <c r="O876" s="3"/>
      <c r="P876" s="3"/>
      <c r="Q876" s="3"/>
      <c r="R876" s="3"/>
      <c r="S876" s="3"/>
      <c r="T876" s="3"/>
      <c r="U876" s="3"/>
      <c r="V876" s="3"/>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row>
    <row r="877" ht="14.25" customHeight="1">
      <c r="A877" s="1"/>
      <c r="B877" s="1"/>
      <c r="C877" s="1"/>
      <c r="D877" s="1"/>
      <c r="E877" s="1"/>
      <c r="F877" s="2"/>
      <c r="G877" s="2"/>
      <c r="H877" s="3"/>
      <c r="I877" s="3"/>
      <c r="J877" s="3"/>
      <c r="K877" s="3"/>
      <c r="L877" s="3"/>
      <c r="M877" s="3"/>
      <c r="N877" s="3"/>
      <c r="O877" s="3"/>
      <c r="P877" s="3"/>
      <c r="Q877" s="3"/>
      <c r="R877" s="3"/>
      <c r="S877" s="3"/>
      <c r="T877" s="3"/>
      <c r="U877" s="3"/>
      <c r="V877" s="3"/>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row>
    <row r="878" ht="14.25" customHeight="1">
      <c r="A878" s="1"/>
      <c r="B878" s="1"/>
      <c r="C878" s="1"/>
      <c r="D878" s="1"/>
      <c r="E878" s="1"/>
      <c r="F878" s="2"/>
      <c r="G878" s="2"/>
      <c r="H878" s="3"/>
      <c r="I878" s="3"/>
      <c r="J878" s="3"/>
      <c r="K878" s="3"/>
      <c r="L878" s="3"/>
      <c r="M878" s="3"/>
      <c r="N878" s="3"/>
      <c r="O878" s="3"/>
      <c r="P878" s="3"/>
      <c r="Q878" s="3"/>
      <c r="R878" s="3"/>
      <c r="S878" s="3"/>
      <c r="T878" s="3"/>
      <c r="U878" s="3"/>
      <c r="V878" s="3"/>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row>
    <row r="879" ht="14.25" customHeight="1">
      <c r="A879" s="1"/>
      <c r="B879" s="1"/>
      <c r="C879" s="1"/>
      <c r="D879" s="1"/>
      <c r="E879" s="1"/>
      <c r="F879" s="2"/>
      <c r="G879" s="2"/>
      <c r="H879" s="3"/>
      <c r="I879" s="3"/>
      <c r="J879" s="3"/>
      <c r="K879" s="3"/>
      <c r="L879" s="3"/>
      <c r="M879" s="3"/>
      <c r="N879" s="3"/>
      <c r="O879" s="3"/>
      <c r="P879" s="3"/>
      <c r="Q879" s="3"/>
      <c r="R879" s="3"/>
      <c r="S879" s="3"/>
      <c r="T879" s="3"/>
      <c r="U879" s="3"/>
      <c r="V879" s="3"/>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row>
    <row r="880" ht="14.25" customHeight="1">
      <c r="A880" s="1"/>
      <c r="B880" s="1"/>
      <c r="C880" s="1"/>
      <c r="D880" s="1"/>
      <c r="E880" s="1"/>
      <c r="F880" s="2"/>
      <c r="G880" s="2"/>
      <c r="H880" s="3"/>
      <c r="I880" s="3"/>
      <c r="J880" s="3"/>
      <c r="K880" s="3"/>
      <c r="L880" s="3"/>
      <c r="M880" s="3"/>
      <c r="N880" s="3"/>
      <c r="O880" s="3"/>
      <c r="P880" s="3"/>
      <c r="Q880" s="3"/>
      <c r="R880" s="3"/>
      <c r="S880" s="3"/>
      <c r="T880" s="3"/>
      <c r="U880" s="3"/>
      <c r="V880" s="3"/>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row>
    <row r="881" ht="14.25" customHeight="1">
      <c r="A881" s="1"/>
      <c r="B881" s="1"/>
      <c r="C881" s="1"/>
      <c r="D881" s="1"/>
      <c r="E881" s="1"/>
      <c r="F881" s="2"/>
      <c r="G881" s="2"/>
      <c r="H881" s="3"/>
      <c r="I881" s="3"/>
      <c r="J881" s="3"/>
      <c r="K881" s="3"/>
      <c r="L881" s="3"/>
      <c r="M881" s="3"/>
      <c r="N881" s="3"/>
      <c r="O881" s="3"/>
      <c r="P881" s="3"/>
      <c r="Q881" s="3"/>
      <c r="R881" s="3"/>
      <c r="S881" s="3"/>
      <c r="T881" s="3"/>
      <c r="U881" s="3"/>
      <c r="V881" s="3"/>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row>
    <row r="882" ht="14.25" customHeight="1">
      <c r="A882" s="1"/>
      <c r="B882" s="1"/>
      <c r="C882" s="1"/>
      <c r="D882" s="1"/>
      <c r="E882" s="1"/>
      <c r="F882" s="2"/>
      <c r="G882" s="2"/>
      <c r="H882" s="3"/>
      <c r="I882" s="3"/>
      <c r="J882" s="3"/>
      <c r="K882" s="3"/>
      <c r="L882" s="3"/>
      <c r="M882" s="3"/>
      <c r="N882" s="3"/>
      <c r="O882" s="3"/>
      <c r="P882" s="3"/>
      <c r="Q882" s="3"/>
      <c r="R882" s="3"/>
      <c r="S882" s="3"/>
      <c r="T882" s="3"/>
      <c r="U882" s="3"/>
      <c r="V882" s="3"/>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row>
    <row r="883" ht="14.25" customHeight="1">
      <c r="A883" s="1"/>
      <c r="B883" s="1"/>
      <c r="C883" s="1"/>
      <c r="D883" s="1"/>
      <c r="E883" s="1"/>
      <c r="F883" s="2"/>
      <c r="G883" s="2"/>
      <c r="H883" s="3"/>
      <c r="I883" s="3"/>
      <c r="J883" s="3"/>
      <c r="K883" s="3"/>
      <c r="L883" s="3"/>
      <c r="M883" s="3"/>
      <c r="N883" s="3"/>
      <c r="O883" s="3"/>
      <c r="P883" s="3"/>
      <c r="Q883" s="3"/>
      <c r="R883" s="3"/>
      <c r="S883" s="3"/>
      <c r="T883" s="3"/>
      <c r="U883" s="3"/>
      <c r="V883" s="3"/>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row>
    <row r="884" ht="14.25" customHeight="1">
      <c r="A884" s="1"/>
      <c r="B884" s="1"/>
      <c r="C884" s="1"/>
      <c r="D884" s="1"/>
      <c r="E884" s="1"/>
      <c r="F884" s="2"/>
      <c r="G884" s="2"/>
      <c r="H884" s="3"/>
      <c r="I884" s="3"/>
      <c r="J884" s="3"/>
      <c r="K884" s="3"/>
      <c r="L884" s="3"/>
      <c r="M884" s="3"/>
      <c r="N884" s="3"/>
      <c r="O884" s="3"/>
      <c r="P884" s="3"/>
      <c r="Q884" s="3"/>
      <c r="R884" s="3"/>
      <c r="S884" s="3"/>
      <c r="T884" s="3"/>
      <c r="U884" s="3"/>
      <c r="V884" s="3"/>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row>
    <row r="885" ht="14.25" customHeight="1">
      <c r="A885" s="1"/>
      <c r="B885" s="1"/>
      <c r="C885" s="1"/>
      <c r="D885" s="1"/>
      <c r="E885" s="1"/>
      <c r="F885" s="2"/>
      <c r="G885" s="2"/>
      <c r="H885" s="3"/>
      <c r="I885" s="3"/>
      <c r="J885" s="3"/>
      <c r="K885" s="3"/>
      <c r="L885" s="3"/>
      <c r="M885" s="3"/>
      <c r="N885" s="3"/>
      <c r="O885" s="3"/>
      <c r="P885" s="3"/>
      <c r="Q885" s="3"/>
      <c r="R885" s="3"/>
      <c r="S885" s="3"/>
      <c r="T885" s="3"/>
      <c r="U885" s="3"/>
      <c r="V885" s="3"/>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row>
    <row r="886" ht="14.25" customHeight="1">
      <c r="A886" s="1"/>
      <c r="B886" s="1"/>
      <c r="C886" s="1"/>
      <c r="D886" s="1"/>
      <c r="E886" s="1"/>
      <c r="F886" s="2"/>
      <c r="G886" s="2"/>
      <c r="H886" s="3"/>
      <c r="I886" s="3"/>
      <c r="J886" s="3"/>
      <c r="K886" s="3"/>
      <c r="L886" s="3"/>
      <c r="M886" s="3"/>
      <c r="N886" s="3"/>
      <c r="O886" s="3"/>
      <c r="P886" s="3"/>
      <c r="Q886" s="3"/>
      <c r="R886" s="3"/>
      <c r="S886" s="3"/>
      <c r="T886" s="3"/>
      <c r="U886" s="3"/>
      <c r="V886" s="3"/>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row>
    <row r="887" ht="14.25" customHeight="1">
      <c r="A887" s="1"/>
      <c r="B887" s="1"/>
      <c r="C887" s="1"/>
      <c r="D887" s="1"/>
      <c r="E887" s="1"/>
      <c r="F887" s="2"/>
      <c r="G887" s="2"/>
      <c r="H887" s="3"/>
      <c r="I887" s="3"/>
      <c r="J887" s="3"/>
      <c r="K887" s="3"/>
      <c r="L887" s="3"/>
      <c r="M887" s="3"/>
      <c r="N887" s="3"/>
      <c r="O887" s="3"/>
      <c r="P887" s="3"/>
      <c r="Q887" s="3"/>
      <c r="R887" s="3"/>
      <c r="S887" s="3"/>
      <c r="T887" s="3"/>
      <c r="U887" s="3"/>
      <c r="V887" s="3"/>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row>
    <row r="888" ht="14.25" customHeight="1">
      <c r="A888" s="1"/>
      <c r="B888" s="1"/>
      <c r="C888" s="1"/>
      <c r="D888" s="1"/>
      <c r="E888" s="1"/>
      <c r="F888" s="2"/>
      <c r="G888" s="2"/>
      <c r="H888" s="3"/>
      <c r="I888" s="3"/>
      <c r="J888" s="3"/>
      <c r="K888" s="3"/>
      <c r="L888" s="3"/>
      <c r="M888" s="3"/>
      <c r="N888" s="3"/>
      <c r="O888" s="3"/>
      <c r="P888" s="3"/>
      <c r="Q888" s="3"/>
      <c r="R888" s="3"/>
      <c r="S888" s="3"/>
      <c r="T888" s="3"/>
      <c r="U888" s="3"/>
      <c r="V888" s="3"/>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row>
    <row r="889" ht="14.25" customHeight="1">
      <c r="A889" s="1"/>
      <c r="B889" s="1"/>
      <c r="C889" s="1"/>
      <c r="D889" s="1"/>
      <c r="E889" s="1"/>
      <c r="F889" s="2"/>
      <c r="G889" s="2"/>
      <c r="H889" s="3"/>
      <c r="I889" s="3"/>
      <c r="J889" s="3"/>
      <c r="K889" s="3"/>
      <c r="L889" s="3"/>
      <c r="M889" s="3"/>
      <c r="N889" s="3"/>
      <c r="O889" s="3"/>
      <c r="P889" s="3"/>
      <c r="Q889" s="3"/>
      <c r="R889" s="3"/>
      <c r="S889" s="3"/>
      <c r="T889" s="3"/>
      <c r="U889" s="3"/>
      <c r="V889" s="3"/>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row>
    <row r="890" ht="14.25" customHeight="1">
      <c r="A890" s="1"/>
      <c r="B890" s="1"/>
      <c r="C890" s="1"/>
      <c r="D890" s="1"/>
      <c r="E890" s="1"/>
      <c r="F890" s="2"/>
      <c r="G890" s="2"/>
      <c r="H890" s="3"/>
      <c r="I890" s="3"/>
      <c r="J890" s="3"/>
      <c r="K890" s="3"/>
      <c r="L890" s="3"/>
      <c r="M890" s="3"/>
      <c r="N890" s="3"/>
      <c r="O890" s="3"/>
      <c r="P890" s="3"/>
      <c r="Q890" s="3"/>
      <c r="R890" s="3"/>
      <c r="S890" s="3"/>
      <c r="T890" s="3"/>
      <c r="U890" s="3"/>
      <c r="V890" s="3"/>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row>
    <row r="891" ht="14.25" customHeight="1">
      <c r="A891" s="1"/>
      <c r="B891" s="1"/>
      <c r="C891" s="1"/>
      <c r="D891" s="1"/>
      <c r="E891" s="1"/>
      <c r="F891" s="2"/>
      <c r="G891" s="2"/>
      <c r="H891" s="3"/>
      <c r="I891" s="3"/>
      <c r="J891" s="3"/>
      <c r="K891" s="3"/>
      <c r="L891" s="3"/>
      <c r="M891" s="3"/>
      <c r="N891" s="3"/>
      <c r="O891" s="3"/>
      <c r="P891" s="3"/>
      <c r="Q891" s="3"/>
      <c r="R891" s="3"/>
      <c r="S891" s="3"/>
      <c r="T891" s="3"/>
      <c r="U891" s="3"/>
      <c r="V891" s="3"/>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row>
    <row r="892" ht="14.25" customHeight="1">
      <c r="A892" s="1"/>
      <c r="B892" s="1"/>
      <c r="C892" s="1"/>
      <c r="D892" s="1"/>
      <c r="E892" s="1"/>
      <c r="F892" s="2"/>
      <c r="G892" s="2"/>
      <c r="H892" s="3"/>
      <c r="I892" s="3"/>
      <c r="J892" s="3"/>
      <c r="K892" s="3"/>
      <c r="L892" s="3"/>
      <c r="M892" s="3"/>
      <c r="N892" s="3"/>
      <c r="O892" s="3"/>
      <c r="P892" s="3"/>
      <c r="Q892" s="3"/>
      <c r="R892" s="3"/>
      <c r="S892" s="3"/>
      <c r="T892" s="3"/>
      <c r="U892" s="3"/>
      <c r="V892" s="3"/>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row>
    <row r="893" ht="14.25" customHeight="1">
      <c r="A893" s="1"/>
      <c r="B893" s="1"/>
      <c r="C893" s="1"/>
      <c r="D893" s="1"/>
      <c r="E893" s="1"/>
      <c r="F893" s="2"/>
      <c r="G893" s="2"/>
      <c r="H893" s="3"/>
      <c r="I893" s="3"/>
      <c r="J893" s="3"/>
      <c r="K893" s="3"/>
      <c r="L893" s="3"/>
      <c r="M893" s="3"/>
      <c r="N893" s="3"/>
      <c r="O893" s="3"/>
      <c r="P893" s="3"/>
      <c r="Q893" s="3"/>
      <c r="R893" s="3"/>
      <c r="S893" s="3"/>
      <c r="T893" s="3"/>
      <c r="U893" s="3"/>
      <c r="V893" s="3"/>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row>
    <row r="894" ht="14.25" customHeight="1">
      <c r="A894" s="1"/>
      <c r="B894" s="1"/>
      <c r="C894" s="1"/>
      <c r="D894" s="1"/>
      <c r="E894" s="1"/>
      <c r="F894" s="2"/>
      <c r="G894" s="2"/>
      <c r="H894" s="3"/>
      <c r="I894" s="3"/>
      <c r="J894" s="3"/>
      <c r="K894" s="3"/>
      <c r="L894" s="3"/>
      <c r="M894" s="3"/>
      <c r="N894" s="3"/>
      <c r="O894" s="3"/>
      <c r="P894" s="3"/>
      <c r="Q894" s="3"/>
      <c r="R894" s="3"/>
      <c r="S894" s="3"/>
      <c r="T894" s="3"/>
      <c r="U894" s="3"/>
      <c r="V894" s="3"/>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row>
    <row r="895" ht="14.25" customHeight="1">
      <c r="A895" s="1"/>
      <c r="B895" s="1"/>
      <c r="C895" s="1"/>
      <c r="D895" s="1"/>
      <c r="E895" s="1"/>
      <c r="F895" s="2"/>
      <c r="G895" s="2"/>
      <c r="H895" s="3"/>
      <c r="I895" s="3"/>
      <c r="J895" s="3"/>
      <c r="K895" s="3"/>
      <c r="L895" s="3"/>
      <c r="M895" s="3"/>
      <c r="N895" s="3"/>
      <c r="O895" s="3"/>
      <c r="P895" s="3"/>
      <c r="Q895" s="3"/>
      <c r="R895" s="3"/>
      <c r="S895" s="3"/>
      <c r="T895" s="3"/>
      <c r="U895" s="3"/>
      <c r="V895" s="3"/>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row>
    <row r="896" ht="14.25" customHeight="1">
      <c r="A896" s="1"/>
      <c r="B896" s="1"/>
      <c r="C896" s="1"/>
      <c r="D896" s="1"/>
      <c r="E896" s="1"/>
      <c r="F896" s="2"/>
      <c r="G896" s="2"/>
      <c r="H896" s="3"/>
      <c r="I896" s="3"/>
      <c r="J896" s="3"/>
      <c r="K896" s="3"/>
      <c r="L896" s="3"/>
      <c r="M896" s="3"/>
      <c r="N896" s="3"/>
      <c r="O896" s="3"/>
      <c r="P896" s="3"/>
      <c r="Q896" s="3"/>
      <c r="R896" s="3"/>
      <c r="S896" s="3"/>
      <c r="T896" s="3"/>
      <c r="U896" s="3"/>
      <c r="V896" s="3"/>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row>
    <row r="897" ht="14.25" customHeight="1">
      <c r="A897" s="1"/>
      <c r="B897" s="1"/>
      <c r="C897" s="1"/>
      <c r="D897" s="1"/>
      <c r="E897" s="1"/>
      <c r="F897" s="2"/>
      <c r="G897" s="2"/>
      <c r="H897" s="3"/>
      <c r="I897" s="3"/>
      <c r="J897" s="3"/>
      <c r="K897" s="3"/>
      <c r="L897" s="3"/>
      <c r="M897" s="3"/>
      <c r="N897" s="3"/>
      <c r="O897" s="3"/>
      <c r="P897" s="3"/>
      <c r="Q897" s="3"/>
      <c r="R897" s="3"/>
      <c r="S897" s="3"/>
      <c r="T897" s="3"/>
      <c r="U897" s="3"/>
      <c r="V897" s="3"/>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row>
    <row r="898" ht="14.25" customHeight="1">
      <c r="A898" s="1"/>
      <c r="B898" s="1"/>
      <c r="C898" s="1"/>
      <c r="D898" s="1"/>
      <c r="E898" s="1"/>
      <c r="F898" s="2"/>
      <c r="G898" s="2"/>
      <c r="H898" s="3"/>
      <c r="I898" s="3"/>
      <c r="J898" s="3"/>
      <c r="K898" s="3"/>
      <c r="L898" s="3"/>
      <c r="M898" s="3"/>
      <c r="N898" s="3"/>
      <c r="O898" s="3"/>
      <c r="P898" s="3"/>
      <c r="Q898" s="3"/>
      <c r="R898" s="3"/>
      <c r="S898" s="3"/>
      <c r="T898" s="3"/>
      <c r="U898" s="3"/>
      <c r="V898" s="3"/>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row>
    <row r="899" ht="14.25" customHeight="1">
      <c r="A899" s="1"/>
      <c r="B899" s="1"/>
      <c r="C899" s="1"/>
      <c r="D899" s="1"/>
      <c r="E899" s="1"/>
      <c r="F899" s="2"/>
      <c r="G899" s="2"/>
      <c r="H899" s="3"/>
      <c r="I899" s="3"/>
      <c r="J899" s="3"/>
      <c r="K899" s="3"/>
      <c r="L899" s="3"/>
      <c r="M899" s="3"/>
      <c r="N899" s="3"/>
      <c r="O899" s="3"/>
      <c r="P899" s="3"/>
      <c r="Q899" s="3"/>
      <c r="R899" s="3"/>
      <c r="S899" s="3"/>
      <c r="T899" s="3"/>
      <c r="U899" s="3"/>
      <c r="V899" s="3"/>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row>
    <row r="900" ht="14.25" customHeight="1">
      <c r="A900" s="1"/>
      <c r="B900" s="1"/>
      <c r="C900" s="1"/>
      <c r="D900" s="1"/>
      <c r="E900" s="1"/>
      <c r="F900" s="2"/>
      <c r="G900" s="2"/>
      <c r="H900" s="3"/>
      <c r="I900" s="3"/>
      <c r="J900" s="3"/>
      <c r="K900" s="3"/>
      <c r="L900" s="3"/>
      <c r="M900" s="3"/>
      <c r="N900" s="3"/>
      <c r="O900" s="3"/>
      <c r="P900" s="3"/>
      <c r="Q900" s="3"/>
      <c r="R900" s="3"/>
      <c r="S900" s="3"/>
      <c r="T900" s="3"/>
      <c r="U900" s="3"/>
      <c r="V900" s="3"/>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row>
    <row r="901" ht="14.25" customHeight="1">
      <c r="A901" s="1"/>
      <c r="B901" s="1"/>
      <c r="C901" s="1"/>
      <c r="D901" s="1"/>
      <c r="E901" s="1"/>
      <c r="F901" s="2"/>
      <c r="G901" s="2"/>
      <c r="H901" s="3"/>
      <c r="I901" s="3"/>
      <c r="J901" s="3"/>
      <c r="K901" s="3"/>
      <c r="L901" s="3"/>
      <c r="M901" s="3"/>
      <c r="N901" s="3"/>
      <c r="O901" s="3"/>
      <c r="P901" s="3"/>
      <c r="Q901" s="3"/>
      <c r="R901" s="3"/>
      <c r="S901" s="3"/>
      <c r="T901" s="3"/>
      <c r="U901" s="3"/>
      <c r="V901" s="3"/>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row>
    <row r="902" ht="14.25" customHeight="1">
      <c r="A902" s="1"/>
      <c r="B902" s="1"/>
      <c r="C902" s="1"/>
      <c r="D902" s="1"/>
      <c r="E902" s="1"/>
      <c r="F902" s="2"/>
      <c r="G902" s="2"/>
      <c r="H902" s="3"/>
      <c r="I902" s="3"/>
      <c r="J902" s="3"/>
      <c r="K902" s="3"/>
      <c r="L902" s="3"/>
      <c r="M902" s="3"/>
      <c r="N902" s="3"/>
      <c r="O902" s="3"/>
      <c r="P902" s="3"/>
      <c r="Q902" s="3"/>
      <c r="R902" s="3"/>
      <c r="S902" s="3"/>
      <c r="T902" s="3"/>
      <c r="U902" s="3"/>
      <c r="V902" s="3"/>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row>
    <row r="903" ht="14.25" customHeight="1">
      <c r="A903" s="1"/>
      <c r="B903" s="1"/>
      <c r="C903" s="1"/>
      <c r="D903" s="1"/>
      <c r="E903" s="1"/>
      <c r="F903" s="2"/>
      <c r="G903" s="2"/>
      <c r="H903" s="3"/>
      <c r="I903" s="3"/>
      <c r="J903" s="3"/>
      <c r="K903" s="3"/>
      <c r="L903" s="3"/>
      <c r="M903" s="3"/>
      <c r="N903" s="3"/>
      <c r="O903" s="3"/>
      <c r="P903" s="3"/>
      <c r="Q903" s="3"/>
      <c r="R903" s="3"/>
      <c r="S903" s="3"/>
      <c r="T903" s="3"/>
      <c r="U903" s="3"/>
      <c r="V903" s="3"/>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row>
    <row r="904" ht="14.25" customHeight="1">
      <c r="A904" s="1"/>
      <c r="B904" s="1"/>
      <c r="C904" s="1"/>
      <c r="D904" s="1"/>
      <c r="E904" s="1"/>
      <c r="F904" s="2"/>
      <c r="G904" s="2"/>
      <c r="H904" s="3"/>
      <c r="I904" s="3"/>
      <c r="J904" s="3"/>
      <c r="K904" s="3"/>
      <c r="L904" s="3"/>
      <c r="M904" s="3"/>
      <c r="N904" s="3"/>
      <c r="O904" s="3"/>
      <c r="P904" s="3"/>
      <c r="Q904" s="3"/>
      <c r="R904" s="3"/>
      <c r="S904" s="3"/>
      <c r="T904" s="3"/>
      <c r="U904" s="3"/>
      <c r="V904" s="3"/>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row>
    <row r="905" ht="14.25" customHeight="1">
      <c r="A905" s="1"/>
      <c r="B905" s="1"/>
      <c r="C905" s="1"/>
      <c r="D905" s="1"/>
      <c r="E905" s="1"/>
      <c r="F905" s="2"/>
      <c r="G905" s="2"/>
      <c r="H905" s="3"/>
      <c r="I905" s="3"/>
      <c r="J905" s="3"/>
      <c r="K905" s="3"/>
      <c r="L905" s="3"/>
      <c r="M905" s="3"/>
      <c r="N905" s="3"/>
      <c r="O905" s="3"/>
      <c r="P905" s="3"/>
      <c r="Q905" s="3"/>
      <c r="R905" s="3"/>
      <c r="S905" s="3"/>
      <c r="T905" s="3"/>
      <c r="U905" s="3"/>
      <c r="V905" s="3"/>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row>
    <row r="906" ht="14.25" customHeight="1">
      <c r="A906" s="1"/>
      <c r="B906" s="1"/>
      <c r="C906" s="1"/>
      <c r="D906" s="1"/>
      <c r="E906" s="1"/>
      <c r="F906" s="2"/>
      <c r="G906" s="2"/>
      <c r="H906" s="3"/>
      <c r="I906" s="3"/>
      <c r="J906" s="3"/>
      <c r="K906" s="3"/>
      <c r="L906" s="3"/>
      <c r="M906" s="3"/>
      <c r="N906" s="3"/>
      <c r="O906" s="3"/>
      <c r="P906" s="3"/>
      <c r="Q906" s="3"/>
      <c r="R906" s="3"/>
      <c r="S906" s="3"/>
      <c r="T906" s="3"/>
      <c r="U906" s="3"/>
      <c r="V906" s="3"/>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row>
    <row r="907" ht="14.25" customHeight="1">
      <c r="A907" s="1"/>
      <c r="B907" s="1"/>
      <c r="C907" s="1"/>
      <c r="D907" s="1"/>
      <c r="E907" s="1"/>
      <c r="F907" s="2"/>
      <c r="G907" s="2"/>
      <c r="H907" s="3"/>
      <c r="I907" s="3"/>
      <c r="J907" s="3"/>
      <c r="K907" s="3"/>
      <c r="L907" s="3"/>
      <c r="M907" s="3"/>
      <c r="N907" s="3"/>
      <c r="O907" s="3"/>
      <c r="P907" s="3"/>
      <c r="Q907" s="3"/>
      <c r="R907" s="3"/>
      <c r="S907" s="3"/>
      <c r="T907" s="3"/>
      <c r="U907" s="3"/>
      <c r="V907" s="3"/>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row>
    <row r="908" ht="14.25" customHeight="1">
      <c r="A908" s="1"/>
      <c r="B908" s="1"/>
      <c r="C908" s="1"/>
      <c r="D908" s="1"/>
      <c r="E908" s="1"/>
      <c r="F908" s="2"/>
      <c r="G908" s="2"/>
      <c r="H908" s="3"/>
      <c r="I908" s="3"/>
      <c r="J908" s="3"/>
      <c r="K908" s="3"/>
      <c r="L908" s="3"/>
      <c r="M908" s="3"/>
      <c r="N908" s="3"/>
      <c r="O908" s="3"/>
      <c r="P908" s="3"/>
      <c r="Q908" s="3"/>
      <c r="R908" s="3"/>
      <c r="S908" s="3"/>
      <c r="T908" s="3"/>
      <c r="U908" s="3"/>
      <c r="V908" s="3"/>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row>
    <row r="909" ht="14.25" customHeight="1">
      <c r="A909" s="1"/>
      <c r="B909" s="1"/>
      <c r="C909" s="1"/>
      <c r="D909" s="1"/>
      <c r="E909" s="1"/>
      <c r="F909" s="2"/>
      <c r="G909" s="2"/>
      <c r="H909" s="3"/>
      <c r="I909" s="3"/>
      <c r="J909" s="3"/>
      <c r="K909" s="3"/>
      <c r="L909" s="3"/>
      <c r="M909" s="3"/>
      <c r="N909" s="3"/>
      <c r="O909" s="3"/>
      <c r="P909" s="3"/>
      <c r="Q909" s="3"/>
      <c r="R909" s="3"/>
      <c r="S909" s="3"/>
      <c r="T909" s="3"/>
      <c r="U909" s="3"/>
      <c r="V909" s="3"/>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row>
    <row r="910" ht="14.25" customHeight="1">
      <c r="A910" s="1"/>
      <c r="B910" s="1"/>
      <c r="C910" s="1"/>
      <c r="D910" s="1"/>
      <c r="E910" s="1"/>
      <c r="F910" s="2"/>
      <c r="G910" s="2"/>
      <c r="H910" s="3"/>
      <c r="I910" s="3"/>
      <c r="J910" s="3"/>
      <c r="K910" s="3"/>
      <c r="L910" s="3"/>
      <c r="M910" s="3"/>
      <c r="N910" s="3"/>
      <c r="O910" s="3"/>
      <c r="P910" s="3"/>
      <c r="Q910" s="3"/>
      <c r="R910" s="3"/>
      <c r="S910" s="3"/>
      <c r="T910" s="3"/>
      <c r="U910" s="3"/>
      <c r="V910" s="3"/>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row>
    <row r="911" ht="14.25" customHeight="1">
      <c r="A911" s="1"/>
      <c r="B911" s="1"/>
      <c r="C911" s="1"/>
      <c r="D911" s="1"/>
      <c r="E911" s="1"/>
      <c r="F911" s="2"/>
      <c r="G911" s="2"/>
      <c r="H911" s="3"/>
      <c r="I911" s="3"/>
      <c r="J911" s="3"/>
      <c r="K911" s="3"/>
      <c r="L911" s="3"/>
      <c r="M911" s="3"/>
      <c r="N911" s="3"/>
      <c r="O911" s="3"/>
      <c r="P911" s="3"/>
      <c r="Q911" s="3"/>
      <c r="R911" s="3"/>
      <c r="S911" s="3"/>
      <c r="T911" s="3"/>
      <c r="U911" s="3"/>
      <c r="V911" s="3"/>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row>
    <row r="912" ht="14.25" customHeight="1">
      <c r="A912" s="1"/>
      <c r="B912" s="1"/>
      <c r="C912" s="1"/>
      <c r="D912" s="1"/>
      <c r="E912" s="1"/>
      <c r="F912" s="2"/>
      <c r="G912" s="2"/>
      <c r="H912" s="3"/>
      <c r="I912" s="3"/>
      <c r="J912" s="3"/>
      <c r="K912" s="3"/>
      <c r="L912" s="3"/>
      <c r="M912" s="3"/>
      <c r="N912" s="3"/>
      <c r="O912" s="3"/>
      <c r="P912" s="3"/>
      <c r="Q912" s="3"/>
      <c r="R912" s="3"/>
      <c r="S912" s="3"/>
      <c r="T912" s="3"/>
      <c r="U912" s="3"/>
      <c r="V912" s="3"/>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row>
    <row r="913" ht="14.25" customHeight="1">
      <c r="A913" s="1"/>
      <c r="B913" s="1"/>
      <c r="C913" s="1"/>
      <c r="D913" s="1"/>
      <c r="E913" s="1"/>
      <c r="F913" s="2"/>
      <c r="G913" s="2"/>
      <c r="H913" s="3"/>
      <c r="I913" s="3"/>
      <c r="J913" s="3"/>
      <c r="K913" s="3"/>
      <c r="L913" s="3"/>
      <c r="M913" s="3"/>
      <c r="N913" s="3"/>
      <c r="O913" s="3"/>
      <c r="P913" s="3"/>
      <c r="Q913" s="3"/>
      <c r="R913" s="3"/>
      <c r="S913" s="3"/>
      <c r="T913" s="3"/>
      <c r="U913" s="3"/>
      <c r="V913" s="3"/>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row>
    <row r="914" ht="14.25" customHeight="1">
      <c r="A914" s="1"/>
      <c r="B914" s="1"/>
      <c r="C914" s="1"/>
      <c r="D914" s="1"/>
      <c r="E914" s="1"/>
      <c r="F914" s="2"/>
      <c r="G914" s="2"/>
      <c r="H914" s="3"/>
      <c r="I914" s="3"/>
      <c r="J914" s="3"/>
      <c r="K914" s="3"/>
      <c r="L914" s="3"/>
      <c r="M914" s="3"/>
      <c r="N914" s="3"/>
      <c r="O914" s="3"/>
      <c r="P914" s="3"/>
      <c r="Q914" s="3"/>
      <c r="R914" s="3"/>
      <c r="S914" s="3"/>
      <c r="T914" s="3"/>
      <c r="U914" s="3"/>
      <c r="V914" s="3"/>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row>
    <row r="915" ht="14.25" customHeight="1">
      <c r="A915" s="1"/>
      <c r="B915" s="1"/>
      <c r="C915" s="1"/>
      <c r="D915" s="1"/>
      <c r="E915" s="1"/>
      <c r="F915" s="2"/>
      <c r="G915" s="2"/>
      <c r="H915" s="3"/>
      <c r="I915" s="3"/>
      <c r="J915" s="3"/>
      <c r="K915" s="3"/>
      <c r="L915" s="3"/>
      <c r="M915" s="3"/>
      <c r="N915" s="3"/>
      <c r="O915" s="3"/>
      <c r="P915" s="3"/>
      <c r="Q915" s="3"/>
      <c r="R915" s="3"/>
      <c r="S915" s="3"/>
      <c r="T915" s="3"/>
      <c r="U915" s="3"/>
      <c r="V915" s="3"/>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row>
    <row r="916" ht="14.25" customHeight="1">
      <c r="A916" s="1"/>
      <c r="B916" s="1"/>
      <c r="C916" s="1"/>
      <c r="D916" s="1"/>
      <c r="E916" s="1"/>
      <c r="F916" s="2"/>
      <c r="G916" s="2"/>
      <c r="H916" s="3"/>
      <c r="I916" s="3"/>
      <c r="J916" s="3"/>
      <c r="K916" s="3"/>
      <c r="L916" s="3"/>
      <c r="M916" s="3"/>
      <c r="N916" s="3"/>
      <c r="O916" s="3"/>
      <c r="P916" s="3"/>
      <c r="Q916" s="3"/>
      <c r="R916" s="3"/>
      <c r="S916" s="3"/>
      <c r="T916" s="3"/>
      <c r="U916" s="3"/>
      <c r="V916" s="3"/>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row>
    <row r="917" ht="14.25" customHeight="1">
      <c r="A917" s="1"/>
      <c r="B917" s="1"/>
      <c r="C917" s="1"/>
      <c r="D917" s="1"/>
      <c r="E917" s="1"/>
      <c r="F917" s="2"/>
      <c r="G917" s="2"/>
      <c r="H917" s="3"/>
      <c r="I917" s="3"/>
      <c r="J917" s="3"/>
      <c r="K917" s="3"/>
      <c r="L917" s="3"/>
      <c r="M917" s="3"/>
      <c r="N917" s="3"/>
      <c r="O917" s="3"/>
      <c r="P917" s="3"/>
      <c r="Q917" s="3"/>
      <c r="R917" s="3"/>
      <c r="S917" s="3"/>
      <c r="T917" s="3"/>
      <c r="U917" s="3"/>
      <c r="V917" s="3"/>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row>
    <row r="918" ht="14.25" customHeight="1">
      <c r="A918" s="1"/>
      <c r="B918" s="1"/>
      <c r="C918" s="1"/>
      <c r="D918" s="1"/>
      <c r="E918" s="1"/>
      <c r="F918" s="2"/>
      <c r="G918" s="2"/>
      <c r="H918" s="3"/>
      <c r="I918" s="3"/>
      <c r="J918" s="3"/>
      <c r="K918" s="3"/>
      <c r="L918" s="3"/>
      <c r="M918" s="3"/>
      <c r="N918" s="3"/>
      <c r="O918" s="3"/>
      <c r="P918" s="3"/>
      <c r="Q918" s="3"/>
      <c r="R918" s="3"/>
      <c r="S918" s="3"/>
      <c r="T918" s="3"/>
      <c r="U918" s="3"/>
      <c r="V918" s="3"/>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row>
    <row r="919" ht="14.25" customHeight="1">
      <c r="A919" s="1"/>
      <c r="B919" s="1"/>
      <c r="C919" s="1"/>
      <c r="D919" s="1"/>
      <c r="E919" s="1"/>
      <c r="F919" s="2"/>
      <c r="G919" s="2"/>
      <c r="H919" s="3"/>
      <c r="I919" s="3"/>
      <c r="J919" s="3"/>
      <c r="K919" s="3"/>
      <c r="L919" s="3"/>
      <c r="M919" s="3"/>
      <c r="N919" s="3"/>
      <c r="O919" s="3"/>
      <c r="P919" s="3"/>
      <c r="Q919" s="3"/>
      <c r="R919" s="3"/>
      <c r="S919" s="3"/>
      <c r="T919" s="3"/>
      <c r="U919" s="3"/>
      <c r="V919" s="3"/>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row>
    <row r="920" ht="14.25" customHeight="1">
      <c r="A920" s="1"/>
      <c r="B920" s="1"/>
      <c r="C920" s="1"/>
      <c r="D920" s="1"/>
      <c r="E920" s="1"/>
      <c r="F920" s="2"/>
      <c r="G920" s="2"/>
      <c r="H920" s="3"/>
      <c r="I920" s="3"/>
      <c r="J920" s="3"/>
      <c r="K920" s="3"/>
      <c r="L920" s="3"/>
      <c r="M920" s="3"/>
      <c r="N920" s="3"/>
      <c r="O920" s="3"/>
      <c r="P920" s="3"/>
      <c r="Q920" s="3"/>
      <c r="R920" s="3"/>
      <c r="S920" s="3"/>
      <c r="T920" s="3"/>
      <c r="U920" s="3"/>
      <c r="V920" s="3"/>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row>
    <row r="921" ht="14.25" customHeight="1">
      <c r="A921" s="1"/>
      <c r="B921" s="1"/>
      <c r="C921" s="1"/>
      <c r="D921" s="1"/>
      <c r="E921" s="1"/>
      <c r="F921" s="2"/>
      <c r="G921" s="2"/>
      <c r="H921" s="3"/>
      <c r="I921" s="3"/>
      <c r="J921" s="3"/>
      <c r="K921" s="3"/>
      <c r="L921" s="3"/>
      <c r="M921" s="3"/>
      <c r="N921" s="3"/>
      <c r="O921" s="3"/>
      <c r="P921" s="3"/>
      <c r="Q921" s="3"/>
      <c r="R921" s="3"/>
      <c r="S921" s="3"/>
      <c r="T921" s="3"/>
      <c r="U921" s="3"/>
      <c r="V921" s="3"/>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row>
    <row r="922" ht="14.25" customHeight="1">
      <c r="A922" s="1"/>
      <c r="B922" s="1"/>
      <c r="C922" s="1"/>
      <c r="D922" s="1"/>
      <c r="E922" s="1"/>
      <c r="F922" s="2"/>
      <c r="G922" s="2"/>
      <c r="H922" s="3"/>
      <c r="I922" s="3"/>
      <c r="J922" s="3"/>
      <c r="K922" s="3"/>
      <c r="L922" s="3"/>
      <c r="M922" s="3"/>
      <c r="N922" s="3"/>
      <c r="O922" s="3"/>
      <c r="P922" s="3"/>
      <c r="Q922" s="3"/>
      <c r="R922" s="3"/>
      <c r="S922" s="3"/>
      <c r="T922" s="3"/>
      <c r="U922" s="3"/>
      <c r="V922" s="3"/>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row>
    <row r="923" ht="14.25" customHeight="1">
      <c r="A923" s="1"/>
      <c r="B923" s="1"/>
      <c r="C923" s="1"/>
      <c r="D923" s="1"/>
      <c r="E923" s="1"/>
      <c r="F923" s="2"/>
      <c r="G923" s="2"/>
      <c r="H923" s="3"/>
      <c r="I923" s="3"/>
      <c r="J923" s="3"/>
      <c r="K923" s="3"/>
      <c r="L923" s="3"/>
      <c r="M923" s="3"/>
      <c r="N923" s="3"/>
      <c r="O923" s="3"/>
      <c r="P923" s="3"/>
      <c r="Q923" s="3"/>
      <c r="R923" s="3"/>
      <c r="S923" s="3"/>
      <c r="T923" s="3"/>
      <c r="U923" s="3"/>
      <c r="V923" s="3"/>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row>
    <row r="924" ht="14.25" customHeight="1">
      <c r="A924" s="1"/>
      <c r="B924" s="1"/>
      <c r="C924" s="1"/>
      <c r="D924" s="1"/>
      <c r="E924" s="1"/>
      <c r="F924" s="2"/>
      <c r="G924" s="2"/>
      <c r="H924" s="3"/>
      <c r="I924" s="3"/>
      <c r="J924" s="3"/>
      <c r="K924" s="3"/>
      <c r="L924" s="3"/>
      <c r="M924" s="3"/>
      <c r="N924" s="3"/>
      <c r="O924" s="3"/>
      <c r="P924" s="3"/>
      <c r="Q924" s="3"/>
      <c r="R924" s="3"/>
      <c r="S924" s="3"/>
      <c r="T924" s="3"/>
      <c r="U924" s="3"/>
      <c r="V924" s="3"/>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row>
    <row r="925" ht="14.25" customHeight="1">
      <c r="A925" s="1"/>
      <c r="B925" s="1"/>
      <c r="C925" s="1"/>
      <c r="D925" s="1"/>
      <c r="E925" s="1"/>
      <c r="F925" s="2"/>
      <c r="G925" s="2"/>
      <c r="H925" s="3"/>
      <c r="I925" s="3"/>
      <c r="J925" s="3"/>
      <c r="K925" s="3"/>
      <c r="L925" s="3"/>
      <c r="M925" s="3"/>
      <c r="N925" s="3"/>
      <c r="O925" s="3"/>
      <c r="P925" s="3"/>
      <c r="Q925" s="3"/>
      <c r="R925" s="3"/>
      <c r="S925" s="3"/>
      <c r="T925" s="3"/>
      <c r="U925" s="3"/>
      <c r="V925" s="3"/>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row>
    <row r="926" ht="14.25" customHeight="1">
      <c r="A926" s="1"/>
      <c r="B926" s="1"/>
      <c r="C926" s="1"/>
      <c r="D926" s="1"/>
      <c r="E926" s="1"/>
      <c r="F926" s="2"/>
      <c r="G926" s="2"/>
      <c r="H926" s="3"/>
      <c r="I926" s="3"/>
      <c r="J926" s="3"/>
      <c r="K926" s="3"/>
      <c r="L926" s="3"/>
      <c r="M926" s="3"/>
      <c r="N926" s="3"/>
      <c r="O926" s="3"/>
      <c r="P926" s="3"/>
      <c r="Q926" s="3"/>
      <c r="R926" s="3"/>
      <c r="S926" s="3"/>
      <c r="T926" s="3"/>
      <c r="U926" s="3"/>
      <c r="V926" s="3"/>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row>
    <row r="927" ht="14.25" customHeight="1">
      <c r="A927" s="1"/>
      <c r="B927" s="1"/>
      <c r="C927" s="1"/>
      <c r="D927" s="1"/>
      <c r="E927" s="1"/>
      <c r="F927" s="2"/>
      <c r="G927" s="2"/>
      <c r="H927" s="3"/>
      <c r="I927" s="3"/>
      <c r="J927" s="3"/>
      <c r="K927" s="3"/>
      <c r="L927" s="3"/>
      <c r="M927" s="3"/>
      <c r="N927" s="3"/>
      <c r="O927" s="3"/>
      <c r="P927" s="3"/>
      <c r="Q927" s="3"/>
      <c r="R927" s="3"/>
      <c r="S927" s="3"/>
      <c r="T927" s="3"/>
      <c r="U927" s="3"/>
      <c r="V927" s="3"/>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row>
    <row r="928" ht="14.25" customHeight="1">
      <c r="A928" s="1"/>
      <c r="B928" s="1"/>
      <c r="C928" s="1"/>
      <c r="D928" s="1"/>
      <c r="E928" s="1"/>
      <c r="F928" s="2"/>
      <c r="G928" s="2"/>
      <c r="H928" s="3"/>
      <c r="I928" s="3"/>
      <c r="J928" s="3"/>
      <c r="K928" s="3"/>
      <c r="L928" s="3"/>
      <c r="M928" s="3"/>
      <c r="N928" s="3"/>
      <c r="O928" s="3"/>
      <c r="P928" s="3"/>
      <c r="Q928" s="3"/>
      <c r="R928" s="3"/>
      <c r="S928" s="3"/>
      <c r="T928" s="3"/>
      <c r="U928" s="3"/>
      <c r="V928" s="3"/>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row>
    <row r="929" ht="14.25" customHeight="1">
      <c r="A929" s="1"/>
      <c r="B929" s="1"/>
      <c r="C929" s="1"/>
      <c r="D929" s="1"/>
      <c r="E929" s="1"/>
      <c r="F929" s="2"/>
      <c r="G929" s="2"/>
      <c r="H929" s="3"/>
      <c r="I929" s="3"/>
      <c r="J929" s="3"/>
      <c r="K929" s="3"/>
      <c r="L929" s="3"/>
      <c r="M929" s="3"/>
      <c r="N929" s="3"/>
      <c r="O929" s="3"/>
      <c r="P929" s="3"/>
      <c r="Q929" s="3"/>
      <c r="R929" s="3"/>
      <c r="S929" s="3"/>
      <c r="T929" s="3"/>
      <c r="U929" s="3"/>
      <c r="V929" s="3"/>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row>
    <row r="930" ht="14.25" customHeight="1">
      <c r="A930" s="1"/>
      <c r="B930" s="1"/>
      <c r="C930" s="1"/>
      <c r="D930" s="1"/>
      <c r="E930" s="1"/>
      <c r="F930" s="2"/>
      <c r="G930" s="2"/>
      <c r="H930" s="3"/>
      <c r="I930" s="3"/>
      <c r="J930" s="3"/>
      <c r="K930" s="3"/>
      <c r="L930" s="3"/>
      <c r="M930" s="3"/>
      <c r="N930" s="3"/>
      <c r="O930" s="3"/>
      <c r="P930" s="3"/>
      <c r="Q930" s="3"/>
      <c r="R930" s="3"/>
      <c r="S930" s="3"/>
      <c r="T930" s="3"/>
      <c r="U930" s="3"/>
      <c r="V930" s="3"/>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row>
    <row r="931" ht="14.25" customHeight="1">
      <c r="A931" s="1"/>
      <c r="B931" s="1"/>
      <c r="C931" s="1"/>
      <c r="D931" s="1"/>
      <c r="E931" s="1"/>
      <c r="F931" s="2"/>
      <c r="G931" s="2"/>
      <c r="H931" s="3"/>
      <c r="I931" s="3"/>
      <c r="J931" s="3"/>
      <c r="K931" s="3"/>
      <c r="L931" s="3"/>
      <c r="M931" s="3"/>
      <c r="N931" s="3"/>
      <c r="O931" s="3"/>
      <c r="P931" s="3"/>
      <c r="Q931" s="3"/>
      <c r="R931" s="3"/>
      <c r="S931" s="3"/>
      <c r="T931" s="3"/>
      <c r="U931" s="3"/>
      <c r="V931" s="3"/>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row>
    <row r="932" ht="14.25" customHeight="1">
      <c r="A932" s="1"/>
      <c r="B932" s="1"/>
      <c r="C932" s="1"/>
      <c r="D932" s="1"/>
      <c r="E932" s="1"/>
      <c r="F932" s="2"/>
      <c r="G932" s="2"/>
      <c r="H932" s="3"/>
      <c r="I932" s="3"/>
      <c r="J932" s="3"/>
      <c r="K932" s="3"/>
      <c r="L932" s="3"/>
      <c r="M932" s="3"/>
      <c r="N932" s="3"/>
      <c r="O932" s="3"/>
      <c r="P932" s="3"/>
      <c r="Q932" s="3"/>
      <c r="R932" s="3"/>
      <c r="S932" s="3"/>
      <c r="T932" s="3"/>
      <c r="U932" s="3"/>
      <c r="V932" s="3"/>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row>
    <row r="933" ht="14.25" customHeight="1">
      <c r="A933" s="1"/>
      <c r="B933" s="1"/>
      <c r="C933" s="1"/>
      <c r="D933" s="1"/>
      <c r="E933" s="1"/>
      <c r="F933" s="2"/>
      <c r="G933" s="2"/>
      <c r="H933" s="3"/>
      <c r="I933" s="3"/>
      <c r="J933" s="3"/>
      <c r="K933" s="3"/>
      <c r="L933" s="3"/>
      <c r="M933" s="3"/>
      <c r="N933" s="3"/>
      <c r="O933" s="3"/>
      <c r="P933" s="3"/>
      <c r="Q933" s="3"/>
      <c r="R933" s="3"/>
      <c r="S933" s="3"/>
      <c r="T933" s="3"/>
      <c r="U933" s="3"/>
      <c r="V933" s="3"/>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row>
    <row r="934" ht="14.25" customHeight="1">
      <c r="A934" s="1"/>
      <c r="B934" s="1"/>
      <c r="C934" s="1"/>
      <c r="D934" s="1"/>
      <c r="E934" s="1"/>
      <c r="F934" s="2"/>
      <c r="G934" s="2"/>
      <c r="H934" s="3"/>
      <c r="I934" s="3"/>
      <c r="J934" s="3"/>
      <c r="K934" s="3"/>
      <c r="L934" s="3"/>
      <c r="M934" s="3"/>
      <c r="N934" s="3"/>
      <c r="O934" s="3"/>
      <c r="P934" s="3"/>
      <c r="Q934" s="3"/>
      <c r="R934" s="3"/>
      <c r="S934" s="3"/>
      <c r="T934" s="3"/>
      <c r="U934" s="3"/>
      <c r="V934" s="3"/>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row>
    <row r="935" ht="14.25" customHeight="1">
      <c r="A935" s="1"/>
      <c r="B935" s="1"/>
      <c r="C935" s="1"/>
      <c r="D935" s="1"/>
      <c r="E935" s="1"/>
      <c r="F935" s="2"/>
      <c r="G935" s="2"/>
      <c r="H935" s="3"/>
      <c r="I935" s="3"/>
      <c r="J935" s="3"/>
      <c r="K935" s="3"/>
      <c r="L935" s="3"/>
      <c r="M935" s="3"/>
      <c r="N935" s="3"/>
      <c r="O935" s="3"/>
      <c r="P935" s="3"/>
      <c r="Q935" s="3"/>
      <c r="R935" s="3"/>
      <c r="S935" s="3"/>
      <c r="T935" s="3"/>
      <c r="U935" s="3"/>
      <c r="V935" s="3"/>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row>
    <row r="936" ht="14.25" customHeight="1">
      <c r="A936" s="1"/>
      <c r="B936" s="1"/>
      <c r="C936" s="1"/>
      <c r="D936" s="1"/>
      <c r="E936" s="1"/>
      <c r="F936" s="2"/>
      <c r="G936" s="2"/>
      <c r="H936" s="3"/>
      <c r="I936" s="3"/>
      <c r="J936" s="3"/>
      <c r="K936" s="3"/>
      <c r="L936" s="3"/>
      <c r="M936" s="3"/>
      <c r="N936" s="3"/>
      <c r="O936" s="3"/>
      <c r="P936" s="3"/>
      <c r="Q936" s="3"/>
      <c r="R936" s="3"/>
      <c r="S936" s="3"/>
      <c r="T936" s="3"/>
      <c r="U936" s="3"/>
      <c r="V936" s="3"/>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row>
    <row r="937" ht="14.25" customHeight="1">
      <c r="A937" s="1"/>
      <c r="B937" s="1"/>
      <c r="C937" s="1"/>
      <c r="D937" s="1"/>
      <c r="E937" s="1"/>
      <c r="F937" s="2"/>
      <c r="G937" s="2"/>
      <c r="H937" s="3"/>
      <c r="I937" s="3"/>
      <c r="J937" s="3"/>
      <c r="K937" s="3"/>
      <c r="L937" s="3"/>
      <c r="M937" s="3"/>
      <c r="N937" s="3"/>
      <c r="O937" s="3"/>
      <c r="P937" s="3"/>
      <c r="Q937" s="3"/>
      <c r="R937" s="3"/>
      <c r="S937" s="3"/>
      <c r="T937" s="3"/>
      <c r="U937" s="3"/>
      <c r="V937" s="3"/>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row>
    <row r="938" ht="14.25" customHeight="1">
      <c r="A938" s="1"/>
      <c r="B938" s="1"/>
      <c r="C938" s="1"/>
      <c r="D938" s="1"/>
      <c r="E938" s="1"/>
      <c r="F938" s="2"/>
      <c r="G938" s="2"/>
      <c r="H938" s="3"/>
      <c r="I938" s="3"/>
      <c r="J938" s="3"/>
      <c r="K938" s="3"/>
      <c r="L938" s="3"/>
      <c r="M938" s="3"/>
      <c r="N938" s="3"/>
      <c r="O938" s="3"/>
      <c r="P938" s="3"/>
      <c r="Q938" s="3"/>
      <c r="R938" s="3"/>
      <c r="S938" s="3"/>
      <c r="T938" s="3"/>
      <c r="U938" s="3"/>
      <c r="V938" s="3"/>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row>
    <row r="939" ht="14.25" customHeight="1">
      <c r="A939" s="1"/>
      <c r="B939" s="1"/>
      <c r="C939" s="1"/>
      <c r="D939" s="1"/>
      <c r="E939" s="1"/>
      <c r="F939" s="2"/>
      <c r="G939" s="2"/>
      <c r="H939" s="3"/>
      <c r="I939" s="3"/>
      <c r="J939" s="3"/>
      <c r="K939" s="3"/>
      <c r="L939" s="3"/>
      <c r="M939" s="3"/>
      <c r="N939" s="3"/>
      <c r="O939" s="3"/>
      <c r="P939" s="3"/>
      <c r="Q939" s="3"/>
      <c r="R939" s="3"/>
      <c r="S939" s="3"/>
      <c r="T939" s="3"/>
      <c r="U939" s="3"/>
      <c r="V939" s="3"/>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row>
    <row r="940" ht="14.25" customHeight="1">
      <c r="A940" s="1"/>
      <c r="B940" s="1"/>
      <c r="C940" s="1"/>
      <c r="D940" s="1"/>
      <c r="E940" s="1"/>
      <c r="F940" s="2"/>
      <c r="G940" s="2"/>
      <c r="H940" s="3"/>
      <c r="I940" s="3"/>
      <c r="J940" s="3"/>
      <c r="K940" s="3"/>
      <c r="L940" s="3"/>
      <c r="M940" s="3"/>
      <c r="N940" s="3"/>
      <c r="O940" s="3"/>
      <c r="P940" s="3"/>
      <c r="Q940" s="3"/>
      <c r="R940" s="3"/>
      <c r="S940" s="3"/>
      <c r="T940" s="3"/>
      <c r="U940" s="3"/>
      <c r="V940" s="3"/>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row>
    <row r="941" ht="14.25" customHeight="1">
      <c r="A941" s="1"/>
      <c r="B941" s="1"/>
      <c r="C941" s="1"/>
      <c r="D941" s="1"/>
      <c r="E941" s="1"/>
      <c r="F941" s="2"/>
      <c r="G941" s="2"/>
      <c r="H941" s="3"/>
      <c r="I941" s="3"/>
      <c r="J941" s="3"/>
      <c r="K941" s="3"/>
      <c r="L941" s="3"/>
      <c r="M941" s="3"/>
      <c r="N941" s="3"/>
      <c r="O941" s="3"/>
      <c r="P941" s="3"/>
      <c r="Q941" s="3"/>
      <c r="R941" s="3"/>
      <c r="S941" s="3"/>
      <c r="T941" s="3"/>
      <c r="U941" s="3"/>
      <c r="V941" s="3"/>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row>
    <row r="942" ht="14.25" customHeight="1">
      <c r="A942" s="1"/>
      <c r="B942" s="1"/>
      <c r="C942" s="1"/>
      <c r="D942" s="1"/>
      <c r="E942" s="1"/>
      <c r="F942" s="2"/>
      <c r="G942" s="2"/>
      <c r="H942" s="3"/>
      <c r="I942" s="3"/>
      <c r="J942" s="3"/>
      <c r="K942" s="3"/>
      <c r="L942" s="3"/>
      <c r="M942" s="3"/>
      <c r="N942" s="3"/>
      <c r="O942" s="3"/>
      <c r="P942" s="3"/>
      <c r="Q942" s="3"/>
      <c r="R942" s="3"/>
      <c r="S942" s="3"/>
      <c r="T942" s="3"/>
      <c r="U942" s="3"/>
      <c r="V942" s="3"/>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row>
    <row r="943" ht="14.25" customHeight="1">
      <c r="A943" s="1"/>
      <c r="B943" s="1"/>
      <c r="C943" s="1"/>
      <c r="D943" s="1"/>
      <c r="E943" s="1"/>
      <c r="F943" s="2"/>
      <c r="G943" s="2"/>
      <c r="H943" s="3"/>
      <c r="I943" s="3"/>
      <c r="J943" s="3"/>
      <c r="K943" s="3"/>
      <c r="L943" s="3"/>
      <c r="M943" s="3"/>
      <c r="N943" s="3"/>
      <c r="O943" s="3"/>
      <c r="P943" s="3"/>
      <c r="Q943" s="3"/>
      <c r="R943" s="3"/>
      <c r="S943" s="3"/>
      <c r="T943" s="3"/>
      <c r="U943" s="3"/>
      <c r="V943" s="3"/>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row>
    <row r="944" ht="14.25" customHeight="1">
      <c r="A944" s="1"/>
      <c r="B944" s="1"/>
      <c r="C944" s="1"/>
      <c r="D944" s="1"/>
      <c r="E944" s="1"/>
      <c r="F944" s="2"/>
      <c r="G944" s="2"/>
      <c r="H944" s="3"/>
      <c r="I944" s="3"/>
      <c r="J944" s="3"/>
      <c r="K944" s="3"/>
      <c r="L944" s="3"/>
      <c r="M944" s="3"/>
      <c r="N944" s="3"/>
      <c r="O944" s="3"/>
      <c r="P944" s="3"/>
      <c r="Q944" s="3"/>
      <c r="R944" s="3"/>
      <c r="S944" s="3"/>
      <c r="T944" s="3"/>
      <c r="U944" s="3"/>
      <c r="V944" s="3"/>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row>
    <row r="945" ht="14.25" customHeight="1">
      <c r="A945" s="1"/>
      <c r="B945" s="1"/>
      <c r="C945" s="1"/>
      <c r="D945" s="1"/>
      <c r="E945" s="1"/>
      <c r="F945" s="2"/>
      <c r="G945" s="2"/>
      <c r="H945" s="3"/>
      <c r="I945" s="3"/>
      <c r="J945" s="3"/>
      <c r="K945" s="3"/>
      <c r="L945" s="3"/>
      <c r="M945" s="3"/>
      <c r="N945" s="3"/>
      <c r="O945" s="3"/>
      <c r="P945" s="3"/>
      <c r="Q945" s="3"/>
      <c r="R945" s="3"/>
      <c r="S945" s="3"/>
      <c r="T945" s="3"/>
      <c r="U945" s="3"/>
      <c r="V945" s="3"/>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row>
    <row r="946" ht="14.25" customHeight="1">
      <c r="A946" s="1"/>
      <c r="B946" s="1"/>
      <c r="C946" s="1"/>
      <c r="D946" s="1"/>
      <c r="E946" s="1"/>
      <c r="F946" s="2"/>
      <c r="G946" s="2"/>
      <c r="H946" s="3"/>
      <c r="I946" s="3"/>
      <c r="J946" s="3"/>
      <c r="K946" s="3"/>
      <c r="L946" s="3"/>
      <c r="M946" s="3"/>
      <c r="N946" s="3"/>
      <c r="O946" s="3"/>
      <c r="P946" s="3"/>
      <c r="Q946" s="3"/>
      <c r="R946" s="3"/>
      <c r="S946" s="3"/>
      <c r="T946" s="3"/>
      <c r="U946" s="3"/>
      <c r="V946" s="3"/>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row>
    <row r="947" ht="14.25" customHeight="1">
      <c r="A947" s="1"/>
      <c r="B947" s="1"/>
      <c r="C947" s="1"/>
      <c r="D947" s="1"/>
      <c r="E947" s="1"/>
      <c r="F947" s="2"/>
      <c r="G947" s="2"/>
      <c r="H947" s="3"/>
      <c r="I947" s="3"/>
      <c r="J947" s="3"/>
      <c r="K947" s="3"/>
      <c r="L947" s="3"/>
      <c r="M947" s="3"/>
      <c r="N947" s="3"/>
      <c r="O947" s="3"/>
      <c r="P947" s="3"/>
      <c r="Q947" s="3"/>
      <c r="R947" s="3"/>
      <c r="S947" s="3"/>
      <c r="T947" s="3"/>
      <c r="U947" s="3"/>
      <c r="V947" s="3"/>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row>
    <row r="948" ht="14.25" customHeight="1">
      <c r="A948" s="1"/>
      <c r="B948" s="1"/>
      <c r="C948" s="1"/>
      <c r="D948" s="1"/>
      <c r="E948" s="1"/>
      <c r="F948" s="2"/>
      <c r="G948" s="2"/>
      <c r="H948" s="3"/>
      <c r="I948" s="3"/>
      <c r="J948" s="3"/>
      <c r="K948" s="3"/>
      <c r="L948" s="3"/>
      <c r="M948" s="3"/>
      <c r="N948" s="3"/>
      <c r="O948" s="3"/>
      <c r="P948" s="3"/>
      <c r="Q948" s="3"/>
      <c r="R948" s="3"/>
      <c r="S948" s="3"/>
      <c r="T948" s="3"/>
      <c r="U948" s="3"/>
      <c r="V948" s="3"/>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row>
    <row r="949" ht="14.25" customHeight="1">
      <c r="A949" s="1"/>
      <c r="B949" s="1"/>
      <c r="C949" s="1"/>
      <c r="D949" s="1"/>
      <c r="E949" s="1"/>
      <c r="F949" s="2"/>
      <c r="G949" s="2"/>
      <c r="H949" s="3"/>
      <c r="I949" s="3"/>
      <c r="J949" s="3"/>
      <c r="K949" s="3"/>
      <c r="L949" s="3"/>
      <c r="M949" s="3"/>
      <c r="N949" s="3"/>
      <c r="O949" s="3"/>
      <c r="P949" s="3"/>
      <c r="Q949" s="3"/>
      <c r="R949" s="3"/>
      <c r="S949" s="3"/>
      <c r="T949" s="3"/>
      <c r="U949" s="3"/>
      <c r="V949" s="3"/>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row>
    <row r="950" ht="14.25" customHeight="1">
      <c r="A950" s="1"/>
      <c r="B950" s="1"/>
      <c r="C950" s="1"/>
      <c r="D950" s="1"/>
      <c r="E950" s="1"/>
      <c r="F950" s="2"/>
      <c r="G950" s="2"/>
      <c r="H950" s="3"/>
      <c r="I950" s="3"/>
      <c r="J950" s="3"/>
      <c r="K950" s="3"/>
      <c r="L950" s="3"/>
      <c r="M950" s="3"/>
      <c r="N950" s="3"/>
      <c r="O950" s="3"/>
      <c r="P950" s="3"/>
      <c r="Q950" s="3"/>
      <c r="R950" s="3"/>
      <c r="S950" s="3"/>
      <c r="T950" s="3"/>
      <c r="U950" s="3"/>
      <c r="V950" s="3"/>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row>
    <row r="951" ht="14.25" customHeight="1">
      <c r="A951" s="1"/>
      <c r="B951" s="1"/>
      <c r="C951" s="1"/>
      <c r="D951" s="1"/>
      <c r="E951" s="1"/>
      <c r="F951" s="2"/>
      <c r="G951" s="2"/>
      <c r="H951" s="3"/>
      <c r="I951" s="3"/>
      <c r="J951" s="3"/>
      <c r="K951" s="3"/>
      <c r="L951" s="3"/>
      <c r="M951" s="3"/>
      <c r="N951" s="3"/>
      <c r="O951" s="3"/>
      <c r="P951" s="3"/>
      <c r="Q951" s="3"/>
      <c r="R951" s="3"/>
      <c r="S951" s="3"/>
      <c r="T951" s="3"/>
      <c r="U951" s="3"/>
      <c r="V951" s="3"/>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row>
    <row r="952" ht="14.25" customHeight="1">
      <c r="A952" s="1"/>
      <c r="B952" s="1"/>
      <c r="C952" s="1"/>
      <c r="D952" s="1"/>
      <c r="E952" s="1"/>
      <c r="F952" s="2"/>
      <c r="G952" s="2"/>
      <c r="H952" s="3"/>
      <c r="I952" s="3"/>
      <c r="J952" s="3"/>
      <c r="K952" s="3"/>
      <c r="L952" s="3"/>
      <c r="M952" s="3"/>
      <c r="N952" s="3"/>
      <c r="O952" s="3"/>
      <c r="P952" s="3"/>
      <c r="Q952" s="3"/>
      <c r="R952" s="3"/>
      <c r="S952" s="3"/>
      <c r="T952" s="3"/>
      <c r="U952" s="3"/>
      <c r="V952" s="3"/>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row>
    <row r="953" ht="14.25" customHeight="1">
      <c r="A953" s="1"/>
      <c r="B953" s="1"/>
      <c r="C953" s="1"/>
      <c r="D953" s="1"/>
      <c r="E953" s="1"/>
      <c r="F953" s="2"/>
      <c r="G953" s="2"/>
      <c r="H953" s="3"/>
      <c r="I953" s="3"/>
      <c r="J953" s="3"/>
      <c r="K953" s="3"/>
      <c r="L953" s="3"/>
      <c r="M953" s="3"/>
      <c r="N953" s="3"/>
      <c r="O953" s="3"/>
      <c r="P953" s="3"/>
      <c r="Q953" s="3"/>
      <c r="R953" s="3"/>
      <c r="S953" s="3"/>
      <c r="T953" s="3"/>
      <c r="U953" s="3"/>
      <c r="V953" s="3"/>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row>
    <row r="954" ht="14.25" customHeight="1">
      <c r="A954" s="1"/>
      <c r="B954" s="1"/>
      <c r="C954" s="1"/>
      <c r="D954" s="1"/>
      <c r="E954" s="1"/>
      <c r="F954" s="2"/>
      <c r="G954" s="2"/>
      <c r="H954" s="3"/>
      <c r="I954" s="3"/>
      <c r="J954" s="3"/>
      <c r="K954" s="3"/>
      <c r="L954" s="3"/>
      <c r="M954" s="3"/>
      <c r="N954" s="3"/>
      <c r="O954" s="3"/>
      <c r="P954" s="3"/>
      <c r="Q954" s="3"/>
      <c r="R954" s="3"/>
      <c r="S954" s="3"/>
      <c r="T954" s="3"/>
      <c r="U954" s="3"/>
      <c r="V954" s="3"/>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row>
    <row r="955" ht="14.25" customHeight="1">
      <c r="A955" s="1"/>
      <c r="B955" s="1"/>
      <c r="C955" s="1"/>
      <c r="D955" s="1"/>
      <c r="E955" s="1"/>
      <c r="F955" s="2"/>
      <c r="G955" s="2"/>
      <c r="H955" s="3"/>
      <c r="I955" s="3"/>
      <c r="J955" s="3"/>
      <c r="K955" s="3"/>
      <c r="L955" s="3"/>
      <c r="M955" s="3"/>
      <c r="N955" s="3"/>
      <c r="O955" s="3"/>
      <c r="P955" s="3"/>
      <c r="Q955" s="3"/>
      <c r="R955" s="3"/>
      <c r="S955" s="3"/>
      <c r="T955" s="3"/>
      <c r="U955" s="3"/>
      <c r="V955" s="3"/>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row>
    <row r="956" ht="14.25" customHeight="1">
      <c r="A956" s="1"/>
      <c r="B956" s="1"/>
      <c r="C956" s="1"/>
      <c r="D956" s="1"/>
      <c r="E956" s="1"/>
      <c r="F956" s="2"/>
      <c r="G956" s="2"/>
      <c r="H956" s="3"/>
      <c r="I956" s="3"/>
      <c r="J956" s="3"/>
      <c r="K956" s="3"/>
      <c r="L956" s="3"/>
      <c r="M956" s="3"/>
      <c r="N956" s="3"/>
      <c r="O956" s="3"/>
      <c r="P956" s="3"/>
      <c r="Q956" s="3"/>
      <c r="R956" s="3"/>
      <c r="S956" s="3"/>
      <c r="T956" s="3"/>
      <c r="U956" s="3"/>
      <c r="V956" s="3"/>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row>
    <row r="957" ht="14.25" customHeight="1">
      <c r="A957" s="1"/>
      <c r="B957" s="1"/>
      <c r="C957" s="1"/>
      <c r="D957" s="1"/>
      <c r="E957" s="1"/>
      <c r="F957" s="2"/>
      <c r="G957" s="2"/>
      <c r="H957" s="3"/>
      <c r="I957" s="3"/>
      <c r="J957" s="3"/>
      <c r="K957" s="3"/>
      <c r="L957" s="3"/>
      <c r="M957" s="3"/>
      <c r="N957" s="3"/>
      <c r="O957" s="3"/>
      <c r="P957" s="3"/>
      <c r="Q957" s="3"/>
      <c r="R957" s="3"/>
      <c r="S957" s="3"/>
      <c r="T957" s="3"/>
      <c r="U957" s="3"/>
      <c r="V957" s="3"/>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row>
    <row r="958" ht="14.25" customHeight="1">
      <c r="A958" s="1"/>
      <c r="B958" s="1"/>
      <c r="C958" s="1"/>
      <c r="D958" s="1"/>
      <c r="E958" s="1"/>
      <c r="F958" s="2"/>
      <c r="G958" s="2"/>
      <c r="H958" s="3"/>
      <c r="I958" s="3"/>
      <c r="J958" s="3"/>
      <c r="K958" s="3"/>
      <c r="L958" s="3"/>
      <c r="M958" s="3"/>
      <c r="N958" s="3"/>
      <c r="O958" s="3"/>
      <c r="P958" s="3"/>
      <c r="Q958" s="3"/>
      <c r="R958" s="3"/>
      <c r="S958" s="3"/>
      <c r="T958" s="3"/>
      <c r="U958" s="3"/>
      <c r="V958" s="3"/>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row>
    <row r="959" ht="14.25" customHeight="1">
      <c r="A959" s="1"/>
      <c r="B959" s="1"/>
      <c r="C959" s="1"/>
      <c r="D959" s="1"/>
      <c r="E959" s="1"/>
      <c r="F959" s="2"/>
      <c r="G959" s="2"/>
      <c r="H959" s="3"/>
      <c r="I959" s="3"/>
      <c r="J959" s="3"/>
      <c r="K959" s="3"/>
      <c r="L959" s="3"/>
      <c r="M959" s="3"/>
      <c r="N959" s="3"/>
      <c r="O959" s="3"/>
      <c r="P959" s="3"/>
      <c r="Q959" s="3"/>
      <c r="R959" s="3"/>
      <c r="S959" s="3"/>
      <c r="T959" s="3"/>
      <c r="U959" s="3"/>
      <c r="V959" s="3"/>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row>
    <row r="960" ht="14.25" customHeight="1">
      <c r="A960" s="1"/>
      <c r="B960" s="1"/>
      <c r="C960" s="1"/>
      <c r="D960" s="1"/>
      <c r="E960" s="1"/>
      <c r="F960" s="2"/>
      <c r="G960" s="2"/>
      <c r="H960" s="3"/>
      <c r="I960" s="3"/>
      <c r="J960" s="3"/>
      <c r="K960" s="3"/>
      <c r="L960" s="3"/>
      <c r="M960" s="3"/>
      <c r="N960" s="3"/>
      <c r="O960" s="3"/>
      <c r="P960" s="3"/>
      <c r="Q960" s="3"/>
      <c r="R960" s="3"/>
      <c r="S960" s="3"/>
      <c r="T960" s="3"/>
      <c r="U960" s="3"/>
      <c r="V960" s="3"/>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row>
    <row r="961" ht="14.25" customHeight="1">
      <c r="A961" s="1"/>
      <c r="B961" s="1"/>
      <c r="C961" s="1"/>
      <c r="D961" s="1"/>
      <c r="E961" s="1"/>
      <c r="F961" s="2"/>
      <c r="G961" s="2"/>
      <c r="H961" s="3"/>
      <c r="I961" s="3"/>
      <c r="J961" s="3"/>
      <c r="K961" s="3"/>
      <c r="L961" s="3"/>
      <c r="M961" s="3"/>
      <c r="N961" s="3"/>
      <c r="O961" s="3"/>
      <c r="P961" s="3"/>
      <c r="Q961" s="3"/>
      <c r="R961" s="3"/>
      <c r="S961" s="3"/>
      <c r="T961" s="3"/>
      <c r="U961" s="3"/>
      <c r="V961" s="3"/>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row>
    <row r="962" ht="14.25" customHeight="1">
      <c r="A962" s="1"/>
      <c r="B962" s="1"/>
      <c r="C962" s="1"/>
      <c r="D962" s="1"/>
      <c r="E962" s="1"/>
      <c r="F962" s="2"/>
      <c r="G962" s="2"/>
      <c r="H962" s="3"/>
      <c r="I962" s="3"/>
      <c r="J962" s="3"/>
      <c r="K962" s="3"/>
      <c r="L962" s="3"/>
      <c r="M962" s="3"/>
      <c r="N962" s="3"/>
      <c r="O962" s="3"/>
      <c r="P962" s="3"/>
      <c r="Q962" s="3"/>
      <c r="R962" s="3"/>
      <c r="S962" s="3"/>
      <c r="T962" s="3"/>
      <c r="U962" s="3"/>
      <c r="V962" s="3"/>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row>
    <row r="963" ht="14.25" customHeight="1">
      <c r="A963" s="1"/>
      <c r="B963" s="1"/>
      <c r="C963" s="1"/>
      <c r="D963" s="1"/>
      <c r="E963" s="1"/>
      <c r="F963" s="2"/>
      <c r="G963" s="2"/>
      <c r="H963" s="3"/>
      <c r="I963" s="3"/>
      <c r="J963" s="3"/>
      <c r="K963" s="3"/>
      <c r="L963" s="3"/>
      <c r="M963" s="3"/>
      <c r="N963" s="3"/>
      <c r="O963" s="3"/>
      <c r="P963" s="3"/>
      <c r="Q963" s="3"/>
      <c r="R963" s="3"/>
      <c r="S963" s="3"/>
      <c r="T963" s="3"/>
      <c r="U963" s="3"/>
      <c r="V963" s="3"/>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row>
    <row r="964" ht="14.25" customHeight="1">
      <c r="A964" s="1"/>
      <c r="B964" s="1"/>
      <c r="C964" s="1"/>
      <c r="D964" s="1"/>
      <c r="E964" s="1"/>
      <c r="F964" s="2"/>
      <c r="G964" s="2"/>
      <c r="H964" s="3"/>
      <c r="I964" s="3"/>
      <c r="J964" s="3"/>
      <c r="K964" s="3"/>
      <c r="L964" s="3"/>
      <c r="M964" s="3"/>
      <c r="N964" s="3"/>
      <c r="O964" s="3"/>
      <c r="P964" s="3"/>
      <c r="Q964" s="3"/>
      <c r="R964" s="3"/>
      <c r="S964" s="3"/>
      <c r="T964" s="3"/>
      <c r="U964" s="3"/>
      <c r="V964" s="3"/>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row>
    <row r="965" ht="14.25" customHeight="1">
      <c r="A965" s="1"/>
      <c r="B965" s="1"/>
      <c r="C965" s="1"/>
      <c r="D965" s="1"/>
      <c r="E965" s="1"/>
      <c r="F965" s="2"/>
      <c r="G965" s="2"/>
      <c r="H965" s="3"/>
      <c r="I965" s="3"/>
      <c r="J965" s="3"/>
      <c r="K965" s="3"/>
      <c r="L965" s="3"/>
      <c r="M965" s="3"/>
      <c r="N965" s="3"/>
      <c r="O965" s="3"/>
      <c r="P965" s="3"/>
      <c r="Q965" s="3"/>
      <c r="R965" s="3"/>
      <c r="S965" s="3"/>
      <c r="T965" s="3"/>
      <c r="U965" s="3"/>
      <c r="V965" s="3"/>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row>
    <row r="966" ht="14.25" customHeight="1">
      <c r="A966" s="1"/>
      <c r="B966" s="1"/>
      <c r="C966" s="1"/>
      <c r="D966" s="1"/>
      <c r="E966" s="1"/>
      <c r="F966" s="2"/>
      <c r="G966" s="2"/>
      <c r="H966" s="3"/>
      <c r="I966" s="3"/>
      <c r="J966" s="3"/>
      <c r="K966" s="3"/>
      <c r="L966" s="3"/>
      <c r="M966" s="3"/>
      <c r="N966" s="3"/>
      <c r="O966" s="3"/>
      <c r="P966" s="3"/>
      <c r="Q966" s="3"/>
      <c r="R966" s="3"/>
      <c r="S966" s="3"/>
      <c r="T966" s="3"/>
      <c r="U966" s="3"/>
      <c r="V966" s="3"/>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row>
    <row r="967" ht="14.25" customHeight="1">
      <c r="A967" s="1"/>
      <c r="B967" s="1"/>
      <c r="C967" s="1"/>
      <c r="D967" s="1"/>
      <c r="E967" s="1"/>
      <c r="F967" s="2"/>
      <c r="G967" s="2"/>
      <c r="H967" s="3"/>
      <c r="I967" s="3"/>
      <c r="J967" s="3"/>
      <c r="K967" s="3"/>
      <c r="L967" s="3"/>
      <c r="M967" s="3"/>
      <c r="N967" s="3"/>
      <c r="O967" s="3"/>
      <c r="P967" s="3"/>
      <c r="Q967" s="3"/>
      <c r="R967" s="3"/>
      <c r="S967" s="3"/>
      <c r="T967" s="3"/>
      <c r="U967" s="3"/>
      <c r="V967" s="3"/>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row>
    <row r="968" ht="14.25" customHeight="1">
      <c r="A968" s="1"/>
      <c r="B968" s="1"/>
      <c r="C968" s="1"/>
      <c r="D968" s="1"/>
      <c r="E968" s="1"/>
      <c r="F968" s="2"/>
      <c r="G968" s="2"/>
      <c r="H968" s="3"/>
      <c r="I968" s="3"/>
      <c r="J968" s="3"/>
      <c r="K968" s="3"/>
      <c r="L968" s="3"/>
      <c r="M968" s="3"/>
      <c r="N968" s="3"/>
      <c r="O968" s="3"/>
      <c r="P968" s="3"/>
      <c r="Q968" s="3"/>
      <c r="R968" s="3"/>
      <c r="S968" s="3"/>
      <c r="T968" s="3"/>
      <c r="U968" s="3"/>
      <c r="V968" s="3"/>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row>
    <row r="969" ht="14.25" customHeight="1">
      <c r="A969" s="1"/>
      <c r="B969" s="1"/>
      <c r="C969" s="1"/>
      <c r="D969" s="1"/>
      <c r="E969" s="1"/>
      <c r="F969" s="2"/>
      <c r="G969" s="2"/>
      <c r="H969" s="3"/>
      <c r="I969" s="3"/>
      <c r="J969" s="3"/>
      <c r="K969" s="3"/>
      <c r="L969" s="3"/>
      <c r="M969" s="3"/>
      <c r="N969" s="3"/>
      <c r="O969" s="3"/>
      <c r="P969" s="3"/>
      <c r="Q969" s="3"/>
      <c r="R969" s="3"/>
      <c r="S969" s="3"/>
      <c r="T969" s="3"/>
      <c r="U969" s="3"/>
      <c r="V969" s="3"/>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row>
    <row r="970" ht="14.25" customHeight="1">
      <c r="A970" s="1"/>
      <c r="B970" s="1"/>
      <c r="C970" s="1"/>
      <c r="D970" s="1"/>
      <c r="E970" s="1"/>
      <c r="F970" s="2"/>
      <c r="G970" s="2"/>
      <c r="H970" s="3"/>
      <c r="I970" s="3"/>
      <c r="J970" s="3"/>
      <c r="K970" s="3"/>
      <c r="L970" s="3"/>
      <c r="M970" s="3"/>
      <c r="N970" s="3"/>
      <c r="O970" s="3"/>
      <c r="P970" s="3"/>
      <c r="Q970" s="3"/>
      <c r="R970" s="3"/>
      <c r="S970" s="3"/>
      <c r="T970" s="3"/>
      <c r="U970" s="3"/>
      <c r="V970" s="3"/>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row>
    <row r="971" ht="14.25" customHeight="1">
      <c r="A971" s="1"/>
      <c r="B971" s="1"/>
      <c r="C971" s="1"/>
      <c r="D971" s="1"/>
      <c r="E971" s="1"/>
      <c r="F971" s="2"/>
      <c r="G971" s="2"/>
      <c r="H971" s="3"/>
      <c r="I971" s="3"/>
      <c r="J971" s="3"/>
      <c r="K971" s="3"/>
      <c r="L971" s="3"/>
      <c r="M971" s="3"/>
      <c r="N971" s="3"/>
      <c r="O971" s="3"/>
      <c r="P971" s="3"/>
      <c r="Q971" s="3"/>
      <c r="R971" s="3"/>
      <c r="S971" s="3"/>
      <c r="T971" s="3"/>
      <c r="U971" s="3"/>
      <c r="V971" s="3"/>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row>
    <row r="972" ht="14.25" customHeight="1">
      <c r="A972" s="1"/>
      <c r="B972" s="1"/>
      <c r="C972" s="1"/>
      <c r="D972" s="1"/>
      <c r="E972" s="1"/>
      <c r="F972" s="2"/>
      <c r="G972" s="2"/>
      <c r="H972" s="3"/>
      <c r="I972" s="3"/>
      <c r="J972" s="3"/>
      <c r="K972" s="3"/>
      <c r="L972" s="3"/>
      <c r="M972" s="3"/>
      <c r="N972" s="3"/>
      <c r="O972" s="3"/>
      <c r="P972" s="3"/>
      <c r="Q972" s="3"/>
      <c r="R972" s="3"/>
      <c r="S972" s="3"/>
      <c r="T972" s="3"/>
      <c r="U972" s="3"/>
      <c r="V972" s="3"/>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row>
    <row r="973" ht="14.25" customHeight="1">
      <c r="A973" s="1"/>
      <c r="B973" s="1"/>
      <c r="C973" s="1"/>
      <c r="D973" s="1"/>
      <c r="E973" s="1"/>
      <c r="F973" s="2"/>
      <c r="G973" s="2"/>
      <c r="H973" s="3"/>
      <c r="I973" s="3"/>
      <c r="J973" s="3"/>
      <c r="K973" s="3"/>
      <c r="L973" s="3"/>
      <c r="M973" s="3"/>
      <c r="N973" s="3"/>
      <c r="O973" s="3"/>
      <c r="P973" s="3"/>
      <c r="Q973" s="3"/>
      <c r="R973" s="3"/>
      <c r="S973" s="3"/>
      <c r="T973" s="3"/>
      <c r="U973" s="3"/>
      <c r="V973" s="3"/>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row>
    <row r="974" ht="14.25" customHeight="1">
      <c r="A974" s="1"/>
      <c r="B974" s="1"/>
      <c r="C974" s="1"/>
      <c r="D974" s="1"/>
      <c r="E974" s="1"/>
      <c r="F974" s="2"/>
      <c r="G974" s="2"/>
      <c r="H974" s="3"/>
      <c r="I974" s="3"/>
      <c r="J974" s="3"/>
      <c r="K974" s="3"/>
      <c r="L974" s="3"/>
      <c r="M974" s="3"/>
      <c r="N974" s="3"/>
      <c r="O974" s="3"/>
      <c r="P974" s="3"/>
      <c r="Q974" s="3"/>
      <c r="R974" s="3"/>
      <c r="S974" s="3"/>
      <c r="T974" s="3"/>
      <c r="U974" s="3"/>
      <c r="V974" s="3"/>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row>
    <row r="975" ht="14.25" customHeight="1">
      <c r="A975" s="1"/>
      <c r="B975" s="1"/>
      <c r="C975" s="1"/>
      <c r="D975" s="1"/>
      <c r="E975" s="1"/>
      <c r="F975" s="2"/>
      <c r="G975" s="2"/>
      <c r="H975" s="3"/>
      <c r="I975" s="3"/>
      <c r="J975" s="3"/>
      <c r="K975" s="3"/>
      <c r="L975" s="3"/>
      <c r="M975" s="3"/>
      <c r="N975" s="3"/>
      <c r="O975" s="3"/>
      <c r="P975" s="3"/>
      <c r="Q975" s="3"/>
      <c r="R975" s="3"/>
      <c r="S975" s="3"/>
      <c r="T975" s="3"/>
      <c r="U975" s="3"/>
      <c r="V975" s="3"/>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row>
    <row r="976" ht="14.25" customHeight="1">
      <c r="A976" s="1"/>
      <c r="B976" s="1"/>
      <c r="C976" s="1"/>
      <c r="D976" s="1"/>
      <c r="E976" s="1"/>
      <c r="F976" s="2"/>
      <c r="G976" s="2"/>
      <c r="H976" s="3"/>
      <c r="I976" s="3"/>
      <c r="J976" s="3"/>
      <c r="K976" s="3"/>
      <c r="L976" s="3"/>
      <c r="M976" s="3"/>
      <c r="N976" s="3"/>
      <c r="O976" s="3"/>
      <c r="P976" s="3"/>
      <c r="Q976" s="3"/>
      <c r="R976" s="3"/>
      <c r="S976" s="3"/>
      <c r="T976" s="3"/>
      <c r="U976" s="3"/>
      <c r="V976" s="3"/>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row>
    <row r="977" ht="14.25" customHeight="1">
      <c r="A977" s="1"/>
      <c r="B977" s="1"/>
      <c r="C977" s="1"/>
      <c r="D977" s="1"/>
      <c r="E977" s="1"/>
      <c r="F977" s="2"/>
      <c r="G977" s="2"/>
      <c r="H977" s="3"/>
      <c r="I977" s="3"/>
      <c r="J977" s="3"/>
      <c r="K977" s="3"/>
      <c r="L977" s="3"/>
      <c r="M977" s="3"/>
      <c r="N977" s="3"/>
      <c r="O977" s="3"/>
      <c r="P977" s="3"/>
      <c r="Q977" s="3"/>
      <c r="R977" s="3"/>
      <c r="S977" s="3"/>
      <c r="T977" s="3"/>
      <c r="U977" s="3"/>
      <c r="V977" s="3"/>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row>
    <row r="978" ht="14.25" customHeight="1">
      <c r="A978" s="1"/>
      <c r="B978" s="1"/>
      <c r="C978" s="1"/>
      <c r="D978" s="1"/>
      <c r="E978" s="1"/>
      <c r="F978" s="2"/>
      <c r="G978" s="2"/>
      <c r="H978" s="3"/>
      <c r="I978" s="3"/>
      <c r="J978" s="3"/>
      <c r="K978" s="3"/>
      <c r="L978" s="3"/>
      <c r="M978" s="3"/>
      <c r="N978" s="3"/>
      <c r="O978" s="3"/>
      <c r="P978" s="3"/>
      <c r="Q978" s="3"/>
      <c r="R978" s="3"/>
      <c r="S978" s="3"/>
      <c r="T978" s="3"/>
      <c r="U978" s="3"/>
      <c r="V978" s="3"/>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row>
    <row r="979" ht="14.25" customHeight="1">
      <c r="A979" s="1"/>
      <c r="B979" s="1"/>
      <c r="C979" s="1"/>
      <c r="D979" s="1"/>
      <c r="E979" s="1"/>
      <c r="F979" s="2"/>
      <c r="G979" s="2"/>
      <c r="H979" s="3"/>
      <c r="I979" s="3"/>
      <c r="J979" s="3"/>
      <c r="K979" s="3"/>
      <c r="L979" s="3"/>
      <c r="M979" s="3"/>
      <c r="N979" s="3"/>
      <c r="O979" s="3"/>
      <c r="P979" s="3"/>
      <c r="Q979" s="3"/>
      <c r="R979" s="3"/>
      <c r="S979" s="3"/>
      <c r="T979" s="3"/>
      <c r="U979" s="3"/>
      <c r="V979" s="3"/>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row>
    <row r="980" ht="14.25" customHeight="1">
      <c r="A980" s="1"/>
      <c r="B980" s="1"/>
      <c r="C980" s="1"/>
      <c r="D980" s="1"/>
      <c r="E980" s="1"/>
      <c r="F980" s="2"/>
      <c r="G980" s="2"/>
      <c r="H980" s="3"/>
      <c r="I980" s="3"/>
      <c r="J980" s="3"/>
      <c r="K980" s="3"/>
      <c r="L980" s="3"/>
      <c r="M980" s="3"/>
      <c r="N980" s="3"/>
      <c r="O980" s="3"/>
      <c r="P980" s="3"/>
      <c r="Q980" s="3"/>
      <c r="R980" s="3"/>
      <c r="S980" s="3"/>
      <c r="T980" s="3"/>
      <c r="U980" s="3"/>
      <c r="V980" s="3"/>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row>
    <row r="981" ht="14.25" customHeight="1">
      <c r="A981" s="1"/>
      <c r="B981" s="1"/>
      <c r="C981" s="1"/>
      <c r="D981" s="1"/>
      <c r="E981" s="1"/>
      <c r="F981" s="2"/>
      <c r="G981" s="2"/>
      <c r="H981" s="3"/>
      <c r="I981" s="3"/>
      <c r="J981" s="3"/>
      <c r="K981" s="3"/>
      <c r="L981" s="3"/>
      <c r="M981" s="3"/>
      <c r="N981" s="3"/>
      <c r="O981" s="3"/>
      <c r="P981" s="3"/>
      <c r="Q981" s="3"/>
      <c r="R981" s="3"/>
      <c r="S981" s="3"/>
      <c r="T981" s="3"/>
      <c r="U981" s="3"/>
      <c r="V981" s="3"/>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row>
    <row r="982" ht="14.25" customHeight="1">
      <c r="A982" s="1"/>
      <c r="B982" s="1"/>
      <c r="C982" s="1"/>
      <c r="D982" s="1"/>
      <c r="E982" s="1"/>
      <c r="F982" s="2"/>
      <c r="G982" s="2"/>
      <c r="H982" s="3"/>
      <c r="I982" s="3"/>
      <c r="J982" s="3"/>
      <c r="K982" s="3"/>
      <c r="L982" s="3"/>
      <c r="M982" s="3"/>
      <c r="N982" s="3"/>
      <c r="O982" s="3"/>
      <c r="P982" s="3"/>
      <c r="Q982" s="3"/>
      <c r="R982" s="3"/>
      <c r="S982" s="3"/>
      <c r="T982" s="3"/>
      <c r="U982" s="3"/>
      <c r="V982" s="3"/>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row>
    <row r="983" ht="14.25" customHeight="1">
      <c r="A983" s="1"/>
      <c r="B983" s="1"/>
      <c r="C983" s="1"/>
      <c r="D983" s="1"/>
      <c r="E983" s="1"/>
      <c r="F983" s="2"/>
      <c r="G983" s="2"/>
      <c r="H983" s="3"/>
      <c r="I983" s="3"/>
      <c r="J983" s="3"/>
      <c r="K983" s="3"/>
      <c r="L983" s="3"/>
      <c r="M983" s="3"/>
      <c r="N983" s="3"/>
      <c r="O983" s="3"/>
      <c r="P983" s="3"/>
      <c r="Q983" s="3"/>
      <c r="R983" s="3"/>
      <c r="S983" s="3"/>
      <c r="T983" s="3"/>
      <c r="U983" s="3"/>
      <c r="V983" s="3"/>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row>
    <row r="984" ht="14.25" customHeight="1">
      <c r="A984" s="1"/>
      <c r="B984" s="1"/>
      <c r="C984" s="1"/>
      <c r="D984" s="1"/>
      <c r="E984" s="1"/>
      <c r="F984" s="2"/>
      <c r="G984" s="2"/>
      <c r="H984" s="3"/>
      <c r="I984" s="3"/>
      <c r="J984" s="3"/>
      <c r="K984" s="3"/>
      <c r="L984" s="3"/>
      <c r="M984" s="3"/>
      <c r="N984" s="3"/>
      <c r="O984" s="3"/>
      <c r="P984" s="3"/>
      <c r="Q984" s="3"/>
      <c r="R984" s="3"/>
      <c r="S984" s="3"/>
      <c r="T984" s="3"/>
      <c r="U984" s="3"/>
      <c r="V984" s="3"/>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row>
    <row r="985" ht="14.25" customHeight="1">
      <c r="A985" s="1"/>
      <c r="B985" s="1"/>
      <c r="C985" s="1"/>
      <c r="D985" s="1"/>
      <c r="E985" s="1"/>
      <c r="F985" s="2"/>
      <c r="G985" s="2"/>
      <c r="H985" s="3"/>
      <c r="I985" s="3"/>
      <c r="J985" s="3"/>
      <c r="K985" s="3"/>
      <c r="L985" s="3"/>
      <c r="M985" s="3"/>
      <c r="N985" s="3"/>
      <c r="O985" s="3"/>
      <c r="P985" s="3"/>
      <c r="Q985" s="3"/>
      <c r="R985" s="3"/>
      <c r="S985" s="3"/>
      <c r="T985" s="3"/>
      <c r="U985" s="3"/>
      <c r="V985" s="3"/>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row>
    <row r="986" ht="14.25" customHeight="1">
      <c r="A986" s="1"/>
      <c r="B986" s="1"/>
      <c r="C986" s="1"/>
      <c r="D986" s="1"/>
      <c r="E986" s="1"/>
      <c r="F986" s="2"/>
      <c r="G986" s="2"/>
      <c r="H986" s="3"/>
      <c r="I986" s="3"/>
      <c r="J986" s="3"/>
      <c r="K986" s="3"/>
      <c r="L986" s="3"/>
      <c r="M986" s="3"/>
      <c r="N986" s="3"/>
      <c r="O986" s="3"/>
      <c r="P986" s="3"/>
      <c r="Q986" s="3"/>
      <c r="R986" s="3"/>
      <c r="S986" s="3"/>
      <c r="T986" s="3"/>
      <c r="U986" s="3"/>
      <c r="V986" s="3"/>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row>
    <row r="987" ht="14.25" customHeight="1">
      <c r="A987" s="1"/>
      <c r="B987" s="1"/>
      <c r="C987" s="1"/>
      <c r="D987" s="1"/>
      <c r="E987" s="1"/>
      <c r="F987" s="2"/>
      <c r="G987" s="2"/>
      <c r="H987" s="3"/>
      <c r="I987" s="3"/>
      <c r="J987" s="3"/>
      <c r="K987" s="3"/>
      <c r="L987" s="3"/>
      <c r="M987" s="3"/>
      <c r="N987" s="3"/>
      <c r="O987" s="3"/>
      <c r="P987" s="3"/>
      <c r="Q987" s="3"/>
      <c r="R987" s="3"/>
      <c r="S987" s="3"/>
      <c r="T987" s="3"/>
      <c r="U987" s="3"/>
      <c r="V987" s="3"/>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row>
    <row r="988" ht="14.25" customHeight="1">
      <c r="A988" s="1"/>
      <c r="B988" s="1"/>
      <c r="C988" s="1"/>
      <c r="D988" s="1"/>
      <c r="E988" s="1"/>
      <c r="F988" s="2"/>
      <c r="G988" s="2"/>
      <c r="H988" s="3"/>
      <c r="I988" s="3"/>
      <c r="J988" s="3"/>
      <c r="K988" s="3"/>
      <c r="L988" s="3"/>
      <c r="M988" s="3"/>
      <c r="N988" s="3"/>
      <c r="O988" s="3"/>
      <c r="P988" s="3"/>
      <c r="Q988" s="3"/>
      <c r="R988" s="3"/>
      <c r="S988" s="3"/>
      <c r="T988" s="3"/>
      <c r="U988" s="3"/>
      <c r="V988" s="3"/>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row>
    <row r="989" ht="14.25" customHeight="1">
      <c r="A989" s="1"/>
      <c r="B989" s="1"/>
      <c r="C989" s="1"/>
      <c r="D989" s="1"/>
      <c r="E989" s="1"/>
      <c r="F989" s="2"/>
      <c r="G989" s="2"/>
      <c r="H989" s="3"/>
      <c r="I989" s="3"/>
      <c r="J989" s="3"/>
      <c r="K989" s="3"/>
      <c r="L989" s="3"/>
      <c r="M989" s="3"/>
      <c r="N989" s="3"/>
      <c r="O989" s="3"/>
      <c r="P989" s="3"/>
      <c r="Q989" s="3"/>
      <c r="R989" s="3"/>
      <c r="S989" s="3"/>
      <c r="T989" s="3"/>
      <c r="U989" s="3"/>
      <c r="V989" s="3"/>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row>
    <row r="990" ht="14.25" customHeight="1">
      <c r="A990" s="1"/>
      <c r="B990" s="1"/>
      <c r="C990" s="1"/>
      <c r="D990" s="1"/>
      <c r="E990" s="1"/>
      <c r="F990" s="2"/>
      <c r="G990" s="2"/>
      <c r="H990" s="3"/>
      <c r="I990" s="3"/>
      <c r="J990" s="3"/>
      <c r="K990" s="3"/>
      <c r="L990" s="3"/>
      <c r="M990" s="3"/>
      <c r="N990" s="3"/>
      <c r="O990" s="3"/>
      <c r="P990" s="3"/>
      <c r="Q990" s="3"/>
      <c r="R990" s="3"/>
      <c r="S990" s="3"/>
      <c r="T990" s="3"/>
      <c r="U990" s="3"/>
      <c r="V990" s="3"/>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row>
    <row r="991" ht="14.25" customHeight="1">
      <c r="A991" s="1"/>
      <c r="B991" s="1"/>
      <c r="C991" s="1"/>
      <c r="D991" s="1"/>
      <c r="E991" s="1"/>
      <c r="F991" s="2"/>
      <c r="G991" s="2"/>
      <c r="H991" s="3"/>
      <c r="I991" s="3"/>
      <c r="J991" s="3"/>
      <c r="K991" s="3"/>
      <c r="L991" s="3"/>
      <c r="M991" s="3"/>
      <c r="N991" s="3"/>
      <c r="O991" s="3"/>
      <c r="P991" s="3"/>
      <c r="Q991" s="3"/>
      <c r="R991" s="3"/>
      <c r="S991" s="3"/>
      <c r="T991" s="3"/>
      <c r="U991" s="3"/>
      <c r="V991" s="3"/>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row>
    <row r="992" ht="14.25" customHeight="1">
      <c r="A992" s="1"/>
      <c r="B992" s="1"/>
      <c r="C992" s="1"/>
      <c r="D992" s="1"/>
      <c r="E992" s="1"/>
      <c r="F992" s="2"/>
      <c r="G992" s="2"/>
      <c r="H992" s="3"/>
      <c r="I992" s="3"/>
      <c r="J992" s="3"/>
      <c r="K992" s="3"/>
      <c r="L992" s="3"/>
      <c r="M992" s="3"/>
      <c r="N992" s="3"/>
      <c r="O992" s="3"/>
      <c r="P992" s="3"/>
      <c r="Q992" s="3"/>
      <c r="R992" s="3"/>
      <c r="S992" s="3"/>
      <c r="T992" s="3"/>
      <c r="U992" s="3"/>
      <c r="V992" s="3"/>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row>
    <row r="993" ht="14.25" customHeight="1">
      <c r="A993" s="1"/>
      <c r="B993" s="1"/>
      <c r="C993" s="1"/>
      <c r="D993" s="1"/>
      <c r="E993" s="1"/>
      <c r="F993" s="2"/>
      <c r="G993" s="2"/>
      <c r="H993" s="3"/>
      <c r="I993" s="3"/>
      <c r="J993" s="3"/>
      <c r="K993" s="3"/>
      <c r="L993" s="3"/>
      <c r="M993" s="3"/>
      <c r="N993" s="3"/>
      <c r="O993" s="3"/>
      <c r="P993" s="3"/>
      <c r="Q993" s="3"/>
      <c r="R993" s="3"/>
      <c r="S993" s="3"/>
      <c r="T993" s="3"/>
      <c r="U993" s="3"/>
      <c r="V993" s="3"/>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row>
    <row r="994" ht="14.25" customHeight="1">
      <c r="A994" s="1"/>
      <c r="B994" s="1"/>
      <c r="C994" s="1"/>
      <c r="D994" s="1"/>
      <c r="E994" s="1"/>
      <c r="F994" s="2"/>
      <c r="G994" s="2"/>
      <c r="H994" s="3"/>
      <c r="I994" s="3"/>
      <c r="J994" s="3"/>
      <c r="K994" s="3"/>
      <c r="L994" s="3"/>
      <c r="M994" s="3"/>
      <c r="N994" s="3"/>
      <c r="O994" s="3"/>
      <c r="P994" s="3"/>
      <c r="Q994" s="3"/>
      <c r="R994" s="3"/>
      <c r="S994" s="3"/>
      <c r="T994" s="3"/>
      <c r="U994" s="3"/>
      <c r="V994" s="3"/>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row>
    <row r="995" ht="14.25" customHeight="1">
      <c r="A995" s="1"/>
      <c r="B995" s="1"/>
      <c r="C995" s="1"/>
      <c r="D995" s="1"/>
      <c r="E995" s="1"/>
      <c r="F995" s="2"/>
      <c r="G995" s="2"/>
      <c r="H995" s="3"/>
      <c r="I995" s="3"/>
      <c r="J995" s="3"/>
      <c r="K995" s="3"/>
      <c r="L995" s="3"/>
      <c r="M995" s="3"/>
      <c r="N995" s="3"/>
      <c r="O995" s="3"/>
      <c r="P995" s="3"/>
      <c r="Q995" s="3"/>
      <c r="R995" s="3"/>
      <c r="S995" s="3"/>
      <c r="T995" s="3"/>
      <c r="U995" s="3"/>
      <c r="V995" s="3"/>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row>
    <row r="996" ht="14.25" customHeight="1">
      <c r="A996" s="1"/>
      <c r="B996" s="1"/>
      <c r="C996" s="1"/>
      <c r="D996" s="1"/>
      <c r="E996" s="1"/>
      <c r="F996" s="2"/>
      <c r="G996" s="2"/>
      <c r="H996" s="3"/>
      <c r="I996" s="3"/>
      <c r="J996" s="3"/>
      <c r="K996" s="3"/>
      <c r="L996" s="3"/>
      <c r="M996" s="3"/>
      <c r="N996" s="3"/>
      <c r="O996" s="3"/>
      <c r="P996" s="3"/>
      <c r="Q996" s="3"/>
      <c r="R996" s="3"/>
      <c r="S996" s="3"/>
      <c r="T996" s="3"/>
      <c r="U996" s="3"/>
      <c r="V996" s="3"/>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row>
    <row r="997" ht="14.25" customHeight="1">
      <c r="A997" s="1"/>
      <c r="B997" s="1"/>
      <c r="C997" s="1"/>
      <c r="D997" s="1"/>
      <c r="E997" s="1"/>
      <c r="F997" s="2"/>
      <c r="G997" s="2"/>
      <c r="H997" s="3"/>
      <c r="I997" s="3"/>
      <c r="J997" s="3"/>
      <c r="K997" s="3"/>
      <c r="L997" s="3"/>
      <c r="M997" s="3"/>
      <c r="N997" s="3"/>
      <c r="O997" s="3"/>
      <c r="P997" s="3"/>
      <c r="Q997" s="3"/>
      <c r="R997" s="3"/>
      <c r="S997" s="3"/>
      <c r="T997" s="3"/>
      <c r="U997" s="3"/>
      <c r="V997" s="3"/>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row>
    <row r="998" ht="14.25" customHeight="1">
      <c r="A998" s="1"/>
      <c r="B998" s="1"/>
      <c r="C998" s="1"/>
      <c r="D998" s="1"/>
      <c r="E998" s="1"/>
      <c r="F998" s="2"/>
      <c r="G998" s="2"/>
      <c r="H998" s="3"/>
      <c r="I998" s="3"/>
      <c r="J998" s="3"/>
      <c r="K998" s="3"/>
      <c r="L998" s="3"/>
      <c r="M998" s="3"/>
      <c r="N998" s="3"/>
      <c r="O998" s="3"/>
      <c r="P998" s="3"/>
      <c r="Q998" s="3"/>
      <c r="R998" s="3"/>
      <c r="S998" s="3"/>
      <c r="T998" s="3"/>
      <c r="U998" s="3"/>
      <c r="V998" s="3"/>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row>
    <row r="999" ht="14.25" customHeight="1">
      <c r="A999" s="1"/>
      <c r="B999" s="1"/>
      <c r="C999" s="1"/>
      <c r="D999" s="1"/>
      <c r="E999" s="1"/>
      <c r="F999" s="2"/>
      <c r="G999" s="2"/>
      <c r="H999" s="3"/>
      <c r="I999" s="3"/>
      <c r="J999" s="3"/>
      <c r="K999" s="3"/>
      <c r="L999" s="3"/>
      <c r="M999" s="3"/>
      <c r="N999" s="3"/>
      <c r="O999" s="3"/>
      <c r="P999" s="3"/>
      <c r="Q999" s="3"/>
      <c r="R999" s="3"/>
      <c r="S999" s="3"/>
      <c r="T999" s="3"/>
      <c r="U999" s="3"/>
      <c r="V999" s="3"/>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row>
    <row r="1000" ht="14.25" customHeight="1">
      <c r="A1000" s="1"/>
      <c r="B1000" s="1"/>
      <c r="C1000" s="1"/>
      <c r="D1000" s="1"/>
      <c r="E1000" s="1"/>
      <c r="F1000" s="2"/>
      <c r="G1000" s="2"/>
      <c r="H1000" s="3"/>
      <c r="I1000" s="3"/>
      <c r="J1000" s="3"/>
      <c r="K1000" s="3"/>
      <c r="L1000" s="3"/>
      <c r="M1000" s="3"/>
      <c r="N1000" s="3"/>
      <c r="O1000" s="3"/>
      <c r="P1000" s="3"/>
      <c r="Q1000" s="3"/>
      <c r="R1000" s="3"/>
      <c r="S1000" s="3"/>
      <c r="T1000" s="3"/>
      <c r="U1000" s="3"/>
      <c r="V1000" s="3"/>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row>
  </sheetData>
  <conditionalFormatting sqref="K5:K67">
    <cfRule type="cellIs" dxfId="0" priority="1" stopIfTrue="1" operator="greaterThan">
      <formula>1500</formula>
    </cfRule>
  </conditionalFormatting>
  <conditionalFormatting sqref="L5:L67">
    <cfRule type="cellIs" dxfId="0" priority="2" stopIfTrue="1" operator="greaterThan">
      <formula>300</formula>
    </cfRule>
  </conditionalFormatting>
  <conditionalFormatting sqref="L7">
    <cfRule type="cellIs" dxfId="0" priority="3" stopIfTrue="1" operator="greaterThan">
      <formula>1500</formula>
    </cfRule>
  </conditionalFormatting>
  <conditionalFormatting sqref="M7">
    <cfRule type="cellIs" dxfId="0" priority="4" stopIfTrue="1" operator="greaterThan">
      <formula>300</formula>
    </cfRule>
  </conditionalFormatting>
  <conditionalFormatting sqref="O5 O47 O59 P6 P8:P46 P48:P58 Q7">
    <cfRule type="cellIs" dxfId="0" priority="5" stopIfTrue="1" operator="greaterThan">
      <formula>600</formula>
    </cfRule>
  </conditionalFormatting>
  <conditionalFormatting sqref="O64">
    <cfRule type="cellIs" dxfId="0" priority="6" stopIfTrue="1" operator="greaterThan">
      <formula>600</formula>
    </cfRule>
  </conditionalFormatting>
  <conditionalFormatting sqref="O61 P60:P67">
    <cfRule type="cellIs" dxfId="0" priority="7" stopIfTrue="1" operator="greaterThan">
      <formula>600</formula>
    </cfRule>
  </conditionalFormatting>
  <conditionalFormatting sqref="P5:Q5 P47:Q47 P59:Q59 P61:Q61 P64:Q64 Q6:R6 Q8:R46 Q48:R58 Q60:R67 R7:S7">
    <cfRule type="cellIs" dxfId="0" priority="8" stopIfTrue="1" operator="greaterThan">
      <formula>1000</formula>
    </cfRule>
  </conditionalFormatting>
  <conditionalFormatting sqref="M5:M67 R5:S5 R47:S47 R59:S59 R61:S61 R64:S64 S6:T6 S8:T46 S48:T58 S60:T67 T7:U7">
    <cfRule type="cellIs" dxfId="0" priority="9" stopIfTrue="1" operator="greaterThan">
      <formula>200</formula>
    </cfRule>
  </conditionalFormatting>
  <conditionalFormatting sqref="T5 T47 T59 U6 U8:U46 U48:U58 U60:U67 V7">
    <cfRule type="cellIs" dxfId="0" priority="10" stopIfTrue="1" operator="greaterThan">
      <formula>100</formula>
    </cfRule>
  </conditionalFormatting>
  <conditionalFormatting sqref="T61">
    <cfRule type="cellIs" dxfId="0" priority="11" stopIfTrue="1" operator="greaterThan">
      <formula>100</formula>
    </cfRule>
  </conditionalFormatting>
  <conditionalFormatting sqref="T64">
    <cfRule type="cellIs" dxfId="0" priority="12" stopIfTrue="1" operator="greaterThan">
      <formula>100</formula>
    </cfRule>
  </conditionalFormatting>
  <conditionalFormatting sqref="AD5:AN67">
    <cfRule type="cellIs" dxfId="0" priority="13" stopIfTrue="1" operator="greaterThan">
      <formula>60</formula>
    </cfRule>
  </conditionalFormatting>
  <conditionalFormatting sqref="D74 F70:AO70 AR5:AS67">
    <cfRule type="cellIs" dxfId="1" priority="14"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9.71"/>
    <col customWidth="1" min="16" max="32" width="8.0"/>
  </cols>
  <sheetData>
    <row r="1">
      <c r="A1" s="155"/>
      <c r="B1" s="156"/>
      <c r="C1" s="156"/>
      <c r="D1" s="1"/>
      <c r="E1" s="1"/>
      <c r="F1" s="1"/>
      <c r="G1" s="1"/>
      <c r="H1" s="1"/>
      <c r="I1" s="1"/>
      <c r="J1" s="1"/>
      <c r="K1" s="1"/>
      <c r="L1" s="1"/>
      <c r="M1" s="1"/>
      <c r="N1" s="1"/>
      <c r="O1" s="4"/>
      <c r="P1" s="4"/>
      <c r="Q1" s="4"/>
      <c r="R1" s="4"/>
      <c r="S1" s="4"/>
      <c r="T1" s="4"/>
      <c r="U1" s="4"/>
      <c r="V1" s="4"/>
      <c r="W1" s="4"/>
      <c r="X1" s="4"/>
      <c r="Y1" s="4"/>
      <c r="Z1" s="4"/>
      <c r="AA1" s="4"/>
      <c r="AB1" s="4"/>
      <c r="AC1" s="4"/>
      <c r="AD1" s="4"/>
      <c r="AE1" s="4"/>
      <c r="AF1" s="4"/>
    </row>
    <row r="2" ht="15.75" customHeight="1">
      <c r="A2" s="157" t="s">
        <v>3728</v>
      </c>
      <c r="B2" s="57"/>
      <c r="C2" s="57"/>
      <c r="D2" s="57"/>
      <c r="E2" s="57"/>
      <c r="F2" s="57"/>
      <c r="G2" s="57"/>
      <c r="H2" s="57"/>
      <c r="I2" s="57"/>
      <c r="J2" s="57"/>
      <c r="K2" s="57"/>
      <c r="L2" s="57"/>
      <c r="M2" s="57"/>
      <c r="N2" s="58"/>
      <c r="O2" s="17"/>
      <c r="P2" s="17"/>
      <c r="Q2" s="17"/>
      <c r="R2" s="17"/>
      <c r="S2" s="17"/>
      <c r="T2" s="17"/>
      <c r="U2" s="17"/>
      <c r="V2" s="17"/>
      <c r="W2" s="17"/>
      <c r="X2" s="17"/>
      <c r="Y2" s="17"/>
      <c r="Z2" s="17"/>
      <c r="AA2" s="17"/>
      <c r="AB2" s="17"/>
      <c r="AC2" s="17"/>
      <c r="AD2" s="17"/>
      <c r="AE2" s="17"/>
      <c r="AF2" s="17"/>
    </row>
    <row r="3">
      <c r="A3" s="465"/>
      <c r="B3" s="465"/>
      <c r="C3" s="465"/>
      <c r="D3" s="465"/>
      <c r="E3" s="465"/>
      <c r="F3" s="465"/>
      <c r="G3" s="465"/>
      <c r="H3" s="465"/>
      <c r="I3" s="465"/>
      <c r="J3" s="465"/>
      <c r="K3" s="465"/>
      <c r="L3" s="465"/>
      <c r="M3" s="465"/>
      <c r="N3" s="465"/>
      <c r="O3" s="17"/>
      <c r="P3" s="17"/>
      <c r="Q3" s="17"/>
      <c r="R3" s="17"/>
      <c r="S3" s="17"/>
      <c r="T3" s="17"/>
      <c r="U3" s="17"/>
      <c r="V3" s="17"/>
      <c r="W3" s="17"/>
      <c r="X3" s="17"/>
      <c r="Y3" s="17"/>
      <c r="Z3" s="17"/>
      <c r="AA3" s="17"/>
      <c r="AB3" s="17"/>
      <c r="AC3" s="17"/>
      <c r="AD3" s="17"/>
      <c r="AE3" s="17"/>
      <c r="AF3" s="17"/>
    </row>
    <row r="4" ht="28.5" customHeight="1">
      <c r="A4" s="158" t="s">
        <v>3729</v>
      </c>
      <c r="B4" s="57"/>
      <c r="C4" s="57"/>
      <c r="D4" s="57"/>
      <c r="E4" s="57"/>
      <c r="F4" s="57"/>
      <c r="G4" s="57"/>
      <c r="H4" s="57"/>
      <c r="I4" s="57"/>
      <c r="J4" s="57"/>
      <c r="K4" s="57"/>
      <c r="L4" s="57"/>
      <c r="M4" s="57"/>
      <c r="N4" s="58"/>
      <c r="O4" s="17"/>
      <c r="P4" s="17"/>
      <c r="Q4" s="17"/>
      <c r="R4" s="17"/>
      <c r="S4" s="17"/>
      <c r="T4" s="17"/>
      <c r="U4" s="17"/>
      <c r="V4" s="17"/>
      <c r="W4" s="17"/>
      <c r="X4" s="17"/>
      <c r="Y4" s="17"/>
      <c r="Z4" s="17"/>
      <c r="AA4" s="17"/>
      <c r="AB4" s="17"/>
      <c r="AC4" s="17"/>
      <c r="AD4" s="17"/>
      <c r="AE4" s="17"/>
      <c r="AF4" s="17"/>
    </row>
    <row r="5" ht="28.5" customHeight="1">
      <c r="A5" s="158" t="s">
        <v>3730</v>
      </c>
      <c r="B5" s="57"/>
      <c r="C5" s="57"/>
      <c r="D5" s="57"/>
      <c r="E5" s="57"/>
      <c r="F5" s="57"/>
      <c r="G5" s="57"/>
      <c r="H5" s="57"/>
      <c r="I5" s="57"/>
      <c r="J5" s="57"/>
      <c r="K5" s="57"/>
      <c r="L5" s="57"/>
      <c r="M5" s="57"/>
      <c r="N5" s="58"/>
      <c r="O5" s="17"/>
      <c r="P5" s="17"/>
      <c r="Q5" s="17"/>
      <c r="R5" s="17"/>
      <c r="S5" s="17"/>
      <c r="T5" s="17"/>
      <c r="U5" s="17"/>
      <c r="V5" s="17"/>
      <c r="W5" s="17"/>
      <c r="X5" s="17"/>
      <c r="Y5" s="17"/>
      <c r="Z5" s="17"/>
      <c r="AA5" s="17"/>
      <c r="AB5" s="17"/>
      <c r="AC5" s="17"/>
      <c r="AD5" s="17"/>
      <c r="AE5" s="17"/>
      <c r="AF5" s="17"/>
    </row>
    <row r="6" ht="24.0" customHeight="1">
      <c r="A6" s="158" t="s">
        <v>3731</v>
      </c>
      <c r="B6" s="57"/>
      <c r="C6" s="57"/>
      <c r="D6" s="57"/>
      <c r="E6" s="57"/>
      <c r="F6" s="57"/>
      <c r="G6" s="57"/>
      <c r="H6" s="57"/>
      <c r="I6" s="57"/>
      <c r="J6" s="57"/>
      <c r="K6" s="57"/>
      <c r="L6" s="57"/>
      <c r="M6" s="57"/>
      <c r="N6" s="58"/>
      <c r="O6" s="17"/>
      <c r="P6" s="17"/>
      <c r="Q6" s="17"/>
      <c r="R6" s="17"/>
      <c r="S6" s="17"/>
      <c r="T6" s="17"/>
      <c r="U6" s="17"/>
      <c r="V6" s="17"/>
      <c r="W6" s="17"/>
      <c r="X6" s="17"/>
      <c r="Y6" s="17"/>
      <c r="Z6" s="17"/>
      <c r="AA6" s="17"/>
      <c r="AB6" s="17"/>
      <c r="AC6" s="17"/>
      <c r="AD6" s="17"/>
      <c r="AE6" s="17"/>
      <c r="AF6" s="17"/>
    </row>
    <row r="7">
      <c r="A7" s="158" t="s">
        <v>3732</v>
      </c>
      <c r="B7" s="57"/>
      <c r="C7" s="57"/>
      <c r="D7" s="57"/>
      <c r="E7" s="57"/>
      <c r="F7" s="57"/>
      <c r="G7" s="57"/>
      <c r="H7" s="57"/>
      <c r="I7" s="57"/>
      <c r="J7" s="57"/>
      <c r="K7" s="57"/>
      <c r="L7" s="57"/>
      <c r="M7" s="57"/>
      <c r="N7" s="58"/>
      <c r="O7" s="17"/>
      <c r="P7" s="17"/>
      <c r="Q7" s="17"/>
      <c r="R7" s="17"/>
      <c r="S7" s="17"/>
      <c r="T7" s="17"/>
      <c r="U7" s="17"/>
      <c r="V7" s="17"/>
      <c r="W7" s="17"/>
      <c r="X7" s="17"/>
      <c r="Y7" s="17"/>
      <c r="Z7" s="17"/>
      <c r="AA7" s="17"/>
      <c r="AB7" s="17"/>
      <c r="AC7" s="17"/>
      <c r="AD7" s="17"/>
      <c r="AE7" s="17"/>
      <c r="AF7" s="17"/>
    </row>
    <row r="8" ht="88.5" customHeight="1">
      <c r="A8" s="158" t="s">
        <v>3733</v>
      </c>
      <c r="B8" s="57"/>
      <c r="C8" s="57"/>
      <c r="D8" s="57"/>
      <c r="E8" s="57"/>
      <c r="F8" s="57"/>
      <c r="G8" s="57"/>
      <c r="H8" s="57"/>
      <c r="I8" s="57"/>
      <c r="J8" s="57"/>
      <c r="K8" s="57"/>
      <c r="L8" s="57"/>
      <c r="M8" s="57"/>
      <c r="N8" s="58"/>
      <c r="O8" s="17"/>
      <c r="P8" s="17"/>
      <c r="Q8" s="17"/>
      <c r="R8" s="17"/>
      <c r="S8" s="17"/>
      <c r="T8" s="17"/>
      <c r="U8" s="17"/>
      <c r="V8" s="17"/>
      <c r="W8" s="17"/>
      <c r="X8" s="17"/>
      <c r="Y8" s="17"/>
      <c r="Z8" s="17"/>
      <c r="AA8" s="17"/>
      <c r="AB8" s="17"/>
      <c r="AC8" s="17"/>
      <c r="AD8" s="17"/>
      <c r="AE8" s="17"/>
      <c r="AF8" s="17"/>
    </row>
    <row r="9">
      <c r="A9" s="160"/>
      <c r="B9" s="161"/>
      <c r="C9" s="161"/>
      <c r="D9" s="160"/>
      <c r="E9" s="160"/>
      <c r="F9" s="160"/>
      <c r="G9" s="160"/>
      <c r="H9" s="160"/>
      <c r="I9" s="160"/>
      <c r="J9" s="160"/>
      <c r="K9" s="160"/>
      <c r="L9" s="160"/>
      <c r="M9" s="160"/>
      <c r="N9" s="160"/>
      <c r="O9" s="17"/>
      <c r="P9" s="17"/>
      <c r="Q9" s="17"/>
      <c r="R9" s="17"/>
      <c r="S9" s="17"/>
      <c r="T9" s="17"/>
      <c r="U9" s="17"/>
      <c r="V9" s="17"/>
      <c r="W9" s="17"/>
      <c r="X9" s="17"/>
      <c r="Y9" s="17"/>
      <c r="Z9" s="17"/>
      <c r="AA9" s="17"/>
      <c r="AB9" s="17"/>
      <c r="AC9" s="17"/>
      <c r="AD9" s="17"/>
      <c r="AE9" s="17"/>
      <c r="AF9" s="17"/>
    </row>
    <row r="10" ht="51.0" customHeight="1">
      <c r="A10" s="185" t="s">
        <v>3734</v>
      </c>
      <c r="B10" s="185" t="s">
        <v>3735</v>
      </c>
      <c r="C10" s="66" t="s">
        <v>134</v>
      </c>
      <c r="D10" s="68" t="s">
        <v>8</v>
      </c>
      <c r="E10" s="478" t="s">
        <v>3736</v>
      </c>
      <c r="F10" s="185" t="s">
        <v>3737</v>
      </c>
      <c r="G10" s="68" t="s">
        <v>3738</v>
      </c>
      <c r="H10" s="67" t="s">
        <v>142</v>
      </c>
      <c r="I10" s="67" t="s">
        <v>3739</v>
      </c>
      <c r="J10" s="67" t="s">
        <v>147</v>
      </c>
      <c r="K10" s="67" t="s">
        <v>148</v>
      </c>
      <c r="L10" s="67" t="s">
        <v>149</v>
      </c>
      <c r="M10" s="66" t="s">
        <v>150</v>
      </c>
      <c r="N10" s="68" t="s">
        <v>154</v>
      </c>
      <c r="O10" s="479" t="s">
        <v>155</v>
      </c>
      <c r="P10" s="17"/>
      <c r="Q10" s="17"/>
      <c r="R10" s="17"/>
      <c r="S10" s="17"/>
      <c r="T10" s="17"/>
      <c r="U10" s="17"/>
      <c r="V10" s="17"/>
      <c r="W10" s="17"/>
      <c r="X10" s="17"/>
      <c r="Y10" s="17"/>
      <c r="Z10" s="17"/>
      <c r="AA10" s="17"/>
      <c r="AB10" s="17"/>
      <c r="AC10" s="17"/>
      <c r="AD10" s="17"/>
      <c r="AE10" s="17"/>
      <c r="AF10" s="17"/>
    </row>
    <row r="11" ht="11.25" customHeight="1">
      <c r="A11" s="100" t="s">
        <v>3740</v>
      </c>
      <c r="B11" s="81" t="s">
        <v>3741</v>
      </c>
      <c r="C11" s="100" t="s">
        <v>3742</v>
      </c>
      <c r="D11" s="81" t="s">
        <v>52</v>
      </c>
      <c r="E11" s="103" t="s">
        <v>3743</v>
      </c>
      <c r="F11" s="81" t="s">
        <v>3744</v>
      </c>
      <c r="G11" s="82" t="s">
        <v>3745</v>
      </c>
      <c r="H11" s="480" t="s">
        <v>3746</v>
      </c>
      <c r="I11" s="82" t="s">
        <v>3747</v>
      </c>
      <c r="J11" s="481">
        <v>1.0</v>
      </c>
      <c r="K11" s="481">
        <v>1.0</v>
      </c>
      <c r="L11" s="481">
        <v>1.0</v>
      </c>
      <c r="M11" s="482">
        <v>100.0</v>
      </c>
      <c r="N11" s="91">
        <v>100.0</v>
      </c>
      <c r="O11" s="218" t="s">
        <v>63</v>
      </c>
      <c r="P11" s="59"/>
      <c r="Q11" s="59"/>
      <c r="R11" s="59"/>
      <c r="S11" s="59"/>
      <c r="T11" s="59"/>
      <c r="U11" s="59"/>
      <c r="V11" s="59"/>
      <c r="W11" s="59"/>
      <c r="X11" s="59"/>
      <c r="Y11" s="59"/>
      <c r="Z11" s="59"/>
      <c r="AA11" s="59"/>
      <c r="AB11" s="59"/>
      <c r="AC11" s="59"/>
      <c r="AD11" s="59"/>
      <c r="AE11" s="59"/>
      <c r="AF11" s="59"/>
    </row>
    <row r="12" ht="11.25" customHeight="1">
      <c r="A12" s="100" t="s">
        <v>3748</v>
      </c>
      <c r="B12" s="81" t="s">
        <v>3749</v>
      </c>
      <c r="C12" s="100" t="s">
        <v>69</v>
      </c>
      <c r="D12" s="81" t="s">
        <v>52</v>
      </c>
      <c r="E12" s="100" t="s">
        <v>3750</v>
      </c>
      <c r="F12" s="81" t="s">
        <v>3751</v>
      </c>
      <c r="G12" s="82" t="s">
        <v>3752</v>
      </c>
      <c r="H12" s="82"/>
      <c r="I12" s="82"/>
      <c r="J12" s="481">
        <v>1.0</v>
      </c>
      <c r="K12" s="481">
        <v>1.0</v>
      </c>
      <c r="L12" s="481">
        <v>1.0</v>
      </c>
      <c r="M12" s="482">
        <v>50.0</v>
      </c>
      <c r="N12" s="230">
        <v>50.0</v>
      </c>
      <c r="O12" s="218" t="s">
        <v>69</v>
      </c>
      <c r="P12" s="97"/>
      <c r="Q12" s="97"/>
      <c r="R12" s="97"/>
      <c r="S12" s="97"/>
      <c r="T12" s="97"/>
      <c r="U12" s="97"/>
      <c r="V12" s="97"/>
      <c r="W12" s="97"/>
      <c r="X12" s="97"/>
      <c r="Y12" s="97"/>
      <c r="Z12" s="97"/>
      <c r="AA12" s="97"/>
      <c r="AB12" s="97"/>
      <c r="AC12" s="97"/>
      <c r="AD12" s="97"/>
      <c r="AE12" s="97"/>
      <c r="AF12" s="97"/>
    </row>
    <row r="13" ht="11.25" customHeight="1">
      <c r="A13" s="100" t="s">
        <v>3753</v>
      </c>
      <c r="B13" s="81" t="s">
        <v>3749</v>
      </c>
      <c r="C13" s="100" t="s">
        <v>3754</v>
      </c>
      <c r="D13" s="81" t="s">
        <v>52</v>
      </c>
      <c r="E13" s="100" t="s">
        <v>3755</v>
      </c>
      <c r="F13" s="81" t="s">
        <v>3756</v>
      </c>
      <c r="G13" s="82" t="s">
        <v>3757</v>
      </c>
      <c r="H13" s="82" t="s">
        <v>3758</v>
      </c>
      <c r="I13" s="480" t="s">
        <v>3759</v>
      </c>
      <c r="J13" s="82">
        <v>3.0</v>
      </c>
      <c r="K13" s="82">
        <v>2.0</v>
      </c>
      <c r="L13" s="82">
        <v>3.0</v>
      </c>
      <c r="M13" s="164">
        <v>150.0</v>
      </c>
      <c r="N13" s="91">
        <v>50.0</v>
      </c>
      <c r="O13" s="100" t="s">
        <v>71</v>
      </c>
      <c r="P13" s="97"/>
      <c r="Q13" s="97"/>
      <c r="R13" s="97"/>
      <c r="S13" s="97"/>
      <c r="T13" s="97"/>
      <c r="U13" s="97"/>
      <c r="V13" s="97"/>
      <c r="W13" s="97"/>
      <c r="X13" s="97"/>
      <c r="Y13" s="97"/>
      <c r="Z13" s="97"/>
      <c r="AA13" s="97"/>
      <c r="AB13" s="97"/>
      <c r="AC13" s="97"/>
      <c r="AD13" s="97"/>
      <c r="AE13" s="97"/>
      <c r="AF13" s="97"/>
    </row>
    <row r="14" ht="11.25" customHeight="1">
      <c r="A14" s="100" t="s">
        <v>3760</v>
      </c>
      <c r="B14" s="81" t="s">
        <v>3741</v>
      </c>
      <c r="C14" s="100" t="s">
        <v>3761</v>
      </c>
      <c r="D14" s="81" t="s">
        <v>52</v>
      </c>
      <c r="E14" s="100" t="s">
        <v>3762</v>
      </c>
      <c r="F14" s="81" t="s">
        <v>3763</v>
      </c>
      <c r="G14" s="82" t="s">
        <v>3764</v>
      </c>
      <c r="H14" s="480"/>
      <c r="I14" s="82" t="s">
        <v>3765</v>
      </c>
      <c r="J14" s="481">
        <v>2.0</v>
      </c>
      <c r="K14" s="481">
        <v>2.0</v>
      </c>
      <c r="L14" s="481">
        <v>2.0</v>
      </c>
      <c r="M14" s="482">
        <v>150.0</v>
      </c>
      <c r="N14" s="91">
        <v>75.0</v>
      </c>
      <c r="O14" s="136" t="s">
        <v>72</v>
      </c>
      <c r="P14" s="97"/>
      <c r="Q14" s="97"/>
      <c r="R14" s="97"/>
      <c r="S14" s="97"/>
      <c r="T14" s="97"/>
      <c r="U14" s="97"/>
      <c r="V14" s="97"/>
      <c r="W14" s="97"/>
      <c r="X14" s="97"/>
      <c r="Y14" s="97"/>
      <c r="Z14" s="97"/>
      <c r="AA14" s="97"/>
      <c r="AB14" s="97"/>
      <c r="AC14" s="97"/>
      <c r="AD14" s="97"/>
      <c r="AE14" s="97"/>
      <c r="AF14" s="97"/>
    </row>
    <row r="15" ht="11.25" customHeight="1">
      <c r="A15" s="100" t="s">
        <v>3766</v>
      </c>
      <c r="B15" s="323" t="s">
        <v>3741</v>
      </c>
      <c r="C15" s="100" t="s">
        <v>3767</v>
      </c>
      <c r="D15" s="323" t="s">
        <v>52</v>
      </c>
      <c r="E15" s="100" t="s">
        <v>3768</v>
      </c>
      <c r="F15" s="81" t="s">
        <v>3769</v>
      </c>
      <c r="G15" s="82" t="s">
        <v>3770</v>
      </c>
      <c r="H15" s="82"/>
      <c r="I15" s="82" t="s">
        <v>3771</v>
      </c>
      <c r="J15" s="481">
        <v>2.0</v>
      </c>
      <c r="K15" s="481">
        <v>2.0</v>
      </c>
      <c r="L15" s="481">
        <v>2.0</v>
      </c>
      <c r="M15" s="482">
        <v>50.0</v>
      </c>
      <c r="N15" s="91">
        <v>25.0</v>
      </c>
      <c r="O15" s="271" t="s">
        <v>73</v>
      </c>
      <c r="P15" s="97"/>
      <c r="Q15" s="97"/>
      <c r="R15" s="97"/>
      <c r="S15" s="97"/>
      <c r="T15" s="97"/>
      <c r="U15" s="97"/>
      <c r="V15" s="97"/>
      <c r="W15" s="97"/>
      <c r="X15" s="97"/>
      <c r="Y15" s="97"/>
      <c r="Z15" s="97"/>
      <c r="AA15" s="97"/>
      <c r="AB15" s="97"/>
      <c r="AC15" s="97"/>
      <c r="AD15" s="97"/>
      <c r="AE15" s="97"/>
      <c r="AF15" s="97"/>
    </row>
    <row r="16" ht="11.25" customHeight="1">
      <c r="A16" s="100" t="s">
        <v>3772</v>
      </c>
      <c r="B16" s="323" t="s">
        <v>3741</v>
      </c>
      <c r="C16" s="100" t="s">
        <v>3773</v>
      </c>
      <c r="D16" s="323" t="s">
        <v>52</v>
      </c>
      <c r="E16" s="100" t="s">
        <v>3774</v>
      </c>
      <c r="F16" s="81" t="s">
        <v>3775</v>
      </c>
      <c r="G16" s="82">
        <v>45839.0</v>
      </c>
      <c r="H16" s="480" t="s">
        <v>3776</v>
      </c>
      <c r="I16" s="82" t="s">
        <v>3777</v>
      </c>
      <c r="J16" s="82">
        <v>2.0</v>
      </c>
      <c r="K16" s="82">
        <v>1.0</v>
      </c>
      <c r="L16" s="82">
        <v>2.0</v>
      </c>
      <c r="M16" s="164">
        <v>100.0</v>
      </c>
      <c r="N16" s="91">
        <v>50.0</v>
      </c>
      <c r="O16" s="271" t="s">
        <v>73</v>
      </c>
      <c r="P16" s="97"/>
      <c r="Q16" s="97"/>
      <c r="R16" s="97"/>
      <c r="S16" s="97"/>
      <c r="T16" s="97"/>
      <c r="U16" s="97"/>
      <c r="V16" s="97"/>
      <c r="W16" s="97"/>
      <c r="X16" s="97"/>
      <c r="Y16" s="97"/>
      <c r="Z16" s="97"/>
      <c r="AA16" s="97"/>
      <c r="AB16" s="97"/>
      <c r="AC16" s="97"/>
      <c r="AD16" s="97"/>
      <c r="AE16" s="97"/>
      <c r="AF16" s="97"/>
    </row>
    <row r="17" ht="11.25" customHeight="1">
      <c r="A17" s="190" t="s">
        <v>3778</v>
      </c>
      <c r="B17" s="323" t="s">
        <v>3741</v>
      </c>
      <c r="C17" s="187" t="s">
        <v>3779</v>
      </c>
      <c r="D17" s="51" t="s">
        <v>52</v>
      </c>
      <c r="E17" s="187" t="s">
        <v>3780</v>
      </c>
      <c r="F17" s="51" t="s">
        <v>3781</v>
      </c>
      <c r="G17" s="483" t="s">
        <v>3782</v>
      </c>
      <c r="H17" s="483"/>
      <c r="I17" s="484" t="s">
        <v>3771</v>
      </c>
      <c r="J17" s="485">
        <v>5.0</v>
      </c>
      <c r="K17" s="483">
        <v>5.0</v>
      </c>
      <c r="L17" s="483">
        <v>5.0</v>
      </c>
      <c r="M17" s="486">
        <v>50.0</v>
      </c>
      <c r="N17" s="487">
        <v>10.0</v>
      </c>
      <c r="O17" s="271" t="s">
        <v>73</v>
      </c>
      <c r="P17" s="97"/>
      <c r="Q17" s="97"/>
      <c r="R17" s="97"/>
      <c r="S17" s="97"/>
      <c r="T17" s="97"/>
      <c r="U17" s="97"/>
      <c r="V17" s="97"/>
      <c r="W17" s="97"/>
      <c r="X17" s="97"/>
      <c r="Y17" s="97"/>
      <c r="Z17" s="97"/>
      <c r="AA17" s="97"/>
      <c r="AB17" s="97"/>
      <c r="AC17" s="97"/>
      <c r="AD17" s="97"/>
      <c r="AE17" s="97"/>
      <c r="AF17" s="97"/>
    </row>
    <row r="18" ht="11.25" customHeight="1">
      <c r="A18" s="100" t="s">
        <v>3783</v>
      </c>
      <c r="B18" s="81" t="s">
        <v>3741</v>
      </c>
      <c r="C18" s="100" t="s">
        <v>3784</v>
      </c>
      <c r="D18" s="81" t="s">
        <v>3785</v>
      </c>
      <c r="E18" s="100" t="s">
        <v>3786</v>
      </c>
      <c r="F18" s="81" t="s">
        <v>3781</v>
      </c>
      <c r="G18" s="82" t="s">
        <v>3787</v>
      </c>
      <c r="H18" s="82"/>
      <c r="I18" s="82"/>
      <c r="J18" s="82">
        <v>1.0</v>
      </c>
      <c r="K18" s="82">
        <v>1.0</v>
      </c>
      <c r="L18" s="82">
        <v>1.0</v>
      </c>
      <c r="M18" s="164">
        <v>50.0</v>
      </c>
      <c r="N18" s="91">
        <v>50.0</v>
      </c>
      <c r="O18" s="271" t="s">
        <v>74</v>
      </c>
      <c r="P18" s="97"/>
      <c r="Q18" s="97"/>
      <c r="R18" s="97"/>
      <c r="S18" s="97"/>
      <c r="T18" s="97"/>
      <c r="U18" s="97"/>
      <c r="V18" s="97"/>
      <c r="W18" s="97"/>
      <c r="X18" s="97"/>
      <c r="Y18" s="97"/>
      <c r="Z18" s="97"/>
      <c r="AA18" s="97"/>
      <c r="AB18" s="97"/>
      <c r="AC18" s="97"/>
      <c r="AD18" s="97"/>
      <c r="AE18" s="97"/>
      <c r="AF18" s="97"/>
    </row>
    <row r="19" ht="11.25" customHeight="1">
      <c r="A19" s="100" t="s">
        <v>3788</v>
      </c>
      <c r="B19" s="81" t="s">
        <v>3741</v>
      </c>
      <c r="C19" s="100" t="s">
        <v>3784</v>
      </c>
      <c r="D19" s="81" t="s">
        <v>3785</v>
      </c>
      <c r="E19" s="100" t="s">
        <v>3786</v>
      </c>
      <c r="F19" s="81" t="s">
        <v>3781</v>
      </c>
      <c r="G19" s="82" t="s">
        <v>3789</v>
      </c>
      <c r="H19" s="82"/>
      <c r="I19" s="82"/>
      <c r="J19" s="82">
        <v>1.0</v>
      </c>
      <c r="K19" s="82">
        <v>1.0</v>
      </c>
      <c r="L19" s="82">
        <v>1.0</v>
      </c>
      <c r="M19" s="164">
        <v>50.0</v>
      </c>
      <c r="N19" s="91">
        <v>50.0</v>
      </c>
      <c r="O19" s="271" t="s">
        <v>74</v>
      </c>
      <c r="P19" s="97"/>
      <c r="Q19" s="97"/>
      <c r="R19" s="97"/>
      <c r="S19" s="97"/>
      <c r="T19" s="97"/>
      <c r="U19" s="97"/>
      <c r="V19" s="97"/>
      <c r="W19" s="97"/>
      <c r="X19" s="97"/>
      <c r="Y19" s="97"/>
      <c r="Z19" s="97"/>
      <c r="AA19" s="97"/>
      <c r="AB19" s="97"/>
      <c r="AC19" s="97"/>
      <c r="AD19" s="97"/>
      <c r="AE19" s="97"/>
      <c r="AF19" s="97"/>
    </row>
    <row r="20" ht="11.25" customHeight="1">
      <c r="A20" s="100" t="s">
        <v>3790</v>
      </c>
      <c r="B20" s="81" t="s">
        <v>3741</v>
      </c>
      <c r="C20" s="100" t="s">
        <v>3784</v>
      </c>
      <c r="D20" s="81" t="s">
        <v>3785</v>
      </c>
      <c r="E20" s="100" t="s">
        <v>3786</v>
      </c>
      <c r="F20" s="81" t="s">
        <v>3781</v>
      </c>
      <c r="G20" s="82" t="s">
        <v>3791</v>
      </c>
      <c r="H20" s="82"/>
      <c r="I20" s="82"/>
      <c r="J20" s="82">
        <v>1.0</v>
      </c>
      <c r="K20" s="82">
        <v>1.0</v>
      </c>
      <c r="L20" s="82">
        <v>1.0</v>
      </c>
      <c r="M20" s="164">
        <v>50.0</v>
      </c>
      <c r="N20" s="91">
        <v>50.0</v>
      </c>
      <c r="O20" s="271" t="s">
        <v>74</v>
      </c>
      <c r="P20" s="97"/>
      <c r="Q20" s="97"/>
      <c r="R20" s="97"/>
      <c r="S20" s="97"/>
      <c r="T20" s="97"/>
      <c r="U20" s="97"/>
      <c r="V20" s="97"/>
      <c r="W20" s="97"/>
      <c r="X20" s="97"/>
      <c r="Y20" s="97"/>
      <c r="Z20" s="97"/>
      <c r="AA20" s="97"/>
      <c r="AB20" s="97"/>
      <c r="AC20" s="97"/>
      <c r="AD20" s="97"/>
      <c r="AE20" s="97"/>
      <c r="AF20" s="97"/>
    </row>
    <row r="21" ht="11.25" customHeight="1">
      <c r="A21" s="100" t="s">
        <v>3792</v>
      </c>
      <c r="B21" s="81" t="s">
        <v>3741</v>
      </c>
      <c r="C21" s="100" t="s">
        <v>3793</v>
      </c>
      <c r="D21" s="81" t="s">
        <v>3785</v>
      </c>
      <c r="E21" s="100" t="s">
        <v>3794</v>
      </c>
      <c r="F21" s="81" t="s">
        <v>3781</v>
      </c>
      <c r="G21" s="82" t="s">
        <v>3795</v>
      </c>
      <c r="H21" s="82"/>
      <c r="I21" s="82" t="s">
        <v>3771</v>
      </c>
      <c r="J21" s="481">
        <v>2.0</v>
      </c>
      <c r="K21" s="481">
        <v>2.0</v>
      </c>
      <c r="L21" s="481">
        <v>2.0</v>
      </c>
      <c r="M21" s="482">
        <v>50.0</v>
      </c>
      <c r="N21" s="91">
        <v>25.0</v>
      </c>
      <c r="O21" s="136" t="s">
        <v>76</v>
      </c>
      <c r="P21" s="97"/>
      <c r="Q21" s="97"/>
      <c r="R21" s="97"/>
      <c r="S21" s="97"/>
      <c r="T21" s="97"/>
      <c r="U21" s="97"/>
      <c r="V21" s="97"/>
      <c r="W21" s="97"/>
      <c r="X21" s="97"/>
      <c r="Y21" s="97"/>
      <c r="Z21" s="97"/>
      <c r="AA21" s="97"/>
      <c r="AB21" s="97"/>
      <c r="AC21" s="97"/>
      <c r="AD21" s="97"/>
      <c r="AE21" s="97"/>
      <c r="AF21" s="97"/>
    </row>
    <row r="22" ht="11.25" customHeight="1">
      <c r="A22" s="100" t="s">
        <v>3796</v>
      </c>
      <c r="B22" s="81" t="s">
        <v>3741</v>
      </c>
      <c r="C22" s="100" t="s">
        <v>3797</v>
      </c>
      <c r="D22" s="81" t="s">
        <v>3785</v>
      </c>
      <c r="E22" s="100" t="s">
        <v>3794</v>
      </c>
      <c r="F22" s="81" t="s">
        <v>3781</v>
      </c>
      <c r="G22" s="82" t="s">
        <v>3798</v>
      </c>
      <c r="H22" s="82"/>
      <c r="I22" s="82" t="s">
        <v>3771</v>
      </c>
      <c r="J22" s="82">
        <v>2.0</v>
      </c>
      <c r="K22" s="82">
        <v>2.0</v>
      </c>
      <c r="L22" s="82">
        <v>2.0</v>
      </c>
      <c r="M22" s="164">
        <v>50.0</v>
      </c>
      <c r="N22" s="91">
        <v>25.0</v>
      </c>
      <c r="O22" s="136" t="s">
        <v>76</v>
      </c>
      <c r="P22" s="97"/>
      <c r="Q22" s="97"/>
      <c r="R22" s="97"/>
      <c r="S22" s="97"/>
      <c r="T22" s="97"/>
      <c r="U22" s="97"/>
      <c r="V22" s="97"/>
      <c r="W22" s="97"/>
      <c r="X22" s="97"/>
      <c r="Y22" s="97"/>
      <c r="Z22" s="97"/>
      <c r="AA22" s="97"/>
      <c r="AB22" s="97"/>
      <c r="AC22" s="97"/>
      <c r="AD22" s="97"/>
      <c r="AE22" s="97"/>
      <c r="AF22" s="97"/>
    </row>
    <row r="23" ht="11.25" customHeight="1">
      <c r="A23" s="100" t="s">
        <v>3799</v>
      </c>
      <c r="B23" s="81" t="s">
        <v>3741</v>
      </c>
      <c r="C23" s="100" t="s">
        <v>3800</v>
      </c>
      <c r="D23" s="81" t="s">
        <v>3785</v>
      </c>
      <c r="E23" s="100" t="s">
        <v>3794</v>
      </c>
      <c r="F23" s="81" t="s">
        <v>3781</v>
      </c>
      <c r="G23" s="82" t="s">
        <v>3801</v>
      </c>
      <c r="H23" s="82"/>
      <c r="I23" s="82" t="s">
        <v>3771</v>
      </c>
      <c r="J23" s="82">
        <v>1.0</v>
      </c>
      <c r="K23" s="82">
        <v>1.0</v>
      </c>
      <c r="L23" s="82">
        <v>1.0</v>
      </c>
      <c r="M23" s="164">
        <v>50.0</v>
      </c>
      <c r="N23" s="91">
        <v>50.0</v>
      </c>
      <c r="O23" s="136" t="s">
        <v>76</v>
      </c>
      <c r="P23" s="97"/>
      <c r="Q23" s="97"/>
      <c r="R23" s="97"/>
      <c r="S23" s="97"/>
      <c r="T23" s="97"/>
      <c r="U23" s="97"/>
      <c r="V23" s="97"/>
      <c r="W23" s="97"/>
      <c r="X23" s="97"/>
      <c r="Y23" s="97"/>
      <c r="Z23" s="97"/>
      <c r="AA23" s="97"/>
      <c r="AB23" s="97"/>
      <c r="AC23" s="97"/>
      <c r="AD23" s="97"/>
      <c r="AE23" s="97"/>
      <c r="AF23" s="97"/>
    </row>
    <row r="24" ht="11.25" customHeight="1">
      <c r="A24" s="100" t="s">
        <v>3802</v>
      </c>
      <c r="B24" s="81" t="s">
        <v>3803</v>
      </c>
      <c r="C24" s="100" t="s">
        <v>3804</v>
      </c>
      <c r="D24" s="81" t="s">
        <v>52</v>
      </c>
      <c r="E24" s="100" t="s">
        <v>3805</v>
      </c>
      <c r="F24" s="81" t="s">
        <v>3806</v>
      </c>
      <c r="G24" s="82" t="s">
        <v>3807</v>
      </c>
      <c r="H24" s="82" t="s">
        <v>3808</v>
      </c>
      <c r="I24" s="82" t="s">
        <v>3809</v>
      </c>
      <c r="J24" s="481">
        <v>2.0</v>
      </c>
      <c r="K24" s="481">
        <v>1.0</v>
      </c>
      <c r="L24" s="481">
        <v>2.0</v>
      </c>
      <c r="M24" s="482">
        <v>150.0</v>
      </c>
      <c r="N24" s="91">
        <v>75.0</v>
      </c>
      <c r="O24" s="136" t="s">
        <v>77</v>
      </c>
      <c r="P24" s="97"/>
      <c r="Q24" s="97"/>
      <c r="R24" s="97"/>
      <c r="S24" s="97"/>
      <c r="T24" s="97"/>
      <c r="U24" s="97"/>
      <c r="V24" s="97"/>
      <c r="W24" s="97"/>
      <c r="X24" s="97"/>
      <c r="Y24" s="97"/>
      <c r="Z24" s="97"/>
      <c r="AA24" s="97"/>
      <c r="AB24" s="97"/>
      <c r="AC24" s="97"/>
      <c r="AD24" s="97"/>
      <c r="AE24" s="97"/>
      <c r="AF24" s="97"/>
    </row>
    <row r="25" ht="11.25" customHeight="1">
      <c r="A25" s="100" t="s">
        <v>3810</v>
      </c>
      <c r="B25" s="81" t="s">
        <v>3803</v>
      </c>
      <c r="C25" s="100" t="s">
        <v>3804</v>
      </c>
      <c r="D25" s="81" t="s">
        <v>52</v>
      </c>
      <c r="E25" s="100" t="s">
        <v>3811</v>
      </c>
      <c r="F25" s="81" t="s">
        <v>3806</v>
      </c>
      <c r="G25" s="82" t="s">
        <v>3812</v>
      </c>
      <c r="H25" s="82" t="s">
        <v>3813</v>
      </c>
      <c r="I25" s="82" t="s">
        <v>3809</v>
      </c>
      <c r="J25" s="481">
        <v>2.0</v>
      </c>
      <c r="K25" s="481">
        <v>1.0</v>
      </c>
      <c r="L25" s="481">
        <v>2.0</v>
      </c>
      <c r="M25" s="482">
        <v>150.0</v>
      </c>
      <c r="N25" s="91">
        <v>75.0</v>
      </c>
      <c r="O25" s="136" t="s">
        <v>77</v>
      </c>
      <c r="P25" s="97"/>
      <c r="Q25" s="97"/>
      <c r="R25" s="97"/>
      <c r="S25" s="97"/>
      <c r="T25" s="97"/>
      <c r="U25" s="97"/>
      <c r="V25" s="97"/>
      <c r="W25" s="97"/>
      <c r="X25" s="97"/>
      <c r="Y25" s="97"/>
      <c r="Z25" s="97"/>
      <c r="AA25" s="97"/>
      <c r="AB25" s="97"/>
      <c r="AC25" s="97"/>
      <c r="AD25" s="97"/>
      <c r="AE25" s="97"/>
      <c r="AF25" s="97"/>
    </row>
    <row r="26" ht="11.25" customHeight="1">
      <c r="A26" s="100" t="s">
        <v>3814</v>
      </c>
      <c r="B26" s="81" t="s">
        <v>3749</v>
      </c>
      <c r="C26" s="100" t="s">
        <v>3815</v>
      </c>
      <c r="D26" s="81" t="s">
        <v>52</v>
      </c>
      <c r="E26" s="100" t="s">
        <v>3816</v>
      </c>
      <c r="F26" s="81" t="s">
        <v>3817</v>
      </c>
      <c r="G26" s="82" t="s">
        <v>3818</v>
      </c>
      <c r="H26" s="82" t="s">
        <v>3819</v>
      </c>
      <c r="I26" s="480" t="s">
        <v>3820</v>
      </c>
      <c r="J26" s="481">
        <v>6.0</v>
      </c>
      <c r="K26" s="481">
        <v>1.0</v>
      </c>
      <c r="L26" s="481">
        <v>6.0</v>
      </c>
      <c r="M26" s="482">
        <v>100.0</v>
      </c>
      <c r="N26" s="91">
        <v>16.66</v>
      </c>
      <c r="O26" s="136" t="s">
        <v>78</v>
      </c>
      <c r="P26" s="97"/>
      <c r="Q26" s="97"/>
      <c r="R26" s="97"/>
      <c r="S26" s="97"/>
      <c r="T26" s="97"/>
      <c r="U26" s="97"/>
      <c r="V26" s="97"/>
      <c r="W26" s="97"/>
      <c r="X26" s="97"/>
      <c r="Y26" s="97"/>
      <c r="Z26" s="97"/>
      <c r="AA26" s="97"/>
      <c r="AB26" s="97"/>
      <c r="AC26" s="97"/>
      <c r="AD26" s="97"/>
      <c r="AE26" s="97"/>
      <c r="AF26" s="97"/>
    </row>
    <row r="27" ht="11.25" customHeight="1">
      <c r="A27" s="100" t="s">
        <v>3753</v>
      </c>
      <c r="B27" s="81" t="s">
        <v>3749</v>
      </c>
      <c r="C27" s="100" t="s">
        <v>3821</v>
      </c>
      <c r="D27" s="81" t="s">
        <v>52</v>
      </c>
      <c r="E27" s="100" t="s">
        <v>3755</v>
      </c>
      <c r="F27" s="81" t="s">
        <v>3756</v>
      </c>
      <c r="G27" s="82" t="s">
        <v>3757</v>
      </c>
      <c r="H27" s="82" t="s">
        <v>3758</v>
      </c>
      <c r="I27" s="480" t="s">
        <v>3759</v>
      </c>
      <c r="J27" s="82">
        <v>3.0</v>
      </c>
      <c r="K27" s="82">
        <v>2.0</v>
      </c>
      <c r="L27" s="82">
        <v>3.0</v>
      </c>
      <c r="M27" s="164">
        <v>150.0</v>
      </c>
      <c r="N27" s="91">
        <v>50.0</v>
      </c>
      <c r="O27" s="136" t="s">
        <v>78</v>
      </c>
      <c r="P27" s="97"/>
      <c r="Q27" s="97"/>
      <c r="R27" s="97"/>
      <c r="S27" s="97"/>
      <c r="T27" s="97"/>
      <c r="U27" s="97"/>
      <c r="V27" s="97"/>
      <c r="W27" s="97"/>
      <c r="X27" s="97"/>
      <c r="Y27" s="97"/>
      <c r="Z27" s="97"/>
      <c r="AA27" s="97"/>
      <c r="AB27" s="97"/>
      <c r="AC27" s="97"/>
      <c r="AD27" s="97"/>
      <c r="AE27" s="97"/>
      <c r="AF27" s="97"/>
    </row>
    <row r="28" ht="11.25" customHeight="1">
      <c r="A28" s="100" t="s">
        <v>3822</v>
      </c>
      <c r="B28" s="81" t="s">
        <v>3741</v>
      </c>
      <c r="C28" s="100" t="s">
        <v>80</v>
      </c>
      <c r="D28" s="81" t="s">
        <v>52</v>
      </c>
      <c r="E28" s="488" t="s">
        <v>3823</v>
      </c>
      <c r="F28" s="81"/>
      <c r="G28" s="82" t="s">
        <v>3824</v>
      </c>
      <c r="H28" s="174"/>
      <c r="I28" s="174" t="s">
        <v>3825</v>
      </c>
      <c r="J28" s="489">
        <v>1.0</v>
      </c>
      <c r="K28" s="481">
        <v>1.0</v>
      </c>
      <c r="L28" s="481">
        <v>1.0</v>
      </c>
      <c r="M28" s="482">
        <v>50.0</v>
      </c>
      <c r="N28" s="91">
        <v>50.0</v>
      </c>
      <c r="O28" s="100" t="s">
        <v>80</v>
      </c>
      <c r="P28" s="97"/>
      <c r="Q28" s="97"/>
      <c r="R28" s="97"/>
      <c r="S28" s="97"/>
      <c r="T28" s="97"/>
      <c r="U28" s="97"/>
      <c r="V28" s="97"/>
      <c r="W28" s="97"/>
      <c r="X28" s="97"/>
      <c r="Y28" s="97"/>
      <c r="Z28" s="97"/>
      <c r="AA28" s="97"/>
      <c r="AB28" s="97"/>
      <c r="AC28" s="97"/>
      <c r="AD28" s="97"/>
      <c r="AE28" s="97"/>
      <c r="AF28" s="97"/>
    </row>
    <row r="29" ht="11.25" customHeight="1">
      <c r="A29" s="100" t="s">
        <v>3826</v>
      </c>
      <c r="B29" s="81" t="s">
        <v>3741</v>
      </c>
      <c r="C29" s="100" t="s">
        <v>80</v>
      </c>
      <c r="D29" s="81" t="s">
        <v>52</v>
      </c>
      <c r="E29" s="354" t="s">
        <v>3823</v>
      </c>
      <c r="F29" s="81"/>
      <c r="G29" s="82" t="s">
        <v>3827</v>
      </c>
      <c r="H29" s="82"/>
      <c r="I29" s="174" t="s">
        <v>3825</v>
      </c>
      <c r="J29" s="490">
        <v>1.0</v>
      </c>
      <c r="K29" s="82">
        <v>1.0</v>
      </c>
      <c r="L29" s="82">
        <v>1.0</v>
      </c>
      <c r="M29" s="164">
        <v>50.0</v>
      </c>
      <c r="N29" s="91">
        <v>50.0</v>
      </c>
      <c r="O29" s="100" t="s">
        <v>80</v>
      </c>
      <c r="P29" s="97"/>
      <c r="Q29" s="97"/>
      <c r="R29" s="97"/>
      <c r="S29" s="97"/>
      <c r="T29" s="97"/>
      <c r="U29" s="97"/>
      <c r="V29" s="97"/>
      <c r="W29" s="97"/>
      <c r="X29" s="97"/>
      <c r="Y29" s="97"/>
      <c r="Z29" s="97"/>
      <c r="AA29" s="97"/>
      <c r="AB29" s="97"/>
      <c r="AC29" s="97"/>
      <c r="AD29" s="97"/>
      <c r="AE29" s="97"/>
      <c r="AF29" s="97"/>
    </row>
    <row r="30" ht="11.25" customHeight="1">
      <c r="A30" s="100" t="s">
        <v>3828</v>
      </c>
      <c r="B30" s="81" t="s">
        <v>3741</v>
      </c>
      <c r="C30" s="100" t="s">
        <v>3829</v>
      </c>
      <c r="D30" s="81" t="s">
        <v>52</v>
      </c>
      <c r="E30" s="100" t="s">
        <v>3830</v>
      </c>
      <c r="F30" s="81" t="s">
        <v>3781</v>
      </c>
      <c r="G30" s="82" t="s">
        <v>3831</v>
      </c>
      <c r="H30" s="480" t="s">
        <v>3832</v>
      </c>
      <c r="I30" s="82" t="s">
        <v>3771</v>
      </c>
      <c r="J30" s="82">
        <v>1.0</v>
      </c>
      <c r="K30" s="82">
        <v>1.0</v>
      </c>
      <c r="L30" s="82">
        <v>1.0</v>
      </c>
      <c r="M30" s="164">
        <v>50.0</v>
      </c>
      <c r="N30" s="91">
        <v>50.0</v>
      </c>
      <c r="O30" s="136" t="s">
        <v>81</v>
      </c>
      <c r="P30" s="97"/>
      <c r="Q30" s="97"/>
      <c r="R30" s="97"/>
      <c r="S30" s="97"/>
      <c r="T30" s="97"/>
      <c r="U30" s="97"/>
      <c r="V30" s="97"/>
      <c r="W30" s="97"/>
      <c r="X30" s="97"/>
      <c r="Y30" s="97"/>
      <c r="Z30" s="97"/>
      <c r="AA30" s="97"/>
      <c r="AB30" s="97"/>
      <c r="AC30" s="97"/>
      <c r="AD30" s="97"/>
      <c r="AE30" s="97"/>
      <c r="AF30" s="97"/>
    </row>
    <row r="31" ht="11.25" customHeight="1">
      <c r="A31" s="187" t="s">
        <v>3833</v>
      </c>
      <c r="B31" s="51" t="s">
        <v>3741</v>
      </c>
      <c r="C31" s="187" t="s">
        <v>3834</v>
      </c>
      <c r="D31" s="51" t="s">
        <v>52</v>
      </c>
      <c r="E31" s="187" t="s">
        <v>3780</v>
      </c>
      <c r="F31" s="51" t="s">
        <v>3781</v>
      </c>
      <c r="G31" s="484" t="s">
        <v>3782</v>
      </c>
      <c r="H31" s="484"/>
      <c r="I31" s="484" t="s">
        <v>3771</v>
      </c>
      <c r="J31" s="485">
        <v>5.0</v>
      </c>
      <c r="K31" s="485">
        <v>5.0</v>
      </c>
      <c r="L31" s="485">
        <v>5.0</v>
      </c>
      <c r="M31" s="491">
        <v>50.0</v>
      </c>
      <c r="N31" s="492">
        <v>10.0</v>
      </c>
      <c r="O31" s="147" t="s">
        <v>82</v>
      </c>
      <c r="P31" s="97"/>
      <c r="Q31" s="97"/>
      <c r="R31" s="97"/>
      <c r="S31" s="97"/>
      <c r="T31" s="97"/>
      <c r="U31" s="97"/>
      <c r="V31" s="97"/>
      <c r="W31" s="97"/>
      <c r="X31" s="97"/>
      <c r="Y31" s="97"/>
      <c r="Z31" s="97"/>
      <c r="AA31" s="97"/>
      <c r="AB31" s="97"/>
      <c r="AC31" s="97"/>
      <c r="AD31" s="97"/>
      <c r="AE31" s="97"/>
      <c r="AF31" s="97"/>
    </row>
    <row r="32" ht="11.25" customHeight="1">
      <c r="A32" s="190" t="s">
        <v>3766</v>
      </c>
      <c r="B32" s="323" t="s">
        <v>3741</v>
      </c>
      <c r="C32" s="190" t="s">
        <v>3835</v>
      </c>
      <c r="D32" s="493" t="s">
        <v>52</v>
      </c>
      <c r="E32" s="190" t="s">
        <v>3768</v>
      </c>
      <c r="F32" s="323" t="s">
        <v>3769</v>
      </c>
      <c r="G32" s="483" t="s">
        <v>3770</v>
      </c>
      <c r="H32" s="483"/>
      <c r="I32" s="483" t="s">
        <v>3771</v>
      </c>
      <c r="J32" s="494">
        <v>2.0</v>
      </c>
      <c r="K32" s="494">
        <v>2.0</v>
      </c>
      <c r="L32" s="494">
        <v>2.0</v>
      </c>
      <c r="M32" s="491">
        <v>50.0</v>
      </c>
      <c r="N32" s="487">
        <v>25.0</v>
      </c>
      <c r="O32" s="147" t="s">
        <v>82</v>
      </c>
      <c r="P32" s="97"/>
      <c r="Q32" s="97"/>
      <c r="R32" s="97"/>
      <c r="S32" s="97"/>
      <c r="T32" s="97"/>
      <c r="U32" s="97"/>
      <c r="V32" s="97"/>
      <c r="W32" s="97"/>
      <c r="X32" s="97"/>
      <c r="Y32" s="97"/>
      <c r="Z32" s="97"/>
      <c r="AA32" s="97"/>
      <c r="AB32" s="97"/>
      <c r="AC32" s="97"/>
      <c r="AD32" s="97"/>
      <c r="AE32" s="97"/>
      <c r="AF32" s="97"/>
    </row>
    <row r="33" ht="11.25" customHeight="1">
      <c r="A33" s="100" t="s">
        <v>3836</v>
      </c>
      <c r="B33" s="81" t="s">
        <v>3749</v>
      </c>
      <c r="C33" s="100" t="s">
        <v>3837</v>
      </c>
      <c r="D33" s="81" t="s">
        <v>89</v>
      </c>
      <c r="E33" s="100" t="s">
        <v>3838</v>
      </c>
      <c r="F33" s="81" t="s">
        <v>3839</v>
      </c>
      <c r="G33" s="81" t="s">
        <v>3840</v>
      </c>
      <c r="H33" s="332" t="s">
        <v>3841</v>
      </c>
      <c r="I33" s="81" t="s">
        <v>3842</v>
      </c>
      <c r="J33" s="481">
        <v>2.0</v>
      </c>
      <c r="K33" s="481">
        <v>2.0</v>
      </c>
      <c r="L33" s="481">
        <v>2.0</v>
      </c>
      <c r="M33" s="482">
        <v>100.0</v>
      </c>
      <c r="N33" s="91">
        <v>50.0</v>
      </c>
      <c r="O33" s="165" t="s">
        <v>100</v>
      </c>
      <c r="P33" s="97"/>
      <c r="Q33" s="97"/>
      <c r="R33" s="97"/>
      <c r="S33" s="97"/>
      <c r="T33" s="97"/>
      <c r="U33" s="97"/>
      <c r="V33" s="97"/>
      <c r="W33" s="97"/>
      <c r="X33" s="97"/>
      <c r="Y33" s="97"/>
      <c r="Z33" s="97"/>
      <c r="AA33" s="97"/>
      <c r="AB33" s="97"/>
      <c r="AC33" s="97"/>
      <c r="AD33" s="97"/>
      <c r="AE33" s="97"/>
      <c r="AF33" s="97"/>
    </row>
    <row r="34" ht="11.25" customHeight="1">
      <c r="A34" s="100" t="s">
        <v>3836</v>
      </c>
      <c r="B34" s="81" t="s">
        <v>3749</v>
      </c>
      <c r="C34" s="100" t="s">
        <v>3837</v>
      </c>
      <c r="D34" s="81" t="s">
        <v>89</v>
      </c>
      <c r="E34" s="100" t="s">
        <v>3838</v>
      </c>
      <c r="F34" s="81" t="s">
        <v>3839</v>
      </c>
      <c r="G34" s="81" t="s">
        <v>3840</v>
      </c>
      <c r="H34" s="225" t="s">
        <v>3841</v>
      </c>
      <c r="I34" s="81" t="s">
        <v>3842</v>
      </c>
      <c r="J34" s="481">
        <v>2.0</v>
      </c>
      <c r="K34" s="481">
        <v>2.0</v>
      </c>
      <c r="L34" s="481">
        <v>2.0</v>
      </c>
      <c r="M34" s="482">
        <v>100.0</v>
      </c>
      <c r="N34" s="91">
        <v>50.0</v>
      </c>
      <c r="O34" s="165" t="s">
        <v>481</v>
      </c>
      <c r="P34" s="97"/>
      <c r="Q34" s="97"/>
      <c r="R34" s="97"/>
      <c r="S34" s="97"/>
      <c r="T34" s="97"/>
      <c r="U34" s="97"/>
      <c r="V34" s="97"/>
      <c r="W34" s="97"/>
      <c r="X34" s="97"/>
      <c r="Y34" s="97"/>
      <c r="Z34" s="97"/>
      <c r="AA34" s="97"/>
      <c r="AB34" s="97"/>
      <c r="AC34" s="97"/>
      <c r="AD34" s="97"/>
      <c r="AE34" s="97"/>
      <c r="AF34" s="97"/>
    </row>
    <row r="35" ht="11.25" customHeight="1">
      <c r="A35" s="100" t="s">
        <v>3843</v>
      </c>
      <c r="B35" s="81" t="s">
        <v>3741</v>
      </c>
      <c r="C35" s="100" t="s">
        <v>3844</v>
      </c>
      <c r="D35" s="81" t="s">
        <v>89</v>
      </c>
      <c r="E35" s="100" t="s">
        <v>3845</v>
      </c>
      <c r="F35" s="81" t="s">
        <v>3846</v>
      </c>
      <c r="G35" s="82" t="s">
        <v>3847</v>
      </c>
      <c r="H35" s="82" t="s">
        <v>3848</v>
      </c>
      <c r="I35" s="82" t="s">
        <v>3849</v>
      </c>
      <c r="J35" s="481">
        <v>2.0</v>
      </c>
      <c r="K35" s="481">
        <v>2.0</v>
      </c>
      <c r="L35" s="481">
        <v>2.0</v>
      </c>
      <c r="M35" s="482">
        <v>100.0</v>
      </c>
      <c r="N35" s="91">
        <v>50.0</v>
      </c>
      <c r="O35" s="136" t="s">
        <v>104</v>
      </c>
      <c r="P35" s="97"/>
      <c r="Q35" s="97"/>
      <c r="R35" s="97"/>
      <c r="S35" s="97"/>
      <c r="T35" s="97"/>
      <c r="U35" s="97"/>
      <c r="V35" s="97"/>
      <c r="W35" s="97"/>
      <c r="X35" s="97"/>
      <c r="Y35" s="97"/>
      <c r="Z35" s="97"/>
      <c r="AA35" s="97"/>
      <c r="AB35" s="97"/>
      <c r="AC35" s="97"/>
      <c r="AD35" s="97"/>
      <c r="AE35" s="97"/>
      <c r="AF35" s="97"/>
    </row>
    <row r="36" ht="11.25" customHeight="1">
      <c r="A36" s="100" t="s">
        <v>3850</v>
      </c>
      <c r="B36" s="81" t="s">
        <v>3741</v>
      </c>
      <c r="C36" s="100" t="s">
        <v>2714</v>
      </c>
      <c r="D36" s="81" t="s">
        <v>89</v>
      </c>
      <c r="E36" s="100" t="s">
        <v>3851</v>
      </c>
      <c r="F36" s="81" t="s">
        <v>3852</v>
      </c>
      <c r="G36" s="82" t="s">
        <v>3853</v>
      </c>
      <c r="H36" s="480" t="s">
        <v>3854</v>
      </c>
      <c r="I36" s="82" t="s">
        <v>3855</v>
      </c>
      <c r="J36" s="481">
        <v>1.0</v>
      </c>
      <c r="K36" s="481">
        <v>1.0</v>
      </c>
      <c r="L36" s="481">
        <v>1.0</v>
      </c>
      <c r="M36" s="482">
        <v>100.0</v>
      </c>
      <c r="N36" s="91">
        <v>100.0</v>
      </c>
      <c r="O36" s="136" t="s">
        <v>105</v>
      </c>
      <c r="P36" s="97"/>
      <c r="Q36" s="97"/>
      <c r="R36" s="97"/>
      <c r="S36" s="97"/>
      <c r="T36" s="97"/>
      <c r="U36" s="97"/>
      <c r="V36" s="97"/>
      <c r="W36" s="97"/>
      <c r="X36" s="97"/>
      <c r="Y36" s="97"/>
      <c r="Z36" s="97"/>
      <c r="AA36" s="97"/>
      <c r="AB36" s="97"/>
      <c r="AC36" s="97"/>
      <c r="AD36" s="97"/>
      <c r="AE36" s="97"/>
      <c r="AF36" s="97"/>
    </row>
    <row r="37" ht="11.25" customHeight="1">
      <c r="A37" s="100" t="s">
        <v>3856</v>
      </c>
      <c r="B37" s="81" t="s">
        <v>3749</v>
      </c>
      <c r="C37" s="100" t="s">
        <v>3857</v>
      </c>
      <c r="D37" s="81" t="s">
        <v>89</v>
      </c>
      <c r="E37" s="100" t="s">
        <v>3858</v>
      </c>
      <c r="F37" s="81" t="s">
        <v>3859</v>
      </c>
      <c r="G37" s="82" t="s">
        <v>3860</v>
      </c>
      <c r="H37" s="82" t="s">
        <v>3861</v>
      </c>
      <c r="I37" s="82" t="s">
        <v>3862</v>
      </c>
      <c r="J37" s="481">
        <v>3.0</v>
      </c>
      <c r="K37" s="481">
        <v>1.0</v>
      </c>
      <c r="L37" s="481">
        <v>3.0</v>
      </c>
      <c r="M37" s="482">
        <v>100.0</v>
      </c>
      <c r="N37" s="91">
        <v>33.33</v>
      </c>
      <c r="O37" s="136" t="s">
        <v>111</v>
      </c>
      <c r="P37" s="97"/>
      <c r="Q37" s="97"/>
      <c r="R37" s="97"/>
      <c r="S37" s="97"/>
      <c r="T37" s="97"/>
      <c r="U37" s="97"/>
      <c r="V37" s="97"/>
      <c r="W37" s="97"/>
      <c r="X37" s="97"/>
      <c r="Y37" s="97"/>
      <c r="Z37" s="97"/>
      <c r="AA37" s="97"/>
      <c r="AB37" s="97"/>
      <c r="AC37" s="97"/>
      <c r="AD37" s="97"/>
      <c r="AE37" s="97"/>
      <c r="AF37" s="97"/>
    </row>
    <row r="38" ht="11.25" customHeight="1">
      <c r="A38" s="100" t="s">
        <v>3843</v>
      </c>
      <c r="B38" s="81" t="s">
        <v>3749</v>
      </c>
      <c r="C38" s="100" t="s">
        <v>3863</v>
      </c>
      <c r="D38" s="81" t="s">
        <v>89</v>
      </c>
      <c r="E38" s="100" t="s">
        <v>3858</v>
      </c>
      <c r="F38" s="81" t="s">
        <v>3859</v>
      </c>
      <c r="G38" s="82" t="s">
        <v>3847</v>
      </c>
      <c r="H38" s="82" t="s">
        <v>3864</v>
      </c>
      <c r="I38" s="82" t="s">
        <v>3862</v>
      </c>
      <c r="J38" s="481">
        <v>2.0</v>
      </c>
      <c r="K38" s="481">
        <v>2.0</v>
      </c>
      <c r="L38" s="481">
        <v>2.0</v>
      </c>
      <c r="M38" s="482">
        <v>100.0</v>
      </c>
      <c r="N38" s="91">
        <v>50.0</v>
      </c>
      <c r="O38" s="136" t="s">
        <v>111</v>
      </c>
      <c r="P38" s="97"/>
      <c r="Q38" s="97"/>
      <c r="R38" s="97"/>
      <c r="S38" s="97"/>
      <c r="T38" s="97"/>
      <c r="U38" s="97"/>
      <c r="V38" s="97"/>
      <c r="W38" s="97"/>
      <c r="X38" s="97"/>
      <c r="Y38" s="97"/>
      <c r="Z38" s="97"/>
      <c r="AA38" s="97"/>
      <c r="AB38" s="97"/>
      <c r="AC38" s="97"/>
      <c r="AD38" s="97"/>
      <c r="AE38" s="97"/>
      <c r="AF38" s="97"/>
    </row>
    <row r="39" ht="11.25" customHeight="1">
      <c r="A39" s="100" t="s">
        <v>3865</v>
      </c>
      <c r="B39" s="81" t="s">
        <v>3741</v>
      </c>
      <c r="C39" s="100" t="s">
        <v>3866</v>
      </c>
      <c r="D39" s="81" t="s">
        <v>89</v>
      </c>
      <c r="E39" s="100" t="s">
        <v>3858</v>
      </c>
      <c r="F39" s="81" t="s">
        <v>3867</v>
      </c>
      <c r="G39" s="82" t="s">
        <v>3868</v>
      </c>
      <c r="H39" s="82" t="s">
        <v>3869</v>
      </c>
      <c r="I39" s="82" t="s">
        <v>3870</v>
      </c>
      <c r="J39" s="481">
        <v>2.0</v>
      </c>
      <c r="K39" s="481">
        <v>2.0</v>
      </c>
      <c r="L39" s="481">
        <v>2.0</v>
      </c>
      <c r="M39" s="482">
        <v>100.0</v>
      </c>
      <c r="N39" s="91">
        <v>50.0</v>
      </c>
      <c r="O39" s="136" t="s">
        <v>113</v>
      </c>
      <c r="P39" s="97"/>
      <c r="Q39" s="97"/>
      <c r="R39" s="97"/>
      <c r="S39" s="97"/>
      <c r="T39" s="97"/>
      <c r="U39" s="97"/>
      <c r="V39" s="97"/>
      <c r="W39" s="97"/>
      <c r="X39" s="97"/>
      <c r="Y39" s="97"/>
      <c r="Z39" s="97"/>
      <c r="AA39" s="97"/>
      <c r="AB39" s="97"/>
      <c r="AC39" s="97"/>
      <c r="AD39" s="97"/>
      <c r="AE39" s="97"/>
      <c r="AF39" s="97"/>
    </row>
    <row r="40" ht="11.25" customHeight="1">
      <c r="A40" s="100" t="s">
        <v>3871</v>
      </c>
      <c r="B40" s="81" t="s">
        <v>3741</v>
      </c>
      <c r="C40" s="100" t="s">
        <v>3872</v>
      </c>
      <c r="D40" s="81" t="s">
        <v>89</v>
      </c>
      <c r="E40" s="100" t="s">
        <v>3873</v>
      </c>
      <c r="F40" s="81" t="s">
        <v>3874</v>
      </c>
      <c r="G40" s="82" t="s">
        <v>3875</v>
      </c>
      <c r="H40" s="82" t="s">
        <v>3876</v>
      </c>
      <c r="I40" s="82" t="s">
        <v>3877</v>
      </c>
      <c r="J40" s="481">
        <v>3.0</v>
      </c>
      <c r="K40" s="481">
        <v>3.0</v>
      </c>
      <c r="L40" s="481">
        <v>3.0</v>
      </c>
      <c r="M40" s="482">
        <v>150.0</v>
      </c>
      <c r="N40" s="91">
        <v>50.0</v>
      </c>
      <c r="O40" s="136" t="s">
        <v>117</v>
      </c>
      <c r="P40" s="97"/>
      <c r="Q40" s="97"/>
      <c r="R40" s="97"/>
      <c r="S40" s="97"/>
      <c r="T40" s="97"/>
      <c r="U40" s="97"/>
      <c r="V40" s="97"/>
      <c r="W40" s="97"/>
      <c r="X40" s="97"/>
      <c r="Y40" s="97"/>
      <c r="Z40" s="97"/>
      <c r="AA40" s="97"/>
      <c r="AB40" s="97"/>
      <c r="AC40" s="97"/>
      <c r="AD40" s="97"/>
      <c r="AE40" s="97"/>
      <c r="AF40" s="97"/>
    </row>
    <row r="41" ht="11.25" customHeight="1">
      <c r="A41" s="100" t="s">
        <v>3878</v>
      </c>
      <c r="B41" s="81" t="s">
        <v>3741</v>
      </c>
      <c r="C41" s="100" t="s">
        <v>3879</v>
      </c>
      <c r="D41" s="81" t="s">
        <v>89</v>
      </c>
      <c r="E41" s="100" t="s">
        <v>3858</v>
      </c>
      <c r="F41" s="81" t="s">
        <v>3880</v>
      </c>
      <c r="G41" s="82" t="s">
        <v>3881</v>
      </c>
      <c r="H41" s="82" t="s">
        <v>3882</v>
      </c>
      <c r="I41" s="82" t="s">
        <v>3883</v>
      </c>
      <c r="J41" s="82">
        <v>2.0</v>
      </c>
      <c r="K41" s="82">
        <v>2.0</v>
      </c>
      <c r="L41" s="82">
        <v>2.0</v>
      </c>
      <c r="M41" s="164">
        <v>100.0</v>
      </c>
      <c r="N41" s="91">
        <v>50.0</v>
      </c>
      <c r="O41" s="136" t="s">
        <v>117</v>
      </c>
      <c r="P41" s="97"/>
      <c r="Q41" s="97"/>
      <c r="R41" s="97"/>
      <c r="S41" s="97"/>
      <c r="T41" s="97"/>
      <c r="U41" s="97"/>
      <c r="V41" s="97"/>
      <c r="W41" s="97"/>
      <c r="X41" s="97"/>
      <c r="Y41" s="97"/>
      <c r="Z41" s="97"/>
      <c r="AA41" s="97"/>
      <c r="AB41" s="97"/>
      <c r="AC41" s="97"/>
      <c r="AD41" s="97"/>
      <c r="AE41" s="97"/>
      <c r="AF41" s="97"/>
    </row>
    <row r="42" ht="11.25" customHeight="1">
      <c r="A42" s="100" t="s">
        <v>3884</v>
      </c>
      <c r="B42" s="81" t="s">
        <v>3749</v>
      </c>
      <c r="C42" s="100" t="s">
        <v>3885</v>
      </c>
      <c r="D42" s="81" t="s">
        <v>52</v>
      </c>
      <c r="E42" s="100" t="s">
        <v>3886</v>
      </c>
      <c r="F42" s="81" t="s">
        <v>3887</v>
      </c>
      <c r="G42" s="82" t="s">
        <v>3888</v>
      </c>
      <c r="H42" s="82" t="s">
        <v>3889</v>
      </c>
      <c r="I42" s="82" t="s">
        <v>3890</v>
      </c>
      <c r="J42" s="481">
        <v>1.0</v>
      </c>
      <c r="K42" s="481">
        <v>1.0</v>
      </c>
      <c r="L42" s="481">
        <v>5.0</v>
      </c>
      <c r="M42" s="482">
        <v>100.0</v>
      </c>
      <c r="N42" s="91">
        <v>100.0</v>
      </c>
      <c r="O42" s="100" t="s">
        <v>711</v>
      </c>
      <c r="P42" s="97"/>
      <c r="Q42" s="97"/>
      <c r="R42" s="97"/>
      <c r="S42" s="97"/>
      <c r="T42" s="97"/>
      <c r="U42" s="97"/>
      <c r="V42" s="97"/>
      <c r="W42" s="97"/>
      <c r="X42" s="97"/>
      <c r="Y42" s="97"/>
      <c r="Z42" s="97"/>
      <c r="AA42" s="97"/>
      <c r="AB42" s="97"/>
      <c r="AC42" s="97"/>
      <c r="AD42" s="97"/>
      <c r="AE42" s="97"/>
      <c r="AF42" s="97"/>
    </row>
    <row r="43" ht="11.25" customHeight="1">
      <c r="A43" s="100" t="s">
        <v>3891</v>
      </c>
      <c r="B43" s="81" t="s">
        <v>3749</v>
      </c>
      <c r="C43" s="100" t="s">
        <v>3892</v>
      </c>
      <c r="D43" s="81" t="s">
        <v>52</v>
      </c>
      <c r="E43" s="100" t="s">
        <v>3886</v>
      </c>
      <c r="F43" s="81" t="s">
        <v>3887</v>
      </c>
      <c r="G43" s="82" t="s">
        <v>3893</v>
      </c>
      <c r="H43" s="82" t="s">
        <v>3889</v>
      </c>
      <c r="I43" s="82" t="s">
        <v>3894</v>
      </c>
      <c r="J43" s="82">
        <v>1.0</v>
      </c>
      <c r="K43" s="82">
        <v>1.0</v>
      </c>
      <c r="L43" s="82">
        <v>4.0</v>
      </c>
      <c r="M43" s="164">
        <v>100.0</v>
      </c>
      <c r="N43" s="91">
        <v>100.0</v>
      </c>
      <c r="O43" s="100" t="s">
        <v>711</v>
      </c>
      <c r="P43" s="97"/>
      <c r="Q43" s="97"/>
      <c r="R43" s="97"/>
      <c r="S43" s="97"/>
      <c r="T43" s="97"/>
      <c r="U43" s="97"/>
      <c r="V43" s="97"/>
      <c r="W43" s="97"/>
      <c r="X43" s="97"/>
      <c r="Y43" s="97"/>
      <c r="Z43" s="97"/>
      <c r="AA43" s="97"/>
      <c r="AB43" s="97"/>
      <c r="AC43" s="97"/>
      <c r="AD43" s="97"/>
      <c r="AE43" s="97"/>
      <c r="AF43" s="97"/>
    </row>
    <row r="44" ht="11.25" customHeight="1">
      <c r="A44" s="100" t="s">
        <v>3895</v>
      </c>
      <c r="B44" s="81" t="s">
        <v>3749</v>
      </c>
      <c r="C44" s="100" t="s">
        <v>3896</v>
      </c>
      <c r="D44" s="81" t="s">
        <v>52</v>
      </c>
      <c r="E44" s="100" t="s">
        <v>3897</v>
      </c>
      <c r="F44" s="81" t="s">
        <v>3744</v>
      </c>
      <c r="G44" s="82" t="s">
        <v>3898</v>
      </c>
      <c r="H44" s="82"/>
      <c r="I44" s="82" t="s">
        <v>3899</v>
      </c>
      <c r="J44" s="82">
        <v>1.0</v>
      </c>
      <c r="K44" s="82">
        <v>1.0</v>
      </c>
      <c r="L44" s="82">
        <v>3.0</v>
      </c>
      <c r="M44" s="164">
        <v>100.0</v>
      </c>
      <c r="N44" s="91">
        <v>100.0</v>
      </c>
      <c r="O44" s="100" t="s">
        <v>711</v>
      </c>
      <c r="P44" s="97"/>
      <c r="Q44" s="97"/>
      <c r="R44" s="97"/>
      <c r="S44" s="97"/>
      <c r="T44" s="97"/>
      <c r="U44" s="97"/>
      <c r="V44" s="97"/>
      <c r="W44" s="97"/>
      <c r="X44" s="97"/>
      <c r="Y44" s="97"/>
      <c r="Z44" s="97"/>
      <c r="AA44" s="97"/>
      <c r="AB44" s="97"/>
      <c r="AC44" s="97"/>
      <c r="AD44" s="97"/>
      <c r="AE44" s="97"/>
      <c r="AF44" s="97"/>
    </row>
    <row r="45" ht="11.25" customHeight="1">
      <c r="A45" s="100" t="s">
        <v>3900</v>
      </c>
      <c r="B45" s="81" t="s">
        <v>3749</v>
      </c>
      <c r="C45" s="100" t="s">
        <v>3901</v>
      </c>
      <c r="D45" s="81" t="s">
        <v>52</v>
      </c>
      <c r="E45" s="100" t="s">
        <v>3897</v>
      </c>
      <c r="F45" s="81" t="s">
        <v>3744</v>
      </c>
      <c r="G45" s="82" t="s">
        <v>3902</v>
      </c>
      <c r="H45" s="82"/>
      <c r="I45" s="82" t="s">
        <v>3899</v>
      </c>
      <c r="J45" s="82">
        <v>2.0</v>
      </c>
      <c r="K45" s="82">
        <v>2.0</v>
      </c>
      <c r="L45" s="82">
        <v>4.0</v>
      </c>
      <c r="M45" s="164">
        <v>100.0</v>
      </c>
      <c r="N45" s="91">
        <v>50.0</v>
      </c>
      <c r="O45" s="100" t="s">
        <v>711</v>
      </c>
      <c r="P45" s="97"/>
      <c r="Q45" s="97"/>
      <c r="R45" s="97"/>
      <c r="S45" s="97"/>
      <c r="T45" s="97"/>
      <c r="U45" s="97"/>
      <c r="V45" s="97"/>
      <c r="W45" s="97"/>
      <c r="X45" s="97"/>
      <c r="Y45" s="97"/>
      <c r="Z45" s="97"/>
      <c r="AA45" s="97"/>
      <c r="AB45" s="97"/>
      <c r="AC45" s="97"/>
      <c r="AD45" s="97"/>
      <c r="AE45" s="97"/>
      <c r="AF45" s="97"/>
    </row>
    <row r="46" ht="11.25" customHeight="1">
      <c r="A46" s="171"/>
      <c r="B46" s="354"/>
      <c r="C46" s="172"/>
      <c r="D46" s="172"/>
      <c r="E46" s="172"/>
      <c r="F46" s="172"/>
      <c r="G46" s="445"/>
      <c r="H46" s="174"/>
      <c r="I46" s="174"/>
      <c r="J46" s="174"/>
      <c r="K46" s="174"/>
      <c r="L46" s="174"/>
      <c r="M46" s="174"/>
      <c r="N46" s="495"/>
      <c r="O46" s="92"/>
      <c r="P46" s="97"/>
      <c r="Q46" s="97"/>
      <c r="R46" s="97"/>
      <c r="S46" s="97"/>
      <c r="T46" s="97"/>
      <c r="U46" s="97"/>
      <c r="V46" s="97"/>
      <c r="W46" s="97"/>
      <c r="X46" s="97"/>
      <c r="Y46" s="97"/>
      <c r="Z46" s="97"/>
      <c r="AA46" s="97"/>
      <c r="AB46" s="97"/>
      <c r="AC46" s="97"/>
      <c r="AD46" s="97"/>
      <c r="AE46" s="97"/>
      <c r="AF46" s="97"/>
    </row>
    <row r="47" ht="11.25" customHeight="1">
      <c r="A47" s="171"/>
      <c r="B47" s="354"/>
      <c r="C47" s="172"/>
      <c r="D47" s="172"/>
      <c r="E47" s="172"/>
      <c r="F47" s="172"/>
      <c r="G47" s="445"/>
      <c r="H47" s="174"/>
      <c r="I47" s="174"/>
      <c r="J47" s="174"/>
      <c r="K47" s="174"/>
      <c r="L47" s="174"/>
      <c r="M47" s="174"/>
      <c r="N47" s="175"/>
      <c r="O47" s="92"/>
      <c r="P47" s="97"/>
      <c r="Q47" s="97"/>
      <c r="R47" s="97"/>
      <c r="S47" s="97"/>
      <c r="T47" s="97"/>
      <c r="U47" s="97"/>
      <c r="V47" s="97"/>
      <c r="W47" s="97"/>
      <c r="X47" s="97"/>
      <c r="Y47" s="97"/>
      <c r="Z47" s="97"/>
      <c r="AA47" s="97"/>
      <c r="AB47" s="97"/>
      <c r="AC47" s="97"/>
      <c r="AD47" s="97"/>
      <c r="AE47" s="97"/>
      <c r="AF47" s="97"/>
    </row>
    <row r="48" ht="11.25" customHeight="1">
      <c r="A48" s="177" t="s">
        <v>118</v>
      </c>
      <c r="B48" s="156"/>
      <c r="C48" s="156"/>
      <c r="D48" s="1"/>
      <c r="E48" s="1"/>
      <c r="F48" s="1"/>
      <c r="G48" s="59"/>
      <c r="H48" s="152"/>
      <c r="I48" s="152"/>
      <c r="J48" s="152"/>
      <c r="K48" s="152"/>
      <c r="L48" s="152"/>
      <c r="M48" s="152"/>
      <c r="N48" s="152">
        <f>SUM(N11:N47)</f>
        <v>1844.99</v>
      </c>
      <c r="O48" s="97"/>
      <c r="P48" s="97"/>
      <c r="Q48" s="97"/>
      <c r="R48" s="97"/>
      <c r="S48" s="97"/>
      <c r="T48" s="97"/>
      <c r="U48" s="97"/>
      <c r="V48" s="97"/>
      <c r="W48" s="97"/>
      <c r="X48" s="97"/>
      <c r="Y48" s="97"/>
      <c r="Z48" s="97"/>
      <c r="AA48" s="97"/>
      <c r="AB48" s="97"/>
      <c r="AC48" s="97"/>
      <c r="AD48" s="97"/>
      <c r="AE48" s="97"/>
      <c r="AF48" s="97"/>
    </row>
    <row r="49" ht="11.25" customHeight="1">
      <c r="A49" s="155"/>
      <c r="B49" s="156"/>
      <c r="C49" s="156"/>
      <c r="D49" s="1"/>
      <c r="E49" s="1"/>
      <c r="F49" s="1"/>
      <c r="G49" s="1"/>
      <c r="H49" s="1"/>
      <c r="I49" s="1"/>
      <c r="J49" s="1"/>
      <c r="K49" s="1"/>
      <c r="L49" s="1"/>
      <c r="M49" s="1"/>
      <c r="N49" s="1"/>
      <c r="O49" s="97"/>
      <c r="P49" s="97"/>
      <c r="Q49" s="97"/>
      <c r="R49" s="97"/>
      <c r="S49" s="97"/>
      <c r="T49" s="97"/>
      <c r="U49" s="97"/>
      <c r="V49" s="97"/>
      <c r="W49" s="97"/>
      <c r="X49" s="97"/>
      <c r="Y49" s="97"/>
      <c r="Z49" s="97"/>
      <c r="AA49" s="97"/>
      <c r="AB49" s="97"/>
      <c r="AC49" s="97"/>
      <c r="AD49" s="97"/>
      <c r="AE49" s="97"/>
      <c r="AF49" s="97"/>
    </row>
    <row r="50" ht="11.25" customHeight="1">
      <c r="A50" s="178" t="s">
        <v>742</v>
      </c>
      <c r="B50" s="154"/>
      <c r="C50" s="154"/>
      <c r="D50" s="154"/>
      <c r="E50" s="154"/>
      <c r="F50" s="154"/>
      <c r="G50" s="154"/>
      <c r="H50" s="154"/>
      <c r="I50" s="154"/>
      <c r="J50" s="154"/>
      <c r="K50" s="154"/>
      <c r="L50" s="154"/>
      <c r="M50" s="154"/>
      <c r="N50" s="154"/>
      <c r="O50" s="97"/>
      <c r="P50" s="97"/>
      <c r="Q50" s="97"/>
      <c r="R50" s="97"/>
      <c r="S50" s="97"/>
      <c r="T50" s="97"/>
      <c r="U50" s="97"/>
      <c r="V50" s="97"/>
      <c r="W50" s="97"/>
      <c r="X50" s="97"/>
      <c r="Y50" s="97"/>
      <c r="Z50" s="97"/>
      <c r="AA50" s="97"/>
      <c r="AB50" s="97"/>
      <c r="AC50" s="97"/>
      <c r="AD50" s="97"/>
      <c r="AE50" s="97"/>
      <c r="AF50" s="97"/>
    </row>
    <row r="51" ht="15.75" customHeight="1">
      <c r="A51" s="155"/>
      <c r="B51" s="156"/>
      <c r="C51" s="156"/>
      <c r="D51" s="1"/>
      <c r="E51" s="1"/>
      <c r="F51" s="1"/>
      <c r="G51" s="1"/>
      <c r="H51" s="1"/>
      <c r="I51" s="1"/>
      <c r="J51" s="1"/>
      <c r="K51" s="1"/>
      <c r="L51" s="1"/>
      <c r="M51" s="1"/>
      <c r="N51" s="1"/>
      <c r="O51" s="4"/>
      <c r="P51" s="4"/>
      <c r="Q51" s="4"/>
      <c r="R51" s="4"/>
      <c r="S51" s="4"/>
      <c r="T51" s="4"/>
      <c r="U51" s="4"/>
      <c r="V51" s="4"/>
      <c r="W51" s="4"/>
      <c r="X51" s="4"/>
      <c r="Y51" s="4"/>
      <c r="Z51" s="4"/>
      <c r="AA51" s="4"/>
      <c r="AB51" s="4"/>
      <c r="AC51" s="4"/>
      <c r="AD51" s="4"/>
      <c r="AE51" s="4"/>
      <c r="AF51" s="4"/>
    </row>
    <row r="52" ht="15.75" customHeight="1">
      <c r="A52" s="155"/>
      <c r="B52" s="156"/>
      <c r="C52" s="156"/>
      <c r="D52" s="1"/>
      <c r="E52" s="1"/>
      <c r="F52" s="1"/>
      <c r="G52" s="1"/>
      <c r="H52" s="1"/>
      <c r="I52" s="1"/>
      <c r="J52" s="1"/>
      <c r="K52" s="1"/>
      <c r="L52" s="1"/>
      <c r="M52" s="1"/>
      <c r="N52" s="1"/>
      <c r="O52" s="4"/>
      <c r="P52" s="4"/>
      <c r="Q52" s="4"/>
      <c r="R52" s="4"/>
      <c r="S52" s="4"/>
      <c r="T52" s="4"/>
      <c r="U52" s="4"/>
      <c r="V52" s="4"/>
      <c r="W52" s="4"/>
      <c r="X52" s="4"/>
      <c r="Y52" s="4"/>
      <c r="Z52" s="4"/>
      <c r="AA52" s="4"/>
      <c r="AB52" s="4"/>
      <c r="AC52" s="4"/>
      <c r="AD52" s="4"/>
      <c r="AE52" s="4"/>
      <c r="AF52" s="4"/>
    </row>
    <row r="53" ht="15.75" customHeight="1">
      <c r="A53" s="155"/>
      <c r="B53" s="156"/>
      <c r="C53" s="156"/>
      <c r="D53" s="1"/>
      <c r="E53" s="1"/>
      <c r="F53" s="1"/>
      <c r="G53" s="1"/>
      <c r="H53" s="1"/>
      <c r="I53" s="1"/>
      <c r="J53" s="1"/>
      <c r="K53" s="1"/>
      <c r="L53" s="1"/>
      <c r="M53" s="1"/>
      <c r="N53" s="1"/>
      <c r="O53" s="4"/>
      <c r="P53" s="4"/>
      <c r="Q53" s="4"/>
      <c r="R53" s="4"/>
      <c r="S53" s="4"/>
      <c r="T53" s="4"/>
      <c r="U53" s="4"/>
      <c r="V53" s="4"/>
      <c r="W53" s="4"/>
      <c r="X53" s="4"/>
      <c r="Y53" s="4"/>
      <c r="Z53" s="4"/>
      <c r="AA53" s="4"/>
      <c r="AB53" s="4"/>
      <c r="AC53" s="4"/>
      <c r="AD53" s="4"/>
      <c r="AE53" s="4"/>
      <c r="AF53" s="4"/>
    </row>
    <row r="54" ht="15.75" customHeight="1">
      <c r="A54" s="155"/>
      <c r="B54" s="156"/>
      <c r="C54" s="156"/>
      <c r="D54" s="1"/>
      <c r="E54" s="1"/>
      <c r="F54" s="1"/>
      <c r="G54" s="1"/>
      <c r="H54" s="1"/>
      <c r="I54" s="1"/>
      <c r="J54" s="1"/>
      <c r="K54" s="1"/>
      <c r="L54" s="1"/>
      <c r="M54" s="1"/>
      <c r="N54" s="1"/>
      <c r="O54" s="4"/>
      <c r="P54" s="4"/>
      <c r="Q54" s="4"/>
      <c r="R54" s="4"/>
      <c r="S54" s="4"/>
      <c r="T54" s="4"/>
      <c r="U54" s="4"/>
      <c r="V54" s="4"/>
      <c r="W54" s="4"/>
      <c r="X54" s="4"/>
      <c r="Y54" s="4"/>
      <c r="Z54" s="4"/>
      <c r="AA54" s="4"/>
      <c r="AB54" s="4"/>
      <c r="AC54" s="4"/>
      <c r="AD54" s="4"/>
      <c r="AE54" s="4"/>
      <c r="AF54" s="4"/>
    </row>
    <row r="55" ht="15.75" customHeight="1">
      <c r="A55" s="155"/>
      <c r="B55" s="156"/>
      <c r="C55" s="156"/>
      <c r="D55" s="1"/>
      <c r="E55" s="1"/>
      <c r="F55" s="1"/>
      <c r="G55" s="1"/>
      <c r="H55" s="1"/>
      <c r="I55" s="1"/>
      <c r="J55" s="1"/>
      <c r="K55" s="1"/>
      <c r="L55" s="1"/>
      <c r="M55" s="1"/>
      <c r="N55" s="1"/>
      <c r="O55" s="4"/>
      <c r="P55" s="4"/>
      <c r="Q55" s="4"/>
      <c r="R55" s="4"/>
      <c r="S55" s="4"/>
      <c r="T55" s="4"/>
      <c r="U55" s="4"/>
      <c r="V55" s="4"/>
      <c r="W55" s="4"/>
      <c r="X55" s="4"/>
      <c r="Y55" s="4"/>
      <c r="Z55" s="4"/>
      <c r="AA55" s="4"/>
      <c r="AB55" s="4"/>
      <c r="AC55" s="4"/>
      <c r="AD55" s="4"/>
      <c r="AE55" s="4"/>
      <c r="AF55" s="4"/>
    </row>
    <row r="56" ht="15.75" customHeight="1">
      <c r="A56" s="155"/>
      <c r="B56" s="156"/>
      <c r="C56" s="156"/>
      <c r="D56" s="1"/>
      <c r="E56" s="1"/>
      <c r="F56" s="1"/>
      <c r="G56" s="1"/>
      <c r="H56" s="1"/>
      <c r="I56" s="1"/>
      <c r="J56" s="1"/>
      <c r="K56" s="1"/>
      <c r="L56" s="1"/>
      <c r="M56" s="1"/>
      <c r="N56" s="1"/>
      <c r="O56" s="4"/>
      <c r="P56" s="4"/>
      <c r="Q56" s="4"/>
      <c r="R56" s="4"/>
      <c r="S56" s="4"/>
      <c r="T56" s="4"/>
      <c r="U56" s="4"/>
      <c r="V56" s="4"/>
      <c r="W56" s="4"/>
      <c r="X56" s="4"/>
      <c r="Y56" s="4"/>
      <c r="Z56" s="4"/>
      <c r="AA56" s="4"/>
      <c r="AB56" s="4"/>
      <c r="AC56" s="4"/>
      <c r="AD56" s="4"/>
      <c r="AE56" s="4"/>
      <c r="AF56" s="4"/>
    </row>
    <row r="57" ht="15.75" customHeight="1">
      <c r="A57" s="155"/>
      <c r="B57" s="156"/>
      <c r="C57" s="156"/>
      <c r="D57" s="1"/>
      <c r="E57" s="1"/>
      <c r="F57" s="1"/>
      <c r="G57" s="1"/>
      <c r="H57" s="1"/>
      <c r="I57" s="1"/>
      <c r="J57" s="1"/>
      <c r="K57" s="1"/>
      <c r="L57" s="1"/>
      <c r="M57" s="1"/>
      <c r="N57" s="1"/>
      <c r="O57" s="4"/>
      <c r="P57" s="4"/>
      <c r="Q57" s="4"/>
      <c r="R57" s="4"/>
      <c r="S57" s="4"/>
      <c r="T57" s="4"/>
      <c r="U57" s="4"/>
      <c r="V57" s="4"/>
      <c r="W57" s="4"/>
      <c r="X57" s="4"/>
      <c r="Y57" s="4"/>
      <c r="Z57" s="4"/>
      <c r="AA57" s="4"/>
      <c r="AB57" s="4"/>
      <c r="AC57" s="4"/>
      <c r="AD57" s="4"/>
      <c r="AE57" s="4"/>
      <c r="AF57" s="4"/>
    </row>
    <row r="58" ht="15.75" customHeight="1">
      <c r="A58" s="155"/>
      <c r="B58" s="156"/>
      <c r="C58" s="156"/>
      <c r="D58" s="1"/>
      <c r="E58" s="1"/>
      <c r="F58" s="1"/>
      <c r="G58" s="1"/>
      <c r="H58" s="1"/>
      <c r="I58" s="1"/>
      <c r="J58" s="1"/>
      <c r="K58" s="1"/>
      <c r="L58" s="1"/>
      <c r="M58" s="1"/>
      <c r="N58" s="1"/>
      <c r="O58" s="4"/>
      <c r="P58" s="4"/>
      <c r="Q58" s="4"/>
      <c r="R58" s="4"/>
      <c r="S58" s="4"/>
      <c r="T58" s="4"/>
      <c r="U58" s="4"/>
      <c r="V58" s="4"/>
      <c r="W58" s="4"/>
      <c r="X58" s="4"/>
      <c r="Y58" s="4"/>
      <c r="Z58" s="4"/>
      <c r="AA58" s="4"/>
      <c r="AB58" s="4"/>
      <c r="AC58" s="4"/>
      <c r="AD58" s="4"/>
      <c r="AE58" s="4"/>
      <c r="AF58" s="4"/>
    </row>
    <row r="59" ht="15.75" customHeight="1">
      <c r="A59" s="155"/>
      <c r="B59" s="156"/>
      <c r="C59" s="156"/>
      <c r="D59" s="1"/>
      <c r="E59" s="1"/>
      <c r="F59" s="1"/>
      <c r="G59" s="1"/>
      <c r="H59" s="1"/>
      <c r="I59" s="1"/>
      <c r="J59" s="1"/>
      <c r="K59" s="1"/>
      <c r="L59" s="1"/>
      <c r="M59" s="1"/>
      <c r="N59" s="1"/>
      <c r="O59" s="4"/>
      <c r="P59" s="4"/>
      <c r="Q59" s="4"/>
      <c r="R59" s="4"/>
      <c r="S59" s="4"/>
      <c r="T59" s="4"/>
      <c r="U59" s="4"/>
      <c r="V59" s="4"/>
      <c r="W59" s="4"/>
      <c r="X59" s="4"/>
      <c r="Y59" s="4"/>
      <c r="Z59" s="4"/>
      <c r="AA59" s="4"/>
      <c r="AB59" s="4"/>
      <c r="AC59" s="4"/>
      <c r="AD59" s="4"/>
      <c r="AE59" s="4"/>
      <c r="AF59" s="4"/>
    </row>
    <row r="60" ht="15.75" customHeight="1">
      <c r="A60" s="155"/>
      <c r="B60" s="156"/>
      <c r="C60" s="156"/>
      <c r="D60" s="1"/>
      <c r="E60" s="1"/>
      <c r="F60" s="1"/>
      <c r="G60" s="1"/>
      <c r="H60" s="1"/>
      <c r="I60" s="1"/>
      <c r="J60" s="1"/>
      <c r="K60" s="1"/>
      <c r="L60" s="1"/>
      <c r="M60" s="1"/>
      <c r="N60" s="1"/>
      <c r="O60" s="4"/>
      <c r="P60" s="4"/>
      <c r="Q60" s="4"/>
      <c r="R60" s="4"/>
      <c r="S60" s="4"/>
      <c r="T60" s="4"/>
      <c r="U60" s="4"/>
      <c r="V60" s="4"/>
      <c r="W60" s="4"/>
      <c r="X60" s="4"/>
      <c r="Y60" s="4"/>
      <c r="Z60" s="4"/>
      <c r="AA60" s="4"/>
      <c r="AB60" s="4"/>
      <c r="AC60" s="4"/>
      <c r="AD60" s="4"/>
      <c r="AE60" s="4"/>
      <c r="AF60" s="4"/>
    </row>
    <row r="61" ht="15.75" customHeight="1">
      <c r="A61" s="155"/>
      <c r="B61" s="156"/>
      <c r="C61" s="156"/>
      <c r="D61" s="1"/>
      <c r="E61" s="1"/>
      <c r="F61" s="1"/>
      <c r="G61" s="1"/>
      <c r="H61" s="1"/>
      <c r="I61" s="1"/>
      <c r="J61" s="1"/>
      <c r="K61" s="1"/>
      <c r="L61" s="1"/>
      <c r="M61" s="1"/>
      <c r="N61" s="1"/>
      <c r="O61" s="4"/>
      <c r="P61" s="4"/>
      <c r="Q61" s="4"/>
      <c r="R61" s="4"/>
      <c r="S61" s="4"/>
      <c r="T61" s="4"/>
      <c r="U61" s="4"/>
      <c r="V61" s="4"/>
      <c r="W61" s="4"/>
      <c r="X61" s="4"/>
      <c r="Y61" s="4"/>
      <c r="Z61" s="4"/>
      <c r="AA61" s="4"/>
      <c r="AB61" s="4"/>
      <c r="AC61" s="4"/>
      <c r="AD61" s="4"/>
      <c r="AE61" s="4"/>
      <c r="AF61" s="4"/>
    </row>
    <row r="62" ht="15.75" customHeight="1">
      <c r="A62" s="155"/>
      <c r="B62" s="156"/>
      <c r="C62" s="156"/>
      <c r="D62" s="1"/>
      <c r="E62" s="1"/>
      <c r="F62" s="1"/>
      <c r="G62" s="1"/>
      <c r="H62" s="1"/>
      <c r="I62" s="1"/>
      <c r="J62" s="1"/>
      <c r="K62" s="1"/>
      <c r="L62" s="1"/>
      <c r="M62" s="1"/>
      <c r="N62" s="1"/>
      <c r="O62" s="4"/>
      <c r="P62" s="4"/>
      <c r="Q62" s="4"/>
      <c r="R62" s="4"/>
      <c r="S62" s="4"/>
      <c r="T62" s="4"/>
      <c r="U62" s="4"/>
      <c r="V62" s="4"/>
      <c r="W62" s="4"/>
      <c r="X62" s="4"/>
      <c r="Y62" s="4"/>
      <c r="Z62" s="4"/>
      <c r="AA62" s="4"/>
      <c r="AB62" s="4"/>
      <c r="AC62" s="4"/>
      <c r="AD62" s="4"/>
      <c r="AE62" s="4"/>
      <c r="AF62" s="4"/>
    </row>
    <row r="63" ht="15.75" customHeight="1">
      <c r="A63" s="155"/>
      <c r="B63" s="156"/>
      <c r="C63" s="156"/>
      <c r="D63" s="1"/>
      <c r="E63" s="1"/>
      <c r="F63" s="1"/>
      <c r="G63" s="1"/>
      <c r="H63" s="1"/>
      <c r="I63" s="1"/>
      <c r="J63" s="1"/>
      <c r="K63" s="1"/>
      <c r="L63" s="1"/>
      <c r="M63" s="1"/>
      <c r="N63" s="1"/>
      <c r="O63" s="4"/>
      <c r="P63" s="4"/>
      <c r="Q63" s="4"/>
      <c r="R63" s="4"/>
      <c r="S63" s="4"/>
      <c r="T63" s="4"/>
      <c r="U63" s="4"/>
      <c r="V63" s="4"/>
      <c r="W63" s="4"/>
      <c r="X63" s="4"/>
      <c r="Y63" s="4"/>
      <c r="Z63" s="4"/>
      <c r="AA63" s="4"/>
      <c r="AB63" s="4"/>
      <c r="AC63" s="4"/>
      <c r="AD63" s="4"/>
      <c r="AE63" s="4"/>
      <c r="AF63" s="4"/>
    </row>
    <row r="64" ht="15.75" customHeight="1">
      <c r="A64" s="155"/>
      <c r="B64" s="156"/>
      <c r="C64" s="156"/>
      <c r="D64" s="1"/>
      <c r="E64" s="1"/>
      <c r="F64" s="1"/>
      <c r="G64" s="1"/>
      <c r="H64" s="1"/>
      <c r="I64" s="1"/>
      <c r="J64" s="1"/>
      <c r="K64" s="1"/>
      <c r="L64" s="1"/>
      <c r="M64" s="1"/>
      <c r="N64" s="1"/>
      <c r="O64" s="4"/>
      <c r="P64" s="4"/>
      <c r="Q64" s="4"/>
      <c r="R64" s="4"/>
      <c r="S64" s="4"/>
      <c r="T64" s="4"/>
      <c r="U64" s="4"/>
      <c r="V64" s="4"/>
      <c r="W64" s="4"/>
      <c r="X64" s="4"/>
      <c r="Y64" s="4"/>
      <c r="Z64" s="4"/>
      <c r="AA64" s="4"/>
      <c r="AB64" s="4"/>
      <c r="AC64" s="4"/>
      <c r="AD64" s="4"/>
      <c r="AE64" s="4"/>
      <c r="AF64" s="4"/>
    </row>
    <row r="65" ht="15.75" customHeight="1">
      <c r="A65" s="155"/>
      <c r="B65" s="156"/>
      <c r="C65" s="156"/>
      <c r="D65" s="1"/>
      <c r="E65" s="1"/>
      <c r="F65" s="1"/>
      <c r="G65" s="1"/>
      <c r="H65" s="1"/>
      <c r="I65" s="1"/>
      <c r="J65" s="1"/>
      <c r="K65" s="1"/>
      <c r="L65" s="1"/>
      <c r="M65" s="1"/>
      <c r="N65" s="1"/>
      <c r="O65" s="4"/>
      <c r="P65" s="4"/>
      <c r="Q65" s="4"/>
      <c r="R65" s="4"/>
      <c r="S65" s="4"/>
      <c r="T65" s="4"/>
      <c r="U65" s="4"/>
      <c r="V65" s="4"/>
      <c r="W65" s="4"/>
      <c r="X65" s="4"/>
      <c r="Y65" s="4"/>
      <c r="Z65" s="4"/>
      <c r="AA65" s="4"/>
      <c r="AB65" s="4"/>
      <c r="AC65" s="4"/>
      <c r="AD65" s="4"/>
      <c r="AE65" s="4"/>
      <c r="AF65" s="4"/>
    </row>
    <row r="66" ht="15.75" customHeight="1">
      <c r="A66" s="155"/>
      <c r="B66" s="156"/>
      <c r="C66" s="156"/>
      <c r="D66" s="1"/>
      <c r="E66" s="1"/>
      <c r="F66" s="1"/>
      <c r="G66" s="1"/>
      <c r="H66" s="1"/>
      <c r="I66" s="1"/>
      <c r="J66" s="1"/>
      <c r="K66" s="1"/>
      <c r="L66" s="1"/>
      <c r="M66" s="1"/>
      <c r="N66" s="1"/>
      <c r="O66" s="4"/>
      <c r="P66" s="4"/>
      <c r="Q66" s="4"/>
      <c r="R66" s="4"/>
      <c r="S66" s="4"/>
      <c r="T66" s="4"/>
      <c r="U66" s="4"/>
      <c r="V66" s="4"/>
      <c r="W66" s="4"/>
      <c r="X66" s="4"/>
      <c r="Y66" s="4"/>
      <c r="Z66" s="4"/>
      <c r="AA66" s="4"/>
      <c r="AB66" s="4"/>
      <c r="AC66" s="4"/>
      <c r="AD66" s="4"/>
      <c r="AE66" s="4"/>
      <c r="AF66" s="4"/>
    </row>
    <row r="67" ht="15.75" customHeight="1">
      <c r="A67" s="155"/>
      <c r="B67" s="156"/>
      <c r="C67" s="156"/>
      <c r="D67" s="1"/>
      <c r="E67" s="1"/>
      <c r="F67" s="1"/>
      <c r="G67" s="1"/>
      <c r="H67" s="1"/>
      <c r="I67" s="1"/>
      <c r="J67" s="1"/>
      <c r="K67" s="1"/>
      <c r="L67" s="1"/>
      <c r="M67" s="1"/>
      <c r="N67" s="1"/>
      <c r="O67" s="4"/>
      <c r="P67" s="4"/>
      <c r="Q67" s="4"/>
      <c r="R67" s="4"/>
      <c r="S67" s="4"/>
      <c r="T67" s="4"/>
      <c r="U67" s="4"/>
      <c r="V67" s="4"/>
      <c r="W67" s="4"/>
      <c r="X67" s="4"/>
      <c r="Y67" s="4"/>
      <c r="Z67" s="4"/>
      <c r="AA67" s="4"/>
      <c r="AB67" s="4"/>
      <c r="AC67" s="4"/>
      <c r="AD67" s="4"/>
      <c r="AE67" s="4"/>
      <c r="AF67" s="4"/>
    </row>
    <row r="68" ht="15.75" customHeight="1">
      <c r="A68" s="155"/>
      <c r="B68" s="156"/>
      <c r="C68" s="156"/>
      <c r="D68" s="1"/>
      <c r="E68" s="1"/>
      <c r="F68" s="1"/>
      <c r="G68" s="1"/>
      <c r="H68" s="1"/>
      <c r="I68" s="1"/>
      <c r="J68" s="1"/>
      <c r="K68" s="1"/>
      <c r="L68" s="1"/>
      <c r="M68" s="1"/>
      <c r="N68" s="1"/>
      <c r="O68" s="4"/>
      <c r="P68" s="4"/>
      <c r="Q68" s="4"/>
      <c r="R68" s="4"/>
      <c r="S68" s="4"/>
      <c r="T68" s="4"/>
      <c r="U68" s="4"/>
      <c r="V68" s="4"/>
      <c r="W68" s="4"/>
      <c r="X68" s="4"/>
      <c r="Y68" s="4"/>
      <c r="Z68" s="4"/>
      <c r="AA68" s="4"/>
      <c r="AB68" s="4"/>
      <c r="AC68" s="4"/>
      <c r="AD68" s="4"/>
      <c r="AE68" s="4"/>
      <c r="AF68" s="4"/>
    </row>
    <row r="69" ht="15.75" customHeight="1">
      <c r="A69" s="155"/>
      <c r="B69" s="156"/>
      <c r="C69" s="156"/>
      <c r="D69" s="1"/>
      <c r="E69" s="1"/>
      <c r="F69" s="1"/>
      <c r="G69" s="1"/>
      <c r="H69" s="1"/>
      <c r="I69" s="1"/>
      <c r="J69" s="1"/>
      <c r="K69" s="1"/>
      <c r="L69" s="1"/>
      <c r="M69" s="1"/>
      <c r="N69" s="1"/>
      <c r="O69" s="4"/>
      <c r="P69" s="4"/>
      <c r="Q69" s="4"/>
      <c r="R69" s="4"/>
      <c r="S69" s="4"/>
      <c r="T69" s="4"/>
      <c r="U69" s="4"/>
      <c r="V69" s="4"/>
      <c r="W69" s="4"/>
      <c r="X69" s="4"/>
      <c r="Y69" s="4"/>
      <c r="Z69" s="4"/>
      <c r="AA69" s="4"/>
      <c r="AB69" s="4"/>
      <c r="AC69" s="4"/>
      <c r="AD69" s="4"/>
      <c r="AE69" s="4"/>
      <c r="AF69" s="4"/>
    </row>
    <row r="70" ht="15.75" customHeight="1">
      <c r="A70" s="155"/>
      <c r="B70" s="156"/>
      <c r="C70" s="156"/>
      <c r="D70" s="1"/>
      <c r="E70" s="1"/>
      <c r="F70" s="1"/>
      <c r="G70" s="1"/>
      <c r="H70" s="1"/>
      <c r="I70" s="1"/>
      <c r="J70" s="1"/>
      <c r="K70" s="1"/>
      <c r="L70" s="1"/>
      <c r="M70" s="1"/>
      <c r="N70" s="1"/>
      <c r="O70" s="4"/>
      <c r="P70" s="4"/>
      <c r="Q70" s="4"/>
      <c r="R70" s="4"/>
      <c r="S70" s="4"/>
      <c r="T70" s="4"/>
      <c r="U70" s="4"/>
      <c r="V70" s="4"/>
      <c r="W70" s="4"/>
      <c r="X70" s="4"/>
      <c r="Y70" s="4"/>
      <c r="Z70" s="4"/>
      <c r="AA70" s="4"/>
      <c r="AB70" s="4"/>
      <c r="AC70" s="4"/>
      <c r="AD70" s="4"/>
      <c r="AE70" s="4"/>
      <c r="AF70" s="4"/>
    </row>
    <row r="71" ht="15.75" customHeight="1">
      <c r="A71" s="155"/>
      <c r="B71" s="156"/>
      <c r="C71" s="156"/>
      <c r="D71" s="1"/>
      <c r="E71" s="1"/>
      <c r="F71" s="1"/>
      <c r="G71" s="1"/>
      <c r="H71" s="1"/>
      <c r="I71" s="1"/>
      <c r="J71" s="1"/>
      <c r="K71" s="1"/>
      <c r="L71" s="1"/>
      <c r="M71" s="1"/>
      <c r="N71" s="1"/>
      <c r="O71" s="4"/>
      <c r="P71" s="4"/>
      <c r="Q71" s="4"/>
      <c r="R71" s="4"/>
      <c r="S71" s="4"/>
      <c r="T71" s="4"/>
      <c r="U71" s="4"/>
      <c r="V71" s="4"/>
      <c r="W71" s="4"/>
      <c r="X71" s="4"/>
      <c r="Y71" s="4"/>
      <c r="Z71" s="4"/>
      <c r="AA71" s="4"/>
      <c r="AB71" s="4"/>
      <c r="AC71" s="4"/>
      <c r="AD71" s="4"/>
      <c r="AE71" s="4"/>
      <c r="AF71" s="4"/>
    </row>
    <row r="72" ht="15.75" customHeight="1">
      <c r="A72" s="155"/>
      <c r="B72" s="156"/>
      <c r="C72" s="156"/>
      <c r="D72" s="1"/>
      <c r="E72" s="1"/>
      <c r="F72" s="1"/>
      <c r="G72" s="1"/>
      <c r="H72" s="1"/>
      <c r="I72" s="1"/>
      <c r="J72" s="1"/>
      <c r="K72" s="1"/>
      <c r="L72" s="1"/>
      <c r="M72" s="1"/>
      <c r="N72" s="1"/>
      <c r="O72" s="4"/>
      <c r="P72" s="4"/>
      <c r="Q72" s="4"/>
      <c r="R72" s="4"/>
      <c r="S72" s="4"/>
      <c r="T72" s="4"/>
      <c r="U72" s="4"/>
      <c r="V72" s="4"/>
      <c r="W72" s="4"/>
      <c r="X72" s="4"/>
      <c r="Y72" s="4"/>
      <c r="Z72" s="4"/>
      <c r="AA72" s="4"/>
      <c r="AB72" s="4"/>
      <c r="AC72" s="4"/>
      <c r="AD72" s="4"/>
      <c r="AE72" s="4"/>
      <c r="AF72" s="4"/>
    </row>
    <row r="73" ht="15.75" customHeight="1">
      <c r="A73" s="155"/>
      <c r="B73" s="156"/>
      <c r="C73" s="156"/>
      <c r="D73" s="1"/>
      <c r="E73" s="1"/>
      <c r="F73" s="1"/>
      <c r="G73" s="1"/>
      <c r="H73" s="1"/>
      <c r="I73" s="1"/>
      <c r="J73" s="1"/>
      <c r="K73" s="1"/>
      <c r="L73" s="1"/>
      <c r="M73" s="1"/>
      <c r="N73" s="1"/>
      <c r="O73" s="4"/>
      <c r="P73" s="4"/>
      <c r="Q73" s="4"/>
      <c r="R73" s="4"/>
      <c r="S73" s="4"/>
      <c r="T73" s="4"/>
      <c r="U73" s="4"/>
      <c r="V73" s="4"/>
      <c r="W73" s="4"/>
      <c r="X73" s="4"/>
      <c r="Y73" s="4"/>
      <c r="Z73" s="4"/>
      <c r="AA73" s="4"/>
      <c r="AB73" s="4"/>
      <c r="AC73" s="4"/>
      <c r="AD73" s="4"/>
      <c r="AE73" s="4"/>
      <c r="AF73" s="4"/>
    </row>
    <row r="74" ht="15.75" customHeight="1">
      <c r="A74" s="155"/>
      <c r="B74" s="156"/>
      <c r="C74" s="156"/>
      <c r="D74" s="1"/>
      <c r="E74" s="1"/>
      <c r="F74" s="1"/>
      <c r="G74" s="1"/>
      <c r="H74" s="1"/>
      <c r="I74" s="1"/>
      <c r="J74" s="1"/>
      <c r="K74" s="1"/>
      <c r="L74" s="1"/>
      <c r="M74" s="1"/>
      <c r="N74" s="1"/>
      <c r="O74" s="4"/>
      <c r="P74" s="4"/>
      <c r="Q74" s="4"/>
      <c r="R74" s="4"/>
      <c r="S74" s="4"/>
      <c r="T74" s="4"/>
      <c r="U74" s="4"/>
      <c r="V74" s="4"/>
      <c r="W74" s="4"/>
      <c r="X74" s="4"/>
      <c r="Y74" s="4"/>
      <c r="Z74" s="4"/>
      <c r="AA74" s="4"/>
      <c r="AB74" s="4"/>
      <c r="AC74" s="4"/>
      <c r="AD74" s="4"/>
      <c r="AE74" s="4"/>
      <c r="AF74" s="4"/>
    </row>
    <row r="75" ht="15.75" customHeight="1">
      <c r="A75" s="155"/>
      <c r="B75" s="156"/>
      <c r="C75" s="156"/>
      <c r="D75" s="1"/>
      <c r="E75" s="1"/>
      <c r="F75" s="1"/>
      <c r="G75" s="1"/>
      <c r="H75" s="1"/>
      <c r="I75" s="1"/>
      <c r="J75" s="1"/>
      <c r="K75" s="1"/>
      <c r="L75" s="1"/>
      <c r="M75" s="1"/>
      <c r="N75" s="1"/>
      <c r="O75" s="4"/>
      <c r="P75" s="4"/>
      <c r="Q75" s="4"/>
      <c r="R75" s="4"/>
      <c r="S75" s="4"/>
      <c r="T75" s="4"/>
      <c r="U75" s="4"/>
      <c r="V75" s="4"/>
      <c r="W75" s="4"/>
      <c r="X75" s="4"/>
      <c r="Y75" s="4"/>
      <c r="Z75" s="4"/>
      <c r="AA75" s="4"/>
      <c r="AB75" s="4"/>
      <c r="AC75" s="4"/>
      <c r="AD75" s="4"/>
      <c r="AE75" s="4"/>
      <c r="AF75" s="4"/>
    </row>
    <row r="76" ht="15.75" customHeight="1">
      <c r="A76" s="155"/>
      <c r="B76" s="156"/>
      <c r="C76" s="156"/>
      <c r="D76" s="1"/>
      <c r="E76" s="1"/>
      <c r="F76" s="1"/>
      <c r="G76" s="1"/>
      <c r="H76" s="1"/>
      <c r="I76" s="1"/>
      <c r="J76" s="1"/>
      <c r="K76" s="1"/>
      <c r="L76" s="1"/>
      <c r="M76" s="1"/>
      <c r="N76" s="1"/>
      <c r="O76" s="4"/>
      <c r="P76" s="4"/>
      <c r="Q76" s="4"/>
      <c r="R76" s="4"/>
      <c r="S76" s="4"/>
      <c r="T76" s="4"/>
      <c r="U76" s="4"/>
      <c r="V76" s="4"/>
      <c r="W76" s="4"/>
      <c r="X76" s="4"/>
      <c r="Y76" s="4"/>
      <c r="Z76" s="4"/>
      <c r="AA76" s="4"/>
      <c r="AB76" s="4"/>
      <c r="AC76" s="4"/>
      <c r="AD76" s="4"/>
      <c r="AE76" s="4"/>
      <c r="AF76" s="4"/>
    </row>
    <row r="77" ht="15.75" customHeight="1">
      <c r="A77" s="155"/>
      <c r="B77" s="156"/>
      <c r="C77" s="156"/>
      <c r="D77" s="1"/>
      <c r="E77" s="1"/>
      <c r="F77" s="1"/>
      <c r="G77" s="1"/>
      <c r="H77" s="1"/>
      <c r="I77" s="1"/>
      <c r="J77" s="1"/>
      <c r="K77" s="1"/>
      <c r="L77" s="1"/>
      <c r="M77" s="1"/>
      <c r="N77" s="1"/>
      <c r="O77" s="4"/>
      <c r="P77" s="4"/>
      <c r="Q77" s="4"/>
      <c r="R77" s="4"/>
      <c r="S77" s="4"/>
      <c r="T77" s="4"/>
      <c r="U77" s="4"/>
      <c r="V77" s="4"/>
      <c r="W77" s="4"/>
      <c r="X77" s="4"/>
      <c r="Y77" s="4"/>
      <c r="Z77" s="4"/>
      <c r="AA77" s="4"/>
      <c r="AB77" s="4"/>
      <c r="AC77" s="4"/>
      <c r="AD77" s="4"/>
      <c r="AE77" s="4"/>
      <c r="AF77" s="4"/>
    </row>
    <row r="78" ht="15.75" customHeight="1">
      <c r="A78" s="155"/>
      <c r="B78" s="156"/>
      <c r="C78" s="156"/>
      <c r="D78" s="1"/>
      <c r="E78" s="1"/>
      <c r="F78" s="1"/>
      <c r="G78" s="1"/>
      <c r="H78" s="1"/>
      <c r="I78" s="1"/>
      <c r="J78" s="1"/>
      <c r="K78" s="1"/>
      <c r="L78" s="1"/>
      <c r="M78" s="1"/>
      <c r="N78" s="1"/>
      <c r="O78" s="4"/>
      <c r="P78" s="4"/>
      <c r="Q78" s="4"/>
      <c r="R78" s="4"/>
      <c r="S78" s="4"/>
      <c r="T78" s="4"/>
      <c r="U78" s="4"/>
      <c r="V78" s="4"/>
      <c r="W78" s="4"/>
      <c r="X78" s="4"/>
      <c r="Y78" s="4"/>
      <c r="Z78" s="4"/>
      <c r="AA78" s="4"/>
      <c r="AB78" s="4"/>
      <c r="AC78" s="4"/>
      <c r="AD78" s="4"/>
      <c r="AE78" s="4"/>
      <c r="AF78" s="4"/>
    </row>
    <row r="79" ht="15.75" customHeight="1">
      <c r="A79" s="155"/>
      <c r="B79" s="156"/>
      <c r="C79" s="156"/>
      <c r="D79" s="1"/>
      <c r="E79" s="1"/>
      <c r="F79" s="1"/>
      <c r="G79" s="1"/>
      <c r="H79" s="1"/>
      <c r="I79" s="1"/>
      <c r="J79" s="1"/>
      <c r="K79" s="1"/>
      <c r="L79" s="1"/>
      <c r="M79" s="1"/>
      <c r="N79" s="1"/>
      <c r="O79" s="4"/>
      <c r="P79" s="4"/>
      <c r="Q79" s="4"/>
      <c r="R79" s="4"/>
      <c r="S79" s="4"/>
      <c r="T79" s="4"/>
      <c r="U79" s="4"/>
      <c r="V79" s="4"/>
      <c r="W79" s="4"/>
      <c r="X79" s="4"/>
      <c r="Y79" s="4"/>
      <c r="Z79" s="4"/>
      <c r="AA79" s="4"/>
      <c r="AB79" s="4"/>
      <c r="AC79" s="4"/>
      <c r="AD79" s="4"/>
      <c r="AE79" s="4"/>
      <c r="AF79" s="4"/>
    </row>
    <row r="80" ht="15.75" customHeight="1">
      <c r="A80" s="155"/>
      <c r="B80" s="156"/>
      <c r="C80" s="156"/>
      <c r="D80" s="1"/>
      <c r="E80" s="1"/>
      <c r="F80" s="1"/>
      <c r="G80" s="1"/>
      <c r="H80" s="1"/>
      <c r="I80" s="1"/>
      <c r="J80" s="1"/>
      <c r="K80" s="1"/>
      <c r="L80" s="1"/>
      <c r="M80" s="1"/>
      <c r="N80" s="1"/>
      <c r="O80" s="4"/>
      <c r="P80" s="4"/>
      <c r="Q80" s="4"/>
      <c r="R80" s="4"/>
      <c r="S80" s="4"/>
      <c r="T80" s="4"/>
      <c r="U80" s="4"/>
      <c r="V80" s="4"/>
      <c r="W80" s="4"/>
      <c r="X80" s="4"/>
      <c r="Y80" s="4"/>
      <c r="Z80" s="4"/>
      <c r="AA80" s="4"/>
      <c r="AB80" s="4"/>
      <c r="AC80" s="4"/>
      <c r="AD80" s="4"/>
      <c r="AE80" s="4"/>
      <c r="AF80" s="4"/>
    </row>
    <row r="81" ht="15.75" customHeight="1">
      <c r="A81" s="155"/>
      <c r="B81" s="156"/>
      <c r="C81" s="156"/>
      <c r="D81" s="1"/>
      <c r="E81" s="1"/>
      <c r="F81" s="1"/>
      <c r="G81" s="1"/>
      <c r="H81" s="1"/>
      <c r="I81" s="1"/>
      <c r="J81" s="1"/>
      <c r="K81" s="1"/>
      <c r="L81" s="1"/>
      <c r="M81" s="1"/>
      <c r="N81" s="1"/>
      <c r="O81" s="4"/>
      <c r="P81" s="4"/>
      <c r="Q81" s="4"/>
      <c r="R81" s="4"/>
      <c r="S81" s="4"/>
      <c r="T81" s="4"/>
      <c r="U81" s="4"/>
      <c r="V81" s="4"/>
      <c r="W81" s="4"/>
      <c r="X81" s="4"/>
      <c r="Y81" s="4"/>
      <c r="Z81" s="4"/>
      <c r="AA81" s="4"/>
      <c r="AB81" s="4"/>
      <c r="AC81" s="4"/>
      <c r="AD81" s="4"/>
      <c r="AE81" s="4"/>
      <c r="AF81" s="4"/>
    </row>
    <row r="82" ht="15.75" customHeight="1">
      <c r="A82" s="155"/>
      <c r="B82" s="156"/>
      <c r="C82" s="156"/>
      <c r="D82" s="1"/>
      <c r="E82" s="1"/>
      <c r="F82" s="1"/>
      <c r="G82" s="1"/>
      <c r="H82" s="1"/>
      <c r="I82" s="1"/>
      <c r="J82" s="1"/>
      <c r="K82" s="1"/>
      <c r="L82" s="1"/>
      <c r="M82" s="1"/>
      <c r="N82" s="1"/>
      <c r="O82" s="4"/>
      <c r="P82" s="4"/>
      <c r="Q82" s="4"/>
      <c r="R82" s="4"/>
      <c r="S82" s="4"/>
      <c r="T82" s="4"/>
      <c r="U82" s="4"/>
      <c r="V82" s="4"/>
      <c r="W82" s="4"/>
      <c r="X82" s="4"/>
      <c r="Y82" s="4"/>
      <c r="Z82" s="4"/>
      <c r="AA82" s="4"/>
      <c r="AB82" s="4"/>
      <c r="AC82" s="4"/>
      <c r="AD82" s="4"/>
      <c r="AE82" s="4"/>
      <c r="AF82" s="4"/>
    </row>
    <row r="83" ht="15.75" customHeight="1">
      <c r="A83" s="155"/>
      <c r="B83" s="156"/>
      <c r="C83" s="156"/>
      <c r="D83" s="1"/>
      <c r="E83" s="1"/>
      <c r="F83" s="1"/>
      <c r="G83" s="1"/>
      <c r="H83" s="1"/>
      <c r="I83" s="1"/>
      <c r="J83" s="1"/>
      <c r="K83" s="1"/>
      <c r="L83" s="1"/>
      <c r="M83" s="1"/>
      <c r="N83" s="1"/>
      <c r="O83" s="4"/>
      <c r="P83" s="4"/>
      <c r="Q83" s="4"/>
      <c r="R83" s="4"/>
      <c r="S83" s="4"/>
      <c r="T83" s="4"/>
      <c r="U83" s="4"/>
      <c r="V83" s="4"/>
      <c r="W83" s="4"/>
      <c r="X83" s="4"/>
      <c r="Y83" s="4"/>
      <c r="Z83" s="4"/>
      <c r="AA83" s="4"/>
      <c r="AB83" s="4"/>
      <c r="AC83" s="4"/>
      <c r="AD83" s="4"/>
      <c r="AE83" s="4"/>
      <c r="AF83" s="4"/>
    </row>
    <row r="84" ht="15.75" customHeight="1">
      <c r="A84" s="155"/>
      <c r="B84" s="156"/>
      <c r="C84" s="156"/>
      <c r="D84" s="1"/>
      <c r="E84" s="1"/>
      <c r="F84" s="1"/>
      <c r="G84" s="1"/>
      <c r="H84" s="1"/>
      <c r="I84" s="1"/>
      <c r="J84" s="1"/>
      <c r="K84" s="1"/>
      <c r="L84" s="1"/>
      <c r="M84" s="1"/>
      <c r="N84" s="1"/>
      <c r="O84" s="4"/>
      <c r="P84" s="4"/>
      <c r="Q84" s="4"/>
      <c r="R84" s="4"/>
      <c r="S84" s="4"/>
      <c r="T84" s="4"/>
      <c r="U84" s="4"/>
      <c r="V84" s="4"/>
      <c r="W84" s="4"/>
      <c r="X84" s="4"/>
      <c r="Y84" s="4"/>
      <c r="Z84" s="4"/>
      <c r="AA84" s="4"/>
      <c r="AB84" s="4"/>
      <c r="AC84" s="4"/>
      <c r="AD84" s="4"/>
      <c r="AE84" s="4"/>
      <c r="AF84" s="4"/>
    </row>
    <row r="85" ht="15.75" customHeight="1">
      <c r="A85" s="155"/>
      <c r="B85" s="156"/>
      <c r="C85" s="156"/>
      <c r="D85" s="1"/>
      <c r="E85" s="1"/>
      <c r="F85" s="1"/>
      <c r="G85" s="1"/>
      <c r="H85" s="1"/>
      <c r="I85" s="1"/>
      <c r="J85" s="1"/>
      <c r="K85" s="1"/>
      <c r="L85" s="1"/>
      <c r="M85" s="1"/>
      <c r="N85" s="1"/>
      <c r="O85" s="4"/>
      <c r="P85" s="4"/>
      <c r="Q85" s="4"/>
      <c r="R85" s="4"/>
      <c r="S85" s="4"/>
      <c r="T85" s="4"/>
      <c r="U85" s="4"/>
      <c r="V85" s="4"/>
      <c r="W85" s="4"/>
      <c r="X85" s="4"/>
      <c r="Y85" s="4"/>
      <c r="Z85" s="4"/>
      <c r="AA85" s="4"/>
      <c r="AB85" s="4"/>
      <c r="AC85" s="4"/>
      <c r="AD85" s="4"/>
      <c r="AE85" s="4"/>
      <c r="AF85" s="4"/>
    </row>
    <row r="86" ht="15.75" customHeight="1">
      <c r="A86" s="155"/>
      <c r="B86" s="156"/>
      <c r="C86" s="156"/>
      <c r="D86" s="1"/>
      <c r="E86" s="1"/>
      <c r="F86" s="1"/>
      <c r="G86" s="1"/>
      <c r="H86" s="1"/>
      <c r="I86" s="1"/>
      <c r="J86" s="1"/>
      <c r="K86" s="1"/>
      <c r="L86" s="1"/>
      <c r="M86" s="1"/>
      <c r="N86" s="1"/>
      <c r="O86" s="4"/>
      <c r="P86" s="4"/>
      <c r="Q86" s="4"/>
      <c r="R86" s="4"/>
      <c r="S86" s="4"/>
      <c r="T86" s="4"/>
      <c r="U86" s="4"/>
      <c r="V86" s="4"/>
      <c r="W86" s="4"/>
      <c r="X86" s="4"/>
      <c r="Y86" s="4"/>
      <c r="Z86" s="4"/>
      <c r="AA86" s="4"/>
      <c r="AB86" s="4"/>
      <c r="AC86" s="4"/>
      <c r="AD86" s="4"/>
      <c r="AE86" s="4"/>
      <c r="AF86" s="4"/>
    </row>
    <row r="87" ht="15.75" customHeight="1">
      <c r="A87" s="155"/>
      <c r="B87" s="156"/>
      <c r="C87" s="156"/>
      <c r="D87" s="1"/>
      <c r="E87" s="1"/>
      <c r="F87" s="1"/>
      <c r="G87" s="1"/>
      <c r="H87" s="1"/>
      <c r="I87" s="1"/>
      <c r="J87" s="1"/>
      <c r="K87" s="1"/>
      <c r="L87" s="1"/>
      <c r="M87" s="1"/>
      <c r="N87" s="1"/>
      <c r="O87" s="4"/>
      <c r="P87" s="4"/>
      <c r="Q87" s="4"/>
      <c r="R87" s="4"/>
      <c r="S87" s="4"/>
      <c r="T87" s="4"/>
      <c r="U87" s="4"/>
      <c r="V87" s="4"/>
      <c r="W87" s="4"/>
      <c r="X87" s="4"/>
      <c r="Y87" s="4"/>
      <c r="Z87" s="4"/>
      <c r="AA87" s="4"/>
      <c r="AB87" s="4"/>
      <c r="AC87" s="4"/>
      <c r="AD87" s="4"/>
      <c r="AE87" s="4"/>
      <c r="AF87" s="4"/>
    </row>
    <row r="88" ht="15.75" customHeight="1">
      <c r="A88" s="155"/>
      <c r="B88" s="156"/>
      <c r="C88" s="156"/>
      <c r="D88" s="1"/>
      <c r="E88" s="1"/>
      <c r="F88" s="1"/>
      <c r="G88" s="1"/>
      <c r="H88" s="1"/>
      <c r="I88" s="1"/>
      <c r="J88" s="1"/>
      <c r="K88" s="1"/>
      <c r="L88" s="1"/>
      <c r="M88" s="1"/>
      <c r="N88" s="1"/>
      <c r="O88" s="4"/>
      <c r="P88" s="4"/>
      <c r="Q88" s="4"/>
      <c r="R88" s="4"/>
      <c r="S88" s="4"/>
      <c r="T88" s="4"/>
      <c r="U88" s="4"/>
      <c r="V88" s="4"/>
      <c r="W88" s="4"/>
      <c r="X88" s="4"/>
      <c r="Y88" s="4"/>
      <c r="Z88" s="4"/>
      <c r="AA88" s="4"/>
      <c r="AB88" s="4"/>
      <c r="AC88" s="4"/>
      <c r="AD88" s="4"/>
      <c r="AE88" s="4"/>
      <c r="AF88" s="4"/>
    </row>
    <row r="89" ht="15.75" customHeight="1">
      <c r="A89" s="155"/>
      <c r="B89" s="156"/>
      <c r="C89" s="156"/>
      <c r="D89" s="1"/>
      <c r="E89" s="1"/>
      <c r="F89" s="1"/>
      <c r="G89" s="1"/>
      <c r="H89" s="1"/>
      <c r="I89" s="1"/>
      <c r="J89" s="1"/>
      <c r="K89" s="1"/>
      <c r="L89" s="1"/>
      <c r="M89" s="1"/>
      <c r="N89" s="1"/>
      <c r="O89" s="4"/>
      <c r="P89" s="4"/>
      <c r="Q89" s="4"/>
      <c r="R89" s="4"/>
      <c r="S89" s="4"/>
      <c r="T89" s="4"/>
      <c r="U89" s="4"/>
      <c r="V89" s="4"/>
      <c r="W89" s="4"/>
      <c r="X89" s="4"/>
      <c r="Y89" s="4"/>
      <c r="Z89" s="4"/>
      <c r="AA89" s="4"/>
      <c r="AB89" s="4"/>
      <c r="AC89" s="4"/>
      <c r="AD89" s="4"/>
      <c r="AE89" s="4"/>
      <c r="AF89" s="4"/>
    </row>
    <row r="90" ht="15.75" customHeight="1">
      <c r="A90" s="155"/>
      <c r="B90" s="156"/>
      <c r="C90" s="156"/>
      <c r="D90" s="1"/>
      <c r="E90" s="1"/>
      <c r="F90" s="1"/>
      <c r="G90" s="1"/>
      <c r="H90" s="1"/>
      <c r="I90" s="1"/>
      <c r="J90" s="1"/>
      <c r="K90" s="1"/>
      <c r="L90" s="1"/>
      <c r="M90" s="1"/>
      <c r="N90" s="1"/>
      <c r="O90" s="4"/>
      <c r="P90" s="4"/>
      <c r="Q90" s="4"/>
      <c r="R90" s="4"/>
      <c r="S90" s="4"/>
      <c r="T90" s="4"/>
      <c r="U90" s="4"/>
      <c r="V90" s="4"/>
      <c r="W90" s="4"/>
      <c r="X90" s="4"/>
      <c r="Y90" s="4"/>
      <c r="Z90" s="4"/>
      <c r="AA90" s="4"/>
      <c r="AB90" s="4"/>
      <c r="AC90" s="4"/>
      <c r="AD90" s="4"/>
      <c r="AE90" s="4"/>
      <c r="AF90" s="4"/>
    </row>
    <row r="91" ht="15.75" customHeight="1">
      <c r="A91" s="155"/>
      <c r="B91" s="156"/>
      <c r="C91" s="156"/>
      <c r="D91" s="1"/>
      <c r="E91" s="1"/>
      <c r="F91" s="1"/>
      <c r="G91" s="1"/>
      <c r="H91" s="1"/>
      <c r="I91" s="1"/>
      <c r="J91" s="1"/>
      <c r="K91" s="1"/>
      <c r="L91" s="1"/>
      <c r="M91" s="1"/>
      <c r="N91" s="1"/>
      <c r="O91" s="4"/>
      <c r="P91" s="4"/>
      <c r="Q91" s="4"/>
      <c r="R91" s="4"/>
      <c r="S91" s="4"/>
      <c r="T91" s="4"/>
      <c r="U91" s="4"/>
      <c r="V91" s="4"/>
      <c r="W91" s="4"/>
      <c r="X91" s="4"/>
      <c r="Y91" s="4"/>
      <c r="Z91" s="4"/>
      <c r="AA91" s="4"/>
      <c r="AB91" s="4"/>
      <c r="AC91" s="4"/>
      <c r="AD91" s="4"/>
      <c r="AE91" s="4"/>
      <c r="AF91" s="4"/>
    </row>
    <row r="92" ht="15.75" customHeight="1">
      <c r="A92" s="155"/>
      <c r="B92" s="156"/>
      <c r="C92" s="156"/>
      <c r="D92" s="1"/>
      <c r="E92" s="1"/>
      <c r="F92" s="1"/>
      <c r="G92" s="1"/>
      <c r="H92" s="1"/>
      <c r="I92" s="1"/>
      <c r="J92" s="1"/>
      <c r="K92" s="1"/>
      <c r="L92" s="1"/>
      <c r="M92" s="1"/>
      <c r="N92" s="1"/>
      <c r="O92" s="4"/>
      <c r="P92" s="4"/>
      <c r="Q92" s="4"/>
      <c r="R92" s="4"/>
      <c r="S92" s="4"/>
      <c r="T92" s="4"/>
      <c r="U92" s="4"/>
      <c r="V92" s="4"/>
      <c r="W92" s="4"/>
      <c r="X92" s="4"/>
      <c r="Y92" s="4"/>
      <c r="Z92" s="4"/>
      <c r="AA92" s="4"/>
      <c r="AB92" s="4"/>
      <c r="AC92" s="4"/>
      <c r="AD92" s="4"/>
      <c r="AE92" s="4"/>
      <c r="AF92" s="4"/>
    </row>
    <row r="93" ht="15.75" customHeight="1">
      <c r="A93" s="155"/>
      <c r="B93" s="156"/>
      <c r="C93" s="156"/>
      <c r="D93" s="1"/>
      <c r="E93" s="1"/>
      <c r="F93" s="1"/>
      <c r="G93" s="1"/>
      <c r="H93" s="1"/>
      <c r="I93" s="1"/>
      <c r="J93" s="1"/>
      <c r="K93" s="1"/>
      <c r="L93" s="1"/>
      <c r="M93" s="1"/>
      <c r="N93" s="1"/>
      <c r="O93" s="4"/>
      <c r="P93" s="4"/>
      <c r="Q93" s="4"/>
      <c r="R93" s="4"/>
      <c r="S93" s="4"/>
      <c r="T93" s="4"/>
      <c r="U93" s="4"/>
      <c r="V93" s="4"/>
      <c r="W93" s="4"/>
      <c r="X93" s="4"/>
      <c r="Y93" s="4"/>
      <c r="Z93" s="4"/>
      <c r="AA93" s="4"/>
      <c r="AB93" s="4"/>
      <c r="AC93" s="4"/>
      <c r="AD93" s="4"/>
      <c r="AE93" s="4"/>
      <c r="AF93" s="4"/>
    </row>
    <row r="94" ht="15.75" customHeight="1">
      <c r="A94" s="155"/>
      <c r="B94" s="156"/>
      <c r="C94" s="156"/>
      <c r="D94" s="1"/>
      <c r="E94" s="1"/>
      <c r="F94" s="1"/>
      <c r="G94" s="1"/>
      <c r="H94" s="1"/>
      <c r="I94" s="1"/>
      <c r="J94" s="1"/>
      <c r="K94" s="1"/>
      <c r="L94" s="1"/>
      <c r="M94" s="1"/>
      <c r="N94" s="1"/>
      <c r="O94" s="4"/>
      <c r="P94" s="4"/>
      <c r="Q94" s="4"/>
      <c r="R94" s="4"/>
      <c r="S94" s="4"/>
      <c r="T94" s="4"/>
      <c r="U94" s="4"/>
      <c r="V94" s="4"/>
      <c r="W94" s="4"/>
      <c r="X94" s="4"/>
      <c r="Y94" s="4"/>
      <c r="Z94" s="4"/>
      <c r="AA94" s="4"/>
      <c r="AB94" s="4"/>
      <c r="AC94" s="4"/>
      <c r="AD94" s="4"/>
      <c r="AE94" s="4"/>
      <c r="AF94" s="4"/>
    </row>
    <row r="95" ht="15.75" customHeight="1">
      <c r="A95" s="155"/>
      <c r="B95" s="156"/>
      <c r="C95" s="156"/>
      <c r="D95" s="1"/>
      <c r="E95" s="1"/>
      <c r="F95" s="1"/>
      <c r="G95" s="1"/>
      <c r="H95" s="1"/>
      <c r="I95" s="1"/>
      <c r="J95" s="1"/>
      <c r="K95" s="1"/>
      <c r="L95" s="1"/>
      <c r="M95" s="1"/>
      <c r="N95" s="1"/>
      <c r="O95" s="4"/>
      <c r="P95" s="4"/>
      <c r="Q95" s="4"/>
      <c r="R95" s="4"/>
      <c r="S95" s="4"/>
      <c r="T95" s="4"/>
      <c r="U95" s="4"/>
      <c r="V95" s="4"/>
      <c r="W95" s="4"/>
      <c r="X95" s="4"/>
      <c r="Y95" s="4"/>
      <c r="Z95" s="4"/>
      <c r="AA95" s="4"/>
      <c r="AB95" s="4"/>
      <c r="AC95" s="4"/>
      <c r="AD95" s="4"/>
      <c r="AE95" s="4"/>
      <c r="AF95" s="4"/>
    </row>
    <row r="96" ht="15.75" customHeight="1">
      <c r="A96" s="155"/>
      <c r="B96" s="156"/>
      <c r="C96" s="156"/>
      <c r="D96" s="1"/>
      <c r="E96" s="1"/>
      <c r="F96" s="1"/>
      <c r="G96" s="1"/>
      <c r="H96" s="1"/>
      <c r="I96" s="1"/>
      <c r="J96" s="1"/>
      <c r="K96" s="1"/>
      <c r="L96" s="1"/>
      <c r="M96" s="1"/>
      <c r="N96" s="1"/>
      <c r="O96" s="4"/>
      <c r="P96" s="4"/>
      <c r="Q96" s="4"/>
      <c r="R96" s="4"/>
      <c r="S96" s="4"/>
      <c r="T96" s="4"/>
      <c r="U96" s="4"/>
      <c r="V96" s="4"/>
      <c r="W96" s="4"/>
      <c r="X96" s="4"/>
      <c r="Y96" s="4"/>
      <c r="Z96" s="4"/>
      <c r="AA96" s="4"/>
      <c r="AB96" s="4"/>
      <c r="AC96" s="4"/>
      <c r="AD96" s="4"/>
      <c r="AE96" s="4"/>
      <c r="AF96" s="4"/>
    </row>
    <row r="97" ht="15.75" customHeight="1">
      <c r="A97" s="155"/>
      <c r="B97" s="156"/>
      <c r="C97" s="156"/>
      <c r="D97" s="1"/>
      <c r="E97" s="1"/>
      <c r="F97" s="1"/>
      <c r="G97" s="1"/>
      <c r="H97" s="1"/>
      <c r="I97" s="1"/>
      <c r="J97" s="1"/>
      <c r="K97" s="1"/>
      <c r="L97" s="1"/>
      <c r="M97" s="1"/>
      <c r="N97" s="1"/>
      <c r="O97" s="4"/>
      <c r="P97" s="4"/>
      <c r="Q97" s="4"/>
      <c r="R97" s="4"/>
      <c r="S97" s="4"/>
      <c r="T97" s="4"/>
      <c r="U97" s="4"/>
      <c r="V97" s="4"/>
      <c r="W97" s="4"/>
      <c r="X97" s="4"/>
      <c r="Y97" s="4"/>
      <c r="Z97" s="4"/>
      <c r="AA97" s="4"/>
      <c r="AB97" s="4"/>
      <c r="AC97" s="4"/>
      <c r="AD97" s="4"/>
      <c r="AE97" s="4"/>
      <c r="AF97" s="4"/>
    </row>
    <row r="98" ht="15.75" customHeight="1">
      <c r="A98" s="155"/>
      <c r="B98" s="156"/>
      <c r="C98" s="156"/>
      <c r="D98" s="1"/>
      <c r="E98" s="1"/>
      <c r="F98" s="1"/>
      <c r="G98" s="1"/>
      <c r="H98" s="1"/>
      <c r="I98" s="1"/>
      <c r="J98" s="1"/>
      <c r="K98" s="1"/>
      <c r="L98" s="1"/>
      <c r="M98" s="1"/>
      <c r="N98" s="1"/>
      <c r="O98" s="4"/>
      <c r="P98" s="4"/>
      <c r="Q98" s="4"/>
      <c r="R98" s="4"/>
      <c r="S98" s="4"/>
      <c r="T98" s="4"/>
      <c r="U98" s="4"/>
      <c r="V98" s="4"/>
      <c r="W98" s="4"/>
      <c r="X98" s="4"/>
      <c r="Y98" s="4"/>
      <c r="Z98" s="4"/>
      <c r="AA98" s="4"/>
      <c r="AB98" s="4"/>
      <c r="AC98" s="4"/>
      <c r="AD98" s="4"/>
      <c r="AE98" s="4"/>
      <c r="AF98" s="4"/>
    </row>
    <row r="99" ht="15.75" customHeight="1">
      <c r="A99" s="155"/>
      <c r="B99" s="156"/>
      <c r="C99" s="156"/>
      <c r="D99" s="1"/>
      <c r="E99" s="1"/>
      <c r="F99" s="1"/>
      <c r="G99" s="1"/>
      <c r="H99" s="1"/>
      <c r="I99" s="1"/>
      <c r="J99" s="1"/>
      <c r="K99" s="1"/>
      <c r="L99" s="1"/>
      <c r="M99" s="1"/>
      <c r="N99" s="1"/>
      <c r="O99" s="4"/>
      <c r="P99" s="4"/>
      <c r="Q99" s="4"/>
      <c r="R99" s="4"/>
      <c r="S99" s="4"/>
      <c r="T99" s="4"/>
      <c r="U99" s="4"/>
      <c r="V99" s="4"/>
      <c r="W99" s="4"/>
      <c r="X99" s="4"/>
      <c r="Y99" s="4"/>
      <c r="Z99" s="4"/>
      <c r="AA99" s="4"/>
      <c r="AB99" s="4"/>
      <c r="AC99" s="4"/>
      <c r="AD99" s="4"/>
      <c r="AE99" s="4"/>
      <c r="AF99" s="4"/>
    </row>
    <row r="100" ht="15.75" customHeight="1">
      <c r="A100" s="155"/>
      <c r="B100" s="156"/>
      <c r="C100" s="156"/>
      <c r="D100" s="1"/>
      <c r="E100" s="1"/>
      <c r="F100" s="1"/>
      <c r="G100" s="1"/>
      <c r="H100" s="1"/>
      <c r="I100" s="1"/>
      <c r="J100" s="1"/>
      <c r="K100" s="1"/>
      <c r="L100" s="1"/>
      <c r="M100" s="1"/>
      <c r="N100" s="1"/>
      <c r="O100" s="4"/>
      <c r="P100" s="4"/>
      <c r="Q100" s="4"/>
      <c r="R100" s="4"/>
      <c r="S100" s="4"/>
      <c r="T100" s="4"/>
      <c r="U100" s="4"/>
      <c r="V100" s="4"/>
      <c r="W100" s="4"/>
      <c r="X100" s="4"/>
      <c r="Y100" s="4"/>
      <c r="Z100" s="4"/>
      <c r="AA100" s="4"/>
      <c r="AB100" s="4"/>
      <c r="AC100" s="4"/>
      <c r="AD100" s="4"/>
      <c r="AE100" s="4"/>
      <c r="AF100" s="4"/>
    </row>
    <row r="101" ht="15.75" customHeight="1">
      <c r="A101" s="155"/>
      <c r="B101" s="156"/>
      <c r="C101" s="156"/>
      <c r="D101" s="1"/>
      <c r="E101" s="1"/>
      <c r="F101" s="1"/>
      <c r="G101" s="1"/>
      <c r="H101" s="1"/>
      <c r="I101" s="1"/>
      <c r="J101" s="1"/>
      <c r="K101" s="1"/>
      <c r="L101" s="1"/>
      <c r="M101" s="1"/>
      <c r="N101" s="1"/>
      <c r="O101" s="4"/>
      <c r="P101" s="4"/>
      <c r="Q101" s="4"/>
      <c r="R101" s="4"/>
      <c r="S101" s="4"/>
      <c r="T101" s="4"/>
      <c r="U101" s="4"/>
      <c r="V101" s="4"/>
      <c r="W101" s="4"/>
      <c r="X101" s="4"/>
      <c r="Y101" s="4"/>
      <c r="Z101" s="4"/>
      <c r="AA101" s="4"/>
      <c r="AB101" s="4"/>
      <c r="AC101" s="4"/>
      <c r="AD101" s="4"/>
      <c r="AE101" s="4"/>
      <c r="AF101" s="4"/>
    </row>
    <row r="102" ht="15.75" customHeight="1">
      <c r="A102" s="155"/>
      <c r="B102" s="156"/>
      <c r="C102" s="156"/>
      <c r="D102" s="1"/>
      <c r="E102" s="1"/>
      <c r="F102" s="1"/>
      <c r="G102" s="1"/>
      <c r="H102" s="1"/>
      <c r="I102" s="1"/>
      <c r="J102" s="1"/>
      <c r="K102" s="1"/>
      <c r="L102" s="1"/>
      <c r="M102" s="1"/>
      <c r="N102" s="1"/>
      <c r="O102" s="4"/>
      <c r="P102" s="4"/>
      <c r="Q102" s="4"/>
      <c r="R102" s="4"/>
      <c r="S102" s="4"/>
      <c r="T102" s="4"/>
      <c r="U102" s="4"/>
      <c r="V102" s="4"/>
      <c r="W102" s="4"/>
      <c r="X102" s="4"/>
      <c r="Y102" s="4"/>
      <c r="Z102" s="4"/>
      <c r="AA102" s="4"/>
      <c r="AB102" s="4"/>
      <c r="AC102" s="4"/>
      <c r="AD102" s="4"/>
      <c r="AE102" s="4"/>
      <c r="AF102" s="4"/>
    </row>
    <row r="103" ht="15.75" customHeight="1">
      <c r="A103" s="155"/>
      <c r="B103" s="156"/>
      <c r="C103" s="156"/>
      <c r="D103" s="1"/>
      <c r="E103" s="1"/>
      <c r="F103" s="1"/>
      <c r="G103" s="1"/>
      <c r="H103" s="1"/>
      <c r="I103" s="1"/>
      <c r="J103" s="1"/>
      <c r="K103" s="1"/>
      <c r="L103" s="1"/>
      <c r="M103" s="1"/>
      <c r="N103" s="1"/>
      <c r="O103" s="4"/>
      <c r="P103" s="4"/>
      <c r="Q103" s="4"/>
      <c r="R103" s="4"/>
      <c r="S103" s="4"/>
      <c r="T103" s="4"/>
      <c r="U103" s="4"/>
      <c r="V103" s="4"/>
      <c r="W103" s="4"/>
      <c r="X103" s="4"/>
      <c r="Y103" s="4"/>
      <c r="Z103" s="4"/>
      <c r="AA103" s="4"/>
      <c r="AB103" s="4"/>
      <c r="AC103" s="4"/>
      <c r="AD103" s="4"/>
      <c r="AE103" s="4"/>
      <c r="AF103" s="4"/>
    </row>
    <row r="104" ht="15.75" customHeight="1">
      <c r="A104" s="155"/>
      <c r="B104" s="156"/>
      <c r="C104" s="156"/>
      <c r="D104" s="1"/>
      <c r="E104" s="1"/>
      <c r="F104" s="1"/>
      <c r="G104" s="1"/>
      <c r="H104" s="1"/>
      <c r="I104" s="1"/>
      <c r="J104" s="1"/>
      <c r="K104" s="1"/>
      <c r="L104" s="1"/>
      <c r="M104" s="1"/>
      <c r="N104" s="1"/>
      <c r="O104" s="4"/>
      <c r="P104" s="4"/>
      <c r="Q104" s="4"/>
      <c r="R104" s="4"/>
      <c r="S104" s="4"/>
      <c r="T104" s="4"/>
      <c r="U104" s="4"/>
      <c r="V104" s="4"/>
      <c r="W104" s="4"/>
      <c r="X104" s="4"/>
      <c r="Y104" s="4"/>
      <c r="Z104" s="4"/>
      <c r="AA104" s="4"/>
      <c r="AB104" s="4"/>
      <c r="AC104" s="4"/>
      <c r="AD104" s="4"/>
      <c r="AE104" s="4"/>
      <c r="AF104" s="4"/>
    </row>
    <row r="105" ht="15.75" customHeight="1">
      <c r="A105" s="155"/>
      <c r="B105" s="156"/>
      <c r="C105" s="156"/>
      <c r="D105" s="1"/>
      <c r="E105" s="1"/>
      <c r="F105" s="1"/>
      <c r="G105" s="1"/>
      <c r="H105" s="1"/>
      <c r="I105" s="1"/>
      <c r="J105" s="1"/>
      <c r="K105" s="1"/>
      <c r="L105" s="1"/>
      <c r="M105" s="1"/>
      <c r="N105" s="1"/>
      <c r="O105" s="4"/>
      <c r="P105" s="4"/>
      <c r="Q105" s="4"/>
      <c r="R105" s="4"/>
      <c r="S105" s="4"/>
      <c r="T105" s="4"/>
      <c r="U105" s="4"/>
      <c r="V105" s="4"/>
      <c r="W105" s="4"/>
      <c r="X105" s="4"/>
      <c r="Y105" s="4"/>
      <c r="Z105" s="4"/>
      <c r="AA105" s="4"/>
      <c r="AB105" s="4"/>
      <c r="AC105" s="4"/>
      <c r="AD105" s="4"/>
      <c r="AE105" s="4"/>
      <c r="AF105" s="4"/>
    </row>
    <row r="106" ht="15.75" customHeight="1">
      <c r="A106" s="155"/>
      <c r="B106" s="156"/>
      <c r="C106" s="156"/>
      <c r="D106" s="1"/>
      <c r="E106" s="1"/>
      <c r="F106" s="1"/>
      <c r="G106" s="1"/>
      <c r="H106" s="1"/>
      <c r="I106" s="1"/>
      <c r="J106" s="1"/>
      <c r="K106" s="1"/>
      <c r="L106" s="1"/>
      <c r="M106" s="1"/>
      <c r="N106" s="1"/>
      <c r="O106" s="4"/>
      <c r="P106" s="4"/>
      <c r="Q106" s="4"/>
      <c r="R106" s="4"/>
      <c r="S106" s="4"/>
      <c r="T106" s="4"/>
      <c r="U106" s="4"/>
      <c r="V106" s="4"/>
      <c r="W106" s="4"/>
      <c r="X106" s="4"/>
      <c r="Y106" s="4"/>
      <c r="Z106" s="4"/>
      <c r="AA106" s="4"/>
      <c r="AB106" s="4"/>
      <c r="AC106" s="4"/>
      <c r="AD106" s="4"/>
      <c r="AE106" s="4"/>
      <c r="AF106" s="4"/>
    </row>
    <row r="107" ht="15.75" customHeight="1">
      <c r="A107" s="155"/>
      <c r="B107" s="156"/>
      <c r="C107" s="156"/>
      <c r="D107" s="1"/>
      <c r="E107" s="1"/>
      <c r="F107" s="1"/>
      <c r="G107" s="1"/>
      <c r="H107" s="1"/>
      <c r="I107" s="1"/>
      <c r="J107" s="1"/>
      <c r="K107" s="1"/>
      <c r="L107" s="1"/>
      <c r="M107" s="1"/>
      <c r="N107" s="1"/>
      <c r="O107" s="4"/>
      <c r="P107" s="4"/>
      <c r="Q107" s="4"/>
      <c r="R107" s="4"/>
      <c r="S107" s="4"/>
      <c r="T107" s="4"/>
      <c r="U107" s="4"/>
      <c r="V107" s="4"/>
      <c r="W107" s="4"/>
      <c r="X107" s="4"/>
      <c r="Y107" s="4"/>
      <c r="Z107" s="4"/>
      <c r="AA107" s="4"/>
      <c r="AB107" s="4"/>
      <c r="AC107" s="4"/>
      <c r="AD107" s="4"/>
      <c r="AE107" s="4"/>
      <c r="AF107" s="4"/>
    </row>
    <row r="108" ht="15.75" customHeight="1">
      <c r="A108" s="155"/>
      <c r="B108" s="156"/>
      <c r="C108" s="156"/>
      <c r="D108" s="1"/>
      <c r="E108" s="1"/>
      <c r="F108" s="1"/>
      <c r="G108" s="1"/>
      <c r="H108" s="1"/>
      <c r="I108" s="1"/>
      <c r="J108" s="1"/>
      <c r="K108" s="1"/>
      <c r="L108" s="1"/>
      <c r="M108" s="1"/>
      <c r="N108" s="1"/>
      <c r="O108" s="4"/>
      <c r="P108" s="4"/>
      <c r="Q108" s="4"/>
      <c r="R108" s="4"/>
      <c r="S108" s="4"/>
      <c r="T108" s="4"/>
      <c r="U108" s="4"/>
      <c r="V108" s="4"/>
      <c r="W108" s="4"/>
      <c r="X108" s="4"/>
      <c r="Y108" s="4"/>
      <c r="Z108" s="4"/>
      <c r="AA108" s="4"/>
      <c r="AB108" s="4"/>
      <c r="AC108" s="4"/>
      <c r="AD108" s="4"/>
      <c r="AE108" s="4"/>
      <c r="AF108" s="4"/>
    </row>
    <row r="109" ht="15.75" customHeight="1">
      <c r="A109" s="155"/>
      <c r="B109" s="156"/>
      <c r="C109" s="156"/>
      <c r="D109" s="1"/>
      <c r="E109" s="1"/>
      <c r="F109" s="1"/>
      <c r="G109" s="1"/>
      <c r="H109" s="1"/>
      <c r="I109" s="1"/>
      <c r="J109" s="1"/>
      <c r="K109" s="1"/>
      <c r="L109" s="1"/>
      <c r="M109" s="1"/>
      <c r="N109" s="1"/>
      <c r="O109" s="4"/>
      <c r="P109" s="4"/>
      <c r="Q109" s="4"/>
      <c r="R109" s="4"/>
      <c r="S109" s="4"/>
      <c r="T109" s="4"/>
      <c r="U109" s="4"/>
      <c r="V109" s="4"/>
      <c r="W109" s="4"/>
      <c r="X109" s="4"/>
      <c r="Y109" s="4"/>
      <c r="Z109" s="4"/>
      <c r="AA109" s="4"/>
      <c r="AB109" s="4"/>
      <c r="AC109" s="4"/>
      <c r="AD109" s="4"/>
      <c r="AE109" s="4"/>
      <c r="AF109" s="4"/>
    </row>
    <row r="110" ht="15.75" customHeight="1">
      <c r="A110" s="155"/>
      <c r="B110" s="156"/>
      <c r="C110" s="156"/>
      <c r="D110" s="1"/>
      <c r="E110" s="1"/>
      <c r="F110" s="1"/>
      <c r="G110" s="1"/>
      <c r="H110" s="1"/>
      <c r="I110" s="1"/>
      <c r="J110" s="1"/>
      <c r="K110" s="1"/>
      <c r="L110" s="1"/>
      <c r="M110" s="1"/>
      <c r="N110" s="1"/>
      <c r="O110" s="4"/>
      <c r="P110" s="4"/>
      <c r="Q110" s="4"/>
      <c r="R110" s="4"/>
      <c r="S110" s="4"/>
      <c r="T110" s="4"/>
      <c r="U110" s="4"/>
      <c r="V110" s="4"/>
      <c r="W110" s="4"/>
      <c r="X110" s="4"/>
      <c r="Y110" s="4"/>
      <c r="Z110" s="4"/>
      <c r="AA110" s="4"/>
      <c r="AB110" s="4"/>
      <c r="AC110" s="4"/>
      <c r="AD110" s="4"/>
      <c r="AE110" s="4"/>
      <c r="AF110" s="4"/>
    </row>
    <row r="111" ht="15.75" customHeight="1">
      <c r="A111" s="155"/>
      <c r="B111" s="156"/>
      <c r="C111" s="156"/>
      <c r="D111" s="1"/>
      <c r="E111" s="1"/>
      <c r="F111" s="1"/>
      <c r="G111" s="1"/>
      <c r="H111" s="1"/>
      <c r="I111" s="1"/>
      <c r="J111" s="1"/>
      <c r="K111" s="1"/>
      <c r="L111" s="1"/>
      <c r="M111" s="1"/>
      <c r="N111" s="1"/>
      <c r="O111" s="4"/>
      <c r="P111" s="4"/>
      <c r="Q111" s="4"/>
      <c r="R111" s="4"/>
      <c r="S111" s="4"/>
      <c r="T111" s="4"/>
      <c r="U111" s="4"/>
      <c r="V111" s="4"/>
      <c r="W111" s="4"/>
      <c r="X111" s="4"/>
      <c r="Y111" s="4"/>
      <c r="Z111" s="4"/>
      <c r="AA111" s="4"/>
      <c r="AB111" s="4"/>
      <c r="AC111" s="4"/>
      <c r="AD111" s="4"/>
      <c r="AE111" s="4"/>
      <c r="AF111" s="4"/>
    </row>
    <row r="112" ht="15.75" customHeight="1">
      <c r="A112" s="155"/>
      <c r="B112" s="156"/>
      <c r="C112" s="156"/>
      <c r="D112" s="1"/>
      <c r="E112" s="1"/>
      <c r="F112" s="1"/>
      <c r="G112" s="1"/>
      <c r="H112" s="1"/>
      <c r="I112" s="1"/>
      <c r="J112" s="1"/>
      <c r="K112" s="1"/>
      <c r="L112" s="1"/>
      <c r="M112" s="1"/>
      <c r="N112" s="1"/>
      <c r="O112" s="4"/>
      <c r="P112" s="4"/>
      <c r="Q112" s="4"/>
      <c r="R112" s="4"/>
      <c r="S112" s="4"/>
      <c r="T112" s="4"/>
      <c r="U112" s="4"/>
      <c r="V112" s="4"/>
      <c r="W112" s="4"/>
      <c r="X112" s="4"/>
      <c r="Y112" s="4"/>
      <c r="Z112" s="4"/>
      <c r="AA112" s="4"/>
      <c r="AB112" s="4"/>
      <c r="AC112" s="4"/>
      <c r="AD112" s="4"/>
      <c r="AE112" s="4"/>
      <c r="AF112" s="4"/>
    </row>
    <row r="113" ht="15.75" customHeight="1">
      <c r="A113" s="155"/>
      <c r="B113" s="156"/>
      <c r="C113" s="156"/>
      <c r="D113" s="1"/>
      <c r="E113" s="1"/>
      <c r="F113" s="1"/>
      <c r="G113" s="1"/>
      <c r="H113" s="1"/>
      <c r="I113" s="1"/>
      <c r="J113" s="1"/>
      <c r="K113" s="1"/>
      <c r="L113" s="1"/>
      <c r="M113" s="1"/>
      <c r="N113" s="1"/>
      <c r="O113" s="4"/>
      <c r="P113" s="4"/>
      <c r="Q113" s="4"/>
      <c r="R113" s="4"/>
      <c r="S113" s="4"/>
      <c r="T113" s="4"/>
      <c r="U113" s="4"/>
      <c r="V113" s="4"/>
      <c r="W113" s="4"/>
      <c r="X113" s="4"/>
      <c r="Y113" s="4"/>
      <c r="Z113" s="4"/>
      <c r="AA113" s="4"/>
      <c r="AB113" s="4"/>
      <c r="AC113" s="4"/>
      <c r="AD113" s="4"/>
      <c r="AE113" s="4"/>
      <c r="AF113" s="4"/>
    </row>
    <row r="114" ht="15.75" customHeight="1">
      <c r="A114" s="155"/>
      <c r="B114" s="156"/>
      <c r="C114" s="156"/>
      <c r="D114" s="1"/>
      <c r="E114" s="1"/>
      <c r="F114" s="1"/>
      <c r="G114" s="1"/>
      <c r="H114" s="1"/>
      <c r="I114" s="1"/>
      <c r="J114" s="1"/>
      <c r="K114" s="1"/>
      <c r="L114" s="1"/>
      <c r="M114" s="1"/>
      <c r="N114" s="1"/>
      <c r="O114" s="4"/>
      <c r="P114" s="4"/>
      <c r="Q114" s="4"/>
      <c r="R114" s="4"/>
      <c r="S114" s="4"/>
      <c r="T114" s="4"/>
      <c r="U114" s="4"/>
      <c r="V114" s="4"/>
      <c r="W114" s="4"/>
      <c r="X114" s="4"/>
      <c r="Y114" s="4"/>
      <c r="Z114" s="4"/>
      <c r="AA114" s="4"/>
      <c r="AB114" s="4"/>
      <c r="AC114" s="4"/>
      <c r="AD114" s="4"/>
      <c r="AE114" s="4"/>
      <c r="AF114" s="4"/>
    </row>
    <row r="115" ht="15.75" customHeight="1">
      <c r="A115" s="155"/>
      <c r="B115" s="156"/>
      <c r="C115" s="156"/>
      <c r="D115" s="1"/>
      <c r="E115" s="1"/>
      <c r="F115" s="1"/>
      <c r="G115" s="1"/>
      <c r="H115" s="1"/>
      <c r="I115" s="1"/>
      <c r="J115" s="1"/>
      <c r="K115" s="1"/>
      <c r="L115" s="1"/>
      <c r="M115" s="1"/>
      <c r="N115" s="1"/>
      <c r="O115" s="4"/>
      <c r="P115" s="4"/>
      <c r="Q115" s="4"/>
      <c r="R115" s="4"/>
      <c r="S115" s="4"/>
      <c r="T115" s="4"/>
      <c r="U115" s="4"/>
      <c r="V115" s="4"/>
      <c r="W115" s="4"/>
      <c r="X115" s="4"/>
      <c r="Y115" s="4"/>
      <c r="Z115" s="4"/>
      <c r="AA115" s="4"/>
      <c r="AB115" s="4"/>
      <c r="AC115" s="4"/>
      <c r="AD115" s="4"/>
      <c r="AE115" s="4"/>
      <c r="AF115" s="4"/>
    </row>
    <row r="116" ht="15.75" customHeight="1">
      <c r="A116" s="155"/>
      <c r="B116" s="156"/>
      <c r="C116" s="156"/>
      <c r="D116" s="1"/>
      <c r="E116" s="1"/>
      <c r="F116" s="1"/>
      <c r="G116" s="1"/>
      <c r="H116" s="1"/>
      <c r="I116" s="1"/>
      <c r="J116" s="1"/>
      <c r="K116" s="1"/>
      <c r="L116" s="1"/>
      <c r="M116" s="1"/>
      <c r="N116" s="1"/>
      <c r="O116" s="4"/>
      <c r="P116" s="4"/>
      <c r="Q116" s="4"/>
      <c r="R116" s="4"/>
      <c r="S116" s="4"/>
      <c r="T116" s="4"/>
      <c r="U116" s="4"/>
      <c r="V116" s="4"/>
      <c r="W116" s="4"/>
      <c r="X116" s="4"/>
      <c r="Y116" s="4"/>
      <c r="Z116" s="4"/>
      <c r="AA116" s="4"/>
      <c r="AB116" s="4"/>
      <c r="AC116" s="4"/>
      <c r="AD116" s="4"/>
      <c r="AE116" s="4"/>
      <c r="AF116" s="4"/>
    </row>
    <row r="117" ht="15.75" customHeight="1">
      <c r="A117" s="155"/>
      <c r="B117" s="156"/>
      <c r="C117" s="156"/>
      <c r="D117" s="1"/>
      <c r="E117" s="1"/>
      <c r="F117" s="1"/>
      <c r="G117" s="1"/>
      <c r="H117" s="1"/>
      <c r="I117" s="1"/>
      <c r="J117" s="1"/>
      <c r="K117" s="1"/>
      <c r="L117" s="1"/>
      <c r="M117" s="1"/>
      <c r="N117" s="1"/>
      <c r="O117" s="4"/>
      <c r="P117" s="4"/>
      <c r="Q117" s="4"/>
      <c r="R117" s="4"/>
      <c r="S117" s="4"/>
      <c r="T117" s="4"/>
      <c r="U117" s="4"/>
      <c r="V117" s="4"/>
      <c r="W117" s="4"/>
      <c r="X117" s="4"/>
      <c r="Y117" s="4"/>
      <c r="Z117" s="4"/>
      <c r="AA117" s="4"/>
      <c r="AB117" s="4"/>
      <c r="AC117" s="4"/>
      <c r="AD117" s="4"/>
      <c r="AE117" s="4"/>
      <c r="AF117" s="4"/>
    </row>
    <row r="118" ht="15.75" customHeight="1">
      <c r="A118" s="155"/>
      <c r="B118" s="156"/>
      <c r="C118" s="156"/>
      <c r="D118" s="1"/>
      <c r="E118" s="1"/>
      <c r="F118" s="1"/>
      <c r="G118" s="1"/>
      <c r="H118" s="1"/>
      <c r="I118" s="1"/>
      <c r="J118" s="1"/>
      <c r="K118" s="1"/>
      <c r="L118" s="1"/>
      <c r="M118" s="1"/>
      <c r="N118" s="1"/>
      <c r="O118" s="4"/>
      <c r="P118" s="4"/>
      <c r="Q118" s="4"/>
      <c r="R118" s="4"/>
      <c r="S118" s="4"/>
      <c r="T118" s="4"/>
      <c r="U118" s="4"/>
      <c r="V118" s="4"/>
      <c r="W118" s="4"/>
      <c r="X118" s="4"/>
      <c r="Y118" s="4"/>
      <c r="Z118" s="4"/>
      <c r="AA118" s="4"/>
      <c r="AB118" s="4"/>
      <c r="AC118" s="4"/>
      <c r="AD118" s="4"/>
      <c r="AE118" s="4"/>
      <c r="AF118" s="4"/>
    </row>
    <row r="119" ht="15.75" customHeight="1">
      <c r="A119" s="155"/>
      <c r="B119" s="156"/>
      <c r="C119" s="156"/>
      <c r="D119" s="1"/>
      <c r="E119" s="1"/>
      <c r="F119" s="1"/>
      <c r="G119" s="1"/>
      <c r="H119" s="1"/>
      <c r="I119" s="1"/>
      <c r="J119" s="1"/>
      <c r="K119" s="1"/>
      <c r="L119" s="1"/>
      <c r="M119" s="1"/>
      <c r="N119" s="1"/>
      <c r="O119" s="4"/>
      <c r="P119" s="4"/>
      <c r="Q119" s="4"/>
      <c r="R119" s="4"/>
      <c r="S119" s="4"/>
      <c r="T119" s="4"/>
      <c r="U119" s="4"/>
      <c r="V119" s="4"/>
      <c r="W119" s="4"/>
      <c r="X119" s="4"/>
      <c r="Y119" s="4"/>
      <c r="Z119" s="4"/>
      <c r="AA119" s="4"/>
      <c r="AB119" s="4"/>
      <c r="AC119" s="4"/>
      <c r="AD119" s="4"/>
      <c r="AE119" s="4"/>
      <c r="AF119" s="4"/>
    </row>
    <row r="120" ht="15.75" customHeight="1">
      <c r="A120" s="155"/>
      <c r="B120" s="156"/>
      <c r="C120" s="156"/>
      <c r="D120" s="1"/>
      <c r="E120" s="1"/>
      <c r="F120" s="1"/>
      <c r="G120" s="1"/>
      <c r="H120" s="1"/>
      <c r="I120" s="1"/>
      <c r="J120" s="1"/>
      <c r="K120" s="1"/>
      <c r="L120" s="1"/>
      <c r="M120" s="1"/>
      <c r="N120" s="1"/>
      <c r="O120" s="4"/>
      <c r="P120" s="4"/>
      <c r="Q120" s="4"/>
      <c r="R120" s="4"/>
      <c r="S120" s="4"/>
      <c r="T120" s="4"/>
      <c r="U120" s="4"/>
      <c r="V120" s="4"/>
      <c r="W120" s="4"/>
      <c r="X120" s="4"/>
      <c r="Y120" s="4"/>
      <c r="Z120" s="4"/>
      <c r="AA120" s="4"/>
      <c r="AB120" s="4"/>
      <c r="AC120" s="4"/>
      <c r="AD120" s="4"/>
      <c r="AE120" s="4"/>
      <c r="AF120" s="4"/>
    </row>
    <row r="121" ht="15.75" customHeight="1">
      <c r="A121" s="155"/>
      <c r="B121" s="156"/>
      <c r="C121" s="156"/>
      <c r="D121" s="1"/>
      <c r="E121" s="1"/>
      <c r="F121" s="1"/>
      <c r="G121" s="1"/>
      <c r="H121" s="1"/>
      <c r="I121" s="1"/>
      <c r="J121" s="1"/>
      <c r="K121" s="1"/>
      <c r="L121" s="1"/>
      <c r="M121" s="1"/>
      <c r="N121" s="1"/>
      <c r="O121" s="4"/>
      <c r="P121" s="4"/>
      <c r="Q121" s="4"/>
      <c r="R121" s="4"/>
      <c r="S121" s="4"/>
      <c r="T121" s="4"/>
      <c r="U121" s="4"/>
      <c r="V121" s="4"/>
      <c r="W121" s="4"/>
      <c r="X121" s="4"/>
      <c r="Y121" s="4"/>
      <c r="Z121" s="4"/>
      <c r="AA121" s="4"/>
      <c r="AB121" s="4"/>
      <c r="AC121" s="4"/>
      <c r="AD121" s="4"/>
      <c r="AE121" s="4"/>
      <c r="AF121" s="4"/>
    </row>
    <row r="122" ht="15.75" customHeight="1">
      <c r="A122" s="155"/>
      <c r="B122" s="156"/>
      <c r="C122" s="156"/>
      <c r="D122" s="1"/>
      <c r="E122" s="1"/>
      <c r="F122" s="1"/>
      <c r="G122" s="1"/>
      <c r="H122" s="1"/>
      <c r="I122" s="1"/>
      <c r="J122" s="1"/>
      <c r="K122" s="1"/>
      <c r="L122" s="1"/>
      <c r="M122" s="1"/>
      <c r="N122" s="1"/>
      <c r="O122" s="4"/>
      <c r="P122" s="4"/>
      <c r="Q122" s="4"/>
      <c r="R122" s="4"/>
      <c r="S122" s="4"/>
      <c r="T122" s="4"/>
      <c r="U122" s="4"/>
      <c r="V122" s="4"/>
      <c r="W122" s="4"/>
      <c r="X122" s="4"/>
      <c r="Y122" s="4"/>
      <c r="Z122" s="4"/>
      <c r="AA122" s="4"/>
      <c r="AB122" s="4"/>
      <c r="AC122" s="4"/>
      <c r="AD122" s="4"/>
      <c r="AE122" s="4"/>
      <c r="AF122" s="4"/>
    </row>
    <row r="123" ht="15.75" customHeight="1">
      <c r="A123" s="155"/>
      <c r="B123" s="156"/>
      <c r="C123" s="156"/>
      <c r="D123" s="1"/>
      <c r="E123" s="1"/>
      <c r="F123" s="1"/>
      <c r="G123" s="1"/>
      <c r="H123" s="1"/>
      <c r="I123" s="1"/>
      <c r="J123" s="1"/>
      <c r="K123" s="1"/>
      <c r="L123" s="1"/>
      <c r="M123" s="1"/>
      <c r="N123" s="1"/>
      <c r="O123" s="4"/>
      <c r="P123" s="4"/>
      <c r="Q123" s="4"/>
      <c r="R123" s="4"/>
      <c r="S123" s="4"/>
      <c r="T123" s="4"/>
      <c r="U123" s="4"/>
      <c r="V123" s="4"/>
      <c r="W123" s="4"/>
      <c r="X123" s="4"/>
      <c r="Y123" s="4"/>
      <c r="Z123" s="4"/>
      <c r="AA123" s="4"/>
      <c r="AB123" s="4"/>
      <c r="AC123" s="4"/>
      <c r="AD123" s="4"/>
      <c r="AE123" s="4"/>
      <c r="AF123" s="4"/>
    </row>
    <row r="124" ht="15.75" customHeight="1">
      <c r="A124" s="155"/>
      <c r="B124" s="156"/>
      <c r="C124" s="156"/>
      <c r="D124" s="1"/>
      <c r="E124" s="1"/>
      <c r="F124" s="1"/>
      <c r="G124" s="1"/>
      <c r="H124" s="1"/>
      <c r="I124" s="1"/>
      <c r="J124" s="1"/>
      <c r="K124" s="1"/>
      <c r="L124" s="1"/>
      <c r="M124" s="1"/>
      <c r="N124" s="1"/>
      <c r="O124" s="4"/>
      <c r="P124" s="4"/>
      <c r="Q124" s="4"/>
      <c r="R124" s="4"/>
      <c r="S124" s="4"/>
      <c r="T124" s="4"/>
      <c r="U124" s="4"/>
      <c r="V124" s="4"/>
      <c r="W124" s="4"/>
      <c r="X124" s="4"/>
      <c r="Y124" s="4"/>
      <c r="Z124" s="4"/>
      <c r="AA124" s="4"/>
      <c r="AB124" s="4"/>
      <c r="AC124" s="4"/>
      <c r="AD124" s="4"/>
      <c r="AE124" s="4"/>
      <c r="AF124" s="4"/>
    </row>
    <row r="125" ht="15.75" customHeight="1">
      <c r="A125" s="155"/>
      <c r="B125" s="156"/>
      <c r="C125" s="156"/>
      <c r="D125" s="1"/>
      <c r="E125" s="1"/>
      <c r="F125" s="1"/>
      <c r="G125" s="1"/>
      <c r="H125" s="1"/>
      <c r="I125" s="1"/>
      <c r="J125" s="1"/>
      <c r="K125" s="1"/>
      <c r="L125" s="1"/>
      <c r="M125" s="1"/>
      <c r="N125" s="1"/>
      <c r="O125" s="4"/>
      <c r="P125" s="4"/>
      <c r="Q125" s="4"/>
      <c r="R125" s="4"/>
      <c r="S125" s="4"/>
      <c r="T125" s="4"/>
      <c r="U125" s="4"/>
      <c r="V125" s="4"/>
      <c r="W125" s="4"/>
      <c r="X125" s="4"/>
      <c r="Y125" s="4"/>
      <c r="Z125" s="4"/>
      <c r="AA125" s="4"/>
      <c r="AB125" s="4"/>
      <c r="AC125" s="4"/>
      <c r="AD125" s="4"/>
      <c r="AE125" s="4"/>
      <c r="AF125" s="4"/>
    </row>
    <row r="126" ht="15.75" customHeight="1">
      <c r="A126" s="155"/>
      <c r="B126" s="156"/>
      <c r="C126" s="156"/>
      <c r="D126" s="1"/>
      <c r="E126" s="1"/>
      <c r="F126" s="1"/>
      <c r="G126" s="1"/>
      <c r="H126" s="1"/>
      <c r="I126" s="1"/>
      <c r="J126" s="1"/>
      <c r="K126" s="1"/>
      <c r="L126" s="1"/>
      <c r="M126" s="1"/>
      <c r="N126" s="1"/>
      <c r="O126" s="4"/>
      <c r="P126" s="4"/>
      <c r="Q126" s="4"/>
      <c r="R126" s="4"/>
      <c r="S126" s="4"/>
      <c r="T126" s="4"/>
      <c r="U126" s="4"/>
      <c r="V126" s="4"/>
      <c r="W126" s="4"/>
      <c r="X126" s="4"/>
      <c r="Y126" s="4"/>
      <c r="Z126" s="4"/>
      <c r="AA126" s="4"/>
      <c r="AB126" s="4"/>
      <c r="AC126" s="4"/>
      <c r="AD126" s="4"/>
      <c r="AE126" s="4"/>
      <c r="AF126" s="4"/>
    </row>
    <row r="127" ht="15.75" customHeight="1">
      <c r="A127" s="155"/>
      <c r="B127" s="156"/>
      <c r="C127" s="156"/>
      <c r="D127" s="1"/>
      <c r="E127" s="1"/>
      <c r="F127" s="1"/>
      <c r="G127" s="1"/>
      <c r="H127" s="1"/>
      <c r="I127" s="1"/>
      <c r="J127" s="1"/>
      <c r="K127" s="1"/>
      <c r="L127" s="1"/>
      <c r="M127" s="1"/>
      <c r="N127" s="1"/>
      <c r="O127" s="4"/>
      <c r="P127" s="4"/>
      <c r="Q127" s="4"/>
      <c r="R127" s="4"/>
      <c r="S127" s="4"/>
      <c r="T127" s="4"/>
      <c r="U127" s="4"/>
      <c r="V127" s="4"/>
      <c r="W127" s="4"/>
      <c r="X127" s="4"/>
      <c r="Y127" s="4"/>
      <c r="Z127" s="4"/>
      <c r="AA127" s="4"/>
      <c r="AB127" s="4"/>
      <c r="AC127" s="4"/>
      <c r="AD127" s="4"/>
      <c r="AE127" s="4"/>
      <c r="AF127" s="4"/>
    </row>
    <row r="128" ht="15.75" customHeight="1">
      <c r="A128" s="155"/>
      <c r="B128" s="156"/>
      <c r="C128" s="156"/>
      <c r="D128" s="1"/>
      <c r="E128" s="1"/>
      <c r="F128" s="1"/>
      <c r="G128" s="1"/>
      <c r="H128" s="1"/>
      <c r="I128" s="1"/>
      <c r="J128" s="1"/>
      <c r="K128" s="1"/>
      <c r="L128" s="1"/>
      <c r="M128" s="1"/>
      <c r="N128" s="1"/>
      <c r="O128" s="4"/>
      <c r="P128" s="4"/>
      <c r="Q128" s="4"/>
      <c r="R128" s="4"/>
      <c r="S128" s="4"/>
      <c r="T128" s="4"/>
      <c r="U128" s="4"/>
      <c r="V128" s="4"/>
      <c r="W128" s="4"/>
      <c r="X128" s="4"/>
      <c r="Y128" s="4"/>
      <c r="Z128" s="4"/>
      <c r="AA128" s="4"/>
      <c r="AB128" s="4"/>
      <c r="AC128" s="4"/>
      <c r="AD128" s="4"/>
      <c r="AE128" s="4"/>
      <c r="AF128" s="4"/>
    </row>
    <row r="129" ht="15.75" customHeight="1">
      <c r="A129" s="155"/>
      <c r="B129" s="156"/>
      <c r="C129" s="156"/>
      <c r="D129" s="1"/>
      <c r="E129" s="1"/>
      <c r="F129" s="1"/>
      <c r="G129" s="1"/>
      <c r="H129" s="1"/>
      <c r="I129" s="1"/>
      <c r="J129" s="1"/>
      <c r="K129" s="1"/>
      <c r="L129" s="1"/>
      <c r="M129" s="1"/>
      <c r="N129" s="1"/>
      <c r="O129" s="4"/>
      <c r="P129" s="4"/>
      <c r="Q129" s="4"/>
      <c r="R129" s="4"/>
      <c r="S129" s="4"/>
      <c r="T129" s="4"/>
      <c r="U129" s="4"/>
      <c r="V129" s="4"/>
      <c r="W129" s="4"/>
      <c r="X129" s="4"/>
      <c r="Y129" s="4"/>
      <c r="Z129" s="4"/>
      <c r="AA129" s="4"/>
      <c r="AB129" s="4"/>
      <c r="AC129" s="4"/>
      <c r="AD129" s="4"/>
      <c r="AE129" s="4"/>
      <c r="AF129" s="4"/>
    </row>
    <row r="130" ht="15.75" customHeight="1">
      <c r="A130" s="155"/>
      <c r="B130" s="156"/>
      <c r="C130" s="156"/>
      <c r="D130" s="1"/>
      <c r="E130" s="1"/>
      <c r="F130" s="1"/>
      <c r="G130" s="1"/>
      <c r="H130" s="1"/>
      <c r="I130" s="1"/>
      <c r="J130" s="1"/>
      <c r="K130" s="1"/>
      <c r="L130" s="1"/>
      <c r="M130" s="1"/>
      <c r="N130" s="1"/>
      <c r="O130" s="4"/>
      <c r="P130" s="4"/>
      <c r="Q130" s="4"/>
      <c r="R130" s="4"/>
      <c r="S130" s="4"/>
      <c r="T130" s="4"/>
      <c r="U130" s="4"/>
      <c r="V130" s="4"/>
      <c r="W130" s="4"/>
      <c r="X130" s="4"/>
      <c r="Y130" s="4"/>
      <c r="Z130" s="4"/>
      <c r="AA130" s="4"/>
      <c r="AB130" s="4"/>
      <c r="AC130" s="4"/>
      <c r="AD130" s="4"/>
      <c r="AE130" s="4"/>
      <c r="AF130" s="4"/>
    </row>
    <row r="131" ht="15.75" customHeight="1">
      <c r="A131" s="155"/>
      <c r="B131" s="156"/>
      <c r="C131" s="156"/>
      <c r="D131" s="1"/>
      <c r="E131" s="1"/>
      <c r="F131" s="1"/>
      <c r="G131" s="1"/>
      <c r="H131" s="1"/>
      <c r="I131" s="1"/>
      <c r="J131" s="1"/>
      <c r="K131" s="1"/>
      <c r="L131" s="1"/>
      <c r="M131" s="1"/>
      <c r="N131" s="1"/>
      <c r="O131" s="4"/>
      <c r="P131" s="4"/>
      <c r="Q131" s="4"/>
      <c r="R131" s="4"/>
      <c r="S131" s="4"/>
      <c r="T131" s="4"/>
      <c r="U131" s="4"/>
      <c r="V131" s="4"/>
      <c r="W131" s="4"/>
      <c r="X131" s="4"/>
      <c r="Y131" s="4"/>
      <c r="Z131" s="4"/>
      <c r="AA131" s="4"/>
      <c r="AB131" s="4"/>
      <c r="AC131" s="4"/>
      <c r="AD131" s="4"/>
      <c r="AE131" s="4"/>
      <c r="AF131" s="4"/>
    </row>
    <row r="132" ht="15.75" customHeight="1">
      <c r="A132" s="155"/>
      <c r="B132" s="156"/>
      <c r="C132" s="156"/>
      <c r="D132" s="1"/>
      <c r="E132" s="1"/>
      <c r="F132" s="1"/>
      <c r="G132" s="1"/>
      <c r="H132" s="1"/>
      <c r="I132" s="1"/>
      <c r="J132" s="1"/>
      <c r="K132" s="1"/>
      <c r="L132" s="1"/>
      <c r="M132" s="1"/>
      <c r="N132" s="1"/>
      <c r="O132" s="4"/>
      <c r="P132" s="4"/>
      <c r="Q132" s="4"/>
      <c r="R132" s="4"/>
      <c r="S132" s="4"/>
      <c r="T132" s="4"/>
      <c r="U132" s="4"/>
      <c r="V132" s="4"/>
      <c r="W132" s="4"/>
      <c r="X132" s="4"/>
      <c r="Y132" s="4"/>
      <c r="Z132" s="4"/>
      <c r="AA132" s="4"/>
      <c r="AB132" s="4"/>
      <c r="AC132" s="4"/>
      <c r="AD132" s="4"/>
      <c r="AE132" s="4"/>
      <c r="AF132" s="4"/>
    </row>
    <row r="133" ht="15.75" customHeight="1">
      <c r="A133" s="155"/>
      <c r="B133" s="156"/>
      <c r="C133" s="156"/>
      <c r="D133" s="1"/>
      <c r="E133" s="1"/>
      <c r="F133" s="1"/>
      <c r="G133" s="1"/>
      <c r="H133" s="1"/>
      <c r="I133" s="1"/>
      <c r="J133" s="1"/>
      <c r="K133" s="1"/>
      <c r="L133" s="1"/>
      <c r="M133" s="1"/>
      <c r="N133" s="1"/>
      <c r="O133" s="4"/>
      <c r="P133" s="4"/>
      <c r="Q133" s="4"/>
      <c r="R133" s="4"/>
      <c r="S133" s="4"/>
      <c r="T133" s="4"/>
      <c r="U133" s="4"/>
      <c r="V133" s="4"/>
      <c r="W133" s="4"/>
      <c r="X133" s="4"/>
      <c r="Y133" s="4"/>
      <c r="Z133" s="4"/>
      <c r="AA133" s="4"/>
      <c r="AB133" s="4"/>
      <c r="AC133" s="4"/>
      <c r="AD133" s="4"/>
      <c r="AE133" s="4"/>
      <c r="AF133" s="4"/>
    </row>
    <row r="134" ht="15.75" customHeight="1">
      <c r="A134" s="155"/>
      <c r="B134" s="156"/>
      <c r="C134" s="156"/>
      <c r="D134" s="1"/>
      <c r="E134" s="1"/>
      <c r="F134" s="1"/>
      <c r="G134" s="1"/>
      <c r="H134" s="1"/>
      <c r="I134" s="1"/>
      <c r="J134" s="1"/>
      <c r="K134" s="1"/>
      <c r="L134" s="1"/>
      <c r="M134" s="1"/>
      <c r="N134" s="1"/>
      <c r="O134" s="4"/>
      <c r="P134" s="4"/>
      <c r="Q134" s="4"/>
      <c r="R134" s="4"/>
      <c r="S134" s="4"/>
      <c r="T134" s="4"/>
      <c r="U134" s="4"/>
      <c r="V134" s="4"/>
      <c r="W134" s="4"/>
      <c r="X134" s="4"/>
      <c r="Y134" s="4"/>
      <c r="Z134" s="4"/>
      <c r="AA134" s="4"/>
      <c r="AB134" s="4"/>
      <c r="AC134" s="4"/>
      <c r="AD134" s="4"/>
      <c r="AE134" s="4"/>
      <c r="AF134" s="4"/>
    </row>
    <row r="135" ht="15.75" customHeight="1">
      <c r="A135" s="155"/>
      <c r="B135" s="156"/>
      <c r="C135" s="156"/>
      <c r="D135" s="1"/>
      <c r="E135" s="1"/>
      <c r="F135" s="1"/>
      <c r="G135" s="1"/>
      <c r="H135" s="1"/>
      <c r="I135" s="1"/>
      <c r="J135" s="1"/>
      <c r="K135" s="1"/>
      <c r="L135" s="1"/>
      <c r="M135" s="1"/>
      <c r="N135" s="1"/>
      <c r="O135" s="4"/>
      <c r="P135" s="4"/>
      <c r="Q135" s="4"/>
      <c r="R135" s="4"/>
      <c r="S135" s="4"/>
      <c r="T135" s="4"/>
      <c r="U135" s="4"/>
      <c r="V135" s="4"/>
      <c r="W135" s="4"/>
      <c r="X135" s="4"/>
      <c r="Y135" s="4"/>
      <c r="Z135" s="4"/>
      <c r="AA135" s="4"/>
      <c r="AB135" s="4"/>
      <c r="AC135" s="4"/>
      <c r="AD135" s="4"/>
      <c r="AE135" s="4"/>
      <c r="AF135" s="4"/>
    </row>
    <row r="136" ht="15.75" customHeight="1">
      <c r="A136" s="155"/>
      <c r="B136" s="156"/>
      <c r="C136" s="156"/>
      <c r="D136" s="1"/>
      <c r="E136" s="1"/>
      <c r="F136" s="1"/>
      <c r="G136" s="1"/>
      <c r="H136" s="1"/>
      <c r="I136" s="1"/>
      <c r="J136" s="1"/>
      <c r="K136" s="1"/>
      <c r="L136" s="1"/>
      <c r="M136" s="1"/>
      <c r="N136" s="1"/>
      <c r="O136" s="4"/>
      <c r="P136" s="4"/>
      <c r="Q136" s="4"/>
      <c r="R136" s="4"/>
      <c r="S136" s="4"/>
      <c r="T136" s="4"/>
      <c r="U136" s="4"/>
      <c r="V136" s="4"/>
      <c r="W136" s="4"/>
      <c r="X136" s="4"/>
      <c r="Y136" s="4"/>
      <c r="Z136" s="4"/>
      <c r="AA136" s="4"/>
      <c r="AB136" s="4"/>
      <c r="AC136" s="4"/>
      <c r="AD136" s="4"/>
      <c r="AE136" s="4"/>
      <c r="AF136" s="4"/>
    </row>
    <row r="137" ht="15.75" customHeight="1">
      <c r="A137" s="155"/>
      <c r="B137" s="156"/>
      <c r="C137" s="156"/>
      <c r="D137" s="1"/>
      <c r="E137" s="1"/>
      <c r="F137" s="1"/>
      <c r="G137" s="1"/>
      <c r="H137" s="1"/>
      <c r="I137" s="1"/>
      <c r="J137" s="1"/>
      <c r="K137" s="1"/>
      <c r="L137" s="1"/>
      <c r="M137" s="1"/>
      <c r="N137" s="1"/>
      <c r="O137" s="4"/>
      <c r="P137" s="4"/>
      <c r="Q137" s="4"/>
      <c r="R137" s="4"/>
      <c r="S137" s="4"/>
      <c r="T137" s="4"/>
      <c r="U137" s="4"/>
      <c r="V137" s="4"/>
      <c r="W137" s="4"/>
      <c r="X137" s="4"/>
      <c r="Y137" s="4"/>
      <c r="Z137" s="4"/>
      <c r="AA137" s="4"/>
      <c r="AB137" s="4"/>
      <c r="AC137" s="4"/>
      <c r="AD137" s="4"/>
      <c r="AE137" s="4"/>
      <c r="AF137" s="4"/>
    </row>
    <row r="138" ht="15.75" customHeight="1">
      <c r="A138" s="155"/>
      <c r="B138" s="156"/>
      <c r="C138" s="156"/>
      <c r="D138" s="1"/>
      <c r="E138" s="1"/>
      <c r="F138" s="1"/>
      <c r="G138" s="1"/>
      <c r="H138" s="1"/>
      <c r="I138" s="1"/>
      <c r="J138" s="1"/>
      <c r="K138" s="1"/>
      <c r="L138" s="1"/>
      <c r="M138" s="1"/>
      <c r="N138" s="1"/>
      <c r="O138" s="4"/>
      <c r="P138" s="4"/>
      <c r="Q138" s="4"/>
      <c r="R138" s="4"/>
      <c r="S138" s="4"/>
      <c r="T138" s="4"/>
      <c r="U138" s="4"/>
      <c r="V138" s="4"/>
      <c r="W138" s="4"/>
      <c r="X138" s="4"/>
      <c r="Y138" s="4"/>
      <c r="Z138" s="4"/>
      <c r="AA138" s="4"/>
      <c r="AB138" s="4"/>
      <c r="AC138" s="4"/>
      <c r="AD138" s="4"/>
      <c r="AE138" s="4"/>
      <c r="AF138" s="4"/>
    </row>
    <row r="139" ht="15.75" customHeight="1">
      <c r="A139" s="155"/>
      <c r="B139" s="156"/>
      <c r="C139" s="156"/>
      <c r="D139" s="1"/>
      <c r="E139" s="1"/>
      <c r="F139" s="1"/>
      <c r="G139" s="1"/>
      <c r="H139" s="1"/>
      <c r="I139" s="1"/>
      <c r="J139" s="1"/>
      <c r="K139" s="1"/>
      <c r="L139" s="1"/>
      <c r="M139" s="1"/>
      <c r="N139" s="1"/>
      <c r="O139" s="4"/>
      <c r="P139" s="4"/>
      <c r="Q139" s="4"/>
      <c r="R139" s="4"/>
      <c r="S139" s="4"/>
      <c r="T139" s="4"/>
      <c r="U139" s="4"/>
      <c r="V139" s="4"/>
      <c r="W139" s="4"/>
      <c r="X139" s="4"/>
      <c r="Y139" s="4"/>
      <c r="Z139" s="4"/>
      <c r="AA139" s="4"/>
      <c r="AB139" s="4"/>
      <c r="AC139" s="4"/>
      <c r="AD139" s="4"/>
      <c r="AE139" s="4"/>
      <c r="AF139" s="4"/>
    </row>
    <row r="140" ht="15.75" customHeight="1">
      <c r="A140" s="155"/>
      <c r="B140" s="156"/>
      <c r="C140" s="156"/>
      <c r="D140" s="1"/>
      <c r="E140" s="1"/>
      <c r="F140" s="1"/>
      <c r="G140" s="1"/>
      <c r="H140" s="1"/>
      <c r="I140" s="1"/>
      <c r="J140" s="1"/>
      <c r="K140" s="1"/>
      <c r="L140" s="1"/>
      <c r="M140" s="1"/>
      <c r="N140" s="1"/>
      <c r="O140" s="4"/>
      <c r="P140" s="4"/>
      <c r="Q140" s="4"/>
      <c r="R140" s="4"/>
      <c r="S140" s="4"/>
      <c r="T140" s="4"/>
      <c r="U140" s="4"/>
      <c r="V140" s="4"/>
      <c r="W140" s="4"/>
      <c r="X140" s="4"/>
      <c r="Y140" s="4"/>
      <c r="Z140" s="4"/>
      <c r="AA140" s="4"/>
      <c r="AB140" s="4"/>
      <c r="AC140" s="4"/>
      <c r="AD140" s="4"/>
      <c r="AE140" s="4"/>
      <c r="AF140" s="4"/>
    </row>
    <row r="141" ht="15.75" customHeight="1">
      <c r="A141" s="155"/>
      <c r="B141" s="156"/>
      <c r="C141" s="156"/>
      <c r="D141" s="1"/>
      <c r="E141" s="1"/>
      <c r="F141" s="1"/>
      <c r="G141" s="1"/>
      <c r="H141" s="1"/>
      <c r="I141" s="1"/>
      <c r="J141" s="1"/>
      <c r="K141" s="1"/>
      <c r="L141" s="1"/>
      <c r="M141" s="1"/>
      <c r="N141" s="1"/>
      <c r="O141" s="4"/>
      <c r="P141" s="4"/>
      <c r="Q141" s="4"/>
      <c r="R141" s="4"/>
      <c r="S141" s="4"/>
      <c r="T141" s="4"/>
      <c r="U141" s="4"/>
      <c r="V141" s="4"/>
      <c r="W141" s="4"/>
      <c r="X141" s="4"/>
      <c r="Y141" s="4"/>
      <c r="Z141" s="4"/>
      <c r="AA141" s="4"/>
      <c r="AB141" s="4"/>
      <c r="AC141" s="4"/>
      <c r="AD141" s="4"/>
      <c r="AE141" s="4"/>
      <c r="AF141" s="4"/>
    </row>
    <row r="142" ht="15.75" customHeight="1">
      <c r="A142" s="155"/>
      <c r="B142" s="156"/>
      <c r="C142" s="156"/>
      <c r="D142" s="1"/>
      <c r="E142" s="1"/>
      <c r="F142" s="1"/>
      <c r="G142" s="1"/>
      <c r="H142" s="1"/>
      <c r="I142" s="1"/>
      <c r="J142" s="1"/>
      <c r="K142" s="1"/>
      <c r="L142" s="1"/>
      <c r="M142" s="1"/>
      <c r="N142" s="1"/>
      <c r="O142" s="4"/>
      <c r="P142" s="4"/>
      <c r="Q142" s="4"/>
      <c r="R142" s="4"/>
      <c r="S142" s="4"/>
      <c r="T142" s="4"/>
      <c r="U142" s="4"/>
      <c r="V142" s="4"/>
      <c r="W142" s="4"/>
      <c r="X142" s="4"/>
      <c r="Y142" s="4"/>
      <c r="Z142" s="4"/>
      <c r="AA142" s="4"/>
      <c r="AB142" s="4"/>
      <c r="AC142" s="4"/>
      <c r="AD142" s="4"/>
      <c r="AE142" s="4"/>
      <c r="AF142" s="4"/>
    </row>
    <row r="143" ht="15.75" customHeight="1">
      <c r="A143" s="155"/>
      <c r="B143" s="156"/>
      <c r="C143" s="156"/>
      <c r="D143" s="1"/>
      <c r="E143" s="1"/>
      <c r="F143" s="1"/>
      <c r="G143" s="1"/>
      <c r="H143" s="1"/>
      <c r="I143" s="1"/>
      <c r="J143" s="1"/>
      <c r="K143" s="1"/>
      <c r="L143" s="1"/>
      <c r="M143" s="1"/>
      <c r="N143" s="1"/>
      <c r="O143" s="4"/>
      <c r="P143" s="4"/>
      <c r="Q143" s="4"/>
      <c r="R143" s="4"/>
      <c r="S143" s="4"/>
      <c r="T143" s="4"/>
      <c r="U143" s="4"/>
      <c r="V143" s="4"/>
      <c r="W143" s="4"/>
      <c r="X143" s="4"/>
      <c r="Y143" s="4"/>
      <c r="Z143" s="4"/>
      <c r="AA143" s="4"/>
      <c r="AB143" s="4"/>
      <c r="AC143" s="4"/>
      <c r="AD143" s="4"/>
      <c r="AE143" s="4"/>
      <c r="AF143" s="4"/>
    </row>
    <row r="144" ht="15.75" customHeight="1">
      <c r="A144" s="155"/>
      <c r="B144" s="156"/>
      <c r="C144" s="156"/>
      <c r="D144" s="1"/>
      <c r="E144" s="1"/>
      <c r="F144" s="1"/>
      <c r="G144" s="1"/>
      <c r="H144" s="1"/>
      <c r="I144" s="1"/>
      <c r="J144" s="1"/>
      <c r="K144" s="1"/>
      <c r="L144" s="1"/>
      <c r="M144" s="1"/>
      <c r="N144" s="1"/>
      <c r="O144" s="4"/>
      <c r="P144" s="4"/>
      <c r="Q144" s="4"/>
      <c r="R144" s="4"/>
      <c r="S144" s="4"/>
      <c r="T144" s="4"/>
      <c r="U144" s="4"/>
      <c r="V144" s="4"/>
      <c r="W144" s="4"/>
      <c r="X144" s="4"/>
      <c r="Y144" s="4"/>
      <c r="Z144" s="4"/>
      <c r="AA144" s="4"/>
      <c r="AB144" s="4"/>
      <c r="AC144" s="4"/>
      <c r="AD144" s="4"/>
      <c r="AE144" s="4"/>
      <c r="AF144" s="4"/>
    </row>
    <row r="145" ht="15.75" customHeight="1">
      <c r="A145" s="155"/>
      <c r="B145" s="156"/>
      <c r="C145" s="156"/>
      <c r="D145" s="1"/>
      <c r="E145" s="1"/>
      <c r="F145" s="1"/>
      <c r="G145" s="1"/>
      <c r="H145" s="1"/>
      <c r="I145" s="1"/>
      <c r="J145" s="1"/>
      <c r="K145" s="1"/>
      <c r="L145" s="1"/>
      <c r="M145" s="1"/>
      <c r="N145" s="1"/>
      <c r="O145" s="4"/>
      <c r="P145" s="4"/>
      <c r="Q145" s="4"/>
      <c r="R145" s="4"/>
      <c r="S145" s="4"/>
      <c r="T145" s="4"/>
      <c r="U145" s="4"/>
      <c r="V145" s="4"/>
      <c r="W145" s="4"/>
      <c r="X145" s="4"/>
      <c r="Y145" s="4"/>
      <c r="Z145" s="4"/>
      <c r="AA145" s="4"/>
      <c r="AB145" s="4"/>
      <c r="AC145" s="4"/>
      <c r="AD145" s="4"/>
      <c r="AE145" s="4"/>
      <c r="AF145" s="4"/>
    </row>
    <row r="146" ht="15.75" customHeight="1">
      <c r="A146" s="155"/>
      <c r="B146" s="156"/>
      <c r="C146" s="156"/>
      <c r="D146" s="1"/>
      <c r="E146" s="1"/>
      <c r="F146" s="1"/>
      <c r="G146" s="1"/>
      <c r="H146" s="1"/>
      <c r="I146" s="1"/>
      <c r="J146" s="1"/>
      <c r="K146" s="1"/>
      <c r="L146" s="1"/>
      <c r="M146" s="1"/>
      <c r="N146" s="1"/>
      <c r="O146" s="4"/>
      <c r="P146" s="4"/>
      <c r="Q146" s="4"/>
      <c r="R146" s="4"/>
      <c r="S146" s="4"/>
      <c r="T146" s="4"/>
      <c r="U146" s="4"/>
      <c r="V146" s="4"/>
      <c r="W146" s="4"/>
      <c r="X146" s="4"/>
      <c r="Y146" s="4"/>
      <c r="Z146" s="4"/>
      <c r="AA146" s="4"/>
      <c r="AB146" s="4"/>
      <c r="AC146" s="4"/>
      <c r="AD146" s="4"/>
      <c r="AE146" s="4"/>
      <c r="AF146" s="4"/>
    </row>
    <row r="147" ht="15.75" customHeight="1">
      <c r="A147" s="155"/>
      <c r="B147" s="156"/>
      <c r="C147" s="156"/>
      <c r="D147" s="1"/>
      <c r="E147" s="1"/>
      <c r="F147" s="1"/>
      <c r="G147" s="1"/>
      <c r="H147" s="1"/>
      <c r="I147" s="1"/>
      <c r="J147" s="1"/>
      <c r="K147" s="1"/>
      <c r="L147" s="1"/>
      <c r="M147" s="1"/>
      <c r="N147" s="1"/>
      <c r="O147" s="4"/>
      <c r="P147" s="4"/>
      <c r="Q147" s="4"/>
      <c r="R147" s="4"/>
      <c r="S147" s="4"/>
      <c r="T147" s="4"/>
      <c r="U147" s="4"/>
      <c r="V147" s="4"/>
      <c r="W147" s="4"/>
      <c r="X147" s="4"/>
      <c r="Y147" s="4"/>
      <c r="Z147" s="4"/>
      <c r="AA147" s="4"/>
      <c r="AB147" s="4"/>
      <c r="AC147" s="4"/>
      <c r="AD147" s="4"/>
      <c r="AE147" s="4"/>
      <c r="AF147" s="4"/>
    </row>
    <row r="148" ht="15.75" customHeight="1">
      <c r="A148" s="155"/>
      <c r="B148" s="156"/>
      <c r="C148" s="156"/>
      <c r="D148" s="1"/>
      <c r="E148" s="1"/>
      <c r="F148" s="1"/>
      <c r="G148" s="1"/>
      <c r="H148" s="1"/>
      <c r="I148" s="1"/>
      <c r="J148" s="1"/>
      <c r="K148" s="1"/>
      <c r="L148" s="1"/>
      <c r="M148" s="1"/>
      <c r="N148" s="1"/>
      <c r="O148" s="4"/>
      <c r="P148" s="4"/>
      <c r="Q148" s="4"/>
      <c r="R148" s="4"/>
      <c r="S148" s="4"/>
      <c r="T148" s="4"/>
      <c r="U148" s="4"/>
      <c r="V148" s="4"/>
      <c r="W148" s="4"/>
      <c r="X148" s="4"/>
      <c r="Y148" s="4"/>
      <c r="Z148" s="4"/>
      <c r="AA148" s="4"/>
      <c r="AB148" s="4"/>
      <c r="AC148" s="4"/>
      <c r="AD148" s="4"/>
      <c r="AE148" s="4"/>
      <c r="AF148" s="4"/>
    </row>
    <row r="149" ht="15.75" customHeight="1">
      <c r="A149" s="155"/>
      <c r="B149" s="156"/>
      <c r="C149" s="156"/>
      <c r="D149" s="1"/>
      <c r="E149" s="1"/>
      <c r="F149" s="1"/>
      <c r="G149" s="1"/>
      <c r="H149" s="1"/>
      <c r="I149" s="1"/>
      <c r="J149" s="1"/>
      <c r="K149" s="1"/>
      <c r="L149" s="1"/>
      <c r="M149" s="1"/>
      <c r="N149" s="1"/>
      <c r="O149" s="4"/>
      <c r="P149" s="4"/>
      <c r="Q149" s="4"/>
      <c r="R149" s="4"/>
      <c r="S149" s="4"/>
      <c r="T149" s="4"/>
      <c r="U149" s="4"/>
      <c r="V149" s="4"/>
      <c r="W149" s="4"/>
      <c r="X149" s="4"/>
      <c r="Y149" s="4"/>
      <c r="Z149" s="4"/>
      <c r="AA149" s="4"/>
      <c r="AB149" s="4"/>
      <c r="AC149" s="4"/>
      <c r="AD149" s="4"/>
      <c r="AE149" s="4"/>
      <c r="AF149" s="4"/>
    </row>
    <row r="150" ht="15.75" customHeight="1">
      <c r="A150" s="155"/>
      <c r="B150" s="156"/>
      <c r="C150" s="156"/>
      <c r="D150" s="1"/>
      <c r="E150" s="1"/>
      <c r="F150" s="1"/>
      <c r="G150" s="1"/>
      <c r="H150" s="1"/>
      <c r="I150" s="1"/>
      <c r="J150" s="1"/>
      <c r="K150" s="1"/>
      <c r="L150" s="1"/>
      <c r="M150" s="1"/>
      <c r="N150" s="1"/>
      <c r="O150" s="4"/>
      <c r="P150" s="4"/>
      <c r="Q150" s="4"/>
      <c r="R150" s="4"/>
      <c r="S150" s="4"/>
      <c r="T150" s="4"/>
      <c r="U150" s="4"/>
      <c r="V150" s="4"/>
      <c r="W150" s="4"/>
      <c r="X150" s="4"/>
      <c r="Y150" s="4"/>
      <c r="Z150" s="4"/>
      <c r="AA150" s="4"/>
      <c r="AB150" s="4"/>
      <c r="AC150" s="4"/>
      <c r="AD150" s="4"/>
      <c r="AE150" s="4"/>
      <c r="AF150" s="4"/>
    </row>
    <row r="151" ht="15.75" customHeight="1">
      <c r="A151" s="155"/>
      <c r="B151" s="156"/>
      <c r="C151" s="156"/>
      <c r="D151" s="1"/>
      <c r="E151" s="1"/>
      <c r="F151" s="1"/>
      <c r="G151" s="1"/>
      <c r="H151" s="1"/>
      <c r="I151" s="1"/>
      <c r="J151" s="1"/>
      <c r="K151" s="1"/>
      <c r="L151" s="1"/>
      <c r="M151" s="1"/>
      <c r="N151" s="1"/>
      <c r="O151" s="4"/>
      <c r="P151" s="4"/>
      <c r="Q151" s="4"/>
      <c r="R151" s="4"/>
      <c r="S151" s="4"/>
      <c r="T151" s="4"/>
      <c r="U151" s="4"/>
      <c r="V151" s="4"/>
      <c r="W151" s="4"/>
      <c r="X151" s="4"/>
      <c r="Y151" s="4"/>
      <c r="Z151" s="4"/>
      <c r="AA151" s="4"/>
      <c r="AB151" s="4"/>
      <c r="AC151" s="4"/>
      <c r="AD151" s="4"/>
      <c r="AE151" s="4"/>
      <c r="AF151" s="4"/>
    </row>
    <row r="152" ht="15.75" customHeight="1">
      <c r="A152" s="155"/>
      <c r="B152" s="156"/>
      <c r="C152" s="156"/>
      <c r="D152" s="1"/>
      <c r="E152" s="1"/>
      <c r="F152" s="1"/>
      <c r="G152" s="1"/>
      <c r="H152" s="1"/>
      <c r="I152" s="1"/>
      <c r="J152" s="1"/>
      <c r="K152" s="1"/>
      <c r="L152" s="1"/>
      <c r="M152" s="1"/>
      <c r="N152" s="1"/>
      <c r="O152" s="4"/>
      <c r="P152" s="4"/>
      <c r="Q152" s="4"/>
      <c r="R152" s="4"/>
      <c r="S152" s="4"/>
      <c r="T152" s="4"/>
      <c r="U152" s="4"/>
      <c r="V152" s="4"/>
      <c r="W152" s="4"/>
      <c r="X152" s="4"/>
      <c r="Y152" s="4"/>
      <c r="Z152" s="4"/>
      <c r="AA152" s="4"/>
      <c r="AB152" s="4"/>
      <c r="AC152" s="4"/>
      <c r="AD152" s="4"/>
      <c r="AE152" s="4"/>
      <c r="AF152" s="4"/>
    </row>
    <row r="153" ht="15.75" customHeight="1">
      <c r="A153" s="155"/>
      <c r="B153" s="156"/>
      <c r="C153" s="156"/>
      <c r="D153" s="1"/>
      <c r="E153" s="1"/>
      <c r="F153" s="1"/>
      <c r="G153" s="1"/>
      <c r="H153" s="1"/>
      <c r="I153" s="1"/>
      <c r="J153" s="1"/>
      <c r="K153" s="1"/>
      <c r="L153" s="1"/>
      <c r="M153" s="1"/>
      <c r="N153" s="1"/>
      <c r="O153" s="4"/>
      <c r="P153" s="4"/>
      <c r="Q153" s="4"/>
      <c r="R153" s="4"/>
      <c r="S153" s="4"/>
      <c r="T153" s="4"/>
      <c r="U153" s="4"/>
      <c r="V153" s="4"/>
      <c r="W153" s="4"/>
      <c r="X153" s="4"/>
      <c r="Y153" s="4"/>
      <c r="Z153" s="4"/>
      <c r="AA153" s="4"/>
      <c r="AB153" s="4"/>
      <c r="AC153" s="4"/>
      <c r="AD153" s="4"/>
      <c r="AE153" s="4"/>
      <c r="AF153" s="4"/>
    </row>
    <row r="154" ht="15.75" customHeight="1">
      <c r="A154" s="155"/>
      <c r="B154" s="156"/>
      <c r="C154" s="156"/>
      <c r="D154" s="1"/>
      <c r="E154" s="1"/>
      <c r="F154" s="1"/>
      <c r="G154" s="1"/>
      <c r="H154" s="1"/>
      <c r="I154" s="1"/>
      <c r="J154" s="1"/>
      <c r="K154" s="1"/>
      <c r="L154" s="1"/>
      <c r="M154" s="1"/>
      <c r="N154" s="1"/>
      <c r="O154" s="4"/>
      <c r="P154" s="4"/>
      <c r="Q154" s="4"/>
      <c r="R154" s="4"/>
      <c r="S154" s="4"/>
      <c r="T154" s="4"/>
      <c r="U154" s="4"/>
      <c r="V154" s="4"/>
      <c r="W154" s="4"/>
      <c r="X154" s="4"/>
      <c r="Y154" s="4"/>
      <c r="Z154" s="4"/>
      <c r="AA154" s="4"/>
      <c r="AB154" s="4"/>
      <c r="AC154" s="4"/>
      <c r="AD154" s="4"/>
      <c r="AE154" s="4"/>
      <c r="AF154" s="4"/>
    </row>
    <row r="155" ht="15.75" customHeight="1">
      <c r="A155" s="155"/>
      <c r="B155" s="156"/>
      <c r="C155" s="156"/>
      <c r="D155" s="1"/>
      <c r="E155" s="1"/>
      <c r="F155" s="1"/>
      <c r="G155" s="1"/>
      <c r="H155" s="1"/>
      <c r="I155" s="1"/>
      <c r="J155" s="1"/>
      <c r="K155" s="1"/>
      <c r="L155" s="1"/>
      <c r="M155" s="1"/>
      <c r="N155" s="1"/>
      <c r="O155" s="4"/>
      <c r="P155" s="4"/>
      <c r="Q155" s="4"/>
      <c r="R155" s="4"/>
      <c r="S155" s="4"/>
      <c r="T155" s="4"/>
      <c r="U155" s="4"/>
      <c r="V155" s="4"/>
      <c r="W155" s="4"/>
      <c r="X155" s="4"/>
      <c r="Y155" s="4"/>
      <c r="Z155" s="4"/>
      <c r="AA155" s="4"/>
      <c r="AB155" s="4"/>
      <c r="AC155" s="4"/>
      <c r="AD155" s="4"/>
      <c r="AE155" s="4"/>
      <c r="AF155" s="4"/>
    </row>
    <row r="156" ht="15.75" customHeight="1">
      <c r="A156" s="155"/>
      <c r="B156" s="156"/>
      <c r="C156" s="156"/>
      <c r="D156" s="1"/>
      <c r="E156" s="1"/>
      <c r="F156" s="1"/>
      <c r="G156" s="1"/>
      <c r="H156" s="1"/>
      <c r="I156" s="1"/>
      <c r="J156" s="1"/>
      <c r="K156" s="1"/>
      <c r="L156" s="1"/>
      <c r="M156" s="1"/>
      <c r="N156" s="1"/>
      <c r="O156" s="4"/>
      <c r="P156" s="4"/>
      <c r="Q156" s="4"/>
      <c r="R156" s="4"/>
      <c r="S156" s="4"/>
      <c r="T156" s="4"/>
      <c r="U156" s="4"/>
      <c r="V156" s="4"/>
      <c r="W156" s="4"/>
      <c r="X156" s="4"/>
      <c r="Y156" s="4"/>
      <c r="Z156" s="4"/>
      <c r="AA156" s="4"/>
      <c r="AB156" s="4"/>
      <c r="AC156" s="4"/>
      <c r="AD156" s="4"/>
      <c r="AE156" s="4"/>
      <c r="AF156" s="4"/>
    </row>
    <row r="157" ht="15.75" customHeight="1">
      <c r="A157" s="155"/>
      <c r="B157" s="156"/>
      <c r="C157" s="156"/>
      <c r="D157" s="1"/>
      <c r="E157" s="1"/>
      <c r="F157" s="1"/>
      <c r="G157" s="1"/>
      <c r="H157" s="1"/>
      <c r="I157" s="1"/>
      <c r="J157" s="1"/>
      <c r="K157" s="1"/>
      <c r="L157" s="1"/>
      <c r="M157" s="1"/>
      <c r="N157" s="1"/>
      <c r="O157" s="4"/>
      <c r="P157" s="4"/>
      <c r="Q157" s="4"/>
      <c r="R157" s="4"/>
      <c r="S157" s="4"/>
      <c r="T157" s="4"/>
      <c r="U157" s="4"/>
      <c r="V157" s="4"/>
      <c r="W157" s="4"/>
      <c r="X157" s="4"/>
      <c r="Y157" s="4"/>
      <c r="Z157" s="4"/>
      <c r="AA157" s="4"/>
      <c r="AB157" s="4"/>
      <c r="AC157" s="4"/>
      <c r="AD157" s="4"/>
      <c r="AE157" s="4"/>
      <c r="AF157" s="4"/>
    </row>
    <row r="158" ht="15.75" customHeight="1">
      <c r="A158" s="155"/>
      <c r="B158" s="156"/>
      <c r="C158" s="156"/>
      <c r="D158" s="1"/>
      <c r="E158" s="1"/>
      <c r="F158" s="1"/>
      <c r="G158" s="1"/>
      <c r="H158" s="1"/>
      <c r="I158" s="1"/>
      <c r="J158" s="1"/>
      <c r="K158" s="1"/>
      <c r="L158" s="1"/>
      <c r="M158" s="1"/>
      <c r="N158" s="1"/>
      <c r="O158" s="4"/>
      <c r="P158" s="4"/>
      <c r="Q158" s="4"/>
      <c r="R158" s="4"/>
      <c r="S158" s="4"/>
      <c r="T158" s="4"/>
      <c r="U158" s="4"/>
      <c r="V158" s="4"/>
      <c r="W158" s="4"/>
      <c r="X158" s="4"/>
      <c r="Y158" s="4"/>
      <c r="Z158" s="4"/>
      <c r="AA158" s="4"/>
      <c r="AB158" s="4"/>
      <c r="AC158" s="4"/>
      <c r="AD158" s="4"/>
      <c r="AE158" s="4"/>
      <c r="AF158" s="4"/>
    </row>
    <row r="159" ht="15.75" customHeight="1">
      <c r="A159" s="155"/>
      <c r="B159" s="156"/>
      <c r="C159" s="156"/>
      <c r="D159" s="1"/>
      <c r="E159" s="1"/>
      <c r="F159" s="1"/>
      <c r="G159" s="1"/>
      <c r="H159" s="1"/>
      <c r="I159" s="1"/>
      <c r="J159" s="1"/>
      <c r="K159" s="1"/>
      <c r="L159" s="1"/>
      <c r="M159" s="1"/>
      <c r="N159" s="1"/>
      <c r="O159" s="4"/>
      <c r="P159" s="4"/>
      <c r="Q159" s="4"/>
      <c r="R159" s="4"/>
      <c r="S159" s="4"/>
      <c r="T159" s="4"/>
      <c r="U159" s="4"/>
      <c r="V159" s="4"/>
      <c r="W159" s="4"/>
      <c r="X159" s="4"/>
      <c r="Y159" s="4"/>
      <c r="Z159" s="4"/>
      <c r="AA159" s="4"/>
      <c r="AB159" s="4"/>
      <c r="AC159" s="4"/>
      <c r="AD159" s="4"/>
      <c r="AE159" s="4"/>
      <c r="AF159" s="4"/>
    </row>
    <row r="160" ht="15.75" customHeight="1">
      <c r="A160" s="155"/>
      <c r="B160" s="156"/>
      <c r="C160" s="156"/>
      <c r="D160" s="1"/>
      <c r="E160" s="1"/>
      <c r="F160" s="1"/>
      <c r="G160" s="1"/>
      <c r="H160" s="1"/>
      <c r="I160" s="1"/>
      <c r="J160" s="1"/>
      <c r="K160" s="1"/>
      <c r="L160" s="1"/>
      <c r="M160" s="1"/>
      <c r="N160" s="1"/>
      <c r="O160" s="4"/>
      <c r="P160" s="4"/>
      <c r="Q160" s="4"/>
      <c r="R160" s="4"/>
      <c r="S160" s="4"/>
      <c r="T160" s="4"/>
      <c r="U160" s="4"/>
      <c r="V160" s="4"/>
      <c r="W160" s="4"/>
      <c r="X160" s="4"/>
      <c r="Y160" s="4"/>
      <c r="Z160" s="4"/>
      <c r="AA160" s="4"/>
      <c r="AB160" s="4"/>
      <c r="AC160" s="4"/>
      <c r="AD160" s="4"/>
      <c r="AE160" s="4"/>
      <c r="AF160" s="4"/>
    </row>
    <row r="161" ht="15.75" customHeight="1">
      <c r="A161" s="155"/>
      <c r="B161" s="156"/>
      <c r="C161" s="156"/>
      <c r="D161" s="1"/>
      <c r="E161" s="1"/>
      <c r="F161" s="1"/>
      <c r="G161" s="1"/>
      <c r="H161" s="1"/>
      <c r="I161" s="1"/>
      <c r="J161" s="1"/>
      <c r="K161" s="1"/>
      <c r="L161" s="1"/>
      <c r="M161" s="1"/>
      <c r="N161" s="1"/>
      <c r="O161" s="4"/>
      <c r="P161" s="4"/>
      <c r="Q161" s="4"/>
      <c r="R161" s="4"/>
      <c r="S161" s="4"/>
      <c r="T161" s="4"/>
      <c r="U161" s="4"/>
      <c r="V161" s="4"/>
      <c r="W161" s="4"/>
      <c r="X161" s="4"/>
      <c r="Y161" s="4"/>
      <c r="Z161" s="4"/>
      <c r="AA161" s="4"/>
      <c r="AB161" s="4"/>
      <c r="AC161" s="4"/>
      <c r="AD161" s="4"/>
      <c r="AE161" s="4"/>
      <c r="AF161" s="4"/>
    </row>
    <row r="162" ht="15.75" customHeight="1">
      <c r="A162" s="155"/>
      <c r="B162" s="156"/>
      <c r="C162" s="156"/>
      <c r="D162" s="1"/>
      <c r="E162" s="1"/>
      <c r="F162" s="1"/>
      <c r="G162" s="1"/>
      <c r="H162" s="1"/>
      <c r="I162" s="1"/>
      <c r="J162" s="1"/>
      <c r="K162" s="1"/>
      <c r="L162" s="1"/>
      <c r="M162" s="1"/>
      <c r="N162" s="1"/>
      <c r="O162" s="4"/>
      <c r="P162" s="4"/>
      <c r="Q162" s="4"/>
      <c r="R162" s="4"/>
      <c r="S162" s="4"/>
      <c r="T162" s="4"/>
      <c r="U162" s="4"/>
      <c r="V162" s="4"/>
      <c r="W162" s="4"/>
      <c r="X162" s="4"/>
      <c r="Y162" s="4"/>
      <c r="Z162" s="4"/>
      <c r="AA162" s="4"/>
      <c r="AB162" s="4"/>
      <c r="AC162" s="4"/>
      <c r="AD162" s="4"/>
      <c r="AE162" s="4"/>
      <c r="AF162" s="4"/>
    </row>
    <row r="163" ht="15.75" customHeight="1">
      <c r="A163" s="155"/>
      <c r="B163" s="156"/>
      <c r="C163" s="156"/>
      <c r="D163" s="1"/>
      <c r="E163" s="1"/>
      <c r="F163" s="1"/>
      <c r="G163" s="1"/>
      <c r="H163" s="1"/>
      <c r="I163" s="1"/>
      <c r="J163" s="1"/>
      <c r="K163" s="1"/>
      <c r="L163" s="1"/>
      <c r="M163" s="1"/>
      <c r="N163" s="1"/>
      <c r="O163" s="4"/>
      <c r="P163" s="4"/>
      <c r="Q163" s="4"/>
      <c r="R163" s="4"/>
      <c r="S163" s="4"/>
      <c r="T163" s="4"/>
      <c r="U163" s="4"/>
      <c r="V163" s="4"/>
      <c r="W163" s="4"/>
      <c r="X163" s="4"/>
      <c r="Y163" s="4"/>
      <c r="Z163" s="4"/>
      <c r="AA163" s="4"/>
      <c r="AB163" s="4"/>
      <c r="AC163" s="4"/>
      <c r="AD163" s="4"/>
      <c r="AE163" s="4"/>
      <c r="AF163" s="4"/>
    </row>
    <row r="164" ht="15.75" customHeight="1">
      <c r="A164" s="155"/>
      <c r="B164" s="156"/>
      <c r="C164" s="156"/>
      <c r="D164" s="1"/>
      <c r="E164" s="1"/>
      <c r="F164" s="1"/>
      <c r="G164" s="1"/>
      <c r="H164" s="1"/>
      <c r="I164" s="1"/>
      <c r="J164" s="1"/>
      <c r="K164" s="1"/>
      <c r="L164" s="1"/>
      <c r="M164" s="1"/>
      <c r="N164" s="1"/>
      <c r="O164" s="4"/>
      <c r="P164" s="4"/>
      <c r="Q164" s="4"/>
      <c r="R164" s="4"/>
      <c r="S164" s="4"/>
      <c r="T164" s="4"/>
      <c r="U164" s="4"/>
      <c r="V164" s="4"/>
      <c r="W164" s="4"/>
      <c r="X164" s="4"/>
      <c r="Y164" s="4"/>
      <c r="Z164" s="4"/>
      <c r="AA164" s="4"/>
      <c r="AB164" s="4"/>
      <c r="AC164" s="4"/>
      <c r="AD164" s="4"/>
      <c r="AE164" s="4"/>
      <c r="AF164" s="4"/>
    </row>
    <row r="165" ht="15.75" customHeight="1">
      <c r="A165" s="155"/>
      <c r="B165" s="156"/>
      <c r="C165" s="156"/>
      <c r="D165" s="1"/>
      <c r="E165" s="1"/>
      <c r="F165" s="1"/>
      <c r="G165" s="1"/>
      <c r="H165" s="1"/>
      <c r="I165" s="1"/>
      <c r="J165" s="1"/>
      <c r="K165" s="1"/>
      <c r="L165" s="1"/>
      <c r="M165" s="1"/>
      <c r="N165" s="1"/>
      <c r="O165" s="4"/>
      <c r="P165" s="4"/>
      <c r="Q165" s="4"/>
      <c r="R165" s="4"/>
      <c r="S165" s="4"/>
      <c r="T165" s="4"/>
      <c r="U165" s="4"/>
      <c r="V165" s="4"/>
      <c r="W165" s="4"/>
      <c r="X165" s="4"/>
      <c r="Y165" s="4"/>
      <c r="Z165" s="4"/>
      <c r="AA165" s="4"/>
      <c r="AB165" s="4"/>
      <c r="AC165" s="4"/>
      <c r="AD165" s="4"/>
      <c r="AE165" s="4"/>
      <c r="AF165" s="4"/>
    </row>
    <row r="166" ht="15.75" customHeight="1">
      <c r="A166" s="155"/>
      <c r="B166" s="156"/>
      <c r="C166" s="156"/>
      <c r="D166" s="1"/>
      <c r="E166" s="1"/>
      <c r="F166" s="1"/>
      <c r="G166" s="1"/>
      <c r="H166" s="1"/>
      <c r="I166" s="1"/>
      <c r="J166" s="1"/>
      <c r="K166" s="1"/>
      <c r="L166" s="1"/>
      <c r="M166" s="1"/>
      <c r="N166" s="1"/>
      <c r="O166" s="4"/>
      <c r="P166" s="4"/>
      <c r="Q166" s="4"/>
      <c r="R166" s="4"/>
      <c r="S166" s="4"/>
      <c r="T166" s="4"/>
      <c r="U166" s="4"/>
      <c r="V166" s="4"/>
      <c r="W166" s="4"/>
      <c r="X166" s="4"/>
      <c r="Y166" s="4"/>
      <c r="Z166" s="4"/>
      <c r="AA166" s="4"/>
      <c r="AB166" s="4"/>
      <c r="AC166" s="4"/>
      <c r="AD166" s="4"/>
      <c r="AE166" s="4"/>
      <c r="AF166" s="4"/>
    </row>
    <row r="167" ht="15.75" customHeight="1">
      <c r="A167" s="155"/>
      <c r="B167" s="156"/>
      <c r="C167" s="156"/>
      <c r="D167" s="1"/>
      <c r="E167" s="1"/>
      <c r="F167" s="1"/>
      <c r="G167" s="1"/>
      <c r="H167" s="1"/>
      <c r="I167" s="1"/>
      <c r="J167" s="1"/>
      <c r="K167" s="1"/>
      <c r="L167" s="1"/>
      <c r="M167" s="1"/>
      <c r="N167" s="1"/>
      <c r="O167" s="4"/>
      <c r="P167" s="4"/>
      <c r="Q167" s="4"/>
      <c r="R167" s="4"/>
      <c r="S167" s="4"/>
      <c r="T167" s="4"/>
      <c r="U167" s="4"/>
      <c r="V167" s="4"/>
      <c r="W167" s="4"/>
      <c r="X167" s="4"/>
      <c r="Y167" s="4"/>
      <c r="Z167" s="4"/>
      <c r="AA167" s="4"/>
      <c r="AB167" s="4"/>
      <c r="AC167" s="4"/>
      <c r="AD167" s="4"/>
      <c r="AE167" s="4"/>
      <c r="AF167" s="4"/>
    </row>
    <row r="168" ht="15.75" customHeight="1">
      <c r="A168" s="155"/>
      <c r="B168" s="156"/>
      <c r="C168" s="156"/>
      <c r="D168" s="1"/>
      <c r="E168" s="1"/>
      <c r="F168" s="1"/>
      <c r="G168" s="1"/>
      <c r="H168" s="1"/>
      <c r="I168" s="1"/>
      <c r="J168" s="1"/>
      <c r="K168" s="1"/>
      <c r="L168" s="1"/>
      <c r="M168" s="1"/>
      <c r="N168" s="1"/>
      <c r="O168" s="4"/>
      <c r="P168" s="4"/>
      <c r="Q168" s="4"/>
      <c r="R168" s="4"/>
      <c r="S168" s="4"/>
      <c r="T168" s="4"/>
      <c r="U168" s="4"/>
      <c r="V168" s="4"/>
      <c r="W168" s="4"/>
      <c r="X168" s="4"/>
      <c r="Y168" s="4"/>
      <c r="Z168" s="4"/>
      <c r="AA168" s="4"/>
      <c r="AB168" s="4"/>
      <c r="AC168" s="4"/>
      <c r="AD168" s="4"/>
      <c r="AE168" s="4"/>
      <c r="AF168" s="4"/>
    </row>
    <row r="169" ht="15.75" customHeight="1">
      <c r="A169" s="155"/>
      <c r="B169" s="156"/>
      <c r="C169" s="156"/>
      <c r="D169" s="1"/>
      <c r="E169" s="1"/>
      <c r="F169" s="1"/>
      <c r="G169" s="1"/>
      <c r="H169" s="1"/>
      <c r="I169" s="1"/>
      <c r="J169" s="1"/>
      <c r="K169" s="1"/>
      <c r="L169" s="1"/>
      <c r="M169" s="1"/>
      <c r="N169" s="1"/>
      <c r="O169" s="4"/>
      <c r="P169" s="4"/>
      <c r="Q169" s="4"/>
      <c r="R169" s="4"/>
      <c r="S169" s="4"/>
      <c r="T169" s="4"/>
      <c r="U169" s="4"/>
      <c r="V169" s="4"/>
      <c r="W169" s="4"/>
      <c r="X169" s="4"/>
      <c r="Y169" s="4"/>
      <c r="Z169" s="4"/>
      <c r="AA169" s="4"/>
      <c r="AB169" s="4"/>
      <c r="AC169" s="4"/>
      <c r="AD169" s="4"/>
      <c r="AE169" s="4"/>
      <c r="AF169" s="4"/>
    </row>
    <row r="170" ht="15.75" customHeight="1">
      <c r="A170" s="155"/>
      <c r="B170" s="156"/>
      <c r="C170" s="156"/>
      <c r="D170" s="1"/>
      <c r="E170" s="1"/>
      <c r="F170" s="1"/>
      <c r="G170" s="1"/>
      <c r="H170" s="1"/>
      <c r="I170" s="1"/>
      <c r="J170" s="1"/>
      <c r="K170" s="1"/>
      <c r="L170" s="1"/>
      <c r="M170" s="1"/>
      <c r="N170" s="1"/>
      <c r="O170" s="4"/>
      <c r="P170" s="4"/>
      <c r="Q170" s="4"/>
      <c r="R170" s="4"/>
      <c r="S170" s="4"/>
      <c r="T170" s="4"/>
      <c r="U170" s="4"/>
      <c r="V170" s="4"/>
      <c r="W170" s="4"/>
      <c r="X170" s="4"/>
      <c r="Y170" s="4"/>
      <c r="Z170" s="4"/>
      <c r="AA170" s="4"/>
      <c r="AB170" s="4"/>
      <c r="AC170" s="4"/>
      <c r="AD170" s="4"/>
      <c r="AE170" s="4"/>
      <c r="AF170" s="4"/>
    </row>
    <row r="171" ht="15.75" customHeight="1">
      <c r="A171" s="155"/>
      <c r="B171" s="156"/>
      <c r="C171" s="156"/>
      <c r="D171" s="1"/>
      <c r="E171" s="1"/>
      <c r="F171" s="1"/>
      <c r="G171" s="1"/>
      <c r="H171" s="1"/>
      <c r="I171" s="1"/>
      <c r="J171" s="1"/>
      <c r="K171" s="1"/>
      <c r="L171" s="1"/>
      <c r="M171" s="1"/>
      <c r="N171" s="1"/>
      <c r="O171" s="4"/>
      <c r="P171" s="4"/>
      <c r="Q171" s="4"/>
      <c r="R171" s="4"/>
      <c r="S171" s="4"/>
      <c r="T171" s="4"/>
      <c r="U171" s="4"/>
      <c r="V171" s="4"/>
      <c r="W171" s="4"/>
      <c r="X171" s="4"/>
      <c r="Y171" s="4"/>
      <c r="Z171" s="4"/>
      <c r="AA171" s="4"/>
      <c r="AB171" s="4"/>
      <c r="AC171" s="4"/>
      <c r="AD171" s="4"/>
      <c r="AE171" s="4"/>
      <c r="AF171" s="4"/>
    </row>
    <row r="172" ht="15.75" customHeight="1">
      <c r="A172" s="155"/>
      <c r="B172" s="156"/>
      <c r="C172" s="156"/>
      <c r="D172" s="1"/>
      <c r="E172" s="1"/>
      <c r="F172" s="1"/>
      <c r="G172" s="1"/>
      <c r="H172" s="1"/>
      <c r="I172" s="1"/>
      <c r="J172" s="1"/>
      <c r="K172" s="1"/>
      <c r="L172" s="1"/>
      <c r="M172" s="1"/>
      <c r="N172" s="1"/>
      <c r="O172" s="4"/>
      <c r="P172" s="4"/>
      <c r="Q172" s="4"/>
      <c r="R172" s="4"/>
      <c r="S172" s="4"/>
      <c r="T172" s="4"/>
      <c r="U172" s="4"/>
      <c r="V172" s="4"/>
      <c r="W172" s="4"/>
      <c r="X172" s="4"/>
      <c r="Y172" s="4"/>
      <c r="Z172" s="4"/>
      <c r="AA172" s="4"/>
      <c r="AB172" s="4"/>
      <c r="AC172" s="4"/>
      <c r="AD172" s="4"/>
      <c r="AE172" s="4"/>
      <c r="AF172" s="4"/>
    </row>
    <row r="173" ht="15.75" customHeight="1">
      <c r="A173" s="155"/>
      <c r="B173" s="156"/>
      <c r="C173" s="156"/>
      <c r="D173" s="1"/>
      <c r="E173" s="1"/>
      <c r="F173" s="1"/>
      <c r="G173" s="1"/>
      <c r="H173" s="1"/>
      <c r="I173" s="1"/>
      <c r="J173" s="1"/>
      <c r="K173" s="1"/>
      <c r="L173" s="1"/>
      <c r="M173" s="1"/>
      <c r="N173" s="1"/>
      <c r="O173" s="4"/>
      <c r="P173" s="4"/>
      <c r="Q173" s="4"/>
      <c r="R173" s="4"/>
      <c r="S173" s="4"/>
      <c r="T173" s="4"/>
      <c r="U173" s="4"/>
      <c r="V173" s="4"/>
      <c r="W173" s="4"/>
      <c r="X173" s="4"/>
      <c r="Y173" s="4"/>
      <c r="Z173" s="4"/>
      <c r="AA173" s="4"/>
      <c r="AB173" s="4"/>
      <c r="AC173" s="4"/>
      <c r="AD173" s="4"/>
      <c r="AE173" s="4"/>
      <c r="AF173" s="4"/>
    </row>
    <row r="174" ht="15.75" customHeight="1">
      <c r="A174" s="155"/>
      <c r="B174" s="156"/>
      <c r="C174" s="156"/>
      <c r="D174" s="1"/>
      <c r="E174" s="1"/>
      <c r="F174" s="1"/>
      <c r="G174" s="1"/>
      <c r="H174" s="1"/>
      <c r="I174" s="1"/>
      <c r="J174" s="1"/>
      <c r="K174" s="1"/>
      <c r="L174" s="1"/>
      <c r="M174" s="1"/>
      <c r="N174" s="1"/>
      <c r="O174" s="4"/>
      <c r="P174" s="4"/>
      <c r="Q174" s="4"/>
      <c r="R174" s="4"/>
      <c r="S174" s="4"/>
      <c r="T174" s="4"/>
      <c r="U174" s="4"/>
      <c r="V174" s="4"/>
      <c r="W174" s="4"/>
      <c r="X174" s="4"/>
      <c r="Y174" s="4"/>
      <c r="Z174" s="4"/>
      <c r="AA174" s="4"/>
      <c r="AB174" s="4"/>
      <c r="AC174" s="4"/>
      <c r="AD174" s="4"/>
      <c r="AE174" s="4"/>
      <c r="AF174" s="4"/>
    </row>
    <row r="175" ht="15.75" customHeight="1">
      <c r="A175" s="155"/>
      <c r="B175" s="156"/>
      <c r="C175" s="156"/>
      <c r="D175" s="1"/>
      <c r="E175" s="1"/>
      <c r="F175" s="1"/>
      <c r="G175" s="1"/>
      <c r="H175" s="1"/>
      <c r="I175" s="1"/>
      <c r="J175" s="1"/>
      <c r="K175" s="1"/>
      <c r="L175" s="1"/>
      <c r="M175" s="1"/>
      <c r="N175" s="1"/>
      <c r="O175" s="4"/>
      <c r="P175" s="4"/>
      <c r="Q175" s="4"/>
      <c r="R175" s="4"/>
      <c r="S175" s="4"/>
      <c r="T175" s="4"/>
      <c r="U175" s="4"/>
      <c r="V175" s="4"/>
      <c r="W175" s="4"/>
      <c r="X175" s="4"/>
      <c r="Y175" s="4"/>
      <c r="Z175" s="4"/>
      <c r="AA175" s="4"/>
      <c r="AB175" s="4"/>
      <c r="AC175" s="4"/>
      <c r="AD175" s="4"/>
      <c r="AE175" s="4"/>
      <c r="AF175" s="4"/>
    </row>
    <row r="176" ht="15.75" customHeight="1">
      <c r="A176" s="155"/>
      <c r="B176" s="156"/>
      <c r="C176" s="156"/>
      <c r="D176" s="1"/>
      <c r="E176" s="1"/>
      <c r="F176" s="1"/>
      <c r="G176" s="1"/>
      <c r="H176" s="1"/>
      <c r="I176" s="1"/>
      <c r="J176" s="1"/>
      <c r="K176" s="1"/>
      <c r="L176" s="1"/>
      <c r="M176" s="1"/>
      <c r="N176" s="1"/>
      <c r="O176" s="4"/>
      <c r="P176" s="4"/>
      <c r="Q176" s="4"/>
      <c r="R176" s="4"/>
      <c r="S176" s="4"/>
      <c r="T176" s="4"/>
      <c r="U176" s="4"/>
      <c r="V176" s="4"/>
      <c r="W176" s="4"/>
      <c r="X176" s="4"/>
      <c r="Y176" s="4"/>
      <c r="Z176" s="4"/>
      <c r="AA176" s="4"/>
      <c r="AB176" s="4"/>
      <c r="AC176" s="4"/>
      <c r="AD176" s="4"/>
      <c r="AE176" s="4"/>
      <c r="AF176" s="4"/>
    </row>
    <row r="177" ht="15.75" customHeight="1">
      <c r="A177" s="155"/>
      <c r="B177" s="156"/>
      <c r="C177" s="156"/>
      <c r="D177" s="1"/>
      <c r="E177" s="1"/>
      <c r="F177" s="1"/>
      <c r="G177" s="1"/>
      <c r="H177" s="1"/>
      <c r="I177" s="1"/>
      <c r="J177" s="1"/>
      <c r="K177" s="1"/>
      <c r="L177" s="1"/>
      <c r="M177" s="1"/>
      <c r="N177" s="1"/>
      <c r="O177" s="4"/>
      <c r="P177" s="4"/>
      <c r="Q177" s="4"/>
      <c r="R177" s="4"/>
      <c r="S177" s="4"/>
      <c r="T177" s="4"/>
      <c r="U177" s="4"/>
      <c r="V177" s="4"/>
      <c r="W177" s="4"/>
      <c r="X177" s="4"/>
      <c r="Y177" s="4"/>
      <c r="Z177" s="4"/>
      <c r="AA177" s="4"/>
      <c r="AB177" s="4"/>
      <c r="AC177" s="4"/>
      <c r="AD177" s="4"/>
      <c r="AE177" s="4"/>
      <c r="AF177" s="4"/>
    </row>
    <row r="178" ht="15.75" customHeight="1">
      <c r="A178" s="155"/>
      <c r="B178" s="156"/>
      <c r="C178" s="156"/>
      <c r="D178" s="1"/>
      <c r="E178" s="1"/>
      <c r="F178" s="1"/>
      <c r="G178" s="1"/>
      <c r="H178" s="1"/>
      <c r="I178" s="1"/>
      <c r="J178" s="1"/>
      <c r="K178" s="1"/>
      <c r="L178" s="1"/>
      <c r="M178" s="1"/>
      <c r="N178" s="1"/>
      <c r="O178" s="4"/>
      <c r="P178" s="4"/>
      <c r="Q178" s="4"/>
      <c r="R178" s="4"/>
      <c r="S178" s="4"/>
      <c r="T178" s="4"/>
      <c r="U178" s="4"/>
      <c r="V178" s="4"/>
      <c r="W178" s="4"/>
      <c r="X178" s="4"/>
      <c r="Y178" s="4"/>
      <c r="Z178" s="4"/>
      <c r="AA178" s="4"/>
      <c r="AB178" s="4"/>
      <c r="AC178" s="4"/>
      <c r="AD178" s="4"/>
      <c r="AE178" s="4"/>
      <c r="AF178" s="4"/>
    </row>
    <row r="179" ht="15.75" customHeight="1">
      <c r="A179" s="155"/>
      <c r="B179" s="156"/>
      <c r="C179" s="156"/>
      <c r="D179" s="1"/>
      <c r="E179" s="1"/>
      <c r="F179" s="1"/>
      <c r="G179" s="1"/>
      <c r="H179" s="1"/>
      <c r="I179" s="1"/>
      <c r="J179" s="1"/>
      <c r="K179" s="1"/>
      <c r="L179" s="1"/>
      <c r="M179" s="1"/>
      <c r="N179" s="1"/>
      <c r="O179" s="4"/>
      <c r="P179" s="4"/>
      <c r="Q179" s="4"/>
      <c r="R179" s="4"/>
      <c r="S179" s="4"/>
      <c r="T179" s="4"/>
      <c r="U179" s="4"/>
      <c r="V179" s="4"/>
      <c r="W179" s="4"/>
      <c r="X179" s="4"/>
      <c r="Y179" s="4"/>
      <c r="Z179" s="4"/>
      <c r="AA179" s="4"/>
      <c r="AB179" s="4"/>
      <c r="AC179" s="4"/>
      <c r="AD179" s="4"/>
      <c r="AE179" s="4"/>
      <c r="AF179" s="4"/>
    </row>
    <row r="180" ht="15.75" customHeight="1">
      <c r="A180" s="155"/>
      <c r="B180" s="156"/>
      <c r="C180" s="156"/>
      <c r="D180" s="1"/>
      <c r="E180" s="1"/>
      <c r="F180" s="1"/>
      <c r="G180" s="1"/>
      <c r="H180" s="1"/>
      <c r="I180" s="1"/>
      <c r="J180" s="1"/>
      <c r="K180" s="1"/>
      <c r="L180" s="1"/>
      <c r="M180" s="1"/>
      <c r="N180" s="1"/>
      <c r="O180" s="4"/>
      <c r="P180" s="4"/>
      <c r="Q180" s="4"/>
      <c r="R180" s="4"/>
      <c r="S180" s="4"/>
      <c r="T180" s="4"/>
      <c r="U180" s="4"/>
      <c r="V180" s="4"/>
      <c r="W180" s="4"/>
      <c r="X180" s="4"/>
      <c r="Y180" s="4"/>
      <c r="Z180" s="4"/>
      <c r="AA180" s="4"/>
      <c r="AB180" s="4"/>
      <c r="AC180" s="4"/>
      <c r="AD180" s="4"/>
      <c r="AE180" s="4"/>
      <c r="AF180" s="4"/>
    </row>
    <row r="181" ht="15.75" customHeight="1">
      <c r="A181" s="155"/>
      <c r="B181" s="156"/>
      <c r="C181" s="156"/>
      <c r="D181" s="1"/>
      <c r="E181" s="1"/>
      <c r="F181" s="1"/>
      <c r="G181" s="1"/>
      <c r="H181" s="1"/>
      <c r="I181" s="1"/>
      <c r="J181" s="1"/>
      <c r="K181" s="1"/>
      <c r="L181" s="1"/>
      <c r="M181" s="1"/>
      <c r="N181" s="1"/>
      <c r="O181" s="4"/>
      <c r="P181" s="4"/>
      <c r="Q181" s="4"/>
      <c r="R181" s="4"/>
      <c r="S181" s="4"/>
      <c r="T181" s="4"/>
      <c r="U181" s="4"/>
      <c r="V181" s="4"/>
      <c r="W181" s="4"/>
      <c r="X181" s="4"/>
      <c r="Y181" s="4"/>
      <c r="Z181" s="4"/>
      <c r="AA181" s="4"/>
      <c r="AB181" s="4"/>
      <c r="AC181" s="4"/>
      <c r="AD181" s="4"/>
      <c r="AE181" s="4"/>
      <c r="AF181" s="4"/>
    </row>
    <row r="182" ht="15.75" customHeight="1">
      <c r="A182" s="155"/>
      <c r="B182" s="156"/>
      <c r="C182" s="156"/>
      <c r="D182" s="1"/>
      <c r="E182" s="1"/>
      <c r="F182" s="1"/>
      <c r="G182" s="1"/>
      <c r="H182" s="1"/>
      <c r="I182" s="1"/>
      <c r="J182" s="1"/>
      <c r="K182" s="1"/>
      <c r="L182" s="1"/>
      <c r="M182" s="1"/>
      <c r="N182" s="1"/>
      <c r="O182" s="4"/>
      <c r="P182" s="4"/>
      <c r="Q182" s="4"/>
      <c r="R182" s="4"/>
      <c r="S182" s="4"/>
      <c r="T182" s="4"/>
      <c r="U182" s="4"/>
      <c r="V182" s="4"/>
      <c r="W182" s="4"/>
      <c r="X182" s="4"/>
      <c r="Y182" s="4"/>
      <c r="Z182" s="4"/>
      <c r="AA182" s="4"/>
      <c r="AB182" s="4"/>
      <c r="AC182" s="4"/>
      <c r="AD182" s="4"/>
      <c r="AE182" s="4"/>
      <c r="AF182" s="4"/>
    </row>
    <row r="183" ht="15.75" customHeight="1">
      <c r="A183" s="155"/>
      <c r="B183" s="156"/>
      <c r="C183" s="156"/>
      <c r="D183" s="1"/>
      <c r="E183" s="1"/>
      <c r="F183" s="1"/>
      <c r="G183" s="1"/>
      <c r="H183" s="1"/>
      <c r="I183" s="1"/>
      <c r="J183" s="1"/>
      <c r="K183" s="1"/>
      <c r="L183" s="1"/>
      <c r="M183" s="1"/>
      <c r="N183" s="1"/>
      <c r="O183" s="4"/>
      <c r="P183" s="4"/>
      <c r="Q183" s="4"/>
      <c r="R183" s="4"/>
      <c r="S183" s="4"/>
      <c r="T183" s="4"/>
      <c r="U183" s="4"/>
      <c r="V183" s="4"/>
      <c r="W183" s="4"/>
      <c r="X183" s="4"/>
      <c r="Y183" s="4"/>
      <c r="Z183" s="4"/>
      <c r="AA183" s="4"/>
      <c r="AB183" s="4"/>
      <c r="AC183" s="4"/>
      <c r="AD183" s="4"/>
      <c r="AE183" s="4"/>
      <c r="AF183" s="4"/>
    </row>
    <row r="184" ht="15.75" customHeight="1">
      <c r="A184" s="155"/>
      <c r="B184" s="156"/>
      <c r="C184" s="156"/>
      <c r="D184" s="1"/>
      <c r="E184" s="1"/>
      <c r="F184" s="1"/>
      <c r="G184" s="1"/>
      <c r="H184" s="1"/>
      <c r="I184" s="1"/>
      <c r="J184" s="1"/>
      <c r="K184" s="1"/>
      <c r="L184" s="1"/>
      <c r="M184" s="1"/>
      <c r="N184" s="1"/>
      <c r="O184" s="4"/>
      <c r="P184" s="4"/>
      <c r="Q184" s="4"/>
      <c r="R184" s="4"/>
      <c r="S184" s="4"/>
      <c r="T184" s="4"/>
      <c r="U184" s="4"/>
      <c r="V184" s="4"/>
      <c r="W184" s="4"/>
      <c r="X184" s="4"/>
      <c r="Y184" s="4"/>
      <c r="Z184" s="4"/>
      <c r="AA184" s="4"/>
      <c r="AB184" s="4"/>
      <c r="AC184" s="4"/>
      <c r="AD184" s="4"/>
      <c r="AE184" s="4"/>
      <c r="AF184" s="4"/>
    </row>
    <row r="185" ht="15.75" customHeight="1">
      <c r="A185" s="155"/>
      <c r="B185" s="156"/>
      <c r="C185" s="156"/>
      <c r="D185" s="1"/>
      <c r="E185" s="1"/>
      <c r="F185" s="1"/>
      <c r="G185" s="1"/>
      <c r="H185" s="1"/>
      <c r="I185" s="1"/>
      <c r="J185" s="1"/>
      <c r="K185" s="1"/>
      <c r="L185" s="1"/>
      <c r="M185" s="1"/>
      <c r="N185" s="1"/>
      <c r="O185" s="4"/>
      <c r="P185" s="4"/>
      <c r="Q185" s="4"/>
      <c r="R185" s="4"/>
      <c r="S185" s="4"/>
      <c r="T185" s="4"/>
      <c r="U185" s="4"/>
      <c r="V185" s="4"/>
      <c r="W185" s="4"/>
      <c r="X185" s="4"/>
      <c r="Y185" s="4"/>
      <c r="Z185" s="4"/>
      <c r="AA185" s="4"/>
      <c r="AB185" s="4"/>
      <c r="AC185" s="4"/>
      <c r="AD185" s="4"/>
      <c r="AE185" s="4"/>
      <c r="AF185" s="4"/>
    </row>
    <row r="186" ht="15.75" customHeight="1">
      <c r="A186" s="155"/>
      <c r="B186" s="156"/>
      <c r="C186" s="156"/>
      <c r="D186" s="1"/>
      <c r="E186" s="1"/>
      <c r="F186" s="1"/>
      <c r="G186" s="1"/>
      <c r="H186" s="1"/>
      <c r="I186" s="1"/>
      <c r="J186" s="1"/>
      <c r="K186" s="1"/>
      <c r="L186" s="1"/>
      <c r="M186" s="1"/>
      <c r="N186" s="1"/>
      <c r="O186" s="4"/>
      <c r="P186" s="4"/>
      <c r="Q186" s="4"/>
      <c r="R186" s="4"/>
      <c r="S186" s="4"/>
      <c r="T186" s="4"/>
      <c r="U186" s="4"/>
      <c r="V186" s="4"/>
      <c r="W186" s="4"/>
      <c r="X186" s="4"/>
      <c r="Y186" s="4"/>
      <c r="Z186" s="4"/>
      <c r="AA186" s="4"/>
      <c r="AB186" s="4"/>
      <c r="AC186" s="4"/>
      <c r="AD186" s="4"/>
      <c r="AE186" s="4"/>
      <c r="AF186" s="4"/>
    </row>
    <row r="187" ht="15.75" customHeight="1">
      <c r="A187" s="155"/>
      <c r="B187" s="156"/>
      <c r="C187" s="156"/>
      <c r="D187" s="1"/>
      <c r="E187" s="1"/>
      <c r="F187" s="1"/>
      <c r="G187" s="1"/>
      <c r="H187" s="1"/>
      <c r="I187" s="1"/>
      <c r="J187" s="1"/>
      <c r="K187" s="1"/>
      <c r="L187" s="1"/>
      <c r="M187" s="1"/>
      <c r="N187" s="1"/>
      <c r="O187" s="4"/>
      <c r="P187" s="4"/>
      <c r="Q187" s="4"/>
      <c r="R187" s="4"/>
      <c r="S187" s="4"/>
      <c r="T187" s="4"/>
      <c r="U187" s="4"/>
      <c r="V187" s="4"/>
      <c r="W187" s="4"/>
      <c r="X187" s="4"/>
      <c r="Y187" s="4"/>
      <c r="Z187" s="4"/>
      <c r="AA187" s="4"/>
      <c r="AB187" s="4"/>
      <c r="AC187" s="4"/>
      <c r="AD187" s="4"/>
      <c r="AE187" s="4"/>
      <c r="AF187" s="4"/>
    </row>
    <row r="188" ht="15.75" customHeight="1">
      <c r="A188" s="155"/>
      <c r="B188" s="156"/>
      <c r="C188" s="156"/>
      <c r="D188" s="1"/>
      <c r="E188" s="1"/>
      <c r="F188" s="1"/>
      <c r="G188" s="1"/>
      <c r="H188" s="1"/>
      <c r="I188" s="1"/>
      <c r="J188" s="1"/>
      <c r="K188" s="1"/>
      <c r="L188" s="1"/>
      <c r="M188" s="1"/>
      <c r="N188" s="1"/>
      <c r="O188" s="4"/>
      <c r="P188" s="4"/>
      <c r="Q188" s="4"/>
      <c r="R188" s="4"/>
      <c r="S188" s="4"/>
      <c r="T188" s="4"/>
      <c r="U188" s="4"/>
      <c r="V188" s="4"/>
      <c r="W188" s="4"/>
      <c r="X188" s="4"/>
      <c r="Y188" s="4"/>
      <c r="Z188" s="4"/>
      <c r="AA188" s="4"/>
      <c r="AB188" s="4"/>
      <c r="AC188" s="4"/>
      <c r="AD188" s="4"/>
      <c r="AE188" s="4"/>
      <c r="AF188" s="4"/>
    </row>
    <row r="189" ht="15.75" customHeight="1">
      <c r="A189" s="155"/>
      <c r="B189" s="156"/>
      <c r="C189" s="156"/>
      <c r="D189" s="1"/>
      <c r="E189" s="1"/>
      <c r="F189" s="1"/>
      <c r="G189" s="1"/>
      <c r="H189" s="1"/>
      <c r="I189" s="1"/>
      <c r="J189" s="1"/>
      <c r="K189" s="1"/>
      <c r="L189" s="1"/>
      <c r="M189" s="1"/>
      <c r="N189" s="1"/>
      <c r="O189" s="4"/>
      <c r="P189" s="4"/>
      <c r="Q189" s="4"/>
      <c r="R189" s="4"/>
      <c r="S189" s="4"/>
      <c r="T189" s="4"/>
      <c r="U189" s="4"/>
      <c r="V189" s="4"/>
      <c r="W189" s="4"/>
      <c r="X189" s="4"/>
      <c r="Y189" s="4"/>
      <c r="Z189" s="4"/>
      <c r="AA189" s="4"/>
      <c r="AB189" s="4"/>
      <c r="AC189" s="4"/>
      <c r="AD189" s="4"/>
      <c r="AE189" s="4"/>
      <c r="AF189" s="4"/>
    </row>
    <row r="190" ht="15.75" customHeight="1">
      <c r="A190" s="155"/>
      <c r="B190" s="156"/>
      <c r="C190" s="156"/>
      <c r="D190" s="1"/>
      <c r="E190" s="1"/>
      <c r="F190" s="1"/>
      <c r="G190" s="1"/>
      <c r="H190" s="1"/>
      <c r="I190" s="1"/>
      <c r="J190" s="1"/>
      <c r="K190" s="1"/>
      <c r="L190" s="1"/>
      <c r="M190" s="1"/>
      <c r="N190" s="1"/>
      <c r="O190" s="4"/>
      <c r="P190" s="4"/>
      <c r="Q190" s="4"/>
      <c r="R190" s="4"/>
      <c r="S190" s="4"/>
      <c r="T190" s="4"/>
      <c r="U190" s="4"/>
      <c r="V190" s="4"/>
      <c r="W190" s="4"/>
      <c r="X190" s="4"/>
      <c r="Y190" s="4"/>
      <c r="Z190" s="4"/>
      <c r="AA190" s="4"/>
      <c r="AB190" s="4"/>
      <c r="AC190" s="4"/>
      <c r="AD190" s="4"/>
      <c r="AE190" s="4"/>
      <c r="AF190" s="4"/>
    </row>
    <row r="191" ht="15.75" customHeight="1">
      <c r="A191" s="155"/>
      <c r="B191" s="156"/>
      <c r="C191" s="156"/>
      <c r="D191" s="1"/>
      <c r="E191" s="1"/>
      <c r="F191" s="1"/>
      <c r="G191" s="1"/>
      <c r="H191" s="1"/>
      <c r="I191" s="1"/>
      <c r="J191" s="1"/>
      <c r="K191" s="1"/>
      <c r="L191" s="1"/>
      <c r="M191" s="1"/>
      <c r="N191" s="1"/>
      <c r="O191" s="4"/>
      <c r="P191" s="4"/>
      <c r="Q191" s="4"/>
      <c r="R191" s="4"/>
      <c r="S191" s="4"/>
      <c r="T191" s="4"/>
      <c r="U191" s="4"/>
      <c r="V191" s="4"/>
      <c r="W191" s="4"/>
      <c r="X191" s="4"/>
      <c r="Y191" s="4"/>
      <c r="Z191" s="4"/>
      <c r="AA191" s="4"/>
      <c r="AB191" s="4"/>
      <c r="AC191" s="4"/>
      <c r="AD191" s="4"/>
      <c r="AE191" s="4"/>
      <c r="AF191" s="4"/>
    </row>
    <row r="192" ht="15.75" customHeight="1">
      <c r="A192" s="155"/>
      <c r="B192" s="156"/>
      <c r="C192" s="156"/>
      <c r="D192" s="1"/>
      <c r="E192" s="1"/>
      <c r="F192" s="1"/>
      <c r="G192" s="1"/>
      <c r="H192" s="1"/>
      <c r="I192" s="1"/>
      <c r="J192" s="1"/>
      <c r="K192" s="1"/>
      <c r="L192" s="1"/>
      <c r="M192" s="1"/>
      <c r="N192" s="1"/>
      <c r="O192" s="4"/>
      <c r="P192" s="4"/>
      <c r="Q192" s="4"/>
      <c r="R192" s="4"/>
      <c r="S192" s="4"/>
      <c r="T192" s="4"/>
      <c r="U192" s="4"/>
      <c r="V192" s="4"/>
      <c r="W192" s="4"/>
      <c r="X192" s="4"/>
      <c r="Y192" s="4"/>
      <c r="Z192" s="4"/>
      <c r="AA192" s="4"/>
      <c r="AB192" s="4"/>
      <c r="AC192" s="4"/>
      <c r="AD192" s="4"/>
      <c r="AE192" s="4"/>
      <c r="AF192" s="4"/>
    </row>
    <row r="193" ht="15.75" customHeight="1">
      <c r="A193" s="155"/>
      <c r="B193" s="156"/>
      <c r="C193" s="156"/>
      <c r="D193" s="1"/>
      <c r="E193" s="1"/>
      <c r="F193" s="1"/>
      <c r="G193" s="1"/>
      <c r="H193" s="1"/>
      <c r="I193" s="1"/>
      <c r="J193" s="1"/>
      <c r="K193" s="1"/>
      <c r="L193" s="1"/>
      <c r="M193" s="1"/>
      <c r="N193" s="1"/>
      <c r="O193" s="4"/>
      <c r="P193" s="4"/>
      <c r="Q193" s="4"/>
      <c r="R193" s="4"/>
      <c r="S193" s="4"/>
      <c r="T193" s="4"/>
      <c r="U193" s="4"/>
      <c r="V193" s="4"/>
      <c r="W193" s="4"/>
      <c r="X193" s="4"/>
      <c r="Y193" s="4"/>
      <c r="Z193" s="4"/>
      <c r="AA193" s="4"/>
      <c r="AB193" s="4"/>
      <c r="AC193" s="4"/>
      <c r="AD193" s="4"/>
      <c r="AE193" s="4"/>
      <c r="AF193" s="4"/>
    </row>
    <row r="194" ht="15.75" customHeight="1">
      <c r="A194" s="155"/>
      <c r="B194" s="156"/>
      <c r="C194" s="156"/>
      <c r="D194" s="1"/>
      <c r="E194" s="1"/>
      <c r="F194" s="1"/>
      <c r="G194" s="1"/>
      <c r="H194" s="1"/>
      <c r="I194" s="1"/>
      <c r="J194" s="1"/>
      <c r="K194" s="1"/>
      <c r="L194" s="1"/>
      <c r="M194" s="1"/>
      <c r="N194" s="1"/>
      <c r="O194" s="4"/>
      <c r="P194" s="4"/>
      <c r="Q194" s="4"/>
      <c r="R194" s="4"/>
      <c r="S194" s="4"/>
      <c r="T194" s="4"/>
      <c r="U194" s="4"/>
      <c r="V194" s="4"/>
      <c r="W194" s="4"/>
      <c r="X194" s="4"/>
      <c r="Y194" s="4"/>
      <c r="Z194" s="4"/>
      <c r="AA194" s="4"/>
      <c r="AB194" s="4"/>
      <c r="AC194" s="4"/>
      <c r="AD194" s="4"/>
      <c r="AE194" s="4"/>
      <c r="AF194" s="4"/>
    </row>
    <row r="195" ht="15.75" customHeight="1">
      <c r="A195" s="155"/>
      <c r="B195" s="156"/>
      <c r="C195" s="156"/>
      <c r="D195" s="1"/>
      <c r="E195" s="1"/>
      <c r="F195" s="1"/>
      <c r="G195" s="1"/>
      <c r="H195" s="1"/>
      <c r="I195" s="1"/>
      <c r="J195" s="1"/>
      <c r="K195" s="1"/>
      <c r="L195" s="1"/>
      <c r="M195" s="1"/>
      <c r="N195" s="1"/>
      <c r="O195" s="4"/>
      <c r="P195" s="4"/>
      <c r="Q195" s="4"/>
      <c r="R195" s="4"/>
      <c r="S195" s="4"/>
      <c r="T195" s="4"/>
      <c r="U195" s="4"/>
      <c r="V195" s="4"/>
      <c r="W195" s="4"/>
      <c r="X195" s="4"/>
      <c r="Y195" s="4"/>
      <c r="Z195" s="4"/>
      <c r="AA195" s="4"/>
      <c r="AB195" s="4"/>
      <c r="AC195" s="4"/>
      <c r="AD195" s="4"/>
      <c r="AE195" s="4"/>
      <c r="AF195" s="4"/>
    </row>
    <row r="196" ht="15.75" customHeight="1">
      <c r="A196" s="155"/>
      <c r="B196" s="156"/>
      <c r="C196" s="156"/>
      <c r="D196" s="1"/>
      <c r="E196" s="1"/>
      <c r="F196" s="1"/>
      <c r="G196" s="1"/>
      <c r="H196" s="1"/>
      <c r="I196" s="1"/>
      <c r="J196" s="1"/>
      <c r="K196" s="1"/>
      <c r="L196" s="1"/>
      <c r="M196" s="1"/>
      <c r="N196" s="1"/>
      <c r="O196" s="4"/>
      <c r="P196" s="4"/>
      <c r="Q196" s="4"/>
      <c r="R196" s="4"/>
      <c r="S196" s="4"/>
      <c r="T196" s="4"/>
      <c r="U196" s="4"/>
      <c r="V196" s="4"/>
      <c r="W196" s="4"/>
      <c r="X196" s="4"/>
      <c r="Y196" s="4"/>
      <c r="Z196" s="4"/>
      <c r="AA196" s="4"/>
      <c r="AB196" s="4"/>
      <c r="AC196" s="4"/>
      <c r="AD196" s="4"/>
      <c r="AE196" s="4"/>
      <c r="AF196" s="4"/>
    </row>
    <row r="197" ht="15.75" customHeight="1">
      <c r="A197" s="155"/>
      <c r="B197" s="156"/>
      <c r="C197" s="156"/>
      <c r="D197" s="1"/>
      <c r="E197" s="1"/>
      <c r="F197" s="1"/>
      <c r="G197" s="1"/>
      <c r="H197" s="1"/>
      <c r="I197" s="1"/>
      <c r="J197" s="1"/>
      <c r="K197" s="1"/>
      <c r="L197" s="1"/>
      <c r="M197" s="1"/>
      <c r="N197" s="1"/>
      <c r="O197" s="4"/>
      <c r="P197" s="4"/>
      <c r="Q197" s="4"/>
      <c r="R197" s="4"/>
      <c r="S197" s="4"/>
      <c r="T197" s="4"/>
      <c r="U197" s="4"/>
      <c r="V197" s="4"/>
      <c r="W197" s="4"/>
      <c r="X197" s="4"/>
      <c r="Y197" s="4"/>
      <c r="Z197" s="4"/>
      <c r="AA197" s="4"/>
      <c r="AB197" s="4"/>
      <c r="AC197" s="4"/>
      <c r="AD197" s="4"/>
      <c r="AE197" s="4"/>
      <c r="AF197" s="4"/>
    </row>
    <row r="198" ht="15.75" customHeight="1">
      <c r="A198" s="155"/>
      <c r="B198" s="156"/>
      <c r="C198" s="156"/>
      <c r="D198" s="1"/>
      <c r="E198" s="1"/>
      <c r="F198" s="1"/>
      <c r="G198" s="1"/>
      <c r="H198" s="1"/>
      <c r="I198" s="1"/>
      <c r="J198" s="1"/>
      <c r="K198" s="1"/>
      <c r="L198" s="1"/>
      <c r="M198" s="1"/>
      <c r="N198" s="1"/>
      <c r="O198" s="4"/>
      <c r="P198" s="4"/>
      <c r="Q198" s="4"/>
      <c r="R198" s="4"/>
      <c r="S198" s="4"/>
      <c r="T198" s="4"/>
      <c r="U198" s="4"/>
      <c r="V198" s="4"/>
      <c r="W198" s="4"/>
      <c r="X198" s="4"/>
      <c r="Y198" s="4"/>
      <c r="Z198" s="4"/>
      <c r="AA198" s="4"/>
      <c r="AB198" s="4"/>
      <c r="AC198" s="4"/>
      <c r="AD198" s="4"/>
      <c r="AE198" s="4"/>
      <c r="AF198" s="4"/>
    </row>
    <row r="199" ht="15.75" customHeight="1">
      <c r="A199" s="155"/>
      <c r="B199" s="156"/>
      <c r="C199" s="156"/>
      <c r="D199" s="1"/>
      <c r="E199" s="1"/>
      <c r="F199" s="1"/>
      <c r="G199" s="1"/>
      <c r="H199" s="1"/>
      <c r="I199" s="1"/>
      <c r="J199" s="1"/>
      <c r="K199" s="1"/>
      <c r="L199" s="1"/>
      <c r="M199" s="1"/>
      <c r="N199" s="1"/>
      <c r="O199" s="4"/>
      <c r="P199" s="4"/>
      <c r="Q199" s="4"/>
      <c r="R199" s="4"/>
      <c r="S199" s="4"/>
      <c r="T199" s="4"/>
      <c r="U199" s="4"/>
      <c r="V199" s="4"/>
      <c r="W199" s="4"/>
      <c r="X199" s="4"/>
      <c r="Y199" s="4"/>
      <c r="Z199" s="4"/>
      <c r="AA199" s="4"/>
      <c r="AB199" s="4"/>
      <c r="AC199" s="4"/>
      <c r="AD199" s="4"/>
      <c r="AE199" s="4"/>
      <c r="AF199" s="4"/>
    </row>
    <row r="200" ht="15.75" customHeight="1">
      <c r="A200" s="155"/>
      <c r="B200" s="156"/>
      <c r="C200" s="156"/>
      <c r="D200" s="1"/>
      <c r="E200" s="1"/>
      <c r="F200" s="1"/>
      <c r="G200" s="1"/>
      <c r="H200" s="1"/>
      <c r="I200" s="1"/>
      <c r="J200" s="1"/>
      <c r="K200" s="1"/>
      <c r="L200" s="1"/>
      <c r="M200" s="1"/>
      <c r="N200" s="1"/>
      <c r="O200" s="4"/>
      <c r="P200" s="4"/>
      <c r="Q200" s="4"/>
      <c r="R200" s="4"/>
      <c r="S200" s="4"/>
      <c r="T200" s="4"/>
      <c r="U200" s="4"/>
      <c r="V200" s="4"/>
      <c r="W200" s="4"/>
      <c r="X200" s="4"/>
      <c r="Y200" s="4"/>
      <c r="Z200" s="4"/>
      <c r="AA200" s="4"/>
      <c r="AB200" s="4"/>
      <c r="AC200" s="4"/>
      <c r="AD200" s="4"/>
      <c r="AE200" s="4"/>
      <c r="AF200" s="4"/>
    </row>
    <row r="201" ht="15.75" customHeight="1">
      <c r="A201" s="155"/>
      <c r="B201" s="156"/>
      <c r="C201" s="156"/>
      <c r="D201" s="1"/>
      <c r="E201" s="1"/>
      <c r="F201" s="1"/>
      <c r="G201" s="1"/>
      <c r="H201" s="1"/>
      <c r="I201" s="1"/>
      <c r="J201" s="1"/>
      <c r="K201" s="1"/>
      <c r="L201" s="1"/>
      <c r="M201" s="1"/>
      <c r="N201" s="1"/>
      <c r="O201" s="4"/>
      <c r="P201" s="4"/>
      <c r="Q201" s="4"/>
      <c r="R201" s="4"/>
      <c r="S201" s="4"/>
      <c r="T201" s="4"/>
      <c r="U201" s="4"/>
      <c r="V201" s="4"/>
      <c r="W201" s="4"/>
      <c r="X201" s="4"/>
      <c r="Y201" s="4"/>
      <c r="Z201" s="4"/>
      <c r="AA201" s="4"/>
      <c r="AB201" s="4"/>
      <c r="AC201" s="4"/>
      <c r="AD201" s="4"/>
      <c r="AE201" s="4"/>
      <c r="AF201" s="4"/>
    </row>
    <row r="202" ht="15.75" customHeight="1">
      <c r="A202" s="155"/>
      <c r="B202" s="156"/>
      <c r="C202" s="156"/>
      <c r="D202" s="1"/>
      <c r="E202" s="1"/>
      <c r="F202" s="1"/>
      <c r="G202" s="1"/>
      <c r="H202" s="1"/>
      <c r="I202" s="1"/>
      <c r="J202" s="1"/>
      <c r="K202" s="1"/>
      <c r="L202" s="1"/>
      <c r="M202" s="1"/>
      <c r="N202" s="1"/>
      <c r="O202" s="4"/>
      <c r="P202" s="4"/>
      <c r="Q202" s="4"/>
      <c r="R202" s="4"/>
      <c r="S202" s="4"/>
      <c r="T202" s="4"/>
      <c r="U202" s="4"/>
      <c r="V202" s="4"/>
      <c r="W202" s="4"/>
      <c r="X202" s="4"/>
      <c r="Y202" s="4"/>
      <c r="Z202" s="4"/>
      <c r="AA202" s="4"/>
      <c r="AB202" s="4"/>
      <c r="AC202" s="4"/>
      <c r="AD202" s="4"/>
      <c r="AE202" s="4"/>
      <c r="AF202" s="4"/>
    </row>
    <row r="203" ht="15.75" customHeight="1">
      <c r="A203" s="155"/>
      <c r="B203" s="156"/>
      <c r="C203" s="156"/>
      <c r="D203" s="1"/>
      <c r="E203" s="1"/>
      <c r="F203" s="1"/>
      <c r="G203" s="1"/>
      <c r="H203" s="1"/>
      <c r="I203" s="1"/>
      <c r="J203" s="1"/>
      <c r="K203" s="1"/>
      <c r="L203" s="1"/>
      <c r="M203" s="1"/>
      <c r="N203" s="1"/>
      <c r="O203" s="4"/>
      <c r="P203" s="4"/>
      <c r="Q203" s="4"/>
      <c r="R203" s="4"/>
      <c r="S203" s="4"/>
      <c r="T203" s="4"/>
      <c r="U203" s="4"/>
      <c r="V203" s="4"/>
      <c r="W203" s="4"/>
      <c r="X203" s="4"/>
      <c r="Y203" s="4"/>
      <c r="Z203" s="4"/>
      <c r="AA203" s="4"/>
      <c r="AB203" s="4"/>
      <c r="AC203" s="4"/>
      <c r="AD203" s="4"/>
      <c r="AE203" s="4"/>
      <c r="AF203" s="4"/>
    </row>
    <row r="204" ht="15.75" customHeight="1">
      <c r="A204" s="155"/>
      <c r="B204" s="156"/>
      <c r="C204" s="156"/>
      <c r="D204" s="1"/>
      <c r="E204" s="1"/>
      <c r="F204" s="1"/>
      <c r="G204" s="1"/>
      <c r="H204" s="1"/>
      <c r="I204" s="1"/>
      <c r="J204" s="1"/>
      <c r="K204" s="1"/>
      <c r="L204" s="1"/>
      <c r="M204" s="1"/>
      <c r="N204" s="1"/>
      <c r="O204" s="4"/>
      <c r="P204" s="4"/>
      <c r="Q204" s="4"/>
      <c r="R204" s="4"/>
      <c r="S204" s="4"/>
      <c r="T204" s="4"/>
      <c r="U204" s="4"/>
      <c r="V204" s="4"/>
      <c r="W204" s="4"/>
      <c r="X204" s="4"/>
      <c r="Y204" s="4"/>
      <c r="Z204" s="4"/>
      <c r="AA204" s="4"/>
      <c r="AB204" s="4"/>
      <c r="AC204" s="4"/>
      <c r="AD204" s="4"/>
      <c r="AE204" s="4"/>
      <c r="AF204" s="4"/>
    </row>
    <row r="205" ht="15.75" customHeight="1">
      <c r="A205" s="155"/>
      <c r="B205" s="156"/>
      <c r="C205" s="156"/>
      <c r="D205" s="1"/>
      <c r="E205" s="1"/>
      <c r="F205" s="1"/>
      <c r="G205" s="1"/>
      <c r="H205" s="1"/>
      <c r="I205" s="1"/>
      <c r="J205" s="1"/>
      <c r="K205" s="1"/>
      <c r="L205" s="1"/>
      <c r="M205" s="1"/>
      <c r="N205" s="1"/>
      <c r="O205" s="4"/>
      <c r="P205" s="4"/>
      <c r="Q205" s="4"/>
      <c r="R205" s="4"/>
      <c r="S205" s="4"/>
      <c r="T205" s="4"/>
      <c r="U205" s="4"/>
      <c r="V205" s="4"/>
      <c r="W205" s="4"/>
      <c r="X205" s="4"/>
      <c r="Y205" s="4"/>
      <c r="Z205" s="4"/>
      <c r="AA205" s="4"/>
      <c r="AB205" s="4"/>
      <c r="AC205" s="4"/>
      <c r="AD205" s="4"/>
      <c r="AE205" s="4"/>
      <c r="AF205" s="4"/>
    </row>
    <row r="206" ht="15.75" customHeight="1">
      <c r="A206" s="155"/>
      <c r="B206" s="156"/>
      <c r="C206" s="156"/>
      <c r="D206" s="1"/>
      <c r="E206" s="1"/>
      <c r="F206" s="1"/>
      <c r="G206" s="1"/>
      <c r="H206" s="1"/>
      <c r="I206" s="1"/>
      <c r="J206" s="1"/>
      <c r="K206" s="1"/>
      <c r="L206" s="1"/>
      <c r="M206" s="1"/>
      <c r="N206" s="1"/>
      <c r="O206" s="4"/>
      <c r="P206" s="4"/>
      <c r="Q206" s="4"/>
      <c r="R206" s="4"/>
      <c r="S206" s="4"/>
      <c r="T206" s="4"/>
      <c r="U206" s="4"/>
      <c r="V206" s="4"/>
      <c r="W206" s="4"/>
      <c r="X206" s="4"/>
      <c r="Y206" s="4"/>
      <c r="Z206" s="4"/>
      <c r="AA206" s="4"/>
      <c r="AB206" s="4"/>
      <c r="AC206" s="4"/>
      <c r="AD206" s="4"/>
      <c r="AE206" s="4"/>
      <c r="AF206" s="4"/>
    </row>
    <row r="207" ht="15.75" customHeight="1">
      <c r="A207" s="155"/>
      <c r="B207" s="156"/>
      <c r="C207" s="156"/>
      <c r="D207" s="1"/>
      <c r="E207" s="1"/>
      <c r="F207" s="1"/>
      <c r="G207" s="1"/>
      <c r="H207" s="1"/>
      <c r="I207" s="1"/>
      <c r="J207" s="1"/>
      <c r="K207" s="1"/>
      <c r="L207" s="1"/>
      <c r="M207" s="1"/>
      <c r="N207" s="1"/>
      <c r="O207" s="4"/>
      <c r="P207" s="4"/>
      <c r="Q207" s="4"/>
      <c r="R207" s="4"/>
      <c r="S207" s="4"/>
      <c r="T207" s="4"/>
      <c r="U207" s="4"/>
      <c r="V207" s="4"/>
      <c r="W207" s="4"/>
      <c r="X207" s="4"/>
      <c r="Y207" s="4"/>
      <c r="Z207" s="4"/>
      <c r="AA207" s="4"/>
      <c r="AB207" s="4"/>
      <c r="AC207" s="4"/>
      <c r="AD207" s="4"/>
      <c r="AE207" s="4"/>
      <c r="AF207" s="4"/>
    </row>
    <row r="208" ht="15.75" customHeight="1">
      <c r="A208" s="155"/>
      <c r="B208" s="156"/>
      <c r="C208" s="156"/>
      <c r="D208" s="1"/>
      <c r="E208" s="1"/>
      <c r="F208" s="1"/>
      <c r="G208" s="1"/>
      <c r="H208" s="1"/>
      <c r="I208" s="1"/>
      <c r="J208" s="1"/>
      <c r="K208" s="1"/>
      <c r="L208" s="1"/>
      <c r="M208" s="1"/>
      <c r="N208" s="1"/>
      <c r="O208" s="4"/>
      <c r="P208" s="4"/>
      <c r="Q208" s="4"/>
      <c r="R208" s="4"/>
      <c r="S208" s="4"/>
      <c r="T208" s="4"/>
      <c r="U208" s="4"/>
      <c r="V208" s="4"/>
      <c r="W208" s="4"/>
      <c r="X208" s="4"/>
      <c r="Y208" s="4"/>
      <c r="Z208" s="4"/>
      <c r="AA208" s="4"/>
      <c r="AB208" s="4"/>
      <c r="AC208" s="4"/>
      <c r="AD208" s="4"/>
      <c r="AE208" s="4"/>
      <c r="AF208" s="4"/>
    </row>
    <row r="209" ht="15.75" customHeight="1">
      <c r="A209" s="155"/>
      <c r="B209" s="156"/>
      <c r="C209" s="156"/>
      <c r="D209" s="1"/>
      <c r="E209" s="1"/>
      <c r="F209" s="1"/>
      <c r="G209" s="1"/>
      <c r="H209" s="1"/>
      <c r="I209" s="1"/>
      <c r="J209" s="1"/>
      <c r="K209" s="1"/>
      <c r="L209" s="1"/>
      <c r="M209" s="1"/>
      <c r="N209" s="1"/>
      <c r="O209" s="4"/>
      <c r="P209" s="4"/>
      <c r="Q209" s="4"/>
      <c r="R209" s="4"/>
      <c r="S209" s="4"/>
      <c r="T209" s="4"/>
      <c r="U209" s="4"/>
      <c r="V209" s="4"/>
      <c r="W209" s="4"/>
      <c r="X209" s="4"/>
      <c r="Y209" s="4"/>
      <c r="Z209" s="4"/>
      <c r="AA209" s="4"/>
      <c r="AB209" s="4"/>
      <c r="AC209" s="4"/>
      <c r="AD209" s="4"/>
      <c r="AE209" s="4"/>
      <c r="AF209" s="4"/>
    </row>
    <row r="210" ht="15.75" customHeight="1">
      <c r="A210" s="155"/>
      <c r="B210" s="156"/>
      <c r="C210" s="156"/>
      <c r="D210" s="1"/>
      <c r="E210" s="1"/>
      <c r="F210" s="1"/>
      <c r="G210" s="1"/>
      <c r="H210" s="1"/>
      <c r="I210" s="1"/>
      <c r="J210" s="1"/>
      <c r="K210" s="1"/>
      <c r="L210" s="1"/>
      <c r="M210" s="1"/>
      <c r="N210" s="1"/>
      <c r="O210" s="4"/>
      <c r="P210" s="4"/>
      <c r="Q210" s="4"/>
      <c r="R210" s="4"/>
      <c r="S210" s="4"/>
      <c r="T210" s="4"/>
      <c r="U210" s="4"/>
      <c r="V210" s="4"/>
      <c r="W210" s="4"/>
      <c r="X210" s="4"/>
      <c r="Y210" s="4"/>
      <c r="Z210" s="4"/>
      <c r="AA210" s="4"/>
      <c r="AB210" s="4"/>
      <c r="AC210" s="4"/>
      <c r="AD210" s="4"/>
      <c r="AE210" s="4"/>
      <c r="AF210" s="4"/>
    </row>
    <row r="211" ht="15.75" customHeight="1">
      <c r="A211" s="155"/>
      <c r="B211" s="156"/>
      <c r="C211" s="156"/>
      <c r="D211" s="1"/>
      <c r="E211" s="1"/>
      <c r="F211" s="1"/>
      <c r="G211" s="1"/>
      <c r="H211" s="1"/>
      <c r="I211" s="1"/>
      <c r="J211" s="1"/>
      <c r="K211" s="1"/>
      <c r="L211" s="1"/>
      <c r="M211" s="1"/>
      <c r="N211" s="1"/>
      <c r="O211" s="4"/>
      <c r="P211" s="4"/>
      <c r="Q211" s="4"/>
      <c r="R211" s="4"/>
      <c r="S211" s="4"/>
      <c r="T211" s="4"/>
      <c r="U211" s="4"/>
      <c r="V211" s="4"/>
      <c r="W211" s="4"/>
      <c r="X211" s="4"/>
      <c r="Y211" s="4"/>
      <c r="Z211" s="4"/>
      <c r="AA211" s="4"/>
      <c r="AB211" s="4"/>
      <c r="AC211" s="4"/>
      <c r="AD211" s="4"/>
      <c r="AE211" s="4"/>
      <c r="AF211" s="4"/>
    </row>
    <row r="212" ht="15.75" customHeight="1">
      <c r="A212" s="155"/>
      <c r="B212" s="156"/>
      <c r="C212" s="156"/>
      <c r="D212" s="1"/>
      <c r="E212" s="1"/>
      <c r="F212" s="1"/>
      <c r="G212" s="1"/>
      <c r="H212" s="1"/>
      <c r="I212" s="1"/>
      <c r="J212" s="1"/>
      <c r="K212" s="1"/>
      <c r="L212" s="1"/>
      <c r="M212" s="1"/>
      <c r="N212" s="1"/>
      <c r="O212" s="4"/>
      <c r="P212" s="4"/>
      <c r="Q212" s="4"/>
      <c r="R212" s="4"/>
      <c r="S212" s="4"/>
      <c r="T212" s="4"/>
      <c r="U212" s="4"/>
      <c r="V212" s="4"/>
      <c r="W212" s="4"/>
      <c r="X212" s="4"/>
      <c r="Y212" s="4"/>
      <c r="Z212" s="4"/>
      <c r="AA212" s="4"/>
      <c r="AB212" s="4"/>
      <c r="AC212" s="4"/>
      <c r="AD212" s="4"/>
      <c r="AE212" s="4"/>
      <c r="AF212" s="4"/>
    </row>
    <row r="213" ht="15.75" customHeight="1">
      <c r="A213" s="155"/>
      <c r="B213" s="156"/>
      <c r="C213" s="156"/>
      <c r="D213" s="1"/>
      <c r="E213" s="1"/>
      <c r="F213" s="1"/>
      <c r="G213" s="1"/>
      <c r="H213" s="1"/>
      <c r="I213" s="1"/>
      <c r="J213" s="1"/>
      <c r="K213" s="1"/>
      <c r="L213" s="1"/>
      <c r="M213" s="1"/>
      <c r="N213" s="1"/>
      <c r="O213" s="4"/>
      <c r="P213" s="4"/>
      <c r="Q213" s="4"/>
      <c r="R213" s="4"/>
      <c r="S213" s="4"/>
      <c r="T213" s="4"/>
      <c r="U213" s="4"/>
      <c r="V213" s="4"/>
      <c r="W213" s="4"/>
      <c r="X213" s="4"/>
      <c r="Y213" s="4"/>
      <c r="Z213" s="4"/>
      <c r="AA213" s="4"/>
      <c r="AB213" s="4"/>
      <c r="AC213" s="4"/>
      <c r="AD213" s="4"/>
      <c r="AE213" s="4"/>
      <c r="AF213" s="4"/>
    </row>
    <row r="214" ht="15.75" customHeight="1">
      <c r="A214" s="155"/>
      <c r="B214" s="156"/>
      <c r="C214" s="156"/>
      <c r="D214" s="1"/>
      <c r="E214" s="1"/>
      <c r="F214" s="1"/>
      <c r="G214" s="1"/>
      <c r="H214" s="1"/>
      <c r="I214" s="1"/>
      <c r="J214" s="1"/>
      <c r="K214" s="1"/>
      <c r="L214" s="1"/>
      <c r="M214" s="1"/>
      <c r="N214" s="1"/>
      <c r="O214" s="4"/>
      <c r="P214" s="4"/>
      <c r="Q214" s="4"/>
      <c r="R214" s="4"/>
      <c r="S214" s="4"/>
      <c r="T214" s="4"/>
      <c r="U214" s="4"/>
      <c r="V214" s="4"/>
      <c r="W214" s="4"/>
      <c r="X214" s="4"/>
      <c r="Y214" s="4"/>
      <c r="Z214" s="4"/>
      <c r="AA214" s="4"/>
      <c r="AB214" s="4"/>
      <c r="AC214" s="4"/>
      <c r="AD214" s="4"/>
      <c r="AE214" s="4"/>
      <c r="AF214" s="4"/>
    </row>
    <row r="215" ht="15.75" customHeight="1">
      <c r="A215" s="155"/>
      <c r="B215" s="156"/>
      <c r="C215" s="156"/>
      <c r="D215" s="1"/>
      <c r="E215" s="1"/>
      <c r="F215" s="1"/>
      <c r="G215" s="1"/>
      <c r="H215" s="1"/>
      <c r="I215" s="1"/>
      <c r="J215" s="1"/>
      <c r="K215" s="1"/>
      <c r="L215" s="1"/>
      <c r="M215" s="1"/>
      <c r="N215" s="1"/>
      <c r="O215" s="4"/>
      <c r="P215" s="4"/>
      <c r="Q215" s="4"/>
      <c r="R215" s="4"/>
      <c r="S215" s="4"/>
      <c r="T215" s="4"/>
      <c r="U215" s="4"/>
      <c r="V215" s="4"/>
      <c r="W215" s="4"/>
      <c r="X215" s="4"/>
      <c r="Y215" s="4"/>
      <c r="Z215" s="4"/>
      <c r="AA215" s="4"/>
      <c r="AB215" s="4"/>
      <c r="AC215" s="4"/>
      <c r="AD215" s="4"/>
      <c r="AE215" s="4"/>
      <c r="AF215" s="4"/>
    </row>
    <row r="216" ht="15.75" customHeight="1">
      <c r="A216" s="155"/>
      <c r="B216" s="156"/>
      <c r="C216" s="156"/>
      <c r="D216" s="1"/>
      <c r="E216" s="1"/>
      <c r="F216" s="1"/>
      <c r="G216" s="1"/>
      <c r="H216" s="1"/>
      <c r="I216" s="1"/>
      <c r="J216" s="1"/>
      <c r="K216" s="1"/>
      <c r="L216" s="1"/>
      <c r="M216" s="1"/>
      <c r="N216" s="1"/>
      <c r="O216" s="4"/>
      <c r="P216" s="4"/>
      <c r="Q216" s="4"/>
      <c r="R216" s="4"/>
      <c r="S216" s="4"/>
      <c r="T216" s="4"/>
      <c r="U216" s="4"/>
      <c r="V216" s="4"/>
      <c r="W216" s="4"/>
      <c r="X216" s="4"/>
      <c r="Y216" s="4"/>
      <c r="Z216" s="4"/>
      <c r="AA216" s="4"/>
      <c r="AB216" s="4"/>
      <c r="AC216" s="4"/>
      <c r="AD216" s="4"/>
      <c r="AE216" s="4"/>
      <c r="AF216" s="4"/>
    </row>
    <row r="217" ht="15.75" customHeight="1">
      <c r="A217" s="155"/>
      <c r="B217" s="156"/>
      <c r="C217" s="156"/>
      <c r="D217" s="1"/>
      <c r="E217" s="1"/>
      <c r="F217" s="1"/>
      <c r="G217" s="1"/>
      <c r="H217" s="1"/>
      <c r="I217" s="1"/>
      <c r="J217" s="1"/>
      <c r="K217" s="1"/>
      <c r="L217" s="1"/>
      <c r="M217" s="1"/>
      <c r="N217" s="1"/>
      <c r="O217" s="4"/>
      <c r="P217" s="4"/>
      <c r="Q217" s="4"/>
      <c r="R217" s="4"/>
      <c r="S217" s="4"/>
      <c r="T217" s="4"/>
      <c r="U217" s="4"/>
      <c r="V217" s="4"/>
      <c r="W217" s="4"/>
      <c r="X217" s="4"/>
      <c r="Y217" s="4"/>
      <c r="Z217" s="4"/>
      <c r="AA217" s="4"/>
      <c r="AB217" s="4"/>
      <c r="AC217" s="4"/>
      <c r="AD217" s="4"/>
      <c r="AE217" s="4"/>
      <c r="AF217" s="4"/>
    </row>
    <row r="218" ht="15.75" customHeight="1">
      <c r="A218" s="155"/>
      <c r="B218" s="156"/>
      <c r="C218" s="156"/>
      <c r="D218" s="1"/>
      <c r="E218" s="1"/>
      <c r="F218" s="1"/>
      <c r="G218" s="1"/>
      <c r="H218" s="1"/>
      <c r="I218" s="1"/>
      <c r="J218" s="1"/>
      <c r="K218" s="1"/>
      <c r="L218" s="1"/>
      <c r="M218" s="1"/>
      <c r="N218" s="1"/>
      <c r="O218" s="4"/>
      <c r="P218" s="4"/>
      <c r="Q218" s="4"/>
      <c r="R218" s="4"/>
      <c r="S218" s="4"/>
      <c r="T218" s="4"/>
      <c r="U218" s="4"/>
      <c r="V218" s="4"/>
      <c r="W218" s="4"/>
      <c r="X218" s="4"/>
      <c r="Y218" s="4"/>
      <c r="Z218" s="4"/>
      <c r="AA218" s="4"/>
      <c r="AB218" s="4"/>
      <c r="AC218" s="4"/>
      <c r="AD218" s="4"/>
      <c r="AE218" s="4"/>
      <c r="AF218" s="4"/>
    </row>
    <row r="219" ht="15.75" customHeight="1">
      <c r="A219" s="155"/>
      <c r="B219" s="156"/>
      <c r="C219" s="156"/>
      <c r="D219" s="1"/>
      <c r="E219" s="1"/>
      <c r="F219" s="1"/>
      <c r="G219" s="1"/>
      <c r="H219" s="1"/>
      <c r="I219" s="1"/>
      <c r="J219" s="1"/>
      <c r="K219" s="1"/>
      <c r="L219" s="1"/>
      <c r="M219" s="1"/>
      <c r="N219" s="1"/>
      <c r="O219" s="4"/>
      <c r="P219" s="4"/>
      <c r="Q219" s="4"/>
      <c r="R219" s="4"/>
      <c r="S219" s="4"/>
      <c r="T219" s="4"/>
      <c r="U219" s="4"/>
      <c r="V219" s="4"/>
      <c r="W219" s="4"/>
      <c r="X219" s="4"/>
      <c r="Y219" s="4"/>
      <c r="Z219" s="4"/>
      <c r="AA219" s="4"/>
      <c r="AB219" s="4"/>
      <c r="AC219" s="4"/>
      <c r="AD219" s="4"/>
      <c r="AE219" s="4"/>
      <c r="AF219" s="4"/>
    </row>
    <row r="220" ht="15.75" customHeight="1">
      <c r="A220" s="155"/>
      <c r="B220" s="156"/>
      <c r="C220" s="156"/>
      <c r="D220" s="1"/>
      <c r="E220" s="1"/>
      <c r="F220" s="1"/>
      <c r="G220" s="1"/>
      <c r="H220" s="1"/>
      <c r="I220" s="1"/>
      <c r="J220" s="1"/>
      <c r="K220" s="1"/>
      <c r="L220" s="1"/>
      <c r="M220" s="1"/>
      <c r="N220" s="1"/>
      <c r="O220" s="4"/>
      <c r="P220" s="4"/>
      <c r="Q220" s="4"/>
      <c r="R220" s="4"/>
      <c r="S220" s="4"/>
      <c r="T220" s="4"/>
      <c r="U220" s="4"/>
      <c r="V220" s="4"/>
      <c r="W220" s="4"/>
      <c r="X220" s="4"/>
      <c r="Y220" s="4"/>
      <c r="Z220" s="4"/>
      <c r="AA220" s="4"/>
      <c r="AB220" s="4"/>
      <c r="AC220" s="4"/>
      <c r="AD220" s="4"/>
      <c r="AE220" s="4"/>
      <c r="AF220" s="4"/>
    </row>
    <row r="221" ht="15.75" customHeight="1">
      <c r="A221" s="155"/>
      <c r="B221" s="156"/>
      <c r="C221" s="156"/>
      <c r="D221" s="1"/>
      <c r="E221" s="1"/>
      <c r="F221" s="1"/>
      <c r="G221" s="1"/>
      <c r="H221" s="1"/>
      <c r="I221" s="1"/>
      <c r="J221" s="1"/>
      <c r="K221" s="1"/>
      <c r="L221" s="1"/>
      <c r="M221" s="1"/>
      <c r="N221" s="1"/>
      <c r="O221" s="4"/>
      <c r="P221" s="4"/>
      <c r="Q221" s="4"/>
      <c r="R221" s="4"/>
      <c r="S221" s="4"/>
      <c r="T221" s="4"/>
      <c r="U221" s="4"/>
      <c r="V221" s="4"/>
      <c r="W221" s="4"/>
      <c r="X221" s="4"/>
      <c r="Y221" s="4"/>
      <c r="Z221" s="4"/>
      <c r="AA221" s="4"/>
      <c r="AB221" s="4"/>
      <c r="AC221" s="4"/>
      <c r="AD221" s="4"/>
      <c r="AE221" s="4"/>
      <c r="AF221" s="4"/>
    </row>
    <row r="222" ht="15.75" customHeight="1">
      <c r="A222" s="155"/>
      <c r="B222" s="156"/>
      <c r="C222" s="156"/>
      <c r="D222" s="1"/>
      <c r="E222" s="1"/>
      <c r="F222" s="1"/>
      <c r="G222" s="1"/>
      <c r="H222" s="1"/>
      <c r="I222" s="1"/>
      <c r="J222" s="1"/>
      <c r="K222" s="1"/>
      <c r="L222" s="1"/>
      <c r="M222" s="1"/>
      <c r="N222" s="1"/>
      <c r="O222" s="4"/>
      <c r="P222" s="4"/>
      <c r="Q222" s="4"/>
      <c r="R222" s="4"/>
      <c r="S222" s="4"/>
      <c r="T222" s="4"/>
      <c r="U222" s="4"/>
      <c r="V222" s="4"/>
      <c r="W222" s="4"/>
      <c r="X222" s="4"/>
      <c r="Y222" s="4"/>
      <c r="Z222" s="4"/>
      <c r="AA222" s="4"/>
      <c r="AB222" s="4"/>
      <c r="AC222" s="4"/>
      <c r="AD222" s="4"/>
      <c r="AE222" s="4"/>
      <c r="AF222" s="4"/>
    </row>
    <row r="223" ht="15.75" customHeight="1">
      <c r="A223" s="155"/>
      <c r="B223" s="156"/>
      <c r="C223" s="156"/>
      <c r="D223" s="1"/>
      <c r="E223" s="1"/>
      <c r="F223" s="1"/>
      <c r="G223" s="1"/>
      <c r="H223" s="1"/>
      <c r="I223" s="1"/>
      <c r="J223" s="1"/>
      <c r="K223" s="1"/>
      <c r="L223" s="1"/>
      <c r="M223" s="1"/>
      <c r="N223" s="1"/>
      <c r="O223" s="4"/>
      <c r="P223" s="4"/>
      <c r="Q223" s="4"/>
      <c r="R223" s="4"/>
      <c r="S223" s="4"/>
      <c r="T223" s="4"/>
      <c r="U223" s="4"/>
      <c r="V223" s="4"/>
      <c r="W223" s="4"/>
      <c r="X223" s="4"/>
      <c r="Y223" s="4"/>
      <c r="Z223" s="4"/>
      <c r="AA223" s="4"/>
      <c r="AB223" s="4"/>
      <c r="AC223" s="4"/>
      <c r="AD223" s="4"/>
      <c r="AE223" s="4"/>
      <c r="AF223" s="4"/>
    </row>
    <row r="224" ht="15.75" customHeight="1">
      <c r="A224" s="155"/>
      <c r="B224" s="156"/>
      <c r="C224" s="156"/>
      <c r="D224" s="1"/>
      <c r="E224" s="1"/>
      <c r="F224" s="1"/>
      <c r="G224" s="1"/>
      <c r="H224" s="1"/>
      <c r="I224" s="1"/>
      <c r="J224" s="1"/>
      <c r="K224" s="1"/>
      <c r="L224" s="1"/>
      <c r="M224" s="1"/>
      <c r="N224" s="1"/>
      <c r="O224" s="4"/>
      <c r="P224" s="4"/>
      <c r="Q224" s="4"/>
      <c r="R224" s="4"/>
      <c r="S224" s="4"/>
      <c r="T224" s="4"/>
      <c r="U224" s="4"/>
      <c r="V224" s="4"/>
      <c r="W224" s="4"/>
      <c r="X224" s="4"/>
      <c r="Y224" s="4"/>
      <c r="Z224" s="4"/>
      <c r="AA224" s="4"/>
      <c r="AB224" s="4"/>
      <c r="AC224" s="4"/>
      <c r="AD224" s="4"/>
      <c r="AE224" s="4"/>
      <c r="AF224" s="4"/>
    </row>
    <row r="225" ht="15.75" customHeight="1">
      <c r="A225" s="155"/>
      <c r="B225" s="156"/>
      <c r="C225" s="156"/>
      <c r="D225" s="1"/>
      <c r="E225" s="1"/>
      <c r="F225" s="1"/>
      <c r="G225" s="1"/>
      <c r="H225" s="1"/>
      <c r="I225" s="1"/>
      <c r="J225" s="1"/>
      <c r="K225" s="1"/>
      <c r="L225" s="1"/>
      <c r="M225" s="1"/>
      <c r="N225" s="1"/>
      <c r="O225" s="4"/>
      <c r="P225" s="4"/>
      <c r="Q225" s="4"/>
      <c r="R225" s="4"/>
      <c r="S225" s="4"/>
      <c r="T225" s="4"/>
      <c r="U225" s="4"/>
      <c r="V225" s="4"/>
      <c r="W225" s="4"/>
      <c r="X225" s="4"/>
      <c r="Y225" s="4"/>
      <c r="Z225" s="4"/>
      <c r="AA225" s="4"/>
      <c r="AB225" s="4"/>
      <c r="AC225" s="4"/>
      <c r="AD225" s="4"/>
      <c r="AE225" s="4"/>
      <c r="AF225" s="4"/>
    </row>
    <row r="226" ht="15.75" customHeight="1">
      <c r="A226" s="155"/>
      <c r="B226" s="156"/>
      <c r="C226" s="156"/>
      <c r="D226" s="1"/>
      <c r="E226" s="1"/>
      <c r="F226" s="1"/>
      <c r="G226" s="1"/>
      <c r="H226" s="1"/>
      <c r="I226" s="1"/>
      <c r="J226" s="1"/>
      <c r="K226" s="1"/>
      <c r="L226" s="1"/>
      <c r="M226" s="1"/>
      <c r="N226" s="1"/>
      <c r="O226" s="4"/>
      <c r="P226" s="4"/>
      <c r="Q226" s="4"/>
      <c r="R226" s="4"/>
      <c r="S226" s="4"/>
      <c r="T226" s="4"/>
      <c r="U226" s="4"/>
      <c r="V226" s="4"/>
      <c r="W226" s="4"/>
      <c r="X226" s="4"/>
      <c r="Y226" s="4"/>
      <c r="Z226" s="4"/>
      <c r="AA226" s="4"/>
      <c r="AB226" s="4"/>
      <c r="AC226" s="4"/>
      <c r="AD226" s="4"/>
      <c r="AE226" s="4"/>
      <c r="AF226" s="4"/>
    </row>
    <row r="227" ht="15.75" customHeight="1">
      <c r="A227" s="155"/>
      <c r="B227" s="156"/>
      <c r="C227" s="156"/>
      <c r="D227" s="1"/>
      <c r="E227" s="1"/>
      <c r="F227" s="1"/>
      <c r="G227" s="1"/>
      <c r="H227" s="1"/>
      <c r="I227" s="1"/>
      <c r="J227" s="1"/>
      <c r="K227" s="1"/>
      <c r="L227" s="1"/>
      <c r="M227" s="1"/>
      <c r="N227" s="1"/>
      <c r="O227" s="4"/>
      <c r="P227" s="4"/>
      <c r="Q227" s="4"/>
      <c r="R227" s="4"/>
      <c r="S227" s="4"/>
      <c r="T227" s="4"/>
      <c r="U227" s="4"/>
      <c r="V227" s="4"/>
      <c r="W227" s="4"/>
      <c r="X227" s="4"/>
      <c r="Y227" s="4"/>
      <c r="Z227" s="4"/>
      <c r="AA227" s="4"/>
      <c r="AB227" s="4"/>
      <c r="AC227" s="4"/>
      <c r="AD227" s="4"/>
      <c r="AE227" s="4"/>
      <c r="AF227" s="4"/>
    </row>
    <row r="228" ht="15.75" customHeight="1">
      <c r="A228" s="155"/>
      <c r="B228" s="156"/>
      <c r="C228" s="156"/>
      <c r="D228" s="1"/>
      <c r="E228" s="1"/>
      <c r="F228" s="1"/>
      <c r="G228" s="1"/>
      <c r="H228" s="1"/>
      <c r="I228" s="1"/>
      <c r="J228" s="1"/>
      <c r="K228" s="1"/>
      <c r="L228" s="1"/>
      <c r="M228" s="1"/>
      <c r="N228" s="1"/>
      <c r="O228" s="4"/>
      <c r="P228" s="4"/>
      <c r="Q228" s="4"/>
      <c r="R228" s="4"/>
      <c r="S228" s="4"/>
      <c r="T228" s="4"/>
      <c r="U228" s="4"/>
      <c r="V228" s="4"/>
      <c r="W228" s="4"/>
      <c r="X228" s="4"/>
      <c r="Y228" s="4"/>
      <c r="Z228" s="4"/>
      <c r="AA228" s="4"/>
      <c r="AB228" s="4"/>
      <c r="AC228" s="4"/>
      <c r="AD228" s="4"/>
      <c r="AE228" s="4"/>
      <c r="AF228" s="4"/>
    </row>
    <row r="229" ht="15.75" customHeight="1">
      <c r="A229" s="155"/>
      <c r="B229" s="156"/>
      <c r="C229" s="156"/>
      <c r="D229" s="1"/>
      <c r="E229" s="1"/>
      <c r="F229" s="1"/>
      <c r="G229" s="1"/>
      <c r="H229" s="1"/>
      <c r="I229" s="1"/>
      <c r="J229" s="1"/>
      <c r="K229" s="1"/>
      <c r="L229" s="1"/>
      <c r="M229" s="1"/>
      <c r="N229" s="1"/>
      <c r="O229" s="4"/>
      <c r="P229" s="4"/>
      <c r="Q229" s="4"/>
      <c r="R229" s="4"/>
      <c r="S229" s="4"/>
      <c r="T229" s="4"/>
      <c r="U229" s="4"/>
      <c r="V229" s="4"/>
      <c r="W229" s="4"/>
      <c r="X229" s="4"/>
      <c r="Y229" s="4"/>
      <c r="Z229" s="4"/>
      <c r="AA229" s="4"/>
      <c r="AB229" s="4"/>
      <c r="AC229" s="4"/>
      <c r="AD229" s="4"/>
      <c r="AE229" s="4"/>
      <c r="AF229" s="4"/>
    </row>
    <row r="230" ht="15.75" customHeight="1">
      <c r="A230" s="155"/>
      <c r="B230" s="156"/>
      <c r="C230" s="156"/>
      <c r="D230" s="1"/>
      <c r="E230" s="1"/>
      <c r="F230" s="1"/>
      <c r="G230" s="1"/>
      <c r="H230" s="1"/>
      <c r="I230" s="1"/>
      <c r="J230" s="1"/>
      <c r="K230" s="1"/>
      <c r="L230" s="1"/>
      <c r="M230" s="1"/>
      <c r="N230" s="1"/>
      <c r="O230" s="4"/>
      <c r="P230" s="4"/>
      <c r="Q230" s="4"/>
      <c r="R230" s="4"/>
      <c r="S230" s="4"/>
      <c r="T230" s="4"/>
      <c r="U230" s="4"/>
      <c r="V230" s="4"/>
      <c r="W230" s="4"/>
      <c r="X230" s="4"/>
      <c r="Y230" s="4"/>
      <c r="Z230" s="4"/>
      <c r="AA230" s="4"/>
      <c r="AB230" s="4"/>
      <c r="AC230" s="4"/>
      <c r="AD230" s="4"/>
      <c r="AE230" s="4"/>
      <c r="AF230" s="4"/>
    </row>
    <row r="231" ht="15.75" customHeight="1">
      <c r="A231" s="155"/>
      <c r="B231" s="156"/>
      <c r="C231" s="156"/>
      <c r="D231" s="1"/>
      <c r="E231" s="1"/>
      <c r="F231" s="1"/>
      <c r="G231" s="1"/>
      <c r="H231" s="1"/>
      <c r="I231" s="1"/>
      <c r="J231" s="1"/>
      <c r="K231" s="1"/>
      <c r="L231" s="1"/>
      <c r="M231" s="1"/>
      <c r="N231" s="1"/>
      <c r="O231" s="4"/>
      <c r="P231" s="4"/>
      <c r="Q231" s="4"/>
      <c r="R231" s="4"/>
      <c r="S231" s="4"/>
      <c r="T231" s="4"/>
      <c r="U231" s="4"/>
      <c r="V231" s="4"/>
      <c r="W231" s="4"/>
      <c r="X231" s="4"/>
      <c r="Y231" s="4"/>
      <c r="Z231" s="4"/>
      <c r="AA231" s="4"/>
      <c r="AB231" s="4"/>
      <c r="AC231" s="4"/>
      <c r="AD231" s="4"/>
      <c r="AE231" s="4"/>
      <c r="AF231" s="4"/>
    </row>
    <row r="232" ht="15.75" customHeight="1">
      <c r="A232" s="155"/>
      <c r="B232" s="156"/>
      <c r="C232" s="156"/>
      <c r="D232" s="1"/>
      <c r="E232" s="1"/>
      <c r="F232" s="1"/>
      <c r="G232" s="1"/>
      <c r="H232" s="1"/>
      <c r="I232" s="1"/>
      <c r="J232" s="1"/>
      <c r="K232" s="1"/>
      <c r="L232" s="1"/>
      <c r="M232" s="1"/>
      <c r="N232" s="1"/>
      <c r="O232" s="4"/>
      <c r="P232" s="4"/>
      <c r="Q232" s="4"/>
      <c r="R232" s="4"/>
      <c r="S232" s="4"/>
      <c r="T232" s="4"/>
      <c r="U232" s="4"/>
      <c r="V232" s="4"/>
      <c r="W232" s="4"/>
      <c r="X232" s="4"/>
      <c r="Y232" s="4"/>
      <c r="Z232" s="4"/>
      <c r="AA232" s="4"/>
      <c r="AB232" s="4"/>
      <c r="AC232" s="4"/>
      <c r="AD232" s="4"/>
      <c r="AE232" s="4"/>
      <c r="AF232" s="4"/>
    </row>
    <row r="233" ht="15.75" customHeight="1">
      <c r="A233" s="155"/>
      <c r="B233" s="156"/>
      <c r="C233" s="156"/>
      <c r="D233" s="1"/>
      <c r="E233" s="1"/>
      <c r="F233" s="1"/>
      <c r="G233" s="1"/>
      <c r="H233" s="1"/>
      <c r="I233" s="1"/>
      <c r="J233" s="1"/>
      <c r="K233" s="1"/>
      <c r="L233" s="1"/>
      <c r="M233" s="1"/>
      <c r="N233" s="1"/>
      <c r="O233" s="4"/>
      <c r="P233" s="4"/>
      <c r="Q233" s="4"/>
      <c r="R233" s="4"/>
      <c r="S233" s="4"/>
      <c r="T233" s="4"/>
      <c r="U233" s="4"/>
      <c r="V233" s="4"/>
      <c r="W233" s="4"/>
      <c r="X233" s="4"/>
      <c r="Y233" s="4"/>
      <c r="Z233" s="4"/>
      <c r="AA233" s="4"/>
      <c r="AB233" s="4"/>
      <c r="AC233" s="4"/>
      <c r="AD233" s="4"/>
      <c r="AE233" s="4"/>
      <c r="AF233" s="4"/>
    </row>
    <row r="234" ht="15.75" customHeight="1">
      <c r="A234" s="155"/>
      <c r="B234" s="156"/>
      <c r="C234" s="156"/>
      <c r="D234" s="1"/>
      <c r="E234" s="1"/>
      <c r="F234" s="1"/>
      <c r="G234" s="1"/>
      <c r="H234" s="1"/>
      <c r="I234" s="1"/>
      <c r="J234" s="1"/>
      <c r="K234" s="1"/>
      <c r="L234" s="1"/>
      <c r="M234" s="1"/>
      <c r="N234" s="1"/>
      <c r="O234" s="4"/>
      <c r="P234" s="4"/>
      <c r="Q234" s="4"/>
      <c r="R234" s="4"/>
      <c r="S234" s="4"/>
      <c r="T234" s="4"/>
      <c r="U234" s="4"/>
      <c r="V234" s="4"/>
      <c r="W234" s="4"/>
      <c r="X234" s="4"/>
      <c r="Y234" s="4"/>
      <c r="Z234" s="4"/>
      <c r="AA234" s="4"/>
      <c r="AB234" s="4"/>
      <c r="AC234" s="4"/>
      <c r="AD234" s="4"/>
      <c r="AE234" s="4"/>
      <c r="AF234" s="4"/>
    </row>
    <row r="235" ht="15.75" customHeight="1">
      <c r="A235" s="155"/>
      <c r="B235" s="156"/>
      <c r="C235" s="156"/>
      <c r="D235" s="1"/>
      <c r="E235" s="1"/>
      <c r="F235" s="1"/>
      <c r="G235" s="1"/>
      <c r="H235" s="1"/>
      <c r="I235" s="1"/>
      <c r="J235" s="1"/>
      <c r="K235" s="1"/>
      <c r="L235" s="1"/>
      <c r="M235" s="1"/>
      <c r="N235" s="1"/>
      <c r="O235" s="4"/>
      <c r="P235" s="4"/>
      <c r="Q235" s="4"/>
      <c r="R235" s="4"/>
      <c r="S235" s="4"/>
      <c r="T235" s="4"/>
      <c r="U235" s="4"/>
      <c r="V235" s="4"/>
      <c r="W235" s="4"/>
      <c r="X235" s="4"/>
      <c r="Y235" s="4"/>
      <c r="Z235" s="4"/>
      <c r="AA235" s="4"/>
      <c r="AB235" s="4"/>
      <c r="AC235" s="4"/>
      <c r="AD235" s="4"/>
      <c r="AE235" s="4"/>
      <c r="AF235" s="4"/>
    </row>
    <row r="236" ht="15.75" customHeight="1">
      <c r="A236" s="155"/>
      <c r="B236" s="156"/>
      <c r="C236" s="156"/>
      <c r="D236" s="1"/>
      <c r="E236" s="1"/>
      <c r="F236" s="1"/>
      <c r="G236" s="1"/>
      <c r="H236" s="1"/>
      <c r="I236" s="1"/>
      <c r="J236" s="1"/>
      <c r="K236" s="1"/>
      <c r="L236" s="1"/>
      <c r="M236" s="1"/>
      <c r="N236" s="1"/>
      <c r="O236" s="4"/>
      <c r="P236" s="4"/>
      <c r="Q236" s="4"/>
      <c r="R236" s="4"/>
      <c r="S236" s="4"/>
      <c r="T236" s="4"/>
      <c r="U236" s="4"/>
      <c r="V236" s="4"/>
      <c r="W236" s="4"/>
      <c r="X236" s="4"/>
      <c r="Y236" s="4"/>
      <c r="Z236" s="4"/>
      <c r="AA236" s="4"/>
      <c r="AB236" s="4"/>
      <c r="AC236" s="4"/>
      <c r="AD236" s="4"/>
      <c r="AE236" s="4"/>
      <c r="AF236" s="4"/>
    </row>
    <row r="237" ht="15.75" customHeight="1">
      <c r="A237" s="155"/>
      <c r="B237" s="156"/>
      <c r="C237" s="156"/>
      <c r="D237" s="1"/>
      <c r="E237" s="1"/>
      <c r="F237" s="1"/>
      <c r="G237" s="1"/>
      <c r="H237" s="1"/>
      <c r="I237" s="1"/>
      <c r="J237" s="1"/>
      <c r="K237" s="1"/>
      <c r="L237" s="1"/>
      <c r="M237" s="1"/>
      <c r="N237" s="1"/>
      <c r="O237" s="4"/>
      <c r="P237" s="4"/>
      <c r="Q237" s="4"/>
      <c r="R237" s="4"/>
      <c r="S237" s="4"/>
      <c r="T237" s="4"/>
      <c r="U237" s="4"/>
      <c r="V237" s="4"/>
      <c r="W237" s="4"/>
      <c r="X237" s="4"/>
      <c r="Y237" s="4"/>
      <c r="Z237" s="4"/>
      <c r="AA237" s="4"/>
      <c r="AB237" s="4"/>
      <c r="AC237" s="4"/>
      <c r="AD237" s="4"/>
      <c r="AE237" s="4"/>
      <c r="AF237" s="4"/>
    </row>
    <row r="238" ht="15.75" customHeight="1">
      <c r="A238" s="155"/>
      <c r="B238" s="156"/>
      <c r="C238" s="156"/>
      <c r="D238" s="1"/>
      <c r="E238" s="1"/>
      <c r="F238" s="1"/>
      <c r="G238" s="1"/>
      <c r="H238" s="1"/>
      <c r="I238" s="1"/>
      <c r="J238" s="1"/>
      <c r="K238" s="1"/>
      <c r="L238" s="1"/>
      <c r="M238" s="1"/>
      <c r="N238" s="1"/>
      <c r="O238" s="4"/>
      <c r="P238" s="4"/>
      <c r="Q238" s="4"/>
      <c r="R238" s="4"/>
      <c r="S238" s="4"/>
      <c r="T238" s="4"/>
      <c r="U238" s="4"/>
      <c r="V238" s="4"/>
      <c r="W238" s="4"/>
      <c r="X238" s="4"/>
      <c r="Y238" s="4"/>
      <c r="Z238" s="4"/>
      <c r="AA238" s="4"/>
      <c r="AB238" s="4"/>
      <c r="AC238" s="4"/>
      <c r="AD238" s="4"/>
      <c r="AE238" s="4"/>
      <c r="AF238" s="4"/>
    </row>
    <row r="239" ht="15.75" customHeight="1">
      <c r="A239" s="155"/>
      <c r="B239" s="156"/>
      <c r="C239" s="156"/>
      <c r="D239" s="1"/>
      <c r="E239" s="1"/>
      <c r="F239" s="1"/>
      <c r="G239" s="1"/>
      <c r="H239" s="1"/>
      <c r="I239" s="1"/>
      <c r="J239" s="1"/>
      <c r="K239" s="1"/>
      <c r="L239" s="1"/>
      <c r="M239" s="1"/>
      <c r="N239" s="1"/>
      <c r="O239" s="4"/>
      <c r="P239" s="4"/>
      <c r="Q239" s="4"/>
      <c r="R239" s="4"/>
      <c r="S239" s="4"/>
      <c r="T239" s="4"/>
      <c r="U239" s="4"/>
      <c r="V239" s="4"/>
      <c r="W239" s="4"/>
      <c r="X239" s="4"/>
      <c r="Y239" s="4"/>
      <c r="Z239" s="4"/>
      <c r="AA239" s="4"/>
      <c r="AB239" s="4"/>
      <c r="AC239" s="4"/>
      <c r="AD239" s="4"/>
      <c r="AE239" s="4"/>
      <c r="AF239" s="4"/>
    </row>
    <row r="240" ht="15.75" customHeight="1">
      <c r="A240" s="155"/>
      <c r="B240" s="156"/>
      <c r="C240" s="156"/>
      <c r="D240" s="1"/>
      <c r="E240" s="1"/>
      <c r="F240" s="1"/>
      <c r="G240" s="1"/>
      <c r="H240" s="1"/>
      <c r="I240" s="1"/>
      <c r="J240" s="1"/>
      <c r="K240" s="1"/>
      <c r="L240" s="1"/>
      <c r="M240" s="1"/>
      <c r="N240" s="1"/>
      <c r="O240" s="4"/>
      <c r="P240" s="4"/>
      <c r="Q240" s="4"/>
      <c r="R240" s="4"/>
      <c r="S240" s="4"/>
      <c r="T240" s="4"/>
      <c r="U240" s="4"/>
      <c r="V240" s="4"/>
      <c r="W240" s="4"/>
      <c r="X240" s="4"/>
      <c r="Y240" s="4"/>
      <c r="Z240" s="4"/>
      <c r="AA240" s="4"/>
      <c r="AB240" s="4"/>
      <c r="AC240" s="4"/>
      <c r="AD240" s="4"/>
      <c r="AE240" s="4"/>
      <c r="AF240" s="4"/>
    </row>
    <row r="241" ht="15.75" customHeight="1">
      <c r="A241" s="155"/>
      <c r="B241" s="156"/>
      <c r="C241" s="156"/>
      <c r="D241" s="1"/>
      <c r="E241" s="1"/>
      <c r="F241" s="1"/>
      <c r="G241" s="1"/>
      <c r="H241" s="1"/>
      <c r="I241" s="1"/>
      <c r="J241" s="1"/>
      <c r="K241" s="1"/>
      <c r="L241" s="1"/>
      <c r="M241" s="1"/>
      <c r="N241" s="1"/>
      <c r="O241" s="4"/>
      <c r="P241" s="4"/>
      <c r="Q241" s="4"/>
      <c r="R241" s="4"/>
      <c r="S241" s="4"/>
      <c r="T241" s="4"/>
      <c r="U241" s="4"/>
      <c r="V241" s="4"/>
      <c r="W241" s="4"/>
      <c r="X241" s="4"/>
      <c r="Y241" s="4"/>
      <c r="Z241" s="4"/>
      <c r="AA241" s="4"/>
      <c r="AB241" s="4"/>
      <c r="AC241" s="4"/>
      <c r="AD241" s="4"/>
      <c r="AE241" s="4"/>
      <c r="AF241" s="4"/>
    </row>
    <row r="242" ht="15.75" customHeight="1">
      <c r="A242" s="155"/>
      <c r="B242" s="156"/>
      <c r="C242" s="156"/>
      <c r="D242" s="1"/>
      <c r="E242" s="1"/>
      <c r="F242" s="1"/>
      <c r="G242" s="1"/>
      <c r="H242" s="1"/>
      <c r="I242" s="1"/>
      <c r="J242" s="1"/>
      <c r="K242" s="1"/>
      <c r="L242" s="1"/>
      <c r="M242" s="1"/>
      <c r="N242" s="1"/>
      <c r="O242" s="4"/>
      <c r="P242" s="4"/>
      <c r="Q242" s="4"/>
      <c r="R242" s="4"/>
      <c r="S242" s="4"/>
      <c r="T242" s="4"/>
      <c r="U242" s="4"/>
      <c r="V242" s="4"/>
      <c r="W242" s="4"/>
      <c r="X242" s="4"/>
      <c r="Y242" s="4"/>
      <c r="Z242" s="4"/>
      <c r="AA242" s="4"/>
      <c r="AB242" s="4"/>
      <c r="AC242" s="4"/>
      <c r="AD242" s="4"/>
      <c r="AE242" s="4"/>
      <c r="AF242" s="4"/>
    </row>
    <row r="243" ht="15.75" customHeight="1">
      <c r="A243" s="155"/>
      <c r="B243" s="156"/>
      <c r="C243" s="156"/>
      <c r="D243" s="1"/>
      <c r="E243" s="1"/>
      <c r="F243" s="1"/>
      <c r="G243" s="1"/>
      <c r="H243" s="1"/>
      <c r="I243" s="1"/>
      <c r="J243" s="1"/>
      <c r="K243" s="1"/>
      <c r="L243" s="1"/>
      <c r="M243" s="1"/>
      <c r="N243" s="1"/>
      <c r="O243" s="4"/>
      <c r="P243" s="4"/>
      <c r="Q243" s="4"/>
      <c r="R243" s="4"/>
      <c r="S243" s="4"/>
      <c r="T243" s="4"/>
      <c r="U243" s="4"/>
      <c r="V243" s="4"/>
      <c r="W243" s="4"/>
      <c r="X243" s="4"/>
      <c r="Y243" s="4"/>
      <c r="Z243" s="4"/>
      <c r="AA243" s="4"/>
      <c r="AB243" s="4"/>
      <c r="AC243" s="4"/>
      <c r="AD243" s="4"/>
      <c r="AE243" s="4"/>
      <c r="AF243" s="4"/>
    </row>
    <row r="244" ht="15.75" customHeight="1">
      <c r="A244" s="155"/>
      <c r="B244" s="156"/>
      <c r="C244" s="156"/>
      <c r="D244" s="1"/>
      <c r="E244" s="1"/>
      <c r="F244" s="1"/>
      <c r="G244" s="1"/>
      <c r="H244" s="1"/>
      <c r="I244" s="1"/>
      <c r="J244" s="1"/>
      <c r="K244" s="1"/>
      <c r="L244" s="1"/>
      <c r="M244" s="1"/>
      <c r="N244" s="1"/>
      <c r="O244" s="4"/>
      <c r="P244" s="4"/>
      <c r="Q244" s="4"/>
      <c r="R244" s="4"/>
      <c r="S244" s="4"/>
      <c r="T244" s="4"/>
      <c r="U244" s="4"/>
      <c r="V244" s="4"/>
      <c r="W244" s="4"/>
      <c r="X244" s="4"/>
      <c r="Y244" s="4"/>
      <c r="Z244" s="4"/>
      <c r="AA244" s="4"/>
      <c r="AB244" s="4"/>
      <c r="AC244" s="4"/>
      <c r="AD244" s="4"/>
      <c r="AE244" s="4"/>
      <c r="AF244" s="4"/>
    </row>
    <row r="245" ht="15.75" customHeight="1">
      <c r="A245" s="155"/>
      <c r="B245" s="156"/>
      <c r="C245" s="156"/>
      <c r="D245" s="1"/>
      <c r="E245" s="1"/>
      <c r="F245" s="1"/>
      <c r="G245" s="1"/>
      <c r="H245" s="1"/>
      <c r="I245" s="1"/>
      <c r="J245" s="1"/>
      <c r="K245" s="1"/>
      <c r="L245" s="1"/>
      <c r="M245" s="1"/>
      <c r="N245" s="1"/>
      <c r="O245" s="4"/>
      <c r="P245" s="4"/>
      <c r="Q245" s="4"/>
      <c r="R245" s="4"/>
      <c r="S245" s="4"/>
      <c r="T245" s="4"/>
      <c r="U245" s="4"/>
      <c r="V245" s="4"/>
      <c r="W245" s="4"/>
      <c r="X245" s="4"/>
      <c r="Y245" s="4"/>
      <c r="Z245" s="4"/>
      <c r="AA245" s="4"/>
      <c r="AB245" s="4"/>
      <c r="AC245" s="4"/>
      <c r="AD245" s="4"/>
      <c r="AE245" s="4"/>
      <c r="AF245" s="4"/>
    </row>
    <row r="246" ht="15.75" customHeight="1">
      <c r="A246" s="155"/>
      <c r="B246" s="156"/>
      <c r="C246" s="156"/>
      <c r="D246" s="1"/>
      <c r="E246" s="1"/>
      <c r="F246" s="1"/>
      <c r="G246" s="1"/>
      <c r="H246" s="1"/>
      <c r="I246" s="1"/>
      <c r="J246" s="1"/>
      <c r="K246" s="1"/>
      <c r="L246" s="1"/>
      <c r="M246" s="1"/>
      <c r="N246" s="1"/>
      <c r="O246" s="4"/>
      <c r="P246" s="4"/>
      <c r="Q246" s="4"/>
      <c r="R246" s="4"/>
      <c r="S246" s="4"/>
      <c r="T246" s="4"/>
      <c r="U246" s="4"/>
      <c r="V246" s="4"/>
      <c r="W246" s="4"/>
      <c r="X246" s="4"/>
      <c r="Y246" s="4"/>
      <c r="Z246" s="4"/>
      <c r="AA246" s="4"/>
      <c r="AB246" s="4"/>
      <c r="AC246" s="4"/>
      <c r="AD246" s="4"/>
      <c r="AE246" s="4"/>
      <c r="AF246" s="4"/>
    </row>
    <row r="247" ht="15.75" customHeight="1">
      <c r="A247" s="155"/>
      <c r="B247" s="156"/>
      <c r="C247" s="156"/>
      <c r="D247" s="1"/>
      <c r="E247" s="1"/>
      <c r="F247" s="1"/>
      <c r="G247" s="1"/>
      <c r="H247" s="1"/>
      <c r="I247" s="1"/>
      <c r="J247" s="1"/>
      <c r="K247" s="1"/>
      <c r="L247" s="1"/>
      <c r="M247" s="1"/>
      <c r="N247" s="1"/>
      <c r="O247" s="4"/>
      <c r="P247" s="4"/>
      <c r="Q247" s="4"/>
      <c r="R247" s="4"/>
      <c r="S247" s="4"/>
      <c r="T247" s="4"/>
      <c r="U247" s="4"/>
      <c r="V247" s="4"/>
      <c r="W247" s="4"/>
      <c r="X247" s="4"/>
      <c r="Y247" s="4"/>
      <c r="Z247" s="4"/>
      <c r="AA247" s="4"/>
      <c r="AB247" s="4"/>
      <c r="AC247" s="4"/>
      <c r="AD247" s="4"/>
      <c r="AE247" s="4"/>
      <c r="AF247" s="4"/>
    </row>
    <row r="248" ht="15.75" customHeight="1">
      <c r="A248" s="155"/>
      <c r="B248" s="156"/>
      <c r="C248" s="156"/>
      <c r="D248" s="1"/>
      <c r="E248" s="1"/>
      <c r="F248" s="1"/>
      <c r="G248" s="1"/>
      <c r="H248" s="1"/>
      <c r="I248" s="1"/>
      <c r="J248" s="1"/>
      <c r="K248" s="1"/>
      <c r="L248" s="1"/>
      <c r="M248" s="1"/>
      <c r="N248" s="1"/>
      <c r="O248" s="4"/>
      <c r="P248" s="4"/>
      <c r="Q248" s="4"/>
      <c r="R248" s="4"/>
      <c r="S248" s="4"/>
      <c r="T248" s="4"/>
      <c r="U248" s="4"/>
      <c r="V248" s="4"/>
      <c r="W248" s="4"/>
      <c r="X248" s="4"/>
      <c r="Y248" s="4"/>
      <c r="Z248" s="4"/>
      <c r="AA248" s="4"/>
      <c r="AB248" s="4"/>
      <c r="AC248" s="4"/>
      <c r="AD248" s="4"/>
      <c r="AE248" s="4"/>
      <c r="AF248" s="4"/>
    </row>
    <row r="249" ht="15.75" customHeight="1">
      <c r="A249" s="155"/>
      <c r="B249" s="156"/>
      <c r="C249" s="156"/>
      <c r="D249" s="1"/>
      <c r="E249" s="1"/>
      <c r="F249" s="1"/>
      <c r="G249" s="1"/>
      <c r="H249" s="1"/>
      <c r="I249" s="1"/>
      <c r="J249" s="1"/>
      <c r="K249" s="1"/>
      <c r="L249" s="1"/>
      <c r="M249" s="1"/>
      <c r="N249" s="1"/>
      <c r="O249" s="4"/>
      <c r="P249" s="4"/>
      <c r="Q249" s="4"/>
      <c r="R249" s="4"/>
      <c r="S249" s="4"/>
      <c r="T249" s="4"/>
      <c r="U249" s="4"/>
      <c r="V249" s="4"/>
      <c r="W249" s="4"/>
      <c r="X249" s="4"/>
      <c r="Y249" s="4"/>
      <c r="Z249" s="4"/>
      <c r="AA249" s="4"/>
      <c r="AB249" s="4"/>
      <c r="AC249" s="4"/>
      <c r="AD249" s="4"/>
      <c r="AE249" s="4"/>
      <c r="AF249" s="4"/>
    </row>
    <row r="250" ht="15.75" customHeight="1">
      <c r="A250" s="155"/>
      <c r="B250" s="156"/>
      <c r="C250" s="156"/>
      <c r="D250" s="1"/>
      <c r="E250" s="1"/>
      <c r="F250" s="1"/>
      <c r="G250" s="1"/>
      <c r="H250" s="1"/>
      <c r="I250" s="1"/>
      <c r="J250" s="1"/>
      <c r="K250" s="1"/>
      <c r="L250" s="1"/>
      <c r="M250" s="1"/>
      <c r="N250" s="1"/>
      <c r="O250" s="4"/>
      <c r="P250" s="4"/>
      <c r="Q250" s="4"/>
      <c r="R250" s="4"/>
      <c r="S250" s="4"/>
      <c r="T250" s="4"/>
      <c r="U250" s="4"/>
      <c r="V250" s="4"/>
      <c r="W250" s="4"/>
      <c r="X250" s="4"/>
      <c r="Y250" s="4"/>
      <c r="Z250" s="4"/>
      <c r="AA250" s="4"/>
      <c r="AB250" s="4"/>
      <c r="AC250" s="4"/>
      <c r="AD250" s="4"/>
      <c r="AE250" s="4"/>
      <c r="AF250" s="4"/>
    </row>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50:N50"/>
  </mergeCells>
  <hyperlinks>
    <hyperlink r:id="rId1" ref="H11"/>
    <hyperlink r:id="rId2" ref="I13"/>
    <hyperlink r:id="rId3" ref="H16"/>
    <hyperlink r:id="rId4" ref="I26"/>
    <hyperlink r:id="rId5" ref="I27"/>
    <hyperlink r:id="rId6" ref="E28"/>
    <hyperlink r:id="rId7" ref="H30"/>
    <hyperlink r:id="rId8" ref="H33"/>
    <hyperlink r:id="rId9" ref="H34"/>
    <hyperlink r:id="rId10" ref="H36"/>
  </hyperlinks>
  <printOptions/>
  <pageMargins bottom="0.75" footer="0.0" header="0.0" left="0.7" right="0.7" top="0.75"/>
  <pageSetup orientation="landscape"/>
  <drawing r:id="rId1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3.14"/>
    <col customWidth="1" min="15" max="31" width="8.0"/>
  </cols>
  <sheetData>
    <row r="1" ht="9.0" customHeight="1">
      <c r="A1" s="155"/>
      <c r="B1" s="156"/>
      <c r="C1" s="156"/>
      <c r="D1" s="1"/>
      <c r="E1" s="1"/>
      <c r="F1" s="1"/>
      <c r="G1" s="1"/>
      <c r="H1" s="1"/>
      <c r="I1" s="1"/>
      <c r="J1" s="1"/>
      <c r="K1" s="1"/>
      <c r="L1" s="4"/>
      <c r="M1" s="4"/>
      <c r="N1" s="4"/>
      <c r="O1" s="4"/>
      <c r="P1" s="4"/>
      <c r="Q1" s="4"/>
      <c r="R1" s="4"/>
      <c r="S1" s="4"/>
      <c r="T1" s="4"/>
      <c r="U1" s="4"/>
      <c r="V1" s="4"/>
      <c r="W1" s="4"/>
      <c r="X1" s="4"/>
      <c r="Y1" s="4"/>
      <c r="Z1" s="4"/>
      <c r="AA1" s="4"/>
      <c r="AB1" s="4"/>
      <c r="AC1" s="4"/>
      <c r="AD1" s="4"/>
      <c r="AE1" s="4"/>
    </row>
    <row r="2" ht="29.25" customHeight="1">
      <c r="A2" s="496" t="s">
        <v>3903</v>
      </c>
      <c r="B2" s="154"/>
      <c r="C2" s="154"/>
      <c r="D2" s="154"/>
      <c r="E2" s="154"/>
      <c r="F2" s="154"/>
      <c r="G2" s="154"/>
      <c r="H2" s="154"/>
      <c r="I2" s="154"/>
      <c r="J2" s="154"/>
      <c r="K2" s="154"/>
      <c r="L2" s="154"/>
      <c r="M2" s="154"/>
      <c r="N2" s="17"/>
      <c r="O2" s="17"/>
      <c r="P2" s="17"/>
      <c r="Q2" s="17"/>
      <c r="R2" s="17"/>
      <c r="S2" s="17"/>
      <c r="T2" s="17"/>
      <c r="U2" s="17"/>
      <c r="V2" s="17"/>
      <c r="W2" s="17"/>
      <c r="X2" s="17"/>
      <c r="Y2" s="17"/>
      <c r="Z2" s="17"/>
      <c r="AA2" s="17"/>
      <c r="AB2" s="17"/>
      <c r="AC2" s="17"/>
      <c r="AD2" s="17"/>
      <c r="AE2" s="17"/>
    </row>
    <row r="3">
      <c r="A3" s="465"/>
      <c r="B3" s="465"/>
      <c r="C3" s="465"/>
      <c r="D3" s="465"/>
      <c r="E3" s="465"/>
      <c r="F3" s="465"/>
      <c r="G3" s="465"/>
      <c r="H3" s="465"/>
      <c r="I3" s="465"/>
      <c r="J3" s="465"/>
      <c r="K3" s="465"/>
      <c r="L3" s="59"/>
      <c r="M3" s="59"/>
      <c r="N3" s="17"/>
      <c r="O3" s="17"/>
      <c r="P3" s="17"/>
      <c r="Q3" s="17"/>
      <c r="R3" s="17"/>
      <c r="S3" s="17"/>
      <c r="T3" s="17"/>
      <c r="U3" s="17"/>
      <c r="V3" s="17"/>
      <c r="W3" s="17"/>
      <c r="X3" s="17"/>
      <c r="Y3" s="17"/>
      <c r="Z3" s="17"/>
      <c r="AA3" s="17"/>
      <c r="AB3" s="17"/>
      <c r="AC3" s="17"/>
      <c r="AD3" s="17"/>
      <c r="AE3" s="17"/>
    </row>
    <row r="4" ht="25.5" customHeight="1">
      <c r="A4" s="158" t="s">
        <v>3904</v>
      </c>
      <c r="B4" s="57"/>
      <c r="C4" s="57"/>
      <c r="D4" s="57"/>
      <c r="E4" s="57"/>
      <c r="F4" s="57"/>
      <c r="G4" s="57"/>
      <c r="H4" s="57"/>
      <c r="I4" s="57"/>
      <c r="J4" s="57"/>
      <c r="K4" s="57"/>
      <c r="L4" s="57"/>
      <c r="M4" s="58"/>
      <c r="N4" s="497"/>
      <c r="O4" s="497"/>
      <c r="P4" s="497"/>
      <c r="Q4" s="497"/>
      <c r="R4" s="497"/>
      <c r="S4" s="497"/>
      <c r="T4" s="497"/>
      <c r="U4" s="497"/>
      <c r="V4" s="497"/>
      <c r="W4" s="497"/>
      <c r="X4" s="497"/>
      <c r="Y4" s="497"/>
      <c r="Z4" s="497"/>
      <c r="AA4" s="497"/>
      <c r="AB4" s="497"/>
      <c r="AC4" s="497"/>
      <c r="AD4" s="497"/>
      <c r="AE4" s="497"/>
    </row>
    <row r="5" ht="29.25" customHeight="1">
      <c r="A5" s="158" t="s">
        <v>3905</v>
      </c>
      <c r="B5" s="57"/>
      <c r="C5" s="57"/>
      <c r="D5" s="57"/>
      <c r="E5" s="57"/>
      <c r="F5" s="57"/>
      <c r="G5" s="57"/>
      <c r="H5" s="57"/>
      <c r="I5" s="57"/>
      <c r="J5" s="57"/>
      <c r="K5" s="57"/>
      <c r="L5" s="57"/>
      <c r="M5" s="58"/>
      <c r="N5" s="497"/>
      <c r="O5" s="497"/>
      <c r="P5" s="497"/>
      <c r="Q5" s="497"/>
      <c r="R5" s="497"/>
      <c r="S5" s="497"/>
      <c r="T5" s="497"/>
      <c r="U5" s="497"/>
      <c r="V5" s="497"/>
      <c r="W5" s="497"/>
      <c r="X5" s="497"/>
      <c r="Y5" s="497"/>
      <c r="Z5" s="497"/>
      <c r="AA5" s="497"/>
      <c r="AB5" s="497"/>
      <c r="AC5" s="497"/>
      <c r="AD5" s="497"/>
      <c r="AE5" s="497"/>
    </row>
    <row r="6" ht="18.75" customHeight="1">
      <c r="A6" s="158" t="s">
        <v>3906</v>
      </c>
      <c r="B6" s="57"/>
      <c r="C6" s="57"/>
      <c r="D6" s="57"/>
      <c r="E6" s="57"/>
      <c r="F6" s="57"/>
      <c r="G6" s="57"/>
      <c r="H6" s="57"/>
      <c r="I6" s="57"/>
      <c r="J6" s="57"/>
      <c r="K6" s="57"/>
      <c r="L6" s="57"/>
      <c r="M6" s="58"/>
      <c r="N6" s="497"/>
      <c r="O6" s="497"/>
      <c r="P6" s="497"/>
      <c r="Q6" s="497"/>
      <c r="R6" s="497"/>
      <c r="S6" s="497"/>
      <c r="T6" s="497"/>
      <c r="U6" s="497"/>
      <c r="V6" s="497"/>
      <c r="W6" s="497"/>
      <c r="X6" s="497"/>
      <c r="Y6" s="497"/>
      <c r="Z6" s="497"/>
      <c r="AA6" s="497"/>
      <c r="AB6" s="497"/>
      <c r="AC6" s="497"/>
      <c r="AD6" s="497"/>
      <c r="AE6" s="497"/>
    </row>
    <row r="7" ht="16.5" customHeight="1">
      <c r="A7" s="158" t="s">
        <v>3907</v>
      </c>
      <c r="B7" s="57"/>
      <c r="C7" s="57"/>
      <c r="D7" s="57"/>
      <c r="E7" s="57"/>
      <c r="F7" s="57"/>
      <c r="G7" s="57"/>
      <c r="H7" s="57"/>
      <c r="I7" s="57"/>
      <c r="J7" s="57"/>
      <c r="K7" s="57"/>
      <c r="L7" s="57"/>
      <c r="M7" s="58"/>
      <c r="N7" s="497"/>
      <c r="O7" s="497"/>
      <c r="P7" s="497"/>
      <c r="Q7" s="497"/>
      <c r="R7" s="497"/>
      <c r="S7" s="497"/>
      <c r="T7" s="497"/>
      <c r="U7" s="497"/>
      <c r="V7" s="497"/>
      <c r="W7" s="497"/>
      <c r="X7" s="497"/>
      <c r="Y7" s="497"/>
      <c r="Z7" s="497"/>
      <c r="AA7" s="497"/>
      <c r="AB7" s="497"/>
      <c r="AC7" s="497"/>
      <c r="AD7" s="497"/>
      <c r="AE7" s="497"/>
    </row>
    <row r="8" ht="14.25" customHeight="1">
      <c r="A8" s="158" t="s">
        <v>3908</v>
      </c>
      <c r="B8" s="57"/>
      <c r="C8" s="57"/>
      <c r="D8" s="57"/>
      <c r="E8" s="57"/>
      <c r="F8" s="57"/>
      <c r="G8" s="57"/>
      <c r="H8" s="57"/>
      <c r="I8" s="57"/>
      <c r="J8" s="57"/>
      <c r="K8" s="57"/>
      <c r="L8" s="57"/>
      <c r="M8" s="58"/>
      <c r="N8" s="497"/>
      <c r="O8" s="497"/>
      <c r="P8" s="497"/>
      <c r="Q8" s="497"/>
      <c r="R8" s="497"/>
      <c r="S8" s="497"/>
      <c r="T8" s="497"/>
      <c r="U8" s="497"/>
      <c r="V8" s="497"/>
      <c r="W8" s="497"/>
      <c r="X8" s="497"/>
      <c r="Y8" s="497"/>
      <c r="Z8" s="497"/>
      <c r="AA8" s="497"/>
      <c r="AB8" s="497"/>
      <c r="AC8" s="497"/>
      <c r="AD8" s="497"/>
      <c r="AE8" s="497"/>
    </row>
    <row r="9" ht="15.75" customHeight="1">
      <c r="A9" s="158" t="s">
        <v>3909</v>
      </c>
      <c r="B9" s="57"/>
      <c r="C9" s="57"/>
      <c r="D9" s="57"/>
      <c r="E9" s="57"/>
      <c r="F9" s="57"/>
      <c r="G9" s="57"/>
      <c r="H9" s="57"/>
      <c r="I9" s="57"/>
      <c r="J9" s="57"/>
      <c r="K9" s="57"/>
      <c r="L9" s="57"/>
      <c r="M9" s="58"/>
      <c r="N9" s="497"/>
      <c r="O9" s="497"/>
      <c r="P9" s="497"/>
      <c r="Q9" s="497"/>
      <c r="R9" s="497"/>
      <c r="S9" s="497"/>
      <c r="T9" s="497"/>
      <c r="U9" s="497"/>
      <c r="V9" s="497"/>
      <c r="W9" s="497"/>
      <c r="X9" s="497"/>
      <c r="Y9" s="497"/>
      <c r="Z9" s="497"/>
      <c r="AA9" s="497"/>
      <c r="AB9" s="497"/>
      <c r="AC9" s="497"/>
      <c r="AD9" s="497"/>
      <c r="AE9" s="497"/>
    </row>
    <row r="10" ht="26.25" customHeight="1">
      <c r="A10" s="158" t="s">
        <v>3910</v>
      </c>
      <c r="B10" s="57"/>
      <c r="C10" s="57"/>
      <c r="D10" s="57"/>
      <c r="E10" s="57"/>
      <c r="F10" s="57"/>
      <c r="G10" s="57"/>
      <c r="H10" s="57"/>
      <c r="I10" s="57"/>
      <c r="J10" s="57"/>
      <c r="K10" s="57"/>
      <c r="L10" s="57"/>
      <c r="M10" s="58"/>
      <c r="N10" s="497"/>
      <c r="O10" s="497"/>
      <c r="P10" s="497"/>
      <c r="Q10" s="497"/>
      <c r="R10" s="497"/>
      <c r="S10" s="497"/>
      <c r="T10" s="497"/>
      <c r="U10" s="497"/>
      <c r="V10" s="497"/>
      <c r="W10" s="497"/>
      <c r="X10" s="497"/>
      <c r="Y10" s="497"/>
      <c r="Z10" s="497"/>
      <c r="AA10" s="497"/>
      <c r="AB10" s="497"/>
      <c r="AC10" s="497"/>
      <c r="AD10" s="497"/>
      <c r="AE10" s="497"/>
    </row>
    <row r="11" ht="79.5" customHeight="1">
      <c r="A11" s="159" t="s">
        <v>3911</v>
      </c>
      <c r="B11" s="57"/>
      <c r="C11" s="57"/>
      <c r="D11" s="57"/>
      <c r="E11" s="57"/>
      <c r="F11" s="57"/>
      <c r="G11" s="57"/>
      <c r="H11" s="57"/>
      <c r="I11" s="57"/>
      <c r="J11" s="57"/>
      <c r="K11" s="57"/>
      <c r="L11" s="57"/>
      <c r="M11" s="58"/>
      <c r="N11" s="17"/>
      <c r="O11" s="17"/>
      <c r="P11" s="17"/>
      <c r="Q11" s="17"/>
      <c r="R11" s="17"/>
      <c r="S11" s="17"/>
      <c r="T11" s="17"/>
      <c r="U11" s="17"/>
      <c r="V11" s="17"/>
      <c r="W11" s="17"/>
      <c r="X11" s="17"/>
      <c r="Y11" s="17"/>
      <c r="Z11" s="17"/>
      <c r="AA11" s="17"/>
      <c r="AB11" s="17"/>
      <c r="AC11" s="17"/>
      <c r="AD11" s="17"/>
      <c r="AE11" s="17"/>
    </row>
    <row r="12">
      <c r="A12" s="160"/>
      <c r="B12" s="161"/>
      <c r="C12" s="161"/>
      <c r="D12" s="160"/>
      <c r="E12" s="160"/>
      <c r="F12" s="160"/>
      <c r="G12" s="160"/>
      <c r="H12" s="160"/>
      <c r="I12" s="160"/>
      <c r="J12" s="160"/>
      <c r="K12" s="160"/>
      <c r="L12" s="1"/>
      <c r="M12" s="1"/>
      <c r="N12" s="4"/>
      <c r="O12" s="4"/>
      <c r="P12" s="4"/>
      <c r="Q12" s="4"/>
      <c r="R12" s="4"/>
      <c r="S12" s="4"/>
      <c r="T12" s="4"/>
      <c r="U12" s="4"/>
      <c r="V12" s="4"/>
      <c r="W12" s="4"/>
      <c r="X12" s="4"/>
      <c r="Y12" s="4"/>
      <c r="Z12" s="4"/>
      <c r="AA12" s="4"/>
      <c r="AB12" s="4"/>
      <c r="AC12" s="4"/>
      <c r="AD12" s="4"/>
      <c r="AE12" s="4"/>
    </row>
    <row r="13">
      <c r="A13" s="155"/>
      <c r="B13" s="156"/>
      <c r="C13" s="156"/>
      <c r="D13" s="1"/>
      <c r="E13" s="1"/>
      <c r="F13" s="1"/>
      <c r="G13" s="1"/>
      <c r="H13" s="1"/>
      <c r="I13" s="1"/>
      <c r="J13" s="1"/>
      <c r="K13" s="1"/>
      <c r="L13" s="4"/>
      <c r="M13" s="4"/>
      <c r="N13" s="4"/>
      <c r="O13" s="4"/>
      <c r="P13" s="4"/>
      <c r="Q13" s="4"/>
      <c r="R13" s="4"/>
      <c r="S13" s="4"/>
      <c r="T13" s="4"/>
      <c r="U13" s="4"/>
      <c r="V13" s="4"/>
      <c r="W13" s="4"/>
      <c r="X13" s="4"/>
      <c r="Y13" s="4"/>
      <c r="Z13" s="4"/>
      <c r="AA13" s="4"/>
      <c r="AB13" s="4"/>
      <c r="AC13" s="4"/>
      <c r="AD13" s="4"/>
      <c r="AE13" s="4"/>
    </row>
    <row r="14" ht="51.75" customHeight="1">
      <c r="A14" s="185" t="s">
        <v>750</v>
      </c>
      <c r="B14" s="457" t="s">
        <v>3912</v>
      </c>
      <c r="C14" s="68" t="s">
        <v>8</v>
      </c>
      <c r="D14" s="478" t="s">
        <v>3913</v>
      </c>
      <c r="E14" s="457" t="s">
        <v>3914</v>
      </c>
      <c r="F14" s="457" t="s">
        <v>145</v>
      </c>
      <c r="G14" s="457" t="s">
        <v>3915</v>
      </c>
      <c r="H14" s="498" t="s">
        <v>3916</v>
      </c>
      <c r="I14" s="67" t="s">
        <v>147</v>
      </c>
      <c r="J14" s="67" t="s">
        <v>148</v>
      </c>
      <c r="K14" s="67" t="s">
        <v>149</v>
      </c>
      <c r="L14" s="185" t="s">
        <v>150</v>
      </c>
      <c r="M14" s="185" t="s">
        <v>154</v>
      </c>
      <c r="N14" s="71" t="s">
        <v>155</v>
      </c>
      <c r="O14" s="4"/>
      <c r="P14" s="4"/>
      <c r="Q14" s="4"/>
      <c r="R14" s="4"/>
      <c r="S14" s="4"/>
      <c r="T14" s="4"/>
      <c r="U14" s="4"/>
      <c r="V14" s="4"/>
      <c r="W14" s="4"/>
      <c r="X14" s="4"/>
      <c r="Y14" s="4"/>
      <c r="Z14" s="4"/>
      <c r="AA14" s="4"/>
      <c r="AB14" s="4"/>
      <c r="AC14" s="4"/>
      <c r="AD14" s="4"/>
      <c r="AE14" s="4"/>
    </row>
    <row r="15" ht="11.25" customHeight="1">
      <c r="A15" s="323" t="s">
        <v>3917</v>
      </c>
      <c r="B15" s="323" t="s">
        <v>3918</v>
      </c>
      <c r="C15" s="323" t="s">
        <v>52</v>
      </c>
      <c r="D15" s="499" t="s">
        <v>3919</v>
      </c>
      <c r="E15" s="500" t="s">
        <v>3920</v>
      </c>
      <c r="F15" s="483">
        <v>2024.0</v>
      </c>
      <c r="G15" s="483" t="s">
        <v>3921</v>
      </c>
      <c r="H15" s="501">
        <v>114.0</v>
      </c>
      <c r="I15" s="502">
        <v>3.0</v>
      </c>
      <c r="J15" s="502">
        <v>2.0</v>
      </c>
      <c r="K15" s="502">
        <v>3.0</v>
      </c>
      <c r="L15" s="324">
        <v>228.0</v>
      </c>
      <c r="M15" s="324">
        <v>76.0</v>
      </c>
      <c r="N15" s="95" t="s">
        <v>71</v>
      </c>
      <c r="O15" s="97"/>
      <c r="P15" s="97"/>
      <c r="Q15" s="97"/>
      <c r="R15" s="97"/>
      <c r="S15" s="97"/>
      <c r="T15" s="97"/>
      <c r="U15" s="97"/>
      <c r="V15" s="97"/>
      <c r="W15" s="97"/>
      <c r="X15" s="97"/>
      <c r="Y15" s="97"/>
      <c r="Z15" s="97"/>
      <c r="AA15" s="97"/>
      <c r="AB15" s="97"/>
      <c r="AC15" s="97"/>
      <c r="AD15" s="97"/>
      <c r="AE15" s="97"/>
    </row>
    <row r="16" ht="11.25" customHeight="1">
      <c r="A16" s="323" t="s">
        <v>3922</v>
      </c>
      <c r="B16" s="323" t="s">
        <v>3923</v>
      </c>
      <c r="C16" s="323" t="s">
        <v>52</v>
      </c>
      <c r="D16" s="499" t="s">
        <v>3924</v>
      </c>
      <c r="E16" s="500" t="s">
        <v>3925</v>
      </c>
      <c r="F16" s="483">
        <v>2024.0</v>
      </c>
      <c r="G16" s="483" t="s">
        <v>3926</v>
      </c>
      <c r="H16" s="501">
        <v>127.0</v>
      </c>
      <c r="I16" s="502">
        <v>3.0</v>
      </c>
      <c r="J16" s="502">
        <v>3.0</v>
      </c>
      <c r="K16" s="502">
        <v>3.0</v>
      </c>
      <c r="L16" s="324">
        <v>254.0</v>
      </c>
      <c r="M16" s="324" t="s">
        <v>3927</v>
      </c>
      <c r="N16" s="95" t="s">
        <v>71</v>
      </c>
      <c r="O16" s="97"/>
      <c r="P16" s="97"/>
      <c r="Q16" s="97"/>
      <c r="R16" s="97"/>
      <c r="S16" s="97"/>
      <c r="T16" s="97"/>
      <c r="U16" s="97"/>
      <c r="V16" s="97"/>
      <c r="W16" s="97"/>
      <c r="X16" s="97"/>
      <c r="Y16" s="97"/>
      <c r="Z16" s="97"/>
      <c r="AA16" s="97"/>
      <c r="AB16" s="97"/>
      <c r="AC16" s="97"/>
      <c r="AD16" s="97"/>
      <c r="AE16" s="97"/>
    </row>
    <row r="17" ht="11.25" customHeight="1">
      <c r="A17" s="323" t="s">
        <v>3928</v>
      </c>
      <c r="B17" s="323" t="s">
        <v>3929</v>
      </c>
      <c r="C17" s="323" t="s">
        <v>52</v>
      </c>
      <c r="D17" s="499" t="s">
        <v>3924</v>
      </c>
      <c r="E17" s="500" t="s">
        <v>3930</v>
      </c>
      <c r="F17" s="483">
        <v>2024.0</v>
      </c>
      <c r="G17" s="483" t="s">
        <v>3931</v>
      </c>
      <c r="H17" s="501">
        <v>213.0</v>
      </c>
      <c r="I17" s="502">
        <v>3.0</v>
      </c>
      <c r="J17" s="502">
        <v>2.0</v>
      </c>
      <c r="K17" s="502">
        <v>3.0</v>
      </c>
      <c r="L17" s="324">
        <v>426.0</v>
      </c>
      <c r="M17" s="324">
        <v>142.0</v>
      </c>
      <c r="N17" s="95" t="s">
        <v>71</v>
      </c>
      <c r="O17" s="97"/>
      <c r="P17" s="97"/>
      <c r="Q17" s="97"/>
      <c r="R17" s="97"/>
      <c r="S17" s="97"/>
      <c r="T17" s="97"/>
      <c r="U17" s="97"/>
      <c r="V17" s="97"/>
      <c r="W17" s="97"/>
      <c r="X17" s="97"/>
      <c r="Y17" s="97"/>
      <c r="Z17" s="97"/>
      <c r="AA17" s="97"/>
      <c r="AB17" s="97"/>
      <c r="AC17" s="97"/>
      <c r="AD17" s="97"/>
      <c r="AE17" s="97"/>
    </row>
    <row r="18" ht="11.25" customHeight="1">
      <c r="A18" s="95" t="s">
        <v>3932</v>
      </c>
      <c r="B18" s="95" t="s">
        <v>3933</v>
      </c>
      <c r="C18" s="323" t="s">
        <v>52</v>
      </c>
      <c r="D18" s="94" t="s">
        <v>3934</v>
      </c>
      <c r="E18" s="149" t="s">
        <v>3935</v>
      </c>
      <c r="F18" s="82">
        <v>2024.0</v>
      </c>
      <c r="G18" s="82" t="s">
        <v>3936</v>
      </c>
      <c r="H18" s="250">
        <v>127.0</v>
      </c>
      <c r="I18" s="503">
        <v>3.0</v>
      </c>
      <c r="J18" s="503">
        <v>3.0</v>
      </c>
      <c r="K18" s="503">
        <v>3.0</v>
      </c>
      <c r="L18" s="413">
        <v>254.0</v>
      </c>
      <c r="M18" s="413">
        <v>84.66</v>
      </c>
      <c r="N18" s="271" t="s">
        <v>73</v>
      </c>
      <c r="O18" s="97"/>
      <c r="P18" s="97"/>
      <c r="Q18" s="97"/>
      <c r="R18" s="97"/>
      <c r="S18" s="97"/>
      <c r="T18" s="97"/>
      <c r="U18" s="97"/>
      <c r="V18" s="97"/>
      <c r="W18" s="97"/>
      <c r="X18" s="97"/>
      <c r="Y18" s="97"/>
      <c r="Z18" s="97"/>
      <c r="AA18" s="97"/>
      <c r="AB18" s="97"/>
      <c r="AC18" s="97"/>
      <c r="AD18" s="97"/>
      <c r="AE18" s="97"/>
    </row>
    <row r="19" ht="11.25" customHeight="1">
      <c r="A19" s="95" t="s">
        <v>3937</v>
      </c>
      <c r="B19" s="95" t="s">
        <v>3938</v>
      </c>
      <c r="C19" s="323" t="s">
        <v>52</v>
      </c>
      <c r="D19" s="94" t="s">
        <v>3934</v>
      </c>
      <c r="E19" s="504" t="s">
        <v>3939</v>
      </c>
      <c r="F19" s="82">
        <v>2024.0</v>
      </c>
      <c r="G19" s="82" t="s">
        <v>3940</v>
      </c>
      <c r="H19" s="250">
        <v>213.0</v>
      </c>
      <c r="I19" s="503">
        <v>3.0</v>
      </c>
      <c r="J19" s="503">
        <v>3.0</v>
      </c>
      <c r="K19" s="503">
        <v>3.0</v>
      </c>
      <c r="L19" s="413">
        <v>426.0</v>
      </c>
      <c r="M19" s="413">
        <v>142.0</v>
      </c>
      <c r="N19" s="190" t="s">
        <v>73</v>
      </c>
      <c r="O19" s="97"/>
      <c r="P19" s="97"/>
      <c r="Q19" s="97"/>
      <c r="R19" s="97"/>
      <c r="S19" s="97"/>
      <c r="T19" s="97"/>
      <c r="U19" s="97"/>
      <c r="V19" s="97"/>
      <c r="W19" s="97"/>
      <c r="X19" s="97"/>
      <c r="Y19" s="97"/>
      <c r="Z19" s="97"/>
      <c r="AA19" s="97"/>
      <c r="AB19" s="97"/>
      <c r="AC19" s="97"/>
      <c r="AD19" s="97"/>
      <c r="AE19" s="97"/>
    </row>
    <row r="20" ht="11.25" customHeight="1">
      <c r="A20" s="261" t="s">
        <v>3941</v>
      </c>
      <c r="B20" s="190" t="s">
        <v>3942</v>
      </c>
      <c r="C20" s="323" t="s">
        <v>52</v>
      </c>
      <c r="D20" s="499" t="s">
        <v>3943</v>
      </c>
      <c r="E20" s="504" t="s">
        <v>3944</v>
      </c>
      <c r="F20" s="82">
        <v>2024.0</v>
      </c>
      <c r="G20" s="82" t="s">
        <v>3945</v>
      </c>
      <c r="H20" s="250">
        <v>223.0</v>
      </c>
      <c r="I20" s="503">
        <v>6.0</v>
      </c>
      <c r="J20" s="503">
        <v>1.0</v>
      </c>
      <c r="K20" s="503">
        <v>6.0</v>
      </c>
      <c r="L20" s="221">
        <v>74.33</v>
      </c>
      <c r="M20" s="221">
        <v>74.33</v>
      </c>
      <c r="N20" s="190" t="s">
        <v>73</v>
      </c>
      <c r="O20" s="97"/>
      <c r="P20" s="97"/>
      <c r="Q20" s="97"/>
      <c r="R20" s="97"/>
      <c r="S20" s="97"/>
      <c r="T20" s="97"/>
      <c r="U20" s="97"/>
      <c r="V20" s="97"/>
      <c r="W20" s="97"/>
      <c r="X20" s="97"/>
      <c r="Y20" s="97"/>
      <c r="Z20" s="97"/>
      <c r="AA20" s="97"/>
      <c r="AB20" s="97"/>
      <c r="AC20" s="97"/>
      <c r="AD20" s="97"/>
      <c r="AE20" s="97"/>
    </row>
    <row r="21" ht="11.25" customHeight="1">
      <c r="A21" s="95" t="s">
        <v>3946</v>
      </c>
      <c r="B21" s="95" t="s">
        <v>3947</v>
      </c>
      <c r="C21" s="323" t="s">
        <v>52</v>
      </c>
      <c r="D21" s="499" t="s">
        <v>3948</v>
      </c>
      <c r="E21" s="500" t="s">
        <v>3949</v>
      </c>
      <c r="F21" s="483">
        <v>2024.0</v>
      </c>
      <c r="G21" s="483" t="s">
        <v>3950</v>
      </c>
      <c r="H21" s="501">
        <v>20.0</v>
      </c>
      <c r="I21" s="502">
        <v>3.0</v>
      </c>
      <c r="J21" s="502">
        <v>1.0</v>
      </c>
      <c r="K21" s="502">
        <v>5.0</v>
      </c>
      <c r="L21" s="324">
        <v>40.0</v>
      </c>
      <c r="M21" s="324">
        <v>26.66</v>
      </c>
      <c r="N21" s="190" t="s">
        <v>73</v>
      </c>
      <c r="O21" s="97"/>
      <c r="P21" s="97"/>
      <c r="Q21" s="97"/>
      <c r="R21" s="97"/>
      <c r="S21" s="97"/>
      <c r="T21" s="97"/>
      <c r="U21" s="97"/>
      <c r="V21" s="97"/>
      <c r="W21" s="97"/>
      <c r="X21" s="97"/>
      <c r="Y21" s="97"/>
      <c r="Z21" s="97"/>
      <c r="AA21" s="97"/>
      <c r="AB21" s="97"/>
      <c r="AC21" s="97"/>
      <c r="AD21" s="97"/>
      <c r="AE21" s="97"/>
    </row>
    <row r="22" ht="11.25" customHeight="1">
      <c r="A22" s="95" t="s">
        <v>3951</v>
      </c>
      <c r="B22" s="95" t="s">
        <v>3952</v>
      </c>
      <c r="C22" s="81" t="s">
        <v>3785</v>
      </c>
      <c r="D22" s="94" t="s">
        <v>3953</v>
      </c>
      <c r="E22" s="149" t="s">
        <v>3954</v>
      </c>
      <c r="F22" s="82">
        <v>2024.0</v>
      </c>
      <c r="G22" s="82" t="s">
        <v>3955</v>
      </c>
      <c r="H22" s="250">
        <v>325.0</v>
      </c>
      <c r="I22" s="503">
        <v>2.0</v>
      </c>
      <c r="J22" s="503">
        <v>2.0</v>
      </c>
      <c r="K22" s="503">
        <v>2.0</v>
      </c>
      <c r="L22" s="221">
        <v>650.0</v>
      </c>
      <c r="M22" s="221">
        <v>325.0</v>
      </c>
      <c r="N22" s="190" t="s">
        <v>74</v>
      </c>
      <c r="O22" s="97"/>
      <c r="P22" s="97"/>
      <c r="Q22" s="97"/>
      <c r="R22" s="97"/>
      <c r="S22" s="97"/>
      <c r="T22" s="97"/>
      <c r="U22" s="97"/>
      <c r="V22" s="97"/>
      <c r="W22" s="97"/>
      <c r="X22" s="97"/>
      <c r="Y22" s="97"/>
      <c r="Z22" s="97"/>
      <c r="AA22" s="97"/>
      <c r="AB22" s="97"/>
      <c r="AC22" s="97"/>
      <c r="AD22" s="97"/>
      <c r="AE22" s="97"/>
    </row>
    <row r="23" ht="11.25" customHeight="1">
      <c r="A23" s="95" t="s">
        <v>3951</v>
      </c>
      <c r="B23" s="95" t="s">
        <v>3952</v>
      </c>
      <c r="C23" s="81" t="s">
        <v>3785</v>
      </c>
      <c r="D23" s="94" t="s">
        <v>3953</v>
      </c>
      <c r="E23" s="149" t="s">
        <v>3954</v>
      </c>
      <c r="F23" s="82">
        <v>2024.0</v>
      </c>
      <c r="G23" s="82" t="s">
        <v>3955</v>
      </c>
      <c r="H23" s="250">
        <v>325.0</v>
      </c>
      <c r="I23" s="503">
        <v>2.0</v>
      </c>
      <c r="J23" s="503">
        <v>2.0</v>
      </c>
      <c r="K23" s="503">
        <v>2.0</v>
      </c>
      <c r="L23" s="221">
        <v>650.0</v>
      </c>
      <c r="M23" s="221">
        <v>325.0</v>
      </c>
      <c r="N23" s="218" t="s">
        <v>76</v>
      </c>
      <c r="O23" s="97"/>
      <c r="P23" s="97"/>
      <c r="Q23" s="97"/>
      <c r="R23" s="97"/>
      <c r="S23" s="97"/>
      <c r="T23" s="97"/>
      <c r="U23" s="97"/>
      <c r="V23" s="97"/>
      <c r="W23" s="97"/>
      <c r="X23" s="97"/>
      <c r="Y23" s="97"/>
      <c r="Z23" s="97"/>
      <c r="AA23" s="97"/>
      <c r="AB23" s="97"/>
      <c r="AC23" s="97"/>
      <c r="AD23" s="97"/>
      <c r="AE23" s="97"/>
    </row>
    <row r="24" ht="11.25" customHeight="1">
      <c r="A24" s="95" t="s">
        <v>3917</v>
      </c>
      <c r="B24" s="95" t="s">
        <v>3956</v>
      </c>
      <c r="C24" s="81" t="s">
        <v>52</v>
      </c>
      <c r="D24" s="94" t="s">
        <v>3919</v>
      </c>
      <c r="E24" s="149" t="s">
        <v>3920</v>
      </c>
      <c r="F24" s="82">
        <v>2024.0</v>
      </c>
      <c r="G24" s="82" t="s">
        <v>3921</v>
      </c>
      <c r="H24" s="505">
        <v>114.0</v>
      </c>
      <c r="I24" s="503">
        <v>3.0</v>
      </c>
      <c r="J24" s="503">
        <v>2.0</v>
      </c>
      <c r="K24" s="503">
        <v>3.0</v>
      </c>
      <c r="L24" s="221">
        <v>228.0</v>
      </c>
      <c r="M24" s="221">
        <v>76.0</v>
      </c>
      <c r="N24" s="136" t="s">
        <v>78</v>
      </c>
      <c r="O24" s="97"/>
      <c r="P24" s="97"/>
      <c r="Q24" s="97"/>
      <c r="R24" s="97"/>
      <c r="S24" s="97"/>
      <c r="T24" s="97"/>
      <c r="U24" s="97"/>
      <c r="V24" s="97"/>
      <c r="W24" s="97"/>
      <c r="X24" s="97"/>
      <c r="Y24" s="97"/>
      <c r="Z24" s="97"/>
      <c r="AA24" s="97"/>
      <c r="AB24" s="97"/>
      <c r="AC24" s="97"/>
      <c r="AD24" s="97"/>
      <c r="AE24" s="97"/>
    </row>
    <row r="25" ht="11.25" customHeight="1">
      <c r="A25" s="95" t="s">
        <v>3957</v>
      </c>
      <c r="B25" s="95" t="s">
        <v>3958</v>
      </c>
      <c r="C25" s="81" t="s">
        <v>52</v>
      </c>
      <c r="D25" s="94" t="s">
        <v>3959</v>
      </c>
      <c r="E25" s="149" t="s">
        <v>3960</v>
      </c>
      <c r="F25" s="82">
        <v>2024.0</v>
      </c>
      <c r="G25" s="82" t="s">
        <v>3961</v>
      </c>
      <c r="H25" s="250">
        <v>134.0</v>
      </c>
      <c r="I25" s="503">
        <v>2.0</v>
      </c>
      <c r="J25" s="503">
        <v>2.0</v>
      </c>
      <c r="K25" s="503">
        <v>2.0</v>
      </c>
      <c r="L25" s="221">
        <v>268.0</v>
      </c>
      <c r="M25" s="221">
        <v>134.0</v>
      </c>
      <c r="N25" s="136" t="s">
        <v>78</v>
      </c>
      <c r="O25" s="97"/>
      <c r="P25" s="97"/>
      <c r="Q25" s="97"/>
      <c r="R25" s="97"/>
      <c r="S25" s="97"/>
      <c r="T25" s="97"/>
      <c r="U25" s="97"/>
      <c r="V25" s="97"/>
      <c r="W25" s="97"/>
      <c r="X25" s="97"/>
      <c r="Y25" s="97"/>
      <c r="Z25" s="97"/>
      <c r="AA25" s="97"/>
      <c r="AB25" s="97"/>
      <c r="AC25" s="97"/>
      <c r="AD25" s="97"/>
      <c r="AE25" s="97"/>
    </row>
    <row r="26" ht="11.25" customHeight="1">
      <c r="A26" s="100" t="s">
        <v>3962</v>
      </c>
      <c r="B26" s="95" t="s">
        <v>3963</v>
      </c>
      <c r="C26" s="81" t="s">
        <v>52</v>
      </c>
      <c r="D26" s="94" t="s">
        <v>3959</v>
      </c>
      <c r="E26" s="149" t="s">
        <v>3925</v>
      </c>
      <c r="F26" s="82">
        <v>2024.0</v>
      </c>
      <c r="G26" s="82" t="s">
        <v>3964</v>
      </c>
      <c r="H26" s="250">
        <v>127.0</v>
      </c>
      <c r="I26" s="503">
        <v>3.0</v>
      </c>
      <c r="J26" s="503">
        <v>3.0</v>
      </c>
      <c r="K26" s="503">
        <v>3.0</v>
      </c>
      <c r="L26" s="221">
        <v>254.0</v>
      </c>
      <c r="M26" s="221">
        <v>84.66</v>
      </c>
      <c r="N26" s="136" t="s">
        <v>78</v>
      </c>
      <c r="O26" s="97"/>
      <c r="P26" s="97"/>
      <c r="Q26" s="97"/>
      <c r="R26" s="97"/>
      <c r="S26" s="97"/>
      <c r="T26" s="97"/>
      <c r="U26" s="97"/>
      <c r="V26" s="97"/>
      <c r="W26" s="97"/>
      <c r="X26" s="97"/>
      <c r="Y26" s="97"/>
      <c r="Z26" s="97"/>
      <c r="AA26" s="97"/>
      <c r="AB26" s="97"/>
      <c r="AC26" s="97"/>
      <c r="AD26" s="97"/>
      <c r="AE26" s="97"/>
    </row>
    <row r="27" ht="11.25" customHeight="1">
      <c r="A27" s="95" t="s">
        <v>3965</v>
      </c>
      <c r="B27" s="95" t="s">
        <v>3966</v>
      </c>
      <c r="C27" s="81"/>
      <c r="D27" s="94"/>
      <c r="E27" s="149" t="s">
        <v>3967</v>
      </c>
      <c r="F27" s="82">
        <v>2024.0</v>
      </c>
      <c r="G27" s="82" t="s">
        <v>3936</v>
      </c>
      <c r="H27" s="250">
        <v>87.0</v>
      </c>
      <c r="I27" s="503">
        <v>3.0</v>
      </c>
      <c r="J27" s="503">
        <v>3.0</v>
      </c>
      <c r="K27" s="503">
        <v>3.0</v>
      </c>
      <c r="L27" s="413">
        <v>87.0</v>
      </c>
      <c r="M27" s="413">
        <v>29.0</v>
      </c>
      <c r="N27" s="136" t="s">
        <v>115</v>
      </c>
      <c r="O27" s="97"/>
      <c r="P27" s="97"/>
      <c r="Q27" s="97"/>
      <c r="R27" s="97"/>
      <c r="S27" s="97"/>
      <c r="T27" s="97"/>
      <c r="U27" s="97"/>
      <c r="V27" s="97"/>
      <c r="W27" s="97"/>
      <c r="X27" s="97"/>
      <c r="Y27" s="97"/>
      <c r="Z27" s="97"/>
      <c r="AA27" s="97"/>
      <c r="AB27" s="97"/>
      <c r="AC27" s="97"/>
      <c r="AD27" s="97"/>
      <c r="AE27" s="97"/>
    </row>
    <row r="28" ht="11.25" customHeight="1">
      <c r="A28" s="171"/>
      <c r="B28" s="171"/>
      <c r="C28" s="172"/>
      <c r="D28" s="173"/>
      <c r="E28" s="506"/>
      <c r="F28" s="174"/>
      <c r="G28" s="174"/>
      <c r="H28" s="507"/>
      <c r="I28" s="508"/>
      <c r="J28" s="508"/>
      <c r="K28" s="509"/>
      <c r="L28" s="92"/>
      <c r="M28" s="510"/>
      <c r="N28" s="92"/>
      <c r="O28" s="97"/>
      <c r="P28" s="97"/>
      <c r="Q28" s="97"/>
      <c r="R28" s="97"/>
      <c r="S28" s="97"/>
      <c r="T28" s="97"/>
      <c r="U28" s="97"/>
      <c r="V28" s="97"/>
      <c r="W28" s="97"/>
      <c r="X28" s="97"/>
      <c r="Y28" s="97"/>
      <c r="Z28" s="97"/>
      <c r="AA28" s="97"/>
      <c r="AB28" s="97"/>
      <c r="AC28" s="97"/>
      <c r="AD28" s="97"/>
      <c r="AE28" s="97"/>
    </row>
    <row r="29" ht="11.25" customHeight="1">
      <c r="A29" s="171"/>
      <c r="B29" s="171"/>
      <c r="C29" s="172"/>
      <c r="D29" s="173"/>
      <c r="E29" s="506"/>
      <c r="F29" s="174"/>
      <c r="G29" s="174"/>
      <c r="H29" s="511"/>
      <c r="I29" s="509"/>
      <c r="J29" s="509"/>
      <c r="K29" s="509"/>
      <c r="L29" s="92"/>
      <c r="M29" s="510"/>
      <c r="N29" s="92"/>
      <c r="O29" s="97"/>
      <c r="P29" s="97"/>
      <c r="Q29" s="97"/>
      <c r="R29" s="97"/>
      <c r="S29" s="97"/>
      <c r="T29" s="97"/>
      <c r="U29" s="97"/>
      <c r="V29" s="97"/>
      <c r="W29" s="97"/>
      <c r="X29" s="97"/>
      <c r="Y29" s="97"/>
      <c r="Z29" s="97"/>
      <c r="AA29" s="97"/>
      <c r="AB29" s="97"/>
      <c r="AC29" s="97"/>
      <c r="AD29" s="97"/>
      <c r="AE29" s="97"/>
    </row>
    <row r="30" ht="11.25" customHeight="1">
      <c r="A30" s="171"/>
      <c r="B30" s="171"/>
      <c r="C30" s="172"/>
      <c r="D30" s="173"/>
      <c r="E30" s="506"/>
      <c r="F30" s="174"/>
      <c r="G30" s="174"/>
      <c r="H30" s="511"/>
      <c r="I30" s="509"/>
      <c r="J30" s="509"/>
      <c r="K30" s="509"/>
      <c r="L30" s="92"/>
      <c r="M30" s="510"/>
      <c r="N30" s="92"/>
      <c r="O30" s="97"/>
      <c r="P30" s="97"/>
      <c r="Q30" s="97"/>
      <c r="R30" s="97"/>
      <c r="S30" s="97"/>
      <c r="T30" s="97"/>
      <c r="U30" s="97"/>
      <c r="V30" s="97"/>
      <c r="W30" s="97"/>
      <c r="X30" s="97"/>
      <c r="Y30" s="97"/>
      <c r="Z30" s="97"/>
      <c r="AA30" s="97"/>
      <c r="AB30" s="97"/>
      <c r="AC30" s="97"/>
      <c r="AD30" s="97"/>
      <c r="AE30" s="97"/>
    </row>
    <row r="31" ht="15.75" customHeight="1">
      <c r="A31" s="177" t="s">
        <v>118</v>
      </c>
      <c r="B31" s="156"/>
      <c r="C31" s="156"/>
      <c r="D31" s="156"/>
      <c r="E31" s="59"/>
      <c r="F31" s="512"/>
      <c r="G31" s="512"/>
      <c r="H31" s="4"/>
      <c r="I31" s="4"/>
      <c r="J31" s="4"/>
      <c r="K31" s="4"/>
      <c r="L31" s="4"/>
      <c r="M31" s="512">
        <f>SUM(M15:M30)</f>
        <v>1519.31</v>
      </c>
      <c r="N31" s="4"/>
      <c r="O31" s="4"/>
      <c r="P31" s="4"/>
      <c r="Q31" s="4"/>
      <c r="R31" s="4"/>
      <c r="S31" s="4"/>
      <c r="T31" s="4"/>
      <c r="U31" s="4"/>
      <c r="V31" s="4"/>
      <c r="W31" s="4"/>
      <c r="X31" s="4"/>
      <c r="Y31" s="4"/>
      <c r="Z31" s="4"/>
      <c r="AA31" s="4"/>
      <c r="AB31" s="4"/>
      <c r="AC31" s="4"/>
      <c r="AD31" s="4"/>
      <c r="AE31" s="4"/>
    </row>
    <row r="32" ht="15.75" customHeight="1">
      <c r="A32" s="155"/>
      <c r="B32" s="156"/>
      <c r="C32" s="156"/>
      <c r="D32" s="156"/>
      <c r="E32" s="156"/>
      <c r="F32" s="156"/>
      <c r="G32" s="156"/>
      <c r="H32" s="156"/>
      <c r="I32" s="156"/>
      <c r="J32" s="156"/>
      <c r="K32" s="156"/>
      <c r="L32" s="4"/>
      <c r="M32" s="4"/>
      <c r="N32" s="4"/>
      <c r="O32" s="4"/>
      <c r="P32" s="4"/>
      <c r="Q32" s="4"/>
      <c r="R32" s="4"/>
      <c r="S32" s="4"/>
      <c r="T32" s="4"/>
      <c r="U32" s="4"/>
      <c r="V32" s="4"/>
      <c r="W32" s="4"/>
      <c r="X32" s="4"/>
      <c r="Y32" s="4"/>
      <c r="Z32" s="4"/>
      <c r="AA32" s="4"/>
      <c r="AB32" s="4"/>
      <c r="AC32" s="4"/>
      <c r="AD32" s="4"/>
      <c r="AE32" s="4"/>
    </row>
    <row r="33" ht="15.75" customHeight="1">
      <c r="A33" s="513" t="s">
        <v>742</v>
      </c>
      <c r="B33" s="154"/>
      <c r="C33" s="154"/>
      <c r="D33" s="154"/>
      <c r="E33" s="154"/>
      <c r="F33" s="154"/>
      <c r="G33" s="154"/>
      <c r="H33" s="154"/>
      <c r="I33" s="4"/>
      <c r="J33" s="4"/>
      <c r="K33" s="4"/>
      <c r="L33" s="4"/>
      <c r="M33" s="4"/>
      <c r="N33" s="4"/>
      <c r="O33" s="4"/>
      <c r="P33" s="4"/>
      <c r="Q33" s="4"/>
      <c r="R33" s="4"/>
      <c r="S33" s="4"/>
      <c r="T33" s="4"/>
      <c r="U33" s="4"/>
      <c r="V33" s="4"/>
      <c r="W33" s="4"/>
      <c r="X33" s="4"/>
      <c r="Y33" s="4"/>
      <c r="Z33" s="4"/>
      <c r="AA33" s="4"/>
      <c r="AB33" s="4"/>
      <c r="AC33" s="4"/>
      <c r="AD33" s="4"/>
      <c r="AE33" s="4"/>
    </row>
    <row r="34" ht="15.75" customHeight="1">
      <c r="A34" s="155"/>
      <c r="B34" s="156"/>
      <c r="C34" s="156"/>
      <c r="D34" s="1"/>
      <c r="E34" s="1"/>
      <c r="F34" s="1"/>
      <c r="G34" s="1"/>
      <c r="H34" s="1"/>
      <c r="I34" s="1"/>
      <c r="J34" s="1"/>
      <c r="K34" s="1"/>
      <c r="L34" s="4"/>
      <c r="M34" s="4"/>
      <c r="N34" s="4"/>
      <c r="O34" s="4"/>
      <c r="P34" s="4"/>
      <c r="Q34" s="4"/>
      <c r="R34" s="4"/>
      <c r="S34" s="4"/>
      <c r="T34" s="4"/>
      <c r="U34" s="4"/>
      <c r="V34" s="4"/>
      <c r="W34" s="4"/>
      <c r="X34" s="4"/>
      <c r="Y34" s="4"/>
      <c r="Z34" s="4"/>
      <c r="AA34" s="4"/>
      <c r="AB34" s="4"/>
      <c r="AC34" s="4"/>
      <c r="AD34" s="4"/>
      <c r="AE34" s="4"/>
    </row>
    <row r="35" ht="15.75" customHeight="1">
      <c r="A35" s="155"/>
      <c r="B35" s="156"/>
      <c r="C35" s="156"/>
      <c r="D35" s="1"/>
      <c r="E35" s="1"/>
      <c r="F35" s="1"/>
      <c r="G35" s="1"/>
      <c r="H35" s="1"/>
      <c r="I35" s="1"/>
      <c r="J35" s="1"/>
      <c r="K35" s="1"/>
      <c r="L35" s="4"/>
      <c r="M35" s="4"/>
      <c r="N35" s="4"/>
      <c r="O35" s="4"/>
      <c r="P35" s="4"/>
      <c r="Q35" s="4"/>
      <c r="R35" s="4"/>
      <c r="S35" s="4"/>
      <c r="T35" s="4"/>
      <c r="U35" s="4"/>
      <c r="V35" s="4"/>
      <c r="W35" s="4"/>
      <c r="X35" s="4"/>
      <c r="Y35" s="4"/>
      <c r="Z35" s="4"/>
      <c r="AA35" s="4"/>
      <c r="AB35" s="4"/>
      <c r="AC35" s="4"/>
      <c r="AD35" s="4"/>
      <c r="AE35" s="4"/>
    </row>
    <row r="36" ht="15.75" customHeight="1">
      <c r="A36" s="155"/>
      <c r="B36" s="156"/>
      <c r="C36" s="156"/>
      <c r="D36" s="1"/>
      <c r="E36" s="1"/>
      <c r="F36" s="1"/>
      <c r="G36" s="1"/>
      <c r="H36" s="1"/>
      <c r="I36" s="1"/>
      <c r="J36" s="1"/>
      <c r="K36" s="1"/>
      <c r="L36" s="4"/>
      <c r="M36" s="4"/>
      <c r="N36" s="4"/>
      <c r="O36" s="4"/>
      <c r="P36" s="4"/>
      <c r="Q36" s="4"/>
      <c r="R36" s="4"/>
      <c r="S36" s="4"/>
      <c r="T36" s="4"/>
      <c r="U36" s="4"/>
      <c r="V36" s="4"/>
      <c r="W36" s="4"/>
      <c r="X36" s="4"/>
      <c r="Y36" s="4"/>
      <c r="Z36" s="4"/>
      <c r="AA36" s="4"/>
      <c r="AB36" s="4"/>
      <c r="AC36" s="4"/>
      <c r="AD36" s="4"/>
      <c r="AE36" s="4"/>
    </row>
    <row r="37" ht="15.75" customHeight="1">
      <c r="A37" s="155"/>
      <c r="B37" s="156"/>
      <c r="C37" s="156"/>
      <c r="D37" s="1"/>
      <c r="E37" s="1"/>
      <c r="F37" s="1"/>
      <c r="G37" s="1"/>
      <c r="H37" s="1"/>
      <c r="I37" s="1"/>
      <c r="J37" s="1"/>
      <c r="K37" s="1"/>
      <c r="L37" s="4"/>
      <c r="M37" s="4"/>
      <c r="N37" s="4"/>
      <c r="O37" s="4"/>
      <c r="P37" s="4"/>
      <c r="Q37" s="4"/>
      <c r="R37" s="4"/>
      <c r="S37" s="4"/>
      <c r="T37" s="4"/>
      <c r="U37" s="4"/>
      <c r="V37" s="4"/>
      <c r="W37" s="4"/>
      <c r="X37" s="4"/>
      <c r="Y37" s="4"/>
      <c r="Z37" s="4"/>
      <c r="AA37" s="4"/>
      <c r="AB37" s="4"/>
      <c r="AC37" s="4"/>
      <c r="AD37" s="4"/>
      <c r="AE37" s="4"/>
    </row>
    <row r="38" ht="15.75" customHeight="1">
      <c r="A38" s="155"/>
      <c r="B38" s="156"/>
      <c r="C38" s="156"/>
      <c r="D38" s="1"/>
      <c r="E38" s="1"/>
      <c r="F38" s="1"/>
      <c r="G38" s="1"/>
      <c r="H38" s="1"/>
      <c r="I38" s="1"/>
      <c r="J38" s="1"/>
      <c r="K38" s="1"/>
      <c r="L38" s="4"/>
      <c r="M38" s="4"/>
      <c r="N38" s="4"/>
      <c r="O38" s="4"/>
      <c r="P38" s="4"/>
      <c r="Q38" s="4"/>
      <c r="R38" s="4"/>
      <c r="S38" s="4"/>
      <c r="T38" s="4"/>
      <c r="U38" s="4"/>
      <c r="V38" s="4"/>
      <c r="W38" s="4"/>
      <c r="X38" s="4"/>
      <c r="Y38" s="4"/>
      <c r="Z38" s="4"/>
      <c r="AA38" s="4"/>
      <c r="AB38" s="4"/>
      <c r="AC38" s="4"/>
      <c r="AD38" s="4"/>
      <c r="AE38" s="4"/>
    </row>
    <row r="39" ht="15.75" customHeight="1">
      <c r="A39" s="155"/>
      <c r="B39" s="156"/>
      <c r="C39" s="156"/>
      <c r="D39" s="1"/>
      <c r="E39" s="1"/>
      <c r="F39" s="1"/>
      <c r="G39" s="1"/>
      <c r="H39" s="1"/>
      <c r="I39" s="1"/>
      <c r="J39" s="1"/>
      <c r="K39" s="1"/>
      <c r="L39" s="4"/>
      <c r="M39" s="4"/>
      <c r="N39" s="4"/>
      <c r="O39" s="4"/>
      <c r="P39" s="4"/>
      <c r="Q39" s="4"/>
      <c r="R39" s="4"/>
      <c r="S39" s="4"/>
      <c r="T39" s="4"/>
      <c r="U39" s="4"/>
      <c r="V39" s="4"/>
      <c r="W39" s="4"/>
      <c r="X39" s="4"/>
      <c r="Y39" s="4"/>
      <c r="Z39" s="4"/>
      <c r="AA39" s="4"/>
      <c r="AB39" s="4"/>
      <c r="AC39" s="4"/>
      <c r="AD39" s="4"/>
      <c r="AE39" s="4"/>
    </row>
    <row r="40" ht="15.75" customHeight="1">
      <c r="A40" s="155"/>
      <c r="B40" s="156"/>
      <c r="C40" s="156"/>
      <c r="D40" s="1"/>
      <c r="E40" s="1"/>
      <c r="F40" s="1"/>
      <c r="G40" s="1"/>
      <c r="H40" s="1"/>
      <c r="I40" s="1"/>
      <c r="J40" s="1"/>
      <c r="K40" s="1"/>
      <c r="L40" s="4"/>
      <c r="M40" s="4"/>
      <c r="N40" s="4"/>
      <c r="O40" s="4"/>
      <c r="P40" s="4"/>
      <c r="Q40" s="4"/>
      <c r="R40" s="4"/>
      <c r="S40" s="4"/>
      <c r="T40" s="4"/>
      <c r="U40" s="4"/>
      <c r="V40" s="4"/>
      <c r="W40" s="4"/>
      <c r="X40" s="4"/>
      <c r="Y40" s="4"/>
      <c r="Z40" s="4"/>
      <c r="AA40" s="4"/>
      <c r="AB40" s="4"/>
      <c r="AC40" s="4"/>
      <c r="AD40" s="4"/>
      <c r="AE40" s="4"/>
    </row>
    <row r="41" ht="15.75" customHeight="1">
      <c r="A41" s="155"/>
      <c r="B41" s="156"/>
      <c r="C41" s="156"/>
      <c r="D41" s="1"/>
      <c r="E41" s="1"/>
      <c r="F41" s="1"/>
      <c r="G41" s="1"/>
      <c r="H41" s="1"/>
      <c r="I41" s="1"/>
      <c r="J41" s="1"/>
      <c r="K41" s="1"/>
      <c r="L41" s="4"/>
      <c r="M41" s="4"/>
      <c r="N41" s="4"/>
      <c r="O41" s="4"/>
      <c r="P41" s="4"/>
      <c r="Q41" s="4"/>
      <c r="R41" s="4"/>
      <c r="S41" s="4"/>
      <c r="T41" s="4"/>
      <c r="U41" s="4"/>
      <c r="V41" s="4"/>
      <c r="W41" s="4"/>
      <c r="X41" s="4"/>
      <c r="Y41" s="4"/>
      <c r="Z41" s="4"/>
      <c r="AA41" s="4"/>
      <c r="AB41" s="4"/>
      <c r="AC41" s="4"/>
      <c r="AD41" s="4"/>
      <c r="AE41" s="4"/>
    </row>
    <row r="42" ht="15.75" customHeight="1">
      <c r="A42" s="155"/>
      <c r="B42" s="156"/>
      <c r="C42" s="156"/>
      <c r="D42" s="1"/>
      <c r="E42" s="1"/>
      <c r="F42" s="1"/>
      <c r="G42" s="1"/>
      <c r="H42" s="1"/>
      <c r="I42" s="1"/>
      <c r="J42" s="1"/>
      <c r="K42" s="1"/>
      <c r="L42" s="4"/>
      <c r="M42" s="4"/>
      <c r="N42" s="4"/>
      <c r="O42" s="4"/>
      <c r="P42" s="4"/>
      <c r="Q42" s="4"/>
      <c r="R42" s="4"/>
      <c r="S42" s="4"/>
      <c r="T42" s="4"/>
      <c r="U42" s="4"/>
      <c r="V42" s="4"/>
      <c r="W42" s="4"/>
      <c r="X42" s="4"/>
      <c r="Y42" s="4"/>
      <c r="Z42" s="4"/>
      <c r="AA42" s="4"/>
      <c r="AB42" s="4"/>
      <c r="AC42" s="4"/>
      <c r="AD42" s="4"/>
      <c r="AE42" s="4"/>
    </row>
    <row r="43" ht="15.75" customHeight="1">
      <c r="A43" s="155"/>
      <c r="B43" s="156"/>
      <c r="C43" s="156"/>
      <c r="D43" s="1"/>
      <c r="E43" s="1"/>
      <c r="F43" s="1"/>
      <c r="G43" s="1"/>
      <c r="H43" s="1"/>
      <c r="I43" s="1"/>
      <c r="J43" s="1"/>
      <c r="K43" s="1"/>
      <c r="L43" s="4"/>
      <c r="M43" s="4"/>
      <c r="N43" s="4"/>
      <c r="O43" s="4"/>
      <c r="P43" s="4"/>
      <c r="Q43" s="4"/>
      <c r="R43" s="4"/>
      <c r="S43" s="4"/>
      <c r="T43" s="4"/>
      <c r="U43" s="4"/>
      <c r="V43" s="4"/>
      <c r="W43" s="4"/>
      <c r="X43" s="4"/>
      <c r="Y43" s="4"/>
      <c r="Z43" s="4"/>
      <c r="AA43" s="4"/>
      <c r="AB43" s="4"/>
      <c r="AC43" s="4"/>
      <c r="AD43" s="4"/>
      <c r="AE43" s="4"/>
    </row>
    <row r="44" ht="15.75" customHeight="1">
      <c r="A44" s="155"/>
      <c r="B44" s="156"/>
      <c r="C44" s="156"/>
      <c r="D44" s="1"/>
      <c r="E44" s="1"/>
      <c r="F44" s="1"/>
      <c r="G44" s="1"/>
      <c r="H44" s="1"/>
      <c r="I44" s="1"/>
      <c r="J44" s="1"/>
      <c r="K44" s="1"/>
      <c r="L44" s="4"/>
      <c r="M44" s="4"/>
      <c r="N44" s="4"/>
      <c r="O44" s="4"/>
      <c r="P44" s="4"/>
      <c r="Q44" s="4"/>
      <c r="R44" s="4"/>
      <c r="S44" s="4"/>
      <c r="T44" s="4"/>
      <c r="U44" s="4"/>
      <c r="V44" s="4"/>
      <c r="W44" s="4"/>
      <c r="X44" s="4"/>
      <c r="Y44" s="4"/>
      <c r="Z44" s="4"/>
      <c r="AA44" s="4"/>
      <c r="AB44" s="4"/>
      <c r="AC44" s="4"/>
      <c r="AD44" s="4"/>
      <c r="AE44" s="4"/>
    </row>
    <row r="45" ht="15.75" customHeight="1">
      <c r="A45" s="155"/>
      <c r="B45" s="156"/>
      <c r="C45" s="156"/>
      <c r="D45" s="1"/>
      <c r="E45" s="1"/>
      <c r="F45" s="1"/>
      <c r="G45" s="1"/>
      <c r="H45" s="1"/>
      <c r="I45" s="1"/>
      <c r="J45" s="1"/>
      <c r="K45" s="1"/>
      <c r="L45" s="4"/>
      <c r="M45" s="4"/>
      <c r="N45" s="4"/>
      <c r="O45" s="4"/>
      <c r="P45" s="4"/>
      <c r="Q45" s="4"/>
      <c r="R45" s="4"/>
      <c r="S45" s="4"/>
      <c r="T45" s="4"/>
      <c r="U45" s="4"/>
      <c r="V45" s="4"/>
      <c r="W45" s="4"/>
      <c r="X45" s="4"/>
      <c r="Y45" s="4"/>
      <c r="Z45" s="4"/>
      <c r="AA45" s="4"/>
      <c r="AB45" s="4"/>
      <c r="AC45" s="4"/>
      <c r="AD45" s="4"/>
      <c r="AE45" s="4"/>
    </row>
    <row r="46" ht="15.75" customHeight="1">
      <c r="A46" s="155"/>
      <c r="B46" s="156"/>
      <c r="C46" s="156"/>
      <c r="D46" s="1"/>
      <c r="E46" s="1"/>
      <c r="F46" s="1"/>
      <c r="G46" s="1"/>
      <c r="H46" s="1"/>
      <c r="I46" s="1"/>
      <c r="J46" s="1"/>
      <c r="K46" s="1"/>
      <c r="L46" s="4"/>
      <c r="M46" s="4"/>
      <c r="N46" s="4"/>
      <c r="O46" s="4"/>
      <c r="P46" s="4"/>
      <c r="Q46" s="4"/>
      <c r="R46" s="4"/>
      <c r="S46" s="4"/>
      <c r="T46" s="4"/>
      <c r="U46" s="4"/>
      <c r="V46" s="4"/>
      <c r="W46" s="4"/>
      <c r="X46" s="4"/>
      <c r="Y46" s="4"/>
      <c r="Z46" s="4"/>
      <c r="AA46" s="4"/>
      <c r="AB46" s="4"/>
      <c r="AC46" s="4"/>
      <c r="AD46" s="4"/>
      <c r="AE46" s="4"/>
    </row>
    <row r="47" ht="15.75" customHeight="1">
      <c r="A47" s="155"/>
      <c r="B47" s="156"/>
      <c r="C47" s="156"/>
      <c r="D47" s="1"/>
      <c r="E47" s="1"/>
      <c r="F47" s="1"/>
      <c r="G47" s="1"/>
      <c r="H47" s="1"/>
      <c r="I47" s="1"/>
      <c r="J47" s="1"/>
      <c r="K47" s="1"/>
      <c r="L47" s="4"/>
      <c r="M47" s="4"/>
      <c r="N47" s="4"/>
      <c r="O47" s="4"/>
      <c r="P47" s="4"/>
      <c r="Q47" s="4"/>
      <c r="R47" s="4"/>
      <c r="S47" s="4"/>
      <c r="T47" s="4"/>
      <c r="U47" s="4"/>
      <c r="V47" s="4"/>
      <c r="W47" s="4"/>
      <c r="X47" s="4"/>
      <c r="Y47" s="4"/>
      <c r="Z47" s="4"/>
      <c r="AA47" s="4"/>
      <c r="AB47" s="4"/>
      <c r="AC47" s="4"/>
      <c r="AD47" s="4"/>
      <c r="AE47" s="4"/>
    </row>
    <row r="48" ht="15.75" customHeight="1">
      <c r="A48" s="155"/>
      <c r="B48" s="156"/>
      <c r="C48" s="156"/>
      <c r="D48" s="1"/>
      <c r="E48" s="1"/>
      <c r="F48" s="1"/>
      <c r="G48" s="1"/>
      <c r="H48" s="1"/>
      <c r="I48" s="1"/>
      <c r="J48" s="1"/>
      <c r="K48" s="1"/>
      <c r="L48" s="4"/>
      <c r="M48" s="4"/>
      <c r="N48" s="4"/>
      <c r="O48" s="4"/>
      <c r="P48" s="4"/>
      <c r="Q48" s="4"/>
      <c r="R48" s="4"/>
      <c r="S48" s="4"/>
      <c r="T48" s="4"/>
      <c r="U48" s="4"/>
      <c r="V48" s="4"/>
      <c r="W48" s="4"/>
      <c r="X48" s="4"/>
      <c r="Y48" s="4"/>
      <c r="Z48" s="4"/>
      <c r="AA48" s="4"/>
      <c r="AB48" s="4"/>
      <c r="AC48" s="4"/>
      <c r="AD48" s="4"/>
      <c r="AE48" s="4"/>
    </row>
    <row r="49" ht="15.75" customHeight="1">
      <c r="A49" s="155"/>
      <c r="B49" s="156"/>
      <c r="C49" s="156"/>
      <c r="D49" s="1"/>
      <c r="E49" s="1"/>
      <c r="F49" s="1"/>
      <c r="G49" s="1"/>
      <c r="H49" s="1"/>
      <c r="I49" s="1"/>
      <c r="J49" s="1"/>
      <c r="K49" s="1"/>
      <c r="L49" s="4"/>
      <c r="M49" s="4"/>
      <c r="N49" s="4"/>
      <c r="O49" s="4"/>
      <c r="P49" s="4"/>
      <c r="Q49" s="4"/>
      <c r="R49" s="4"/>
      <c r="S49" s="4"/>
      <c r="T49" s="4"/>
      <c r="U49" s="4"/>
      <c r="V49" s="4"/>
      <c r="W49" s="4"/>
      <c r="X49" s="4"/>
      <c r="Y49" s="4"/>
      <c r="Z49" s="4"/>
      <c r="AA49" s="4"/>
      <c r="AB49" s="4"/>
      <c r="AC49" s="4"/>
      <c r="AD49" s="4"/>
      <c r="AE49" s="4"/>
    </row>
    <row r="50" ht="15.75" customHeight="1">
      <c r="A50" s="155"/>
      <c r="B50" s="156"/>
      <c r="C50" s="156"/>
      <c r="D50" s="1"/>
      <c r="E50" s="1"/>
      <c r="F50" s="1"/>
      <c r="G50" s="1"/>
      <c r="H50" s="1"/>
      <c r="I50" s="1"/>
      <c r="J50" s="1"/>
      <c r="K50" s="1"/>
      <c r="L50" s="4"/>
      <c r="M50" s="4"/>
      <c r="N50" s="4"/>
      <c r="O50" s="4"/>
      <c r="P50" s="4"/>
      <c r="Q50" s="4"/>
      <c r="R50" s="4"/>
      <c r="S50" s="4"/>
      <c r="T50" s="4"/>
      <c r="U50" s="4"/>
      <c r="V50" s="4"/>
      <c r="W50" s="4"/>
      <c r="X50" s="4"/>
      <c r="Y50" s="4"/>
      <c r="Z50" s="4"/>
      <c r="AA50" s="4"/>
      <c r="AB50" s="4"/>
      <c r="AC50" s="4"/>
      <c r="AD50" s="4"/>
      <c r="AE50" s="4"/>
    </row>
    <row r="51" ht="15.75" customHeight="1">
      <c r="A51" s="155"/>
      <c r="B51" s="156"/>
      <c r="C51" s="156"/>
      <c r="D51" s="1"/>
      <c r="E51" s="1"/>
      <c r="F51" s="1"/>
      <c r="G51" s="1"/>
      <c r="H51" s="1"/>
      <c r="I51" s="1"/>
      <c r="J51" s="1"/>
      <c r="K51" s="1"/>
      <c r="L51" s="4"/>
      <c r="M51" s="4"/>
      <c r="N51" s="4"/>
      <c r="O51" s="4"/>
      <c r="P51" s="4"/>
      <c r="Q51" s="4"/>
      <c r="R51" s="4"/>
      <c r="S51" s="4"/>
      <c r="T51" s="4"/>
      <c r="U51" s="4"/>
      <c r="V51" s="4"/>
      <c r="W51" s="4"/>
      <c r="X51" s="4"/>
      <c r="Y51" s="4"/>
      <c r="Z51" s="4"/>
      <c r="AA51" s="4"/>
      <c r="AB51" s="4"/>
      <c r="AC51" s="4"/>
      <c r="AD51" s="4"/>
      <c r="AE51" s="4"/>
    </row>
    <row r="52" ht="15.75" customHeight="1">
      <c r="A52" s="155"/>
      <c r="B52" s="156"/>
      <c r="C52" s="156"/>
      <c r="D52" s="1"/>
      <c r="E52" s="1"/>
      <c r="F52" s="1"/>
      <c r="G52" s="1"/>
      <c r="H52" s="1"/>
      <c r="I52" s="1"/>
      <c r="J52" s="1"/>
      <c r="K52" s="1"/>
      <c r="L52" s="4"/>
      <c r="M52" s="4"/>
      <c r="N52" s="4"/>
      <c r="O52" s="4"/>
      <c r="P52" s="4"/>
      <c r="Q52" s="4"/>
      <c r="R52" s="4"/>
      <c r="S52" s="4"/>
      <c r="T52" s="4"/>
      <c r="U52" s="4"/>
      <c r="V52" s="4"/>
      <c r="W52" s="4"/>
      <c r="X52" s="4"/>
      <c r="Y52" s="4"/>
      <c r="Z52" s="4"/>
      <c r="AA52" s="4"/>
      <c r="AB52" s="4"/>
      <c r="AC52" s="4"/>
      <c r="AD52" s="4"/>
      <c r="AE52" s="4"/>
    </row>
    <row r="53" ht="15.75" customHeight="1">
      <c r="A53" s="155"/>
      <c r="B53" s="156"/>
      <c r="C53" s="156"/>
      <c r="D53" s="1"/>
      <c r="E53" s="1"/>
      <c r="F53" s="1"/>
      <c r="G53" s="1"/>
      <c r="H53" s="1"/>
      <c r="I53" s="1"/>
      <c r="J53" s="1"/>
      <c r="K53" s="1"/>
      <c r="L53" s="4"/>
      <c r="M53" s="4"/>
      <c r="N53" s="4"/>
      <c r="O53" s="4"/>
      <c r="P53" s="4"/>
      <c r="Q53" s="4"/>
      <c r="R53" s="4"/>
      <c r="S53" s="4"/>
      <c r="T53" s="4"/>
      <c r="U53" s="4"/>
      <c r="V53" s="4"/>
      <c r="W53" s="4"/>
      <c r="X53" s="4"/>
      <c r="Y53" s="4"/>
      <c r="Z53" s="4"/>
      <c r="AA53" s="4"/>
      <c r="AB53" s="4"/>
      <c r="AC53" s="4"/>
      <c r="AD53" s="4"/>
      <c r="AE53" s="4"/>
    </row>
    <row r="54" ht="15.75" customHeight="1">
      <c r="A54" s="155"/>
      <c r="B54" s="156"/>
      <c r="C54" s="156"/>
      <c r="D54" s="1"/>
      <c r="E54" s="1"/>
      <c r="F54" s="1"/>
      <c r="G54" s="1"/>
      <c r="H54" s="1"/>
      <c r="I54" s="1"/>
      <c r="J54" s="1"/>
      <c r="K54" s="1"/>
      <c r="L54" s="4"/>
      <c r="M54" s="4"/>
      <c r="N54" s="4"/>
      <c r="O54" s="4"/>
      <c r="P54" s="4"/>
      <c r="Q54" s="4"/>
      <c r="R54" s="4"/>
      <c r="S54" s="4"/>
      <c r="T54" s="4"/>
      <c r="U54" s="4"/>
      <c r="V54" s="4"/>
      <c r="W54" s="4"/>
      <c r="X54" s="4"/>
      <c r="Y54" s="4"/>
      <c r="Z54" s="4"/>
      <c r="AA54" s="4"/>
      <c r="AB54" s="4"/>
      <c r="AC54" s="4"/>
      <c r="AD54" s="4"/>
      <c r="AE54" s="4"/>
    </row>
    <row r="55" ht="15.75" customHeight="1">
      <c r="A55" s="155"/>
      <c r="B55" s="156"/>
      <c r="C55" s="156"/>
      <c r="D55" s="1"/>
      <c r="E55" s="1"/>
      <c r="F55" s="1"/>
      <c r="G55" s="1"/>
      <c r="H55" s="1"/>
      <c r="I55" s="1"/>
      <c r="J55" s="1"/>
      <c r="K55" s="1"/>
      <c r="L55" s="4"/>
      <c r="M55" s="4"/>
      <c r="N55" s="4"/>
      <c r="O55" s="4"/>
      <c r="P55" s="4"/>
      <c r="Q55" s="4"/>
      <c r="R55" s="4"/>
      <c r="S55" s="4"/>
      <c r="T55" s="4"/>
      <c r="U55" s="4"/>
      <c r="V55" s="4"/>
      <c r="W55" s="4"/>
      <c r="X55" s="4"/>
      <c r="Y55" s="4"/>
      <c r="Z55" s="4"/>
      <c r="AA55" s="4"/>
      <c r="AB55" s="4"/>
      <c r="AC55" s="4"/>
      <c r="AD55" s="4"/>
      <c r="AE55" s="4"/>
    </row>
    <row r="56" ht="15.75" customHeight="1">
      <c r="A56" s="155"/>
      <c r="B56" s="156"/>
      <c r="C56" s="156"/>
      <c r="D56" s="1"/>
      <c r="E56" s="1"/>
      <c r="F56" s="1"/>
      <c r="G56" s="1"/>
      <c r="H56" s="1"/>
      <c r="I56" s="1"/>
      <c r="J56" s="1"/>
      <c r="K56" s="1"/>
      <c r="L56" s="4"/>
      <c r="M56" s="4"/>
      <c r="N56" s="4"/>
      <c r="O56" s="4"/>
      <c r="P56" s="4"/>
      <c r="Q56" s="4"/>
      <c r="R56" s="4"/>
      <c r="S56" s="4"/>
      <c r="T56" s="4"/>
      <c r="U56" s="4"/>
      <c r="V56" s="4"/>
      <c r="W56" s="4"/>
      <c r="X56" s="4"/>
      <c r="Y56" s="4"/>
      <c r="Z56" s="4"/>
      <c r="AA56" s="4"/>
      <c r="AB56" s="4"/>
      <c r="AC56" s="4"/>
      <c r="AD56" s="4"/>
      <c r="AE56" s="4"/>
    </row>
    <row r="57" ht="15.75" customHeight="1">
      <c r="A57" s="155"/>
      <c r="B57" s="156"/>
      <c r="C57" s="156"/>
      <c r="D57" s="1"/>
      <c r="E57" s="1"/>
      <c r="F57" s="1"/>
      <c r="G57" s="1"/>
      <c r="H57" s="1"/>
      <c r="I57" s="1"/>
      <c r="J57" s="1"/>
      <c r="K57" s="1"/>
      <c r="L57" s="4"/>
      <c r="M57" s="4"/>
      <c r="N57" s="4"/>
      <c r="O57" s="4"/>
      <c r="P57" s="4"/>
      <c r="Q57" s="4"/>
      <c r="R57" s="4"/>
      <c r="S57" s="4"/>
      <c r="T57" s="4"/>
      <c r="U57" s="4"/>
      <c r="V57" s="4"/>
      <c r="W57" s="4"/>
      <c r="X57" s="4"/>
      <c r="Y57" s="4"/>
      <c r="Z57" s="4"/>
      <c r="AA57" s="4"/>
      <c r="AB57" s="4"/>
      <c r="AC57" s="4"/>
      <c r="AD57" s="4"/>
      <c r="AE57" s="4"/>
    </row>
    <row r="58" ht="15.75" customHeight="1">
      <c r="A58" s="155"/>
      <c r="B58" s="156"/>
      <c r="C58" s="156"/>
      <c r="D58" s="1"/>
      <c r="E58" s="1"/>
      <c r="F58" s="1"/>
      <c r="G58" s="1"/>
      <c r="H58" s="1"/>
      <c r="I58" s="1"/>
      <c r="J58" s="1"/>
      <c r="K58" s="1"/>
      <c r="L58" s="4"/>
      <c r="M58" s="4"/>
      <c r="N58" s="4"/>
      <c r="O58" s="4"/>
      <c r="P58" s="4"/>
      <c r="Q58" s="4"/>
      <c r="R58" s="4"/>
      <c r="S58" s="4"/>
      <c r="T58" s="4"/>
      <c r="U58" s="4"/>
      <c r="V58" s="4"/>
      <c r="W58" s="4"/>
      <c r="X58" s="4"/>
      <c r="Y58" s="4"/>
      <c r="Z58" s="4"/>
      <c r="AA58" s="4"/>
      <c r="AB58" s="4"/>
      <c r="AC58" s="4"/>
      <c r="AD58" s="4"/>
      <c r="AE58" s="4"/>
    </row>
    <row r="59" ht="15.75" customHeight="1">
      <c r="A59" s="155"/>
      <c r="B59" s="156"/>
      <c r="C59" s="156"/>
      <c r="D59" s="1"/>
      <c r="E59" s="1"/>
      <c r="F59" s="1"/>
      <c r="G59" s="1"/>
      <c r="H59" s="1"/>
      <c r="I59" s="1"/>
      <c r="J59" s="1"/>
      <c r="K59" s="1"/>
      <c r="L59" s="4"/>
      <c r="M59" s="4"/>
      <c r="N59" s="4"/>
      <c r="O59" s="4"/>
      <c r="P59" s="4"/>
      <c r="Q59" s="4"/>
      <c r="R59" s="4"/>
      <c r="S59" s="4"/>
      <c r="T59" s="4"/>
      <c r="U59" s="4"/>
      <c r="V59" s="4"/>
      <c r="W59" s="4"/>
      <c r="X59" s="4"/>
      <c r="Y59" s="4"/>
      <c r="Z59" s="4"/>
      <c r="AA59" s="4"/>
      <c r="AB59" s="4"/>
      <c r="AC59" s="4"/>
      <c r="AD59" s="4"/>
      <c r="AE59" s="4"/>
    </row>
    <row r="60" ht="15.75" customHeight="1">
      <c r="A60" s="155"/>
      <c r="B60" s="156"/>
      <c r="C60" s="156"/>
      <c r="D60" s="1"/>
      <c r="E60" s="1"/>
      <c r="F60" s="1"/>
      <c r="G60" s="1"/>
      <c r="H60" s="1"/>
      <c r="I60" s="1"/>
      <c r="J60" s="1"/>
      <c r="K60" s="1"/>
      <c r="L60" s="4"/>
      <c r="M60" s="4"/>
      <c r="N60" s="4"/>
      <c r="O60" s="4"/>
      <c r="P60" s="4"/>
      <c r="Q60" s="4"/>
      <c r="R60" s="4"/>
      <c r="S60" s="4"/>
      <c r="T60" s="4"/>
      <c r="U60" s="4"/>
      <c r="V60" s="4"/>
      <c r="W60" s="4"/>
      <c r="X60" s="4"/>
      <c r="Y60" s="4"/>
      <c r="Z60" s="4"/>
      <c r="AA60" s="4"/>
      <c r="AB60" s="4"/>
      <c r="AC60" s="4"/>
      <c r="AD60" s="4"/>
      <c r="AE60" s="4"/>
    </row>
    <row r="61" ht="15.75" customHeight="1">
      <c r="A61" s="155"/>
      <c r="B61" s="156"/>
      <c r="C61" s="156"/>
      <c r="D61" s="1"/>
      <c r="E61" s="1"/>
      <c r="F61" s="1"/>
      <c r="G61" s="1"/>
      <c r="H61" s="1"/>
      <c r="I61" s="1"/>
      <c r="J61" s="1"/>
      <c r="K61" s="1"/>
      <c r="L61" s="4"/>
      <c r="M61" s="4"/>
      <c r="N61" s="4"/>
      <c r="O61" s="4"/>
      <c r="P61" s="4"/>
      <c r="Q61" s="4"/>
      <c r="R61" s="4"/>
      <c r="S61" s="4"/>
      <c r="T61" s="4"/>
      <c r="U61" s="4"/>
      <c r="V61" s="4"/>
      <c r="W61" s="4"/>
      <c r="X61" s="4"/>
      <c r="Y61" s="4"/>
      <c r="Z61" s="4"/>
      <c r="AA61" s="4"/>
      <c r="AB61" s="4"/>
      <c r="AC61" s="4"/>
      <c r="AD61" s="4"/>
      <c r="AE61" s="4"/>
    </row>
    <row r="62" ht="15.75" customHeight="1">
      <c r="A62" s="155"/>
      <c r="B62" s="156"/>
      <c r="C62" s="156"/>
      <c r="D62" s="1"/>
      <c r="E62" s="1"/>
      <c r="F62" s="1"/>
      <c r="G62" s="1"/>
      <c r="H62" s="1"/>
      <c r="I62" s="1"/>
      <c r="J62" s="1"/>
      <c r="K62" s="1"/>
      <c r="L62" s="4"/>
      <c r="M62" s="4"/>
      <c r="N62" s="4"/>
      <c r="O62" s="4"/>
      <c r="P62" s="4"/>
      <c r="Q62" s="4"/>
      <c r="R62" s="4"/>
      <c r="S62" s="4"/>
      <c r="T62" s="4"/>
      <c r="U62" s="4"/>
      <c r="V62" s="4"/>
      <c r="W62" s="4"/>
      <c r="X62" s="4"/>
      <c r="Y62" s="4"/>
      <c r="Z62" s="4"/>
      <c r="AA62" s="4"/>
      <c r="AB62" s="4"/>
      <c r="AC62" s="4"/>
      <c r="AD62" s="4"/>
      <c r="AE62" s="4"/>
    </row>
    <row r="63" ht="15.75" customHeight="1">
      <c r="A63" s="155"/>
      <c r="B63" s="156"/>
      <c r="C63" s="156"/>
      <c r="D63" s="1"/>
      <c r="E63" s="1"/>
      <c r="F63" s="1"/>
      <c r="G63" s="1"/>
      <c r="H63" s="1"/>
      <c r="I63" s="1"/>
      <c r="J63" s="1"/>
      <c r="K63" s="1"/>
      <c r="L63" s="4"/>
      <c r="M63" s="4"/>
      <c r="N63" s="4"/>
      <c r="O63" s="4"/>
      <c r="P63" s="4"/>
      <c r="Q63" s="4"/>
      <c r="R63" s="4"/>
      <c r="S63" s="4"/>
      <c r="T63" s="4"/>
      <c r="U63" s="4"/>
      <c r="V63" s="4"/>
      <c r="W63" s="4"/>
      <c r="X63" s="4"/>
      <c r="Y63" s="4"/>
      <c r="Z63" s="4"/>
      <c r="AA63" s="4"/>
      <c r="AB63" s="4"/>
      <c r="AC63" s="4"/>
      <c r="AD63" s="4"/>
      <c r="AE63" s="4"/>
    </row>
    <row r="64" ht="15.75" customHeight="1">
      <c r="A64" s="155"/>
      <c r="B64" s="156"/>
      <c r="C64" s="156"/>
      <c r="D64" s="1"/>
      <c r="E64" s="1"/>
      <c r="F64" s="1"/>
      <c r="G64" s="1"/>
      <c r="H64" s="1"/>
      <c r="I64" s="1"/>
      <c r="J64" s="1"/>
      <c r="K64" s="1"/>
      <c r="L64" s="4"/>
      <c r="M64" s="4"/>
      <c r="N64" s="4"/>
      <c r="O64" s="4"/>
      <c r="P64" s="4"/>
      <c r="Q64" s="4"/>
      <c r="R64" s="4"/>
      <c r="S64" s="4"/>
      <c r="T64" s="4"/>
      <c r="U64" s="4"/>
      <c r="V64" s="4"/>
      <c r="W64" s="4"/>
      <c r="X64" s="4"/>
      <c r="Y64" s="4"/>
      <c r="Z64" s="4"/>
      <c r="AA64" s="4"/>
      <c r="AB64" s="4"/>
      <c r="AC64" s="4"/>
      <c r="AD64" s="4"/>
      <c r="AE64" s="4"/>
    </row>
    <row r="65" ht="15.75" customHeight="1">
      <c r="A65" s="155"/>
      <c r="B65" s="156"/>
      <c r="C65" s="156"/>
      <c r="D65" s="1"/>
      <c r="E65" s="1"/>
      <c r="F65" s="1"/>
      <c r="G65" s="1"/>
      <c r="H65" s="1"/>
      <c r="I65" s="1"/>
      <c r="J65" s="1"/>
      <c r="K65" s="1"/>
      <c r="L65" s="4"/>
      <c r="M65" s="4"/>
      <c r="N65" s="4"/>
      <c r="O65" s="4"/>
      <c r="P65" s="4"/>
      <c r="Q65" s="4"/>
      <c r="R65" s="4"/>
      <c r="S65" s="4"/>
      <c r="T65" s="4"/>
      <c r="U65" s="4"/>
      <c r="V65" s="4"/>
      <c r="W65" s="4"/>
      <c r="X65" s="4"/>
      <c r="Y65" s="4"/>
      <c r="Z65" s="4"/>
      <c r="AA65" s="4"/>
      <c r="AB65" s="4"/>
      <c r="AC65" s="4"/>
      <c r="AD65" s="4"/>
      <c r="AE65" s="4"/>
    </row>
    <row r="66" ht="15.75" customHeight="1">
      <c r="A66" s="155"/>
      <c r="B66" s="156"/>
      <c r="C66" s="156"/>
      <c r="D66" s="1"/>
      <c r="E66" s="1"/>
      <c r="F66" s="1"/>
      <c r="G66" s="1"/>
      <c r="H66" s="1"/>
      <c r="I66" s="1"/>
      <c r="J66" s="1"/>
      <c r="K66" s="1"/>
      <c r="L66" s="4"/>
      <c r="M66" s="4"/>
      <c r="N66" s="4"/>
      <c r="O66" s="4"/>
      <c r="P66" s="4"/>
      <c r="Q66" s="4"/>
      <c r="R66" s="4"/>
      <c r="S66" s="4"/>
      <c r="T66" s="4"/>
      <c r="U66" s="4"/>
      <c r="V66" s="4"/>
      <c r="W66" s="4"/>
      <c r="X66" s="4"/>
      <c r="Y66" s="4"/>
      <c r="Z66" s="4"/>
      <c r="AA66" s="4"/>
      <c r="AB66" s="4"/>
      <c r="AC66" s="4"/>
      <c r="AD66" s="4"/>
      <c r="AE66" s="4"/>
    </row>
    <row r="67" ht="15.75" customHeight="1">
      <c r="A67" s="155"/>
      <c r="B67" s="156"/>
      <c r="C67" s="156"/>
      <c r="D67" s="1"/>
      <c r="E67" s="1"/>
      <c r="F67" s="1"/>
      <c r="G67" s="1"/>
      <c r="H67" s="1"/>
      <c r="I67" s="1"/>
      <c r="J67" s="1"/>
      <c r="K67" s="1"/>
      <c r="L67" s="4"/>
      <c r="M67" s="4"/>
      <c r="N67" s="4"/>
      <c r="O67" s="4"/>
      <c r="P67" s="4"/>
      <c r="Q67" s="4"/>
      <c r="R67" s="4"/>
      <c r="S67" s="4"/>
      <c r="T67" s="4"/>
      <c r="U67" s="4"/>
      <c r="V67" s="4"/>
      <c r="W67" s="4"/>
      <c r="X67" s="4"/>
      <c r="Y67" s="4"/>
      <c r="Z67" s="4"/>
      <c r="AA67" s="4"/>
      <c r="AB67" s="4"/>
      <c r="AC67" s="4"/>
      <c r="AD67" s="4"/>
      <c r="AE67" s="4"/>
    </row>
    <row r="68" ht="15.75" customHeight="1">
      <c r="A68" s="155"/>
      <c r="B68" s="156"/>
      <c r="C68" s="156"/>
      <c r="D68" s="1"/>
      <c r="E68" s="1"/>
      <c r="F68" s="1"/>
      <c r="G68" s="1"/>
      <c r="H68" s="1"/>
      <c r="I68" s="1"/>
      <c r="J68" s="1"/>
      <c r="K68" s="1"/>
      <c r="L68" s="4"/>
      <c r="M68" s="4"/>
      <c r="N68" s="4"/>
      <c r="O68" s="4"/>
      <c r="P68" s="4"/>
      <c r="Q68" s="4"/>
      <c r="R68" s="4"/>
      <c r="S68" s="4"/>
      <c r="T68" s="4"/>
      <c r="U68" s="4"/>
      <c r="V68" s="4"/>
      <c r="W68" s="4"/>
      <c r="X68" s="4"/>
      <c r="Y68" s="4"/>
      <c r="Z68" s="4"/>
      <c r="AA68" s="4"/>
      <c r="AB68" s="4"/>
      <c r="AC68" s="4"/>
      <c r="AD68" s="4"/>
      <c r="AE68" s="4"/>
    </row>
    <row r="69" ht="15.75" customHeight="1">
      <c r="A69" s="155"/>
      <c r="B69" s="156"/>
      <c r="C69" s="156"/>
      <c r="D69" s="1"/>
      <c r="E69" s="1"/>
      <c r="F69" s="1"/>
      <c r="G69" s="1"/>
      <c r="H69" s="1"/>
      <c r="I69" s="1"/>
      <c r="J69" s="1"/>
      <c r="K69" s="1"/>
      <c r="L69" s="4"/>
      <c r="M69" s="4"/>
      <c r="N69" s="4"/>
      <c r="O69" s="4"/>
      <c r="P69" s="4"/>
      <c r="Q69" s="4"/>
      <c r="R69" s="4"/>
      <c r="S69" s="4"/>
      <c r="T69" s="4"/>
      <c r="U69" s="4"/>
      <c r="V69" s="4"/>
      <c r="W69" s="4"/>
      <c r="X69" s="4"/>
      <c r="Y69" s="4"/>
      <c r="Z69" s="4"/>
      <c r="AA69" s="4"/>
      <c r="AB69" s="4"/>
      <c r="AC69" s="4"/>
      <c r="AD69" s="4"/>
      <c r="AE69" s="4"/>
    </row>
    <row r="70" ht="15.75" customHeight="1">
      <c r="A70" s="155"/>
      <c r="B70" s="156"/>
      <c r="C70" s="156"/>
      <c r="D70" s="1"/>
      <c r="E70" s="1"/>
      <c r="F70" s="1"/>
      <c r="G70" s="1"/>
      <c r="H70" s="1"/>
      <c r="I70" s="1"/>
      <c r="J70" s="1"/>
      <c r="K70" s="1"/>
      <c r="L70" s="4"/>
      <c r="M70" s="4"/>
      <c r="N70" s="4"/>
      <c r="O70" s="4"/>
      <c r="P70" s="4"/>
      <c r="Q70" s="4"/>
      <c r="R70" s="4"/>
      <c r="S70" s="4"/>
      <c r="T70" s="4"/>
      <c r="U70" s="4"/>
      <c r="V70" s="4"/>
      <c r="W70" s="4"/>
      <c r="X70" s="4"/>
      <c r="Y70" s="4"/>
      <c r="Z70" s="4"/>
      <c r="AA70" s="4"/>
      <c r="AB70" s="4"/>
      <c r="AC70" s="4"/>
      <c r="AD70" s="4"/>
      <c r="AE70" s="4"/>
    </row>
    <row r="71" ht="15.75" customHeight="1">
      <c r="A71" s="155"/>
      <c r="B71" s="156"/>
      <c r="C71" s="156"/>
      <c r="D71" s="1"/>
      <c r="E71" s="1"/>
      <c r="F71" s="1"/>
      <c r="G71" s="1"/>
      <c r="H71" s="1"/>
      <c r="I71" s="1"/>
      <c r="J71" s="1"/>
      <c r="K71" s="1"/>
      <c r="L71" s="4"/>
      <c r="M71" s="4"/>
      <c r="N71" s="4"/>
      <c r="O71" s="4"/>
      <c r="P71" s="4"/>
      <c r="Q71" s="4"/>
      <c r="R71" s="4"/>
      <c r="S71" s="4"/>
      <c r="T71" s="4"/>
      <c r="U71" s="4"/>
      <c r="V71" s="4"/>
      <c r="W71" s="4"/>
      <c r="X71" s="4"/>
      <c r="Y71" s="4"/>
      <c r="Z71" s="4"/>
      <c r="AA71" s="4"/>
      <c r="AB71" s="4"/>
      <c r="AC71" s="4"/>
      <c r="AD71" s="4"/>
      <c r="AE71" s="4"/>
    </row>
    <row r="72" ht="15.75" customHeight="1">
      <c r="A72" s="155"/>
      <c r="B72" s="156"/>
      <c r="C72" s="156"/>
      <c r="D72" s="1"/>
      <c r="E72" s="1"/>
      <c r="F72" s="1"/>
      <c r="G72" s="1"/>
      <c r="H72" s="1"/>
      <c r="I72" s="1"/>
      <c r="J72" s="1"/>
      <c r="K72" s="1"/>
      <c r="L72" s="4"/>
      <c r="M72" s="4"/>
      <c r="N72" s="4"/>
      <c r="O72" s="4"/>
      <c r="P72" s="4"/>
      <c r="Q72" s="4"/>
      <c r="R72" s="4"/>
      <c r="S72" s="4"/>
      <c r="T72" s="4"/>
      <c r="U72" s="4"/>
      <c r="V72" s="4"/>
      <c r="W72" s="4"/>
      <c r="X72" s="4"/>
      <c r="Y72" s="4"/>
      <c r="Z72" s="4"/>
      <c r="AA72" s="4"/>
      <c r="AB72" s="4"/>
      <c r="AC72" s="4"/>
      <c r="AD72" s="4"/>
      <c r="AE72" s="4"/>
    </row>
    <row r="73" ht="15.75" customHeight="1">
      <c r="A73" s="155"/>
      <c r="B73" s="156"/>
      <c r="C73" s="156"/>
      <c r="D73" s="1"/>
      <c r="E73" s="1"/>
      <c r="F73" s="1"/>
      <c r="G73" s="1"/>
      <c r="H73" s="1"/>
      <c r="I73" s="1"/>
      <c r="J73" s="1"/>
      <c r="K73" s="1"/>
      <c r="L73" s="4"/>
      <c r="M73" s="4"/>
      <c r="N73" s="4"/>
      <c r="O73" s="4"/>
      <c r="P73" s="4"/>
      <c r="Q73" s="4"/>
      <c r="R73" s="4"/>
      <c r="S73" s="4"/>
      <c r="T73" s="4"/>
      <c r="U73" s="4"/>
      <c r="V73" s="4"/>
      <c r="W73" s="4"/>
      <c r="X73" s="4"/>
      <c r="Y73" s="4"/>
      <c r="Z73" s="4"/>
      <c r="AA73" s="4"/>
      <c r="AB73" s="4"/>
      <c r="AC73" s="4"/>
      <c r="AD73" s="4"/>
      <c r="AE73" s="4"/>
    </row>
    <row r="74" ht="15.75" customHeight="1">
      <c r="A74" s="155"/>
      <c r="B74" s="156"/>
      <c r="C74" s="156"/>
      <c r="D74" s="1"/>
      <c r="E74" s="1"/>
      <c r="F74" s="1"/>
      <c r="G74" s="1"/>
      <c r="H74" s="1"/>
      <c r="I74" s="1"/>
      <c r="J74" s="1"/>
      <c r="K74" s="1"/>
      <c r="L74" s="4"/>
      <c r="M74" s="4"/>
      <c r="N74" s="4"/>
      <c r="O74" s="4"/>
      <c r="P74" s="4"/>
      <c r="Q74" s="4"/>
      <c r="R74" s="4"/>
      <c r="S74" s="4"/>
      <c r="T74" s="4"/>
      <c r="U74" s="4"/>
      <c r="V74" s="4"/>
      <c r="W74" s="4"/>
      <c r="X74" s="4"/>
      <c r="Y74" s="4"/>
      <c r="Z74" s="4"/>
      <c r="AA74" s="4"/>
      <c r="AB74" s="4"/>
      <c r="AC74" s="4"/>
      <c r="AD74" s="4"/>
      <c r="AE74" s="4"/>
    </row>
    <row r="75" ht="15.75" customHeight="1">
      <c r="A75" s="155"/>
      <c r="B75" s="156"/>
      <c r="C75" s="156"/>
      <c r="D75" s="1"/>
      <c r="E75" s="1"/>
      <c r="F75" s="1"/>
      <c r="G75" s="1"/>
      <c r="H75" s="1"/>
      <c r="I75" s="1"/>
      <c r="J75" s="1"/>
      <c r="K75" s="1"/>
      <c r="L75" s="4"/>
      <c r="M75" s="4"/>
      <c r="N75" s="4"/>
      <c r="O75" s="4"/>
      <c r="P75" s="4"/>
      <c r="Q75" s="4"/>
      <c r="R75" s="4"/>
      <c r="S75" s="4"/>
      <c r="T75" s="4"/>
      <c r="U75" s="4"/>
      <c r="V75" s="4"/>
      <c r="W75" s="4"/>
      <c r="X75" s="4"/>
      <c r="Y75" s="4"/>
      <c r="Z75" s="4"/>
      <c r="AA75" s="4"/>
      <c r="AB75" s="4"/>
      <c r="AC75" s="4"/>
      <c r="AD75" s="4"/>
      <c r="AE75" s="4"/>
    </row>
    <row r="76" ht="15.75" customHeight="1">
      <c r="A76" s="155"/>
      <c r="B76" s="156"/>
      <c r="C76" s="156"/>
      <c r="D76" s="1"/>
      <c r="E76" s="1"/>
      <c r="F76" s="1"/>
      <c r="G76" s="1"/>
      <c r="H76" s="1"/>
      <c r="I76" s="1"/>
      <c r="J76" s="1"/>
      <c r="K76" s="1"/>
      <c r="L76" s="4"/>
      <c r="M76" s="4"/>
      <c r="N76" s="4"/>
      <c r="O76" s="4"/>
      <c r="P76" s="4"/>
      <c r="Q76" s="4"/>
      <c r="R76" s="4"/>
      <c r="S76" s="4"/>
      <c r="T76" s="4"/>
      <c r="U76" s="4"/>
      <c r="V76" s="4"/>
      <c r="W76" s="4"/>
      <c r="X76" s="4"/>
      <c r="Y76" s="4"/>
      <c r="Z76" s="4"/>
      <c r="AA76" s="4"/>
      <c r="AB76" s="4"/>
      <c r="AC76" s="4"/>
      <c r="AD76" s="4"/>
      <c r="AE76" s="4"/>
    </row>
    <row r="77" ht="15.75" customHeight="1">
      <c r="A77" s="155"/>
      <c r="B77" s="156"/>
      <c r="C77" s="156"/>
      <c r="D77" s="1"/>
      <c r="E77" s="1"/>
      <c r="F77" s="1"/>
      <c r="G77" s="1"/>
      <c r="H77" s="1"/>
      <c r="I77" s="1"/>
      <c r="J77" s="1"/>
      <c r="K77" s="1"/>
      <c r="L77" s="4"/>
      <c r="M77" s="4"/>
      <c r="N77" s="4"/>
      <c r="O77" s="4"/>
      <c r="P77" s="4"/>
      <c r="Q77" s="4"/>
      <c r="R77" s="4"/>
      <c r="S77" s="4"/>
      <c r="T77" s="4"/>
      <c r="U77" s="4"/>
      <c r="V77" s="4"/>
      <c r="W77" s="4"/>
      <c r="X77" s="4"/>
      <c r="Y77" s="4"/>
      <c r="Z77" s="4"/>
      <c r="AA77" s="4"/>
      <c r="AB77" s="4"/>
      <c r="AC77" s="4"/>
      <c r="AD77" s="4"/>
      <c r="AE77" s="4"/>
    </row>
    <row r="78" ht="15.75" customHeight="1">
      <c r="A78" s="155"/>
      <c r="B78" s="156"/>
      <c r="C78" s="156"/>
      <c r="D78" s="1"/>
      <c r="E78" s="1"/>
      <c r="F78" s="1"/>
      <c r="G78" s="1"/>
      <c r="H78" s="1"/>
      <c r="I78" s="1"/>
      <c r="J78" s="1"/>
      <c r="K78" s="1"/>
      <c r="L78" s="4"/>
      <c r="M78" s="4"/>
      <c r="N78" s="4"/>
      <c r="O78" s="4"/>
      <c r="P78" s="4"/>
      <c r="Q78" s="4"/>
      <c r="R78" s="4"/>
      <c r="S78" s="4"/>
      <c r="T78" s="4"/>
      <c r="U78" s="4"/>
      <c r="V78" s="4"/>
      <c r="W78" s="4"/>
      <c r="X78" s="4"/>
      <c r="Y78" s="4"/>
      <c r="Z78" s="4"/>
      <c r="AA78" s="4"/>
      <c r="AB78" s="4"/>
      <c r="AC78" s="4"/>
      <c r="AD78" s="4"/>
      <c r="AE78" s="4"/>
    </row>
    <row r="79" ht="15.75" customHeight="1">
      <c r="A79" s="155"/>
      <c r="B79" s="156"/>
      <c r="C79" s="156"/>
      <c r="D79" s="1"/>
      <c r="E79" s="1"/>
      <c r="F79" s="1"/>
      <c r="G79" s="1"/>
      <c r="H79" s="1"/>
      <c r="I79" s="1"/>
      <c r="J79" s="1"/>
      <c r="K79" s="1"/>
      <c r="L79" s="4"/>
      <c r="M79" s="4"/>
      <c r="N79" s="4"/>
      <c r="O79" s="4"/>
      <c r="P79" s="4"/>
      <c r="Q79" s="4"/>
      <c r="R79" s="4"/>
      <c r="S79" s="4"/>
      <c r="T79" s="4"/>
      <c r="U79" s="4"/>
      <c r="V79" s="4"/>
      <c r="W79" s="4"/>
      <c r="X79" s="4"/>
      <c r="Y79" s="4"/>
      <c r="Z79" s="4"/>
      <c r="AA79" s="4"/>
      <c r="AB79" s="4"/>
      <c r="AC79" s="4"/>
      <c r="AD79" s="4"/>
      <c r="AE79" s="4"/>
    </row>
    <row r="80" ht="15.75" customHeight="1">
      <c r="A80" s="155"/>
      <c r="B80" s="156"/>
      <c r="C80" s="156"/>
      <c r="D80" s="1"/>
      <c r="E80" s="1"/>
      <c r="F80" s="1"/>
      <c r="G80" s="1"/>
      <c r="H80" s="1"/>
      <c r="I80" s="1"/>
      <c r="J80" s="1"/>
      <c r="K80" s="1"/>
      <c r="L80" s="4"/>
      <c r="M80" s="4"/>
      <c r="N80" s="4"/>
      <c r="O80" s="4"/>
      <c r="P80" s="4"/>
      <c r="Q80" s="4"/>
      <c r="R80" s="4"/>
      <c r="S80" s="4"/>
      <c r="T80" s="4"/>
      <c r="U80" s="4"/>
      <c r="V80" s="4"/>
      <c r="W80" s="4"/>
      <c r="X80" s="4"/>
      <c r="Y80" s="4"/>
      <c r="Z80" s="4"/>
      <c r="AA80" s="4"/>
      <c r="AB80" s="4"/>
      <c r="AC80" s="4"/>
      <c r="AD80" s="4"/>
      <c r="AE80" s="4"/>
    </row>
    <row r="81" ht="15.75" customHeight="1">
      <c r="A81" s="155"/>
      <c r="B81" s="156"/>
      <c r="C81" s="156"/>
      <c r="D81" s="1"/>
      <c r="E81" s="1"/>
      <c r="F81" s="1"/>
      <c r="G81" s="1"/>
      <c r="H81" s="1"/>
      <c r="I81" s="1"/>
      <c r="J81" s="1"/>
      <c r="K81" s="1"/>
      <c r="L81" s="4"/>
      <c r="M81" s="4"/>
      <c r="N81" s="4"/>
      <c r="O81" s="4"/>
      <c r="P81" s="4"/>
      <c r="Q81" s="4"/>
      <c r="R81" s="4"/>
      <c r="S81" s="4"/>
      <c r="T81" s="4"/>
      <c r="U81" s="4"/>
      <c r="V81" s="4"/>
      <c r="W81" s="4"/>
      <c r="X81" s="4"/>
      <c r="Y81" s="4"/>
      <c r="Z81" s="4"/>
      <c r="AA81" s="4"/>
      <c r="AB81" s="4"/>
      <c r="AC81" s="4"/>
      <c r="AD81" s="4"/>
      <c r="AE81" s="4"/>
    </row>
    <row r="82" ht="15.75" customHeight="1">
      <c r="A82" s="155"/>
      <c r="B82" s="156"/>
      <c r="C82" s="156"/>
      <c r="D82" s="1"/>
      <c r="E82" s="1"/>
      <c r="F82" s="1"/>
      <c r="G82" s="1"/>
      <c r="H82" s="1"/>
      <c r="I82" s="1"/>
      <c r="J82" s="1"/>
      <c r="K82" s="1"/>
      <c r="L82" s="4"/>
      <c r="M82" s="4"/>
      <c r="N82" s="4"/>
      <c r="O82" s="4"/>
      <c r="P82" s="4"/>
      <c r="Q82" s="4"/>
      <c r="R82" s="4"/>
      <c r="S82" s="4"/>
      <c r="T82" s="4"/>
      <c r="U82" s="4"/>
      <c r="V82" s="4"/>
      <c r="W82" s="4"/>
      <c r="X82" s="4"/>
      <c r="Y82" s="4"/>
      <c r="Z82" s="4"/>
      <c r="AA82" s="4"/>
      <c r="AB82" s="4"/>
      <c r="AC82" s="4"/>
      <c r="AD82" s="4"/>
      <c r="AE82" s="4"/>
    </row>
    <row r="83" ht="15.75" customHeight="1">
      <c r="A83" s="155"/>
      <c r="B83" s="156"/>
      <c r="C83" s="156"/>
      <c r="D83" s="1"/>
      <c r="E83" s="1"/>
      <c r="F83" s="1"/>
      <c r="G83" s="1"/>
      <c r="H83" s="1"/>
      <c r="I83" s="1"/>
      <c r="J83" s="1"/>
      <c r="K83" s="1"/>
      <c r="L83" s="4"/>
      <c r="M83" s="4"/>
      <c r="N83" s="4"/>
      <c r="O83" s="4"/>
      <c r="P83" s="4"/>
      <c r="Q83" s="4"/>
      <c r="R83" s="4"/>
      <c r="S83" s="4"/>
      <c r="T83" s="4"/>
      <c r="U83" s="4"/>
      <c r="V83" s="4"/>
      <c r="W83" s="4"/>
      <c r="X83" s="4"/>
      <c r="Y83" s="4"/>
      <c r="Z83" s="4"/>
      <c r="AA83" s="4"/>
      <c r="AB83" s="4"/>
      <c r="AC83" s="4"/>
      <c r="AD83" s="4"/>
      <c r="AE83" s="4"/>
    </row>
    <row r="84" ht="15.75" customHeight="1">
      <c r="A84" s="155"/>
      <c r="B84" s="156"/>
      <c r="C84" s="156"/>
      <c r="D84" s="1"/>
      <c r="E84" s="1"/>
      <c r="F84" s="1"/>
      <c r="G84" s="1"/>
      <c r="H84" s="1"/>
      <c r="I84" s="1"/>
      <c r="J84" s="1"/>
      <c r="K84" s="1"/>
      <c r="L84" s="4"/>
      <c r="M84" s="4"/>
      <c r="N84" s="4"/>
      <c r="O84" s="4"/>
      <c r="P84" s="4"/>
      <c r="Q84" s="4"/>
      <c r="R84" s="4"/>
      <c r="S84" s="4"/>
      <c r="T84" s="4"/>
      <c r="U84" s="4"/>
      <c r="V84" s="4"/>
      <c r="W84" s="4"/>
      <c r="X84" s="4"/>
      <c r="Y84" s="4"/>
      <c r="Z84" s="4"/>
      <c r="AA84" s="4"/>
      <c r="AB84" s="4"/>
      <c r="AC84" s="4"/>
      <c r="AD84" s="4"/>
      <c r="AE84" s="4"/>
    </row>
    <row r="85" ht="15.75" customHeight="1">
      <c r="A85" s="155"/>
      <c r="B85" s="156"/>
      <c r="C85" s="156"/>
      <c r="D85" s="1"/>
      <c r="E85" s="1"/>
      <c r="F85" s="1"/>
      <c r="G85" s="1"/>
      <c r="H85" s="1"/>
      <c r="I85" s="1"/>
      <c r="J85" s="1"/>
      <c r="K85" s="1"/>
      <c r="L85" s="4"/>
      <c r="M85" s="4"/>
      <c r="N85" s="4"/>
      <c r="O85" s="4"/>
      <c r="P85" s="4"/>
      <c r="Q85" s="4"/>
      <c r="R85" s="4"/>
      <c r="S85" s="4"/>
      <c r="T85" s="4"/>
      <c r="U85" s="4"/>
      <c r="V85" s="4"/>
      <c r="W85" s="4"/>
      <c r="X85" s="4"/>
      <c r="Y85" s="4"/>
      <c r="Z85" s="4"/>
      <c r="AA85" s="4"/>
      <c r="AB85" s="4"/>
      <c r="AC85" s="4"/>
      <c r="AD85" s="4"/>
      <c r="AE85" s="4"/>
    </row>
    <row r="86" ht="15.75" customHeight="1">
      <c r="A86" s="155"/>
      <c r="B86" s="156"/>
      <c r="C86" s="156"/>
      <c r="D86" s="1"/>
      <c r="E86" s="1"/>
      <c r="F86" s="1"/>
      <c r="G86" s="1"/>
      <c r="H86" s="1"/>
      <c r="I86" s="1"/>
      <c r="J86" s="1"/>
      <c r="K86" s="1"/>
      <c r="L86" s="4"/>
      <c r="M86" s="4"/>
      <c r="N86" s="4"/>
      <c r="O86" s="4"/>
      <c r="P86" s="4"/>
      <c r="Q86" s="4"/>
      <c r="R86" s="4"/>
      <c r="S86" s="4"/>
      <c r="T86" s="4"/>
      <c r="U86" s="4"/>
      <c r="V86" s="4"/>
      <c r="W86" s="4"/>
      <c r="X86" s="4"/>
      <c r="Y86" s="4"/>
      <c r="Z86" s="4"/>
      <c r="AA86" s="4"/>
      <c r="AB86" s="4"/>
      <c r="AC86" s="4"/>
      <c r="AD86" s="4"/>
      <c r="AE86" s="4"/>
    </row>
    <row r="87" ht="15.75" customHeight="1">
      <c r="A87" s="155"/>
      <c r="B87" s="156"/>
      <c r="C87" s="156"/>
      <c r="D87" s="1"/>
      <c r="E87" s="1"/>
      <c r="F87" s="1"/>
      <c r="G87" s="1"/>
      <c r="H87" s="1"/>
      <c r="I87" s="1"/>
      <c r="J87" s="1"/>
      <c r="K87" s="1"/>
      <c r="L87" s="4"/>
      <c r="M87" s="4"/>
      <c r="N87" s="4"/>
      <c r="O87" s="4"/>
      <c r="P87" s="4"/>
      <c r="Q87" s="4"/>
      <c r="R87" s="4"/>
      <c r="S87" s="4"/>
      <c r="T87" s="4"/>
      <c r="U87" s="4"/>
      <c r="V87" s="4"/>
      <c r="W87" s="4"/>
      <c r="X87" s="4"/>
      <c r="Y87" s="4"/>
      <c r="Z87" s="4"/>
      <c r="AA87" s="4"/>
      <c r="AB87" s="4"/>
      <c r="AC87" s="4"/>
      <c r="AD87" s="4"/>
      <c r="AE87" s="4"/>
    </row>
    <row r="88" ht="15.75" customHeight="1">
      <c r="A88" s="155"/>
      <c r="B88" s="156"/>
      <c r="C88" s="156"/>
      <c r="D88" s="1"/>
      <c r="E88" s="1"/>
      <c r="F88" s="1"/>
      <c r="G88" s="1"/>
      <c r="H88" s="1"/>
      <c r="I88" s="1"/>
      <c r="J88" s="1"/>
      <c r="K88" s="1"/>
      <c r="L88" s="4"/>
      <c r="M88" s="4"/>
      <c r="N88" s="4"/>
      <c r="O88" s="4"/>
      <c r="P88" s="4"/>
      <c r="Q88" s="4"/>
      <c r="R88" s="4"/>
      <c r="S88" s="4"/>
      <c r="T88" s="4"/>
      <c r="U88" s="4"/>
      <c r="V88" s="4"/>
      <c r="W88" s="4"/>
      <c r="X88" s="4"/>
      <c r="Y88" s="4"/>
      <c r="Z88" s="4"/>
      <c r="AA88" s="4"/>
      <c r="AB88" s="4"/>
      <c r="AC88" s="4"/>
      <c r="AD88" s="4"/>
      <c r="AE88" s="4"/>
    </row>
    <row r="89" ht="15.75" customHeight="1">
      <c r="A89" s="155"/>
      <c r="B89" s="156"/>
      <c r="C89" s="156"/>
      <c r="D89" s="1"/>
      <c r="E89" s="1"/>
      <c r="F89" s="1"/>
      <c r="G89" s="1"/>
      <c r="H89" s="1"/>
      <c r="I89" s="1"/>
      <c r="J89" s="1"/>
      <c r="K89" s="1"/>
      <c r="L89" s="4"/>
      <c r="M89" s="4"/>
      <c r="N89" s="4"/>
      <c r="O89" s="4"/>
      <c r="P89" s="4"/>
      <c r="Q89" s="4"/>
      <c r="R89" s="4"/>
      <c r="S89" s="4"/>
      <c r="T89" s="4"/>
      <c r="U89" s="4"/>
      <c r="V89" s="4"/>
      <c r="W89" s="4"/>
      <c r="X89" s="4"/>
      <c r="Y89" s="4"/>
      <c r="Z89" s="4"/>
      <c r="AA89" s="4"/>
      <c r="AB89" s="4"/>
      <c r="AC89" s="4"/>
      <c r="AD89" s="4"/>
      <c r="AE89" s="4"/>
    </row>
    <row r="90" ht="15.75" customHeight="1">
      <c r="A90" s="155"/>
      <c r="B90" s="156"/>
      <c r="C90" s="156"/>
      <c r="D90" s="1"/>
      <c r="E90" s="1"/>
      <c r="F90" s="1"/>
      <c r="G90" s="1"/>
      <c r="H90" s="1"/>
      <c r="I90" s="1"/>
      <c r="J90" s="1"/>
      <c r="K90" s="1"/>
      <c r="L90" s="4"/>
      <c r="M90" s="4"/>
      <c r="N90" s="4"/>
      <c r="O90" s="4"/>
      <c r="P90" s="4"/>
      <c r="Q90" s="4"/>
      <c r="R90" s="4"/>
      <c r="S90" s="4"/>
      <c r="T90" s="4"/>
      <c r="U90" s="4"/>
      <c r="V90" s="4"/>
      <c r="W90" s="4"/>
      <c r="X90" s="4"/>
      <c r="Y90" s="4"/>
      <c r="Z90" s="4"/>
      <c r="AA90" s="4"/>
      <c r="AB90" s="4"/>
      <c r="AC90" s="4"/>
      <c r="AD90" s="4"/>
      <c r="AE90" s="4"/>
    </row>
    <row r="91" ht="15.75" customHeight="1">
      <c r="A91" s="155"/>
      <c r="B91" s="156"/>
      <c r="C91" s="156"/>
      <c r="D91" s="1"/>
      <c r="E91" s="1"/>
      <c r="F91" s="1"/>
      <c r="G91" s="1"/>
      <c r="H91" s="1"/>
      <c r="I91" s="1"/>
      <c r="J91" s="1"/>
      <c r="K91" s="1"/>
      <c r="L91" s="4"/>
      <c r="M91" s="4"/>
      <c r="N91" s="4"/>
      <c r="O91" s="4"/>
      <c r="P91" s="4"/>
      <c r="Q91" s="4"/>
      <c r="R91" s="4"/>
      <c r="S91" s="4"/>
      <c r="T91" s="4"/>
      <c r="U91" s="4"/>
      <c r="V91" s="4"/>
      <c r="W91" s="4"/>
      <c r="X91" s="4"/>
      <c r="Y91" s="4"/>
      <c r="Z91" s="4"/>
      <c r="AA91" s="4"/>
      <c r="AB91" s="4"/>
      <c r="AC91" s="4"/>
      <c r="AD91" s="4"/>
      <c r="AE91" s="4"/>
    </row>
    <row r="92" ht="15.75" customHeight="1">
      <c r="A92" s="155"/>
      <c r="B92" s="156"/>
      <c r="C92" s="156"/>
      <c r="D92" s="1"/>
      <c r="E92" s="1"/>
      <c r="F92" s="1"/>
      <c r="G92" s="1"/>
      <c r="H92" s="1"/>
      <c r="I92" s="1"/>
      <c r="J92" s="1"/>
      <c r="K92" s="1"/>
      <c r="L92" s="4"/>
      <c r="M92" s="4"/>
      <c r="N92" s="4"/>
      <c r="O92" s="4"/>
      <c r="P92" s="4"/>
      <c r="Q92" s="4"/>
      <c r="R92" s="4"/>
      <c r="S92" s="4"/>
      <c r="T92" s="4"/>
      <c r="U92" s="4"/>
      <c r="V92" s="4"/>
      <c r="W92" s="4"/>
      <c r="X92" s="4"/>
      <c r="Y92" s="4"/>
      <c r="Z92" s="4"/>
      <c r="AA92" s="4"/>
      <c r="AB92" s="4"/>
      <c r="AC92" s="4"/>
      <c r="AD92" s="4"/>
      <c r="AE92" s="4"/>
    </row>
    <row r="93" ht="15.75" customHeight="1">
      <c r="A93" s="155"/>
      <c r="B93" s="156"/>
      <c r="C93" s="156"/>
      <c r="D93" s="1"/>
      <c r="E93" s="1"/>
      <c r="F93" s="1"/>
      <c r="G93" s="1"/>
      <c r="H93" s="1"/>
      <c r="I93" s="1"/>
      <c r="J93" s="1"/>
      <c r="K93" s="1"/>
      <c r="L93" s="4"/>
      <c r="M93" s="4"/>
      <c r="N93" s="4"/>
      <c r="O93" s="4"/>
      <c r="P93" s="4"/>
      <c r="Q93" s="4"/>
      <c r="R93" s="4"/>
      <c r="S93" s="4"/>
      <c r="T93" s="4"/>
      <c r="U93" s="4"/>
      <c r="V93" s="4"/>
      <c r="W93" s="4"/>
      <c r="X93" s="4"/>
      <c r="Y93" s="4"/>
      <c r="Z93" s="4"/>
      <c r="AA93" s="4"/>
      <c r="AB93" s="4"/>
      <c r="AC93" s="4"/>
      <c r="AD93" s="4"/>
      <c r="AE93" s="4"/>
    </row>
    <row r="94" ht="15.75" customHeight="1">
      <c r="A94" s="155"/>
      <c r="B94" s="156"/>
      <c r="C94" s="156"/>
      <c r="D94" s="1"/>
      <c r="E94" s="1"/>
      <c r="F94" s="1"/>
      <c r="G94" s="1"/>
      <c r="H94" s="1"/>
      <c r="I94" s="1"/>
      <c r="J94" s="1"/>
      <c r="K94" s="1"/>
      <c r="L94" s="4"/>
      <c r="M94" s="4"/>
      <c r="N94" s="4"/>
      <c r="O94" s="4"/>
      <c r="P94" s="4"/>
      <c r="Q94" s="4"/>
      <c r="R94" s="4"/>
      <c r="S94" s="4"/>
      <c r="T94" s="4"/>
      <c r="U94" s="4"/>
      <c r="V94" s="4"/>
      <c r="W94" s="4"/>
      <c r="X94" s="4"/>
      <c r="Y94" s="4"/>
      <c r="Z94" s="4"/>
      <c r="AA94" s="4"/>
      <c r="AB94" s="4"/>
      <c r="AC94" s="4"/>
      <c r="AD94" s="4"/>
      <c r="AE94" s="4"/>
    </row>
    <row r="95" ht="15.75" customHeight="1">
      <c r="A95" s="155"/>
      <c r="B95" s="156"/>
      <c r="C95" s="156"/>
      <c r="D95" s="1"/>
      <c r="E95" s="1"/>
      <c r="F95" s="1"/>
      <c r="G95" s="1"/>
      <c r="H95" s="1"/>
      <c r="I95" s="1"/>
      <c r="J95" s="1"/>
      <c r="K95" s="1"/>
      <c r="L95" s="4"/>
      <c r="M95" s="4"/>
      <c r="N95" s="4"/>
      <c r="O95" s="4"/>
      <c r="P95" s="4"/>
      <c r="Q95" s="4"/>
      <c r="R95" s="4"/>
      <c r="S95" s="4"/>
      <c r="T95" s="4"/>
      <c r="U95" s="4"/>
      <c r="V95" s="4"/>
      <c r="W95" s="4"/>
      <c r="X95" s="4"/>
      <c r="Y95" s="4"/>
      <c r="Z95" s="4"/>
      <c r="AA95" s="4"/>
      <c r="AB95" s="4"/>
      <c r="AC95" s="4"/>
      <c r="AD95" s="4"/>
      <c r="AE95" s="4"/>
    </row>
    <row r="96" ht="15.75" customHeight="1">
      <c r="A96" s="155"/>
      <c r="B96" s="156"/>
      <c r="C96" s="156"/>
      <c r="D96" s="1"/>
      <c r="E96" s="1"/>
      <c r="F96" s="1"/>
      <c r="G96" s="1"/>
      <c r="H96" s="1"/>
      <c r="I96" s="1"/>
      <c r="J96" s="1"/>
      <c r="K96" s="1"/>
      <c r="L96" s="4"/>
      <c r="M96" s="4"/>
      <c r="N96" s="4"/>
      <c r="O96" s="4"/>
      <c r="P96" s="4"/>
      <c r="Q96" s="4"/>
      <c r="R96" s="4"/>
      <c r="S96" s="4"/>
      <c r="T96" s="4"/>
      <c r="U96" s="4"/>
      <c r="V96" s="4"/>
      <c r="W96" s="4"/>
      <c r="X96" s="4"/>
      <c r="Y96" s="4"/>
      <c r="Z96" s="4"/>
      <c r="AA96" s="4"/>
      <c r="AB96" s="4"/>
      <c r="AC96" s="4"/>
      <c r="AD96" s="4"/>
      <c r="AE96" s="4"/>
    </row>
    <row r="97" ht="15.75" customHeight="1">
      <c r="A97" s="155"/>
      <c r="B97" s="156"/>
      <c r="C97" s="156"/>
      <c r="D97" s="1"/>
      <c r="E97" s="1"/>
      <c r="F97" s="1"/>
      <c r="G97" s="1"/>
      <c r="H97" s="1"/>
      <c r="I97" s="1"/>
      <c r="J97" s="1"/>
      <c r="K97" s="1"/>
      <c r="L97" s="4"/>
      <c r="M97" s="4"/>
      <c r="N97" s="4"/>
      <c r="O97" s="4"/>
      <c r="P97" s="4"/>
      <c r="Q97" s="4"/>
      <c r="R97" s="4"/>
      <c r="S97" s="4"/>
      <c r="T97" s="4"/>
      <c r="U97" s="4"/>
      <c r="V97" s="4"/>
      <c r="W97" s="4"/>
      <c r="X97" s="4"/>
      <c r="Y97" s="4"/>
      <c r="Z97" s="4"/>
      <c r="AA97" s="4"/>
      <c r="AB97" s="4"/>
      <c r="AC97" s="4"/>
      <c r="AD97" s="4"/>
      <c r="AE97" s="4"/>
    </row>
    <row r="98" ht="15.75" customHeight="1">
      <c r="A98" s="155"/>
      <c r="B98" s="156"/>
      <c r="C98" s="156"/>
      <c r="D98" s="1"/>
      <c r="E98" s="1"/>
      <c r="F98" s="1"/>
      <c r="G98" s="1"/>
      <c r="H98" s="1"/>
      <c r="I98" s="1"/>
      <c r="J98" s="1"/>
      <c r="K98" s="1"/>
      <c r="L98" s="4"/>
      <c r="M98" s="4"/>
      <c r="N98" s="4"/>
      <c r="O98" s="4"/>
      <c r="P98" s="4"/>
      <c r="Q98" s="4"/>
      <c r="R98" s="4"/>
      <c r="S98" s="4"/>
      <c r="T98" s="4"/>
      <c r="U98" s="4"/>
      <c r="V98" s="4"/>
      <c r="W98" s="4"/>
      <c r="X98" s="4"/>
      <c r="Y98" s="4"/>
      <c r="Z98" s="4"/>
      <c r="AA98" s="4"/>
      <c r="AB98" s="4"/>
      <c r="AC98" s="4"/>
      <c r="AD98" s="4"/>
      <c r="AE98" s="4"/>
    </row>
    <row r="99" ht="15.75" customHeight="1">
      <c r="A99" s="155"/>
      <c r="B99" s="156"/>
      <c r="C99" s="156"/>
      <c r="D99" s="1"/>
      <c r="E99" s="1"/>
      <c r="F99" s="1"/>
      <c r="G99" s="1"/>
      <c r="H99" s="1"/>
      <c r="I99" s="1"/>
      <c r="J99" s="1"/>
      <c r="K99" s="1"/>
      <c r="L99" s="4"/>
      <c r="M99" s="4"/>
      <c r="N99" s="4"/>
      <c r="O99" s="4"/>
      <c r="P99" s="4"/>
      <c r="Q99" s="4"/>
      <c r="R99" s="4"/>
      <c r="S99" s="4"/>
      <c r="T99" s="4"/>
      <c r="U99" s="4"/>
      <c r="V99" s="4"/>
      <c r="W99" s="4"/>
      <c r="X99" s="4"/>
      <c r="Y99" s="4"/>
      <c r="Z99" s="4"/>
      <c r="AA99" s="4"/>
      <c r="AB99" s="4"/>
      <c r="AC99" s="4"/>
      <c r="AD99" s="4"/>
      <c r="AE99" s="4"/>
    </row>
    <row r="100" ht="15.75" customHeight="1">
      <c r="A100" s="155"/>
      <c r="B100" s="156"/>
      <c r="C100" s="156"/>
      <c r="D100" s="1"/>
      <c r="E100" s="1"/>
      <c r="F100" s="1"/>
      <c r="G100" s="1"/>
      <c r="H100" s="1"/>
      <c r="I100" s="1"/>
      <c r="J100" s="1"/>
      <c r="K100" s="1"/>
      <c r="L100" s="4"/>
      <c r="M100" s="4"/>
      <c r="N100" s="4"/>
      <c r="O100" s="4"/>
      <c r="P100" s="4"/>
      <c r="Q100" s="4"/>
      <c r="R100" s="4"/>
      <c r="S100" s="4"/>
      <c r="T100" s="4"/>
      <c r="U100" s="4"/>
      <c r="V100" s="4"/>
      <c r="W100" s="4"/>
      <c r="X100" s="4"/>
      <c r="Y100" s="4"/>
      <c r="Z100" s="4"/>
      <c r="AA100" s="4"/>
      <c r="AB100" s="4"/>
      <c r="AC100" s="4"/>
      <c r="AD100" s="4"/>
      <c r="AE100" s="4"/>
    </row>
    <row r="101" ht="15.75" customHeight="1">
      <c r="A101" s="155"/>
      <c r="B101" s="156"/>
      <c r="C101" s="156"/>
      <c r="D101" s="1"/>
      <c r="E101" s="1"/>
      <c r="F101" s="1"/>
      <c r="G101" s="1"/>
      <c r="H101" s="1"/>
      <c r="I101" s="1"/>
      <c r="J101" s="1"/>
      <c r="K101" s="1"/>
      <c r="L101" s="4"/>
      <c r="M101" s="4"/>
      <c r="N101" s="4"/>
      <c r="O101" s="4"/>
      <c r="P101" s="4"/>
      <c r="Q101" s="4"/>
      <c r="R101" s="4"/>
      <c r="S101" s="4"/>
      <c r="T101" s="4"/>
      <c r="U101" s="4"/>
      <c r="V101" s="4"/>
      <c r="W101" s="4"/>
      <c r="X101" s="4"/>
      <c r="Y101" s="4"/>
      <c r="Z101" s="4"/>
      <c r="AA101" s="4"/>
      <c r="AB101" s="4"/>
      <c r="AC101" s="4"/>
      <c r="AD101" s="4"/>
      <c r="AE101" s="4"/>
    </row>
    <row r="102" ht="15.75" customHeight="1">
      <c r="A102" s="155"/>
      <c r="B102" s="156"/>
      <c r="C102" s="156"/>
      <c r="D102" s="1"/>
      <c r="E102" s="1"/>
      <c r="F102" s="1"/>
      <c r="G102" s="1"/>
      <c r="H102" s="1"/>
      <c r="I102" s="1"/>
      <c r="J102" s="1"/>
      <c r="K102" s="1"/>
      <c r="L102" s="4"/>
      <c r="M102" s="4"/>
      <c r="N102" s="4"/>
      <c r="O102" s="4"/>
      <c r="P102" s="4"/>
      <c r="Q102" s="4"/>
      <c r="R102" s="4"/>
      <c r="S102" s="4"/>
      <c r="T102" s="4"/>
      <c r="U102" s="4"/>
      <c r="V102" s="4"/>
      <c r="W102" s="4"/>
      <c r="X102" s="4"/>
      <c r="Y102" s="4"/>
      <c r="Z102" s="4"/>
      <c r="AA102" s="4"/>
      <c r="AB102" s="4"/>
      <c r="AC102" s="4"/>
      <c r="AD102" s="4"/>
      <c r="AE102" s="4"/>
    </row>
    <row r="103" ht="15.75" customHeight="1">
      <c r="A103" s="155"/>
      <c r="B103" s="156"/>
      <c r="C103" s="156"/>
      <c r="D103" s="1"/>
      <c r="E103" s="1"/>
      <c r="F103" s="1"/>
      <c r="G103" s="1"/>
      <c r="H103" s="1"/>
      <c r="I103" s="1"/>
      <c r="J103" s="1"/>
      <c r="K103" s="1"/>
      <c r="L103" s="4"/>
      <c r="M103" s="4"/>
      <c r="N103" s="4"/>
      <c r="O103" s="4"/>
      <c r="P103" s="4"/>
      <c r="Q103" s="4"/>
      <c r="R103" s="4"/>
      <c r="S103" s="4"/>
      <c r="T103" s="4"/>
      <c r="U103" s="4"/>
      <c r="V103" s="4"/>
      <c r="W103" s="4"/>
      <c r="X103" s="4"/>
      <c r="Y103" s="4"/>
      <c r="Z103" s="4"/>
      <c r="AA103" s="4"/>
      <c r="AB103" s="4"/>
      <c r="AC103" s="4"/>
      <c r="AD103" s="4"/>
      <c r="AE103" s="4"/>
    </row>
    <row r="104" ht="15.75" customHeight="1">
      <c r="A104" s="155"/>
      <c r="B104" s="156"/>
      <c r="C104" s="156"/>
      <c r="D104" s="1"/>
      <c r="E104" s="1"/>
      <c r="F104" s="1"/>
      <c r="G104" s="1"/>
      <c r="H104" s="1"/>
      <c r="I104" s="1"/>
      <c r="J104" s="1"/>
      <c r="K104" s="1"/>
      <c r="L104" s="4"/>
      <c r="M104" s="4"/>
      <c r="N104" s="4"/>
      <c r="O104" s="4"/>
      <c r="P104" s="4"/>
      <c r="Q104" s="4"/>
      <c r="R104" s="4"/>
      <c r="S104" s="4"/>
      <c r="T104" s="4"/>
      <c r="U104" s="4"/>
      <c r="V104" s="4"/>
      <c r="W104" s="4"/>
      <c r="X104" s="4"/>
      <c r="Y104" s="4"/>
      <c r="Z104" s="4"/>
      <c r="AA104" s="4"/>
      <c r="AB104" s="4"/>
      <c r="AC104" s="4"/>
      <c r="AD104" s="4"/>
      <c r="AE104" s="4"/>
    </row>
    <row r="105" ht="15.75" customHeight="1">
      <c r="A105" s="155"/>
      <c r="B105" s="156"/>
      <c r="C105" s="156"/>
      <c r="D105" s="1"/>
      <c r="E105" s="1"/>
      <c r="F105" s="1"/>
      <c r="G105" s="1"/>
      <c r="H105" s="1"/>
      <c r="I105" s="1"/>
      <c r="J105" s="1"/>
      <c r="K105" s="1"/>
      <c r="L105" s="4"/>
      <c r="M105" s="4"/>
      <c r="N105" s="4"/>
      <c r="O105" s="4"/>
      <c r="P105" s="4"/>
      <c r="Q105" s="4"/>
      <c r="R105" s="4"/>
      <c r="S105" s="4"/>
      <c r="T105" s="4"/>
      <c r="U105" s="4"/>
      <c r="V105" s="4"/>
      <c r="W105" s="4"/>
      <c r="X105" s="4"/>
      <c r="Y105" s="4"/>
      <c r="Z105" s="4"/>
      <c r="AA105" s="4"/>
      <c r="AB105" s="4"/>
      <c r="AC105" s="4"/>
      <c r="AD105" s="4"/>
      <c r="AE105" s="4"/>
    </row>
    <row r="106" ht="15.75" customHeight="1">
      <c r="A106" s="155"/>
      <c r="B106" s="156"/>
      <c r="C106" s="156"/>
      <c r="D106" s="1"/>
      <c r="E106" s="1"/>
      <c r="F106" s="1"/>
      <c r="G106" s="1"/>
      <c r="H106" s="1"/>
      <c r="I106" s="1"/>
      <c r="J106" s="1"/>
      <c r="K106" s="1"/>
      <c r="L106" s="4"/>
      <c r="M106" s="4"/>
      <c r="N106" s="4"/>
      <c r="O106" s="4"/>
      <c r="P106" s="4"/>
      <c r="Q106" s="4"/>
      <c r="R106" s="4"/>
      <c r="S106" s="4"/>
      <c r="T106" s="4"/>
      <c r="U106" s="4"/>
      <c r="V106" s="4"/>
      <c r="W106" s="4"/>
      <c r="X106" s="4"/>
      <c r="Y106" s="4"/>
      <c r="Z106" s="4"/>
      <c r="AA106" s="4"/>
      <c r="AB106" s="4"/>
      <c r="AC106" s="4"/>
      <c r="AD106" s="4"/>
      <c r="AE106" s="4"/>
    </row>
    <row r="107" ht="15.75" customHeight="1">
      <c r="A107" s="155"/>
      <c r="B107" s="156"/>
      <c r="C107" s="156"/>
      <c r="D107" s="1"/>
      <c r="E107" s="1"/>
      <c r="F107" s="1"/>
      <c r="G107" s="1"/>
      <c r="H107" s="1"/>
      <c r="I107" s="1"/>
      <c r="J107" s="1"/>
      <c r="K107" s="1"/>
      <c r="L107" s="4"/>
      <c r="M107" s="4"/>
      <c r="N107" s="4"/>
      <c r="O107" s="4"/>
      <c r="P107" s="4"/>
      <c r="Q107" s="4"/>
      <c r="R107" s="4"/>
      <c r="S107" s="4"/>
      <c r="T107" s="4"/>
      <c r="U107" s="4"/>
      <c r="V107" s="4"/>
      <c r="W107" s="4"/>
      <c r="X107" s="4"/>
      <c r="Y107" s="4"/>
      <c r="Z107" s="4"/>
      <c r="AA107" s="4"/>
      <c r="AB107" s="4"/>
      <c r="AC107" s="4"/>
      <c r="AD107" s="4"/>
      <c r="AE107" s="4"/>
    </row>
    <row r="108" ht="15.75" customHeight="1">
      <c r="A108" s="155"/>
      <c r="B108" s="156"/>
      <c r="C108" s="156"/>
      <c r="D108" s="1"/>
      <c r="E108" s="1"/>
      <c r="F108" s="1"/>
      <c r="G108" s="1"/>
      <c r="H108" s="1"/>
      <c r="I108" s="1"/>
      <c r="J108" s="1"/>
      <c r="K108" s="1"/>
      <c r="L108" s="4"/>
      <c r="M108" s="4"/>
      <c r="N108" s="4"/>
      <c r="O108" s="4"/>
      <c r="P108" s="4"/>
      <c r="Q108" s="4"/>
      <c r="R108" s="4"/>
      <c r="S108" s="4"/>
      <c r="T108" s="4"/>
      <c r="U108" s="4"/>
      <c r="V108" s="4"/>
      <c r="W108" s="4"/>
      <c r="X108" s="4"/>
      <c r="Y108" s="4"/>
      <c r="Z108" s="4"/>
      <c r="AA108" s="4"/>
      <c r="AB108" s="4"/>
      <c r="AC108" s="4"/>
      <c r="AD108" s="4"/>
      <c r="AE108" s="4"/>
    </row>
    <row r="109" ht="15.75" customHeight="1">
      <c r="A109" s="155"/>
      <c r="B109" s="156"/>
      <c r="C109" s="156"/>
      <c r="D109" s="1"/>
      <c r="E109" s="1"/>
      <c r="F109" s="1"/>
      <c r="G109" s="1"/>
      <c r="H109" s="1"/>
      <c r="I109" s="1"/>
      <c r="J109" s="1"/>
      <c r="K109" s="1"/>
      <c r="L109" s="4"/>
      <c r="M109" s="4"/>
      <c r="N109" s="4"/>
      <c r="O109" s="4"/>
      <c r="P109" s="4"/>
      <c r="Q109" s="4"/>
      <c r="R109" s="4"/>
      <c r="S109" s="4"/>
      <c r="T109" s="4"/>
      <c r="U109" s="4"/>
      <c r="V109" s="4"/>
      <c r="W109" s="4"/>
      <c r="X109" s="4"/>
      <c r="Y109" s="4"/>
      <c r="Z109" s="4"/>
      <c r="AA109" s="4"/>
      <c r="AB109" s="4"/>
      <c r="AC109" s="4"/>
      <c r="AD109" s="4"/>
      <c r="AE109" s="4"/>
    </row>
    <row r="110" ht="15.75" customHeight="1">
      <c r="A110" s="155"/>
      <c r="B110" s="156"/>
      <c r="C110" s="156"/>
      <c r="D110" s="1"/>
      <c r="E110" s="1"/>
      <c r="F110" s="1"/>
      <c r="G110" s="1"/>
      <c r="H110" s="1"/>
      <c r="I110" s="1"/>
      <c r="J110" s="1"/>
      <c r="K110" s="1"/>
      <c r="L110" s="4"/>
      <c r="M110" s="4"/>
      <c r="N110" s="4"/>
      <c r="O110" s="4"/>
      <c r="P110" s="4"/>
      <c r="Q110" s="4"/>
      <c r="R110" s="4"/>
      <c r="S110" s="4"/>
      <c r="T110" s="4"/>
      <c r="U110" s="4"/>
      <c r="V110" s="4"/>
      <c r="W110" s="4"/>
      <c r="X110" s="4"/>
      <c r="Y110" s="4"/>
      <c r="Z110" s="4"/>
      <c r="AA110" s="4"/>
      <c r="AB110" s="4"/>
      <c r="AC110" s="4"/>
      <c r="AD110" s="4"/>
      <c r="AE110" s="4"/>
    </row>
    <row r="111" ht="15.75" customHeight="1">
      <c r="A111" s="155"/>
      <c r="B111" s="156"/>
      <c r="C111" s="156"/>
      <c r="D111" s="1"/>
      <c r="E111" s="1"/>
      <c r="F111" s="1"/>
      <c r="G111" s="1"/>
      <c r="H111" s="1"/>
      <c r="I111" s="1"/>
      <c r="J111" s="1"/>
      <c r="K111" s="1"/>
      <c r="L111" s="4"/>
      <c r="M111" s="4"/>
      <c r="N111" s="4"/>
      <c r="O111" s="4"/>
      <c r="P111" s="4"/>
      <c r="Q111" s="4"/>
      <c r="R111" s="4"/>
      <c r="S111" s="4"/>
      <c r="T111" s="4"/>
      <c r="U111" s="4"/>
      <c r="V111" s="4"/>
      <c r="W111" s="4"/>
      <c r="X111" s="4"/>
      <c r="Y111" s="4"/>
      <c r="Z111" s="4"/>
      <c r="AA111" s="4"/>
      <c r="AB111" s="4"/>
      <c r="AC111" s="4"/>
      <c r="AD111" s="4"/>
      <c r="AE111" s="4"/>
    </row>
    <row r="112" ht="15.75" customHeight="1">
      <c r="A112" s="155"/>
      <c r="B112" s="156"/>
      <c r="C112" s="156"/>
      <c r="D112" s="1"/>
      <c r="E112" s="1"/>
      <c r="F112" s="1"/>
      <c r="G112" s="1"/>
      <c r="H112" s="1"/>
      <c r="I112" s="1"/>
      <c r="J112" s="1"/>
      <c r="K112" s="1"/>
      <c r="L112" s="4"/>
      <c r="M112" s="4"/>
      <c r="N112" s="4"/>
      <c r="O112" s="4"/>
      <c r="P112" s="4"/>
      <c r="Q112" s="4"/>
      <c r="R112" s="4"/>
      <c r="S112" s="4"/>
      <c r="T112" s="4"/>
      <c r="U112" s="4"/>
      <c r="V112" s="4"/>
      <c r="W112" s="4"/>
      <c r="X112" s="4"/>
      <c r="Y112" s="4"/>
      <c r="Z112" s="4"/>
      <c r="AA112" s="4"/>
      <c r="AB112" s="4"/>
      <c r="AC112" s="4"/>
      <c r="AD112" s="4"/>
      <c r="AE112" s="4"/>
    </row>
    <row r="113" ht="15.75" customHeight="1">
      <c r="A113" s="155"/>
      <c r="B113" s="156"/>
      <c r="C113" s="156"/>
      <c r="D113" s="1"/>
      <c r="E113" s="1"/>
      <c r="F113" s="1"/>
      <c r="G113" s="1"/>
      <c r="H113" s="1"/>
      <c r="I113" s="1"/>
      <c r="J113" s="1"/>
      <c r="K113" s="1"/>
      <c r="L113" s="4"/>
      <c r="M113" s="4"/>
      <c r="N113" s="4"/>
      <c r="O113" s="4"/>
      <c r="P113" s="4"/>
      <c r="Q113" s="4"/>
      <c r="R113" s="4"/>
      <c r="S113" s="4"/>
      <c r="T113" s="4"/>
      <c r="U113" s="4"/>
      <c r="V113" s="4"/>
      <c r="W113" s="4"/>
      <c r="X113" s="4"/>
      <c r="Y113" s="4"/>
      <c r="Z113" s="4"/>
      <c r="AA113" s="4"/>
      <c r="AB113" s="4"/>
      <c r="AC113" s="4"/>
      <c r="AD113" s="4"/>
      <c r="AE113" s="4"/>
    </row>
    <row r="114" ht="15.75" customHeight="1">
      <c r="A114" s="155"/>
      <c r="B114" s="156"/>
      <c r="C114" s="156"/>
      <c r="D114" s="1"/>
      <c r="E114" s="1"/>
      <c r="F114" s="1"/>
      <c r="G114" s="1"/>
      <c r="H114" s="1"/>
      <c r="I114" s="1"/>
      <c r="J114" s="1"/>
      <c r="K114" s="1"/>
      <c r="L114" s="4"/>
      <c r="M114" s="4"/>
      <c r="N114" s="4"/>
      <c r="O114" s="4"/>
      <c r="P114" s="4"/>
      <c r="Q114" s="4"/>
      <c r="R114" s="4"/>
      <c r="S114" s="4"/>
      <c r="T114" s="4"/>
      <c r="U114" s="4"/>
      <c r="V114" s="4"/>
      <c r="W114" s="4"/>
      <c r="X114" s="4"/>
      <c r="Y114" s="4"/>
      <c r="Z114" s="4"/>
      <c r="AA114" s="4"/>
      <c r="AB114" s="4"/>
      <c r="AC114" s="4"/>
      <c r="AD114" s="4"/>
      <c r="AE114" s="4"/>
    </row>
    <row r="115" ht="15.75" customHeight="1">
      <c r="A115" s="155"/>
      <c r="B115" s="156"/>
      <c r="C115" s="156"/>
      <c r="D115" s="1"/>
      <c r="E115" s="1"/>
      <c r="F115" s="1"/>
      <c r="G115" s="1"/>
      <c r="H115" s="1"/>
      <c r="I115" s="1"/>
      <c r="J115" s="1"/>
      <c r="K115" s="1"/>
      <c r="L115" s="4"/>
      <c r="M115" s="4"/>
      <c r="N115" s="4"/>
      <c r="O115" s="4"/>
      <c r="P115" s="4"/>
      <c r="Q115" s="4"/>
      <c r="R115" s="4"/>
      <c r="S115" s="4"/>
      <c r="T115" s="4"/>
      <c r="U115" s="4"/>
      <c r="V115" s="4"/>
      <c r="W115" s="4"/>
      <c r="X115" s="4"/>
      <c r="Y115" s="4"/>
      <c r="Z115" s="4"/>
      <c r="AA115" s="4"/>
      <c r="AB115" s="4"/>
      <c r="AC115" s="4"/>
      <c r="AD115" s="4"/>
      <c r="AE115" s="4"/>
    </row>
    <row r="116" ht="15.75" customHeight="1">
      <c r="A116" s="155"/>
      <c r="B116" s="156"/>
      <c r="C116" s="156"/>
      <c r="D116" s="1"/>
      <c r="E116" s="1"/>
      <c r="F116" s="1"/>
      <c r="G116" s="1"/>
      <c r="H116" s="1"/>
      <c r="I116" s="1"/>
      <c r="J116" s="1"/>
      <c r="K116" s="1"/>
      <c r="L116" s="4"/>
      <c r="M116" s="4"/>
      <c r="N116" s="4"/>
      <c r="O116" s="4"/>
      <c r="P116" s="4"/>
      <c r="Q116" s="4"/>
      <c r="R116" s="4"/>
      <c r="S116" s="4"/>
      <c r="T116" s="4"/>
      <c r="U116" s="4"/>
      <c r="V116" s="4"/>
      <c r="W116" s="4"/>
      <c r="X116" s="4"/>
      <c r="Y116" s="4"/>
      <c r="Z116" s="4"/>
      <c r="AA116" s="4"/>
      <c r="AB116" s="4"/>
      <c r="AC116" s="4"/>
      <c r="AD116" s="4"/>
      <c r="AE116" s="4"/>
    </row>
    <row r="117" ht="15.75" customHeight="1">
      <c r="A117" s="155"/>
      <c r="B117" s="156"/>
      <c r="C117" s="156"/>
      <c r="D117" s="1"/>
      <c r="E117" s="1"/>
      <c r="F117" s="1"/>
      <c r="G117" s="1"/>
      <c r="H117" s="1"/>
      <c r="I117" s="1"/>
      <c r="J117" s="1"/>
      <c r="K117" s="1"/>
      <c r="L117" s="4"/>
      <c r="M117" s="4"/>
      <c r="N117" s="4"/>
      <c r="O117" s="4"/>
      <c r="P117" s="4"/>
      <c r="Q117" s="4"/>
      <c r="R117" s="4"/>
      <c r="S117" s="4"/>
      <c r="T117" s="4"/>
      <c r="U117" s="4"/>
      <c r="V117" s="4"/>
      <c r="W117" s="4"/>
      <c r="X117" s="4"/>
      <c r="Y117" s="4"/>
      <c r="Z117" s="4"/>
      <c r="AA117" s="4"/>
      <c r="AB117" s="4"/>
      <c r="AC117" s="4"/>
      <c r="AD117" s="4"/>
      <c r="AE117" s="4"/>
    </row>
    <row r="118" ht="15.75" customHeight="1">
      <c r="A118" s="155"/>
      <c r="B118" s="156"/>
      <c r="C118" s="156"/>
      <c r="D118" s="1"/>
      <c r="E118" s="1"/>
      <c r="F118" s="1"/>
      <c r="G118" s="1"/>
      <c r="H118" s="1"/>
      <c r="I118" s="1"/>
      <c r="J118" s="1"/>
      <c r="K118" s="1"/>
      <c r="L118" s="4"/>
      <c r="M118" s="4"/>
      <c r="N118" s="4"/>
      <c r="O118" s="4"/>
      <c r="P118" s="4"/>
      <c r="Q118" s="4"/>
      <c r="R118" s="4"/>
      <c r="S118" s="4"/>
      <c r="T118" s="4"/>
      <c r="U118" s="4"/>
      <c r="V118" s="4"/>
      <c r="W118" s="4"/>
      <c r="X118" s="4"/>
      <c r="Y118" s="4"/>
      <c r="Z118" s="4"/>
      <c r="AA118" s="4"/>
      <c r="AB118" s="4"/>
      <c r="AC118" s="4"/>
      <c r="AD118" s="4"/>
      <c r="AE118" s="4"/>
    </row>
    <row r="119" ht="15.75" customHeight="1">
      <c r="A119" s="155"/>
      <c r="B119" s="156"/>
      <c r="C119" s="156"/>
      <c r="D119" s="1"/>
      <c r="E119" s="1"/>
      <c r="F119" s="1"/>
      <c r="G119" s="1"/>
      <c r="H119" s="1"/>
      <c r="I119" s="1"/>
      <c r="J119" s="1"/>
      <c r="K119" s="1"/>
      <c r="L119" s="4"/>
      <c r="M119" s="4"/>
      <c r="N119" s="4"/>
      <c r="O119" s="4"/>
      <c r="P119" s="4"/>
      <c r="Q119" s="4"/>
      <c r="R119" s="4"/>
      <c r="S119" s="4"/>
      <c r="T119" s="4"/>
      <c r="U119" s="4"/>
      <c r="V119" s="4"/>
      <c r="W119" s="4"/>
      <c r="X119" s="4"/>
      <c r="Y119" s="4"/>
      <c r="Z119" s="4"/>
      <c r="AA119" s="4"/>
      <c r="AB119" s="4"/>
      <c r="AC119" s="4"/>
      <c r="AD119" s="4"/>
      <c r="AE119" s="4"/>
    </row>
    <row r="120" ht="15.75" customHeight="1">
      <c r="A120" s="155"/>
      <c r="B120" s="156"/>
      <c r="C120" s="156"/>
      <c r="D120" s="1"/>
      <c r="E120" s="1"/>
      <c r="F120" s="1"/>
      <c r="G120" s="1"/>
      <c r="H120" s="1"/>
      <c r="I120" s="1"/>
      <c r="J120" s="1"/>
      <c r="K120" s="1"/>
      <c r="L120" s="4"/>
      <c r="M120" s="4"/>
      <c r="N120" s="4"/>
      <c r="O120" s="4"/>
      <c r="P120" s="4"/>
      <c r="Q120" s="4"/>
      <c r="R120" s="4"/>
      <c r="S120" s="4"/>
      <c r="T120" s="4"/>
      <c r="U120" s="4"/>
      <c r="V120" s="4"/>
      <c r="W120" s="4"/>
      <c r="X120" s="4"/>
      <c r="Y120" s="4"/>
      <c r="Z120" s="4"/>
      <c r="AA120" s="4"/>
      <c r="AB120" s="4"/>
      <c r="AC120" s="4"/>
      <c r="AD120" s="4"/>
      <c r="AE120" s="4"/>
    </row>
    <row r="121" ht="15.75" customHeight="1">
      <c r="A121" s="155"/>
      <c r="B121" s="156"/>
      <c r="C121" s="156"/>
      <c r="D121" s="1"/>
      <c r="E121" s="1"/>
      <c r="F121" s="1"/>
      <c r="G121" s="1"/>
      <c r="H121" s="1"/>
      <c r="I121" s="1"/>
      <c r="J121" s="1"/>
      <c r="K121" s="1"/>
      <c r="L121" s="4"/>
      <c r="M121" s="4"/>
      <c r="N121" s="4"/>
      <c r="O121" s="4"/>
      <c r="P121" s="4"/>
      <c r="Q121" s="4"/>
      <c r="R121" s="4"/>
      <c r="S121" s="4"/>
      <c r="T121" s="4"/>
      <c r="U121" s="4"/>
      <c r="V121" s="4"/>
      <c r="W121" s="4"/>
      <c r="X121" s="4"/>
      <c r="Y121" s="4"/>
      <c r="Z121" s="4"/>
      <c r="AA121" s="4"/>
      <c r="AB121" s="4"/>
      <c r="AC121" s="4"/>
      <c r="AD121" s="4"/>
      <c r="AE121" s="4"/>
    </row>
    <row r="122" ht="15.75" customHeight="1">
      <c r="A122" s="155"/>
      <c r="B122" s="156"/>
      <c r="C122" s="156"/>
      <c r="D122" s="1"/>
      <c r="E122" s="1"/>
      <c r="F122" s="1"/>
      <c r="G122" s="1"/>
      <c r="H122" s="1"/>
      <c r="I122" s="1"/>
      <c r="J122" s="1"/>
      <c r="K122" s="1"/>
      <c r="L122" s="4"/>
      <c r="M122" s="4"/>
      <c r="N122" s="4"/>
      <c r="O122" s="4"/>
      <c r="P122" s="4"/>
      <c r="Q122" s="4"/>
      <c r="R122" s="4"/>
      <c r="S122" s="4"/>
      <c r="T122" s="4"/>
      <c r="U122" s="4"/>
      <c r="V122" s="4"/>
      <c r="W122" s="4"/>
      <c r="X122" s="4"/>
      <c r="Y122" s="4"/>
      <c r="Z122" s="4"/>
      <c r="AA122" s="4"/>
      <c r="AB122" s="4"/>
      <c r="AC122" s="4"/>
      <c r="AD122" s="4"/>
      <c r="AE122" s="4"/>
    </row>
    <row r="123" ht="15.75" customHeight="1">
      <c r="A123" s="155"/>
      <c r="B123" s="156"/>
      <c r="C123" s="156"/>
      <c r="D123" s="1"/>
      <c r="E123" s="1"/>
      <c r="F123" s="1"/>
      <c r="G123" s="1"/>
      <c r="H123" s="1"/>
      <c r="I123" s="1"/>
      <c r="J123" s="1"/>
      <c r="K123" s="1"/>
      <c r="L123" s="4"/>
      <c r="M123" s="4"/>
      <c r="N123" s="4"/>
      <c r="O123" s="4"/>
      <c r="P123" s="4"/>
      <c r="Q123" s="4"/>
      <c r="R123" s="4"/>
      <c r="S123" s="4"/>
      <c r="T123" s="4"/>
      <c r="U123" s="4"/>
      <c r="V123" s="4"/>
      <c r="W123" s="4"/>
      <c r="X123" s="4"/>
      <c r="Y123" s="4"/>
      <c r="Z123" s="4"/>
      <c r="AA123" s="4"/>
      <c r="AB123" s="4"/>
      <c r="AC123" s="4"/>
      <c r="AD123" s="4"/>
      <c r="AE123" s="4"/>
    </row>
    <row r="124" ht="15.75" customHeight="1">
      <c r="A124" s="155"/>
      <c r="B124" s="156"/>
      <c r="C124" s="156"/>
      <c r="D124" s="1"/>
      <c r="E124" s="1"/>
      <c r="F124" s="1"/>
      <c r="G124" s="1"/>
      <c r="H124" s="1"/>
      <c r="I124" s="1"/>
      <c r="J124" s="1"/>
      <c r="K124" s="1"/>
      <c r="L124" s="4"/>
      <c r="M124" s="4"/>
      <c r="N124" s="4"/>
      <c r="O124" s="4"/>
      <c r="P124" s="4"/>
      <c r="Q124" s="4"/>
      <c r="R124" s="4"/>
      <c r="S124" s="4"/>
      <c r="T124" s="4"/>
      <c r="U124" s="4"/>
      <c r="V124" s="4"/>
      <c r="W124" s="4"/>
      <c r="X124" s="4"/>
      <c r="Y124" s="4"/>
      <c r="Z124" s="4"/>
      <c r="AA124" s="4"/>
      <c r="AB124" s="4"/>
      <c r="AC124" s="4"/>
      <c r="AD124" s="4"/>
      <c r="AE124" s="4"/>
    </row>
    <row r="125" ht="15.75" customHeight="1">
      <c r="A125" s="155"/>
      <c r="B125" s="156"/>
      <c r="C125" s="156"/>
      <c r="D125" s="1"/>
      <c r="E125" s="1"/>
      <c r="F125" s="1"/>
      <c r="G125" s="1"/>
      <c r="H125" s="1"/>
      <c r="I125" s="1"/>
      <c r="J125" s="1"/>
      <c r="K125" s="1"/>
      <c r="L125" s="4"/>
      <c r="M125" s="4"/>
      <c r="N125" s="4"/>
      <c r="O125" s="4"/>
      <c r="P125" s="4"/>
      <c r="Q125" s="4"/>
      <c r="R125" s="4"/>
      <c r="S125" s="4"/>
      <c r="T125" s="4"/>
      <c r="U125" s="4"/>
      <c r="V125" s="4"/>
      <c r="W125" s="4"/>
      <c r="X125" s="4"/>
      <c r="Y125" s="4"/>
      <c r="Z125" s="4"/>
      <c r="AA125" s="4"/>
      <c r="AB125" s="4"/>
      <c r="AC125" s="4"/>
      <c r="AD125" s="4"/>
      <c r="AE125" s="4"/>
    </row>
    <row r="126" ht="15.75" customHeight="1">
      <c r="A126" s="155"/>
      <c r="B126" s="156"/>
      <c r="C126" s="156"/>
      <c r="D126" s="1"/>
      <c r="E126" s="1"/>
      <c r="F126" s="1"/>
      <c r="G126" s="1"/>
      <c r="H126" s="1"/>
      <c r="I126" s="1"/>
      <c r="J126" s="1"/>
      <c r="K126" s="1"/>
      <c r="L126" s="4"/>
      <c r="M126" s="4"/>
      <c r="N126" s="4"/>
      <c r="O126" s="4"/>
      <c r="P126" s="4"/>
      <c r="Q126" s="4"/>
      <c r="R126" s="4"/>
      <c r="S126" s="4"/>
      <c r="T126" s="4"/>
      <c r="U126" s="4"/>
      <c r="V126" s="4"/>
      <c r="W126" s="4"/>
      <c r="X126" s="4"/>
      <c r="Y126" s="4"/>
      <c r="Z126" s="4"/>
      <c r="AA126" s="4"/>
      <c r="AB126" s="4"/>
      <c r="AC126" s="4"/>
      <c r="AD126" s="4"/>
      <c r="AE126" s="4"/>
    </row>
    <row r="127" ht="15.75" customHeight="1">
      <c r="A127" s="155"/>
      <c r="B127" s="156"/>
      <c r="C127" s="156"/>
      <c r="D127" s="1"/>
      <c r="E127" s="1"/>
      <c r="F127" s="1"/>
      <c r="G127" s="1"/>
      <c r="H127" s="1"/>
      <c r="I127" s="1"/>
      <c r="J127" s="1"/>
      <c r="K127" s="1"/>
      <c r="L127" s="4"/>
      <c r="M127" s="4"/>
      <c r="N127" s="4"/>
      <c r="O127" s="4"/>
      <c r="P127" s="4"/>
      <c r="Q127" s="4"/>
      <c r="R127" s="4"/>
      <c r="S127" s="4"/>
      <c r="T127" s="4"/>
      <c r="U127" s="4"/>
      <c r="V127" s="4"/>
      <c r="W127" s="4"/>
      <c r="X127" s="4"/>
      <c r="Y127" s="4"/>
      <c r="Z127" s="4"/>
      <c r="AA127" s="4"/>
      <c r="AB127" s="4"/>
      <c r="AC127" s="4"/>
      <c r="AD127" s="4"/>
      <c r="AE127" s="4"/>
    </row>
    <row r="128" ht="15.75" customHeight="1">
      <c r="A128" s="155"/>
      <c r="B128" s="156"/>
      <c r="C128" s="156"/>
      <c r="D128" s="1"/>
      <c r="E128" s="1"/>
      <c r="F128" s="1"/>
      <c r="G128" s="1"/>
      <c r="H128" s="1"/>
      <c r="I128" s="1"/>
      <c r="J128" s="1"/>
      <c r="K128" s="1"/>
      <c r="L128" s="4"/>
      <c r="M128" s="4"/>
      <c r="N128" s="4"/>
      <c r="O128" s="4"/>
      <c r="P128" s="4"/>
      <c r="Q128" s="4"/>
      <c r="R128" s="4"/>
      <c r="S128" s="4"/>
      <c r="T128" s="4"/>
      <c r="U128" s="4"/>
      <c r="V128" s="4"/>
      <c r="W128" s="4"/>
      <c r="X128" s="4"/>
      <c r="Y128" s="4"/>
      <c r="Z128" s="4"/>
      <c r="AA128" s="4"/>
      <c r="AB128" s="4"/>
      <c r="AC128" s="4"/>
      <c r="AD128" s="4"/>
      <c r="AE128" s="4"/>
    </row>
    <row r="129" ht="15.75" customHeight="1">
      <c r="A129" s="155"/>
      <c r="B129" s="156"/>
      <c r="C129" s="156"/>
      <c r="D129" s="1"/>
      <c r="E129" s="1"/>
      <c r="F129" s="1"/>
      <c r="G129" s="1"/>
      <c r="H129" s="1"/>
      <c r="I129" s="1"/>
      <c r="J129" s="1"/>
      <c r="K129" s="1"/>
      <c r="L129" s="4"/>
      <c r="M129" s="4"/>
      <c r="N129" s="4"/>
      <c r="O129" s="4"/>
      <c r="P129" s="4"/>
      <c r="Q129" s="4"/>
      <c r="R129" s="4"/>
      <c r="S129" s="4"/>
      <c r="T129" s="4"/>
      <c r="U129" s="4"/>
      <c r="V129" s="4"/>
      <c r="W129" s="4"/>
      <c r="X129" s="4"/>
      <c r="Y129" s="4"/>
      <c r="Z129" s="4"/>
      <c r="AA129" s="4"/>
      <c r="AB129" s="4"/>
      <c r="AC129" s="4"/>
      <c r="AD129" s="4"/>
      <c r="AE129" s="4"/>
    </row>
    <row r="130" ht="15.75" customHeight="1">
      <c r="A130" s="155"/>
      <c r="B130" s="156"/>
      <c r="C130" s="156"/>
      <c r="D130" s="1"/>
      <c r="E130" s="1"/>
      <c r="F130" s="1"/>
      <c r="G130" s="1"/>
      <c r="H130" s="1"/>
      <c r="I130" s="1"/>
      <c r="J130" s="1"/>
      <c r="K130" s="1"/>
      <c r="L130" s="4"/>
      <c r="M130" s="4"/>
      <c r="N130" s="4"/>
      <c r="O130" s="4"/>
      <c r="P130" s="4"/>
      <c r="Q130" s="4"/>
      <c r="R130" s="4"/>
      <c r="S130" s="4"/>
      <c r="T130" s="4"/>
      <c r="U130" s="4"/>
      <c r="V130" s="4"/>
      <c r="W130" s="4"/>
      <c r="X130" s="4"/>
      <c r="Y130" s="4"/>
      <c r="Z130" s="4"/>
      <c r="AA130" s="4"/>
      <c r="AB130" s="4"/>
      <c r="AC130" s="4"/>
      <c r="AD130" s="4"/>
      <c r="AE130" s="4"/>
    </row>
    <row r="131" ht="15.75" customHeight="1">
      <c r="A131" s="155"/>
      <c r="B131" s="156"/>
      <c r="C131" s="156"/>
      <c r="D131" s="1"/>
      <c r="E131" s="1"/>
      <c r="F131" s="1"/>
      <c r="G131" s="1"/>
      <c r="H131" s="1"/>
      <c r="I131" s="1"/>
      <c r="J131" s="1"/>
      <c r="K131" s="1"/>
      <c r="L131" s="4"/>
      <c r="M131" s="4"/>
      <c r="N131" s="4"/>
      <c r="O131" s="4"/>
      <c r="P131" s="4"/>
      <c r="Q131" s="4"/>
      <c r="R131" s="4"/>
      <c r="S131" s="4"/>
      <c r="T131" s="4"/>
      <c r="U131" s="4"/>
      <c r="V131" s="4"/>
      <c r="W131" s="4"/>
      <c r="X131" s="4"/>
      <c r="Y131" s="4"/>
      <c r="Z131" s="4"/>
      <c r="AA131" s="4"/>
      <c r="AB131" s="4"/>
      <c r="AC131" s="4"/>
      <c r="AD131" s="4"/>
      <c r="AE131" s="4"/>
    </row>
    <row r="132" ht="15.75" customHeight="1">
      <c r="A132" s="155"/>
      <c r="B132" s="156"/>
      <c r="C132" s="156"/>
      <c r="D132" s="1"/>
      <c r="E132" s="1"/>
      <c r="F132" s="1"/>
      <c r="G132" s="1"/>
      <c r="H132" s="1"/>
      <c r="I132" s="1"/>
      <c r="J132" s="1"/>
      <c r="K132" s="1"/>
      <c r="L132" s="4"/>
      <c r="M132" s="4"/>
      <c r="N132" s="4"/>
      <c r="O132" s="4"/>
      <c r="P132" s="4"/>
      <c r="Q132" s="4"/>
      <c r="R132" s="4"/>
      <c r="S132" s="4"/>
      <c r="T132" s="4"/>
      <c r="U132" s="4"/>
      <c r="V132" s="4"/>
      <c r="W132" s="4"/>
      <c r="X132" s="4"/>
      <c r="Y132" s="4"/>
      <c r="Z132" s="4"/>
      <c r="AA132" s="4"/>
      <c r="AB132" s="4"/>
      <c r="AC132" s="4"/>
      <c r="AD132" s="4"/>
      <c r="AE132" s="4"/>
    </row>
    <row r="133" ht="15.75" customHeight="1">
      <c r="A133" s="155"/>
      <c r="B133" s="156"/>
      <c r="C133" s="156"/>
      <c r="D133" s="1"/>
      <c r="E133" s="1"/>
      <c r="F133" s="1"/>
      <c r="G133" s="1"/>
      <c r="H133" s="1"/>
      <c r="I133" s="1"/>
      <c r="J133" s="1"/>
      <c r="K133" s="1"/>
      <c r="L133" s="4"/>
      <c r="M133" s="4"/>
      <c r="N133" s="4"/>
      <c r="O133" s="4"/>
      <c r="P133" s="4"/>
      <c r="Q133" s="4"/>
      <c r="R133" s="4"/>
      <c r="S133" s="4"/>
      <c r="T133" s="4"/>
      <c r="U133" s="4"/>
      <c r="V133" s="4"/>
      <c r="W133" s="4"/>
      <c r="X133" s="4"/>
      <c r="Y133" s="4"/>
      <c r="Z133" s="4"/>
      <c r="AA133" s="4"/>
      <c r="AB133" s="4"/>
      <c r="AC133" s="4"/>
      <c r="AD133" s="4"/>
      <c r="AE133" s="4"/>
    </row>
    <row r="134" ht="15.75" customHeight="1">
      <c r="A134" s="155"/>
      <c r="B134" s="156"/>
      <c r="C134" s="156"/>
      <c r="D134" s="1"/>
      <c r="E134" s="1"/>
      <c r="F134" s="1"/>
      <c r="G134" s="1"/>
      <c r="H134" s="1"/>
      <c r="I134" s="1"/>
      <c r="J134" s="1"/>
      <c r="K134" s="1"/>
      <c r="L134" s="4"/>
      <c r="M134" s="4"/>
      <c r="N134" s="4"/>
      <c r="O134" s="4"/>
      <c r="P134" s="4"/>
      <c r="Q134" s="4"/>
      <c r="R134" s="4"/>
      <c r="S134" s="4"/>
      <c r="T134" s="4"/>
      <c r="U134" s="4"/>
      <c r="V134" s="4"/>
      <c r="W134" s="4"/>
      <c r="X134" s="4"/>
      <c r="Y134" s="4"/>
      <c r="Z134" s="4"/>
      <c r="AA134" s="4"/>
      <c r="AB134" s="4"/>
      <c r="AC134" s="4"/>
      <c r="AD134" s="4"/>
      <c r="AE134" s="4"/>
    </row>
    <row r="135" ht="15.75" customHeight="1">
      <c r="A135" s="155"/>
      <c r="B135" s="156"/>
      <c r="C135" s="156"/>
      <c r="D135" s="1"/>
      <c r="E135" s="1"/>
      <c r="F135" s="1"/>
      <c r="G135" s="1"/>
      <c r="H135" s="1"/>
      <c r="I135" s="1"/>
      <c r="J135" s="1"/>
      <c r="K135" s="1"/>
      <c r="L135" s="4"/>
      <c r="M135" s="4"/>
      <c r="N135" s="4"/>
      <c r="O135" s="4"/>
      <c r="P135" s="4"/>
      <c r="Q135" s="4"/>
      <c r="R135" s="4"/>
      <c r="S135" s="4"/>
      <c r="T135" s="4"/>
      <c r="U135" s="4"/>
      <c r="V135" s="4"/>
      <c r="W135" s="4"/>
      <c r="X135" s="4"/>
      <c r="Y135" s="4"/>
      <c r="Z135" s="4"/>
      <c r="AA135" s="4"/>
      <c r="AB135" s="4"/>
      <c r="AC135" s="4"/>
      <c r="AD135" s="4"/>
      <c r="AE135" s="4"/>
    </row>
    <row r="136" ht="15.75" customHeight="1">
      <c r="A136" s="155"/>
      <c r="B136" s="156"/>
      <c r="C136" s="156"/>
      <c r="D136" s="1"/>
      <c r="E136" s="1"/>
      <c r="F136" s="1"/>
      <c r="G136" s="1"/>
      <c r="H136" s="1"/>
      <c r="I136" s="1"/>
      <c r="J136" s="1"/>
      <c r="K136" s="1"/>
      <c r="L136" s="4"/>
      <c r="M136" s="4"/>
      <c r="N136" s="4"/>
      <c r="O136" s="4"/>
      <c r="P136" s="4"/>
      <c r="Q136" s="4"/>
      <c r="R136" s="4"/>
      <c r="S136" s="4"/>
      <c r="T136" s="4"/>
      <c r="U136" s="4"/>
      <c r="V136" s="4"/>
      <c r="W136" s="4"/>
      <c r="X136" s="4"/>
      <c r="Y136" s="4"/>
      <c r="Z136" s="4"/>
      <c r="AA136" s="4"/>
      <c r="AB136" s="4"/>
      <c r="AC136" s="4"/>
      <c r="AD136" s="4"/>
      <c r="AE136" s="4"/>
    </row>
    <row r="137" ht="15.75" customHeight="1">
      <c r="A137" s="155"/>
      <c r="B137" s="156"/>
      <c r="C137" s="156"/>
      <c r="D137" s="1"/>
      <c r="E137" s="1"/>
      <c r="F137" s="1"/>
      <c r="G137" s="1"/>
      <c r="H137" s="1"/>
      <c r="I137" s="1"/>
      <c r="J137" s="1"/>
      <c r="K137" s="1"/>
      <c r="L137" s="4"/>
      <c r="M137" s="4"/>
      <c r="N137" s="4"/>
      <c r="O137" s="4"/>
      <c r="P137" s="4"/>
      <c r="Q137" s="4"/>
      <c r="R137" s="4"/>
      <c r="S137" s="4"/>
      <c r="T137" s="4"/>
      <c r="U137" s="4"/>
      <c r="V137" s="4"/>
      <c r="W137" s="4"/>
      <c r="X137" s="4"/>
      <c r="Y137" s="4"/>
      <c r="Z137" s="4"/>
      <c r="AA137" s="4"/>
      <c r="AB137" s="4"/>
      <c r="AC137" s="4"/>
      <c r="AD137" s="4"/>
      <c r="AE137" s="4"/>
    </row>
    <row r="138" ht="15.75" customHeight="1">
      <c r="A138" s="155"/>
      <c r="B138" s="156"/>
      <c r="C138" s="156"/>
      <c r="D138" s="1"/>
      <c r="E138" s="1"/>
      <c r="F138" s="1"/>
      <c r="G138" s="1"/>
      <c r="H138" s="1"/>
      <c r="I138" s="1"/>
      <c r="J138" s="1"/>
      <c r="K138" s="1"/>
      <c r="L138" s="4"/>
      <c r="M138" s="4"/>
      <c r="N138" s="4"/>
      <c r="O138" s="4"/>
      <c r="P138" s="4"/>
      <c r="Q138" s="4"/>
      <c r="R138" s="4"/>
      <c r="S138" s="4"/>
      <c r="T138" s="4"/>
      <c r="U138" s="4"/>
      <c r="V138" s="4"/>
      <c r="W138" s="4"/>
      <c r="X138" s="4"/>
      <c r="Y138" s="4"/>
      <c r="Z138" s="4"/>
      <c r="AA138" s="4"/>
      <c r="AB138" s="4"/>
      <c r="AC138" s="4"/>
      <c r="AD138" s="4"/>
      <c r="AE138" s="4"/>
    </row>
    <row r="139" ht="15.75" customHeight="1">
      <c r="A139" s="155"/>
      <c r="B139" s="156"/>
      <c r="C139" s="156"/>
      <c r="D139" s="1"/>
      <c r="E139" s="1"/>
      <c r="F139" s="1"/>
      <c r="G139" s="1"/>
      <c r="H139" s="1"/>
      <c r="I139" s="1"/>
      <c r="J139" s="1"/>
      <c r="K139" s="1"/>
      <c r="L139" s="4"/>
      <c r="M139" s="4"/>
      <c r="N139" s="4"/>
      <c r="O139" s="4"/>
      <c r="P139" s="4"/>
      <c r="Q139" s="4"/>
      <c r="R139" s="4"/>
      <c r="S139" s="4"/>
      <c r="T139" s="4"/>
      <c r="U139" s="4"/>
      <c r="V139" s="4"/>
      <c r="W139" s="4"/>
      <c r="X139" s="4"/>
      <c r="Y139" s="4"/>
      <c r="Z139" s="4"/>
      <c r="AA139" s="4"/>
      <c r="AB139" s="4"/>
      <c r="AC139" s="4"/>
      <c r="AD139" s="4"/>
      <c r="AE139" s="4"/>
    </row>
    <row r="140" ht="15.75" customHeight="1">
      <c r="A140" s="155"/>
      <c r="B140" s="156"/>
      <c r="C140" s="156"/>
      <c r="D140" s="1"/>
      <c r="E140" s="1"/>
      <c r="F140" s="1"/>
      <c r="G140" s="1"/>
      <c r="H140" s="1"/>
      <c r="I140" s="1"/>
      <c r="J140" s="1"/>
      <c r="K140" s="1"/>
      <c r="L140" s="4"/>
      <c r="M140" s="4"/>
      <c r="N140" s="4"/>
      <c r="O140" s="4"/>
      <c r="P140" s="4"/>
      <c r="Q140" s="4"/>
      <c r="R140" s="4"/>
      <c r="S140" s="4"/>
      <c r="T140" s="4"/>
      <c r="U140" s="4"/>
      <c r="V140" s="4"/>
      <c r="W140" s="4"/>
      <c r="X140" s="4"/>
      <c r="Y140" s="4"/>
      <c r="Z140" s="4"/>
      <c r="AA140" s="4"/>
      <c r="AB140" s="4"/>
      <c r="AC140" s="4"/>
      <c r="AD140" s="4"/>
      <c r="AE140" s="4"/>
    </row>
    <row r="141" ht="15.75" customHeight="1">
      <c r="A141" s="155"/>
      <c r="B141" s="156"/>
      <c r="C141" s="156"/>
      <c r="D141" s="1"/>
      <c r="E141" s="1"/>
      <c r="F141" s="1"/>
      <c r="G141" s="1"/>
      <c r="H141" s="1"/>
      <c r="I141" s="1"/>
      <c r="J141" s="1"/>
      <c r="K141" s="1"/>
      <c r="L141" s="4"/>
      <c r="M141" s="4"/>
      <c r="N141" s="4"/>
      <c r="O141" s="4"/>
      <c r="P141" s="4"/>
      <c r="Q141" s="4"/>
      <c r="R141" s="4"/>
      <c r="S141" s="4"/>
      <c r="T141" s="4"/>
      <c r="U141" s="4"/>
      <c r="V141" s="4"/>
      <c r="W141" s="4"/>
      <c r="X141" s="4"/>
      <c r="Y141" s="4"/>
      <c r="Z141" s="4"/>
      <c r="AA141" s="4"/>
      <c r="AB141" s="4"/>
      <c r="AC141" s="4"/>
      <c r="AD141" s="4"/>
      <c r="AE141" s="4"/>
    </row>
    <row r="142" ht="15.75" customHeight="1">
      <c r="A142" s="155"/>
      <c r="B142" s="156"/>
      <c r="C142" s="156"/>
      <c r="D142" s="1"/>
      <c r="E142" s="1"/>
      <c r="F142" s="1"/>
      <c r="G142" s="1"/>
      <c r="H142" s="1"/>
      <c r="I142" s="1"/>
      <c r="J142" s="1"/>
      <c r="K142" s="1"/>
      <c r="L142" s="4"/>
      <c r="M142" s="4"/>
      <c r="N142" s="4"/>
      <c r="O142" s="4"/>
      <c r="P142" s="4"/>
      <c r="Q142" s="4"/>
      <c r="R142" s="4"/>
      <c r="S142" s="4"/>
      <c r="T142" s="4"/>
      <c r="U142" s="4"/>
      <c r="V142" s="4"/>
      <c r="W142" s="4"/>
      <c r="X142" s="4"/>
      <c r="Y142" s="4"/>
      <c r="Z142" s="4"/>
      <c r="AA142" s="4"/>
      <c r="AB142" s="4"/>
      <c r="AC142" s="4"/>
      <c r="AD142" s="4"/>
      <c r="AE142" s="4"/>
    </row>
    <row r="143" ht="15.75" customHeight="1">
      <c r="A143" s="155"/>
      <c r="B143" s="156"/>
      <c r="C143" s="156"/>
      <c r="D143" s="1"/>
      <c r="E143" s="1"/>
      <c r="F143" s="1"/>
      <c r="G143" s="1"/>
      <c r="H143" s="1"/>
      <c r="I143" s="1"/>
      <c r="J143" s="1"/>
      <c r="K143" s="1"/>
      <c r="L143" s="4"/>
      <c r="M143" s="4"/>
      <c r="N143" s="4"/>
      <c r="O143" s="4"/>
      <c r="P143" s="4"/>
      <c r="Q143" s="4"/>
      <c r="R143" s="4"/>
      <c r="S143" s="4"/>
      <c r="T143" s="4"/>
      <c r="U143" s="4"/>
      <c r="V143" s="4"/>
      <c r="W143" s="4"/>
      <c r="X143" s="4"/>
      <c r="Y143" s="4"/>
      <c r="Z143" s="4"/>
      <c r="AA143" s="4"/>
      <c r="AB143" s="4"/>
      <c r="AC143" s="4"/>
      <c r="AD143" s="4"/>
      <c r="AE143" s="4"/>
    </row>
    <row r="144" ht="15.75" customHeight="1">
      <c r="A144" s="155"/>
      <c r="B144" s="156"/>
      <c r="C144" s="156"/>
      <c r="D144" s="1"/>
      <c r="E144" s="1"/>
      <c r="F144" s="1"/>
      <c r="G144" s="1"/>
      <c r="H144" s="1"/>
      <c r="I144" s="1"/>
      <c r="J144" s="1"/>
      <c r="K144" s="1"/>
      <c r="L144" s="4"/>
      <c r="M144" s="4"/>
      <c r="N144" s="4"/>
      <c r="O144" s="4"/>
      <c r="P144" s="4"/>
      <c r="Q144" s="4"/>
      <c r="R144" s="4"/>
      <c r="S144" s="4"/>
      <c r="T144" s="4"/>
      <c r="U144" s="4"/>
      <c r="V144" s="4"/>
      <c r="W144" s="4"/>
      <c r="X144" s="4"/>
      <c r="Y144" s="4"/>
      <c r="Z144" s="4"/>
      <c r="AA144" s="4"/>
      <c r="AB144" s="4"/>
      <c r="AC144" s="4"/>
      <c r="AD144" s="4"/>
      <c r="AE144" s="4"/>
    </row>
    <row r="145" ht="15.75" customHeight="1">
      <c r="A145" s="155"/>
      <c r="B145" s="156"/>
      <c r="C145" s="156"/>
      <c r="D145" s="1"/>
      <c r="E145" s="1"/>
      <c r="F145" s="1"/>
      <c r="G145" s="1"/>
      <c r="H145" s="1"/>
      <c r="I145" s="1"/>
      <c r="J145" s="1"/>
      <c r="K145" s="1"/>
      <c r="L145" s="4"/>
      <c r="M145" s="4"/>
      <c r="N145" s="4"/>
      <c r="O145" s="4"/>
      <c r="P145" s="4"/>
      <c r="Q145" s="4"/>
      <c r="R145" s="4"/>
      <c r="S145" s="4"/>
      <c r="T145" s="4"/>
      <c r="U145" s="4"/>
      <c r="V145" s="4"/>
      <c r="W145" s="4"/>
      <c r="X145" s="4"/>
      <c r="Y145" s="4"/>
      <c r="Z145" s="4"/>
      <c r="AA145" s="4"/>
      <c r="AB145" s="4"/>
      <c r="AC145" s="4"/>
      <c r="AD145" s="4"/>
      <c r="AE145" s="4"/>
    </row>
    <row r="146" ht="15.75" customHeight="1">
      <c r="A146" s="155"/>
      <c r="B146" s="156"/>
      <c r="C146" s="156"/>
      <c r="D146" s="1"/>
      <c r="E146" s="1"/>
      <c r="F146" s="1"/>
      <c r="G146" s="1"/>
      <c r="H146" s="1"/>
      <c r="I146" s="1"/>
      <c r="J146" s="1"/>
      <c r="K146" s="1"/>
      <c r="L146" s="4"/>
      <c r="M146" s="4"/>
      <c r="N146" s="4"/>
      <c r="O146" s="4"/>
      <c r="P146" s="4"/>
      <c r="Q146" s="4"/>
      <c r="R146" s="4"/>
      <c r="S146" s="4"/>
      <c r="T146" s="4"/>
      <c r="U146" s="4"/>
      <c r="V146" s="4"/>
      <c r="W146" s="4"/>
      <c r="X146" s="4"/>
      <c r="Y146" s="4"/>
      <c r="Z146" s="4"/>
      <c r="AA146" s="4"/>
      <c r="AB146" s="4"/>
      <c r="AC146" s="4"/>
      <c r="AD146" s="4"/>
      <c r="AE146" s="4"/>
    </row>
    <row r="147" ht="15.75" customHeight="1">
      <c r="A147" s="155"/>
      <c r="B147" s="156"/>
      <c r="C147" s="156"/>
      <c r="D147" s="1"/>
      <c r="E147" s="1"/>
      <c r="F147" s="1"/>
      <c r="G147" s="1"/>
      <c r="H147" s="1"/>
      <c r="I147" s="1"/>
      <c r="J147" s="1"/>
      <c r="K147" s="1"/>
      <c r="L147" s="4"/>
      <c r="M147" s="4"/>
      <c r="N147" s="4"/>
      <c r="O147" s="4"/>
      <c r="P147" s="4"/>
      <c r="Q147" s="4"/>
      <c r="R147" s="4"/>
      <c r="S147" s="4"/>
      <c r="T147" s="4"/>
      <c r="U147" s="4"/>
      <c r="V147" s="4"/>
      <c r="W147" s="4"/>
      <c r="X147" s="4"/>
      <c r="Y147" s="4"/>
      <c r="Z147" s="4"/>
      <c r="AA147" s="4"/>
      <c r="AB147" s="4"/>
      <c r="AC147" s="4"/>
      <c r="AD147" s="4"/>
      <c r="AE147" s="4"/>
    </row>
    <row r="148" ht="15.75" customHeight="1">
      <c r="A148" s="155"/>
      <c r="B148" s="156"/>
      <c r="C148" s="156"/>
      <c r="D148" s="1"/>
      <c r="E148" s="1"/>
      <c r="F148" s="1"/>
      <c r="G148" s="1"/>
      <c r="H148" s="1"/>
      <c r="I148" s="1"/>
      <c r="J148" s="1"/>
      <c r="K148" s="1"/>
      <c r="L148" s="4"/>
      <c r="M148" s="4"/>
      <c r="N148" s="4"/>
      <c r="O148" s="4"/>
      <c r="P148" s="4"/>
      <c r="Q148" s="4"/>
      <c r="R148" s="4"/>
      <c r="S148" s="4"/>
      <c r="T148" s="4"/>
      <c r="U148" s="4"/>
      <c r="V148" s="4"/>
      <c r="W148" s="4"/>
      <c r="X148" s="4"/>
      <c r="Y148" s="4"/>
      <c r="Z148" s="4"/>
      <c r="AA148" s="4"/>
      <c r="AB148" s="4"/>
      <c r="AC148" s="4"/>
      <c r="AD148" s="4"/>
      <c r="AE148" s="4"/>
    </row>
    <row r="149" ht="15.75" customHeight="1">
      <c r="A149" s="155"/>
      <c r="B149" s="156"/>
      <c r="C149" s="156"/>
      <c r="D149" s="1"/>
      <c r="E149" s="1"/>
      <c r="F149" s="1"/>
      <c r="G149" s="1"/>
      <c r="H149" s="1"/>
      <c r="I149" s="1"/>
      <c r="J149" s="1"/>
      <c r="K149" s="1"/>
      <c r="L149" s="4"/>
      <c r="M149" s="4"/>
      <c r="N149" s="4"/>
      <c r="O149" s="4"/>
      <c r="P149" s="4"/>
      <c r="Q149" s="4"/>
      <c r="R149" s="4"/>
      <c r="S149" s="4"/>
      <c r="T149" s="4"/>
      <c r="U149" s="4"/>
      <c r="V149" s="4"/>
      <c r="W149" s="4"/>
      <c r="X149" s="4"/>
      <c r="Y149" s="4"/>
      <c r="Z149" s="4"/>
      <c r="AA149" s="4"/>
      <c r="AB149" s="4"/>
      <c r="AC149" s="4"/>
      <c r="AD149" s="4"/>
      <c r="AE149" s="4"/>
    </row>
    <row r="150" ht="15.75" customHeight="1">
      <c r="A150" s="155"/>
      <c r="B150" s="156"/>
      <c r="C150" s="156"/>
      <c r="D150" s="1"/>
      <c r="E150" s="1"/>
      <c r="F150" s="1"/>
      <c r="G150" s="1"/>
      <c r="H150" s="1"/>
      <c r="I150" s="1"/>
      <c r="J150" s="1"/>
      <c r="K150" s="1"/>
      <c r="L150" s="4"/>
      <c r="M150" s="4"/>
      <c r="N150" s="4"/>
      <c r="O150" s="4"/>
      <c r="P150" s="4"/>
      <c r="Q150" s="4"/>
      <c r="R150" s="4"/>
      <c r="S150" s="4"/>
      <c r="T150" s="4"/>
      <c r="U150" s="4"/>
      <c r="V150" s="4"/>
      <c r="W150" s="4"/>
      <c r="X150" s="4"/>
      <c r="Y150" s="4"/>
      <c r="Z150" s="4"/>
      <c r="AA150" s="4"/>
      <c r="AB150" s="4"/>
      <c r="AC150" s="4"/>
      <c r="AD150" s="4"/>
      <c r="AE150" s="4"/>
    </row>
    <row r="151" ht="15.75" customHeight="1">
      <c r="A151" s="155"/>
      <c r="B151" s="156"/>
      <c r="C151" s="156"/>
      <c r="D151" s="1"/>
      <c r="E151" s="1"/>
      <c r="F151" s="1"/>
      <c r="G151" s="1"/>
      <c r="H151" s="1"/>
      <c r="I151" s="1"/>
      <c r="J151" s="1"/>
      <c r="K151" s="1"/>
      <c r="L151" s="4"/>
      <c r="M151" s="4"/>
      <c r="N151" s="4"/>
      <c r="O151" s="4"/>
      <c r="P151" s="4"/>
      <c r="Q151" s="4"/>
      <c r="R151" s="4"/>
      <c r="S151" s="4"/>
      <c r="T151" s="4"/>
      <c r="U151" s="4"/>
      <c r="V151" s="4"/>
      <c r="W151" s="4"/>
      <c r="X151" s="4"/>
      <c r="Y151" s="4"/>
      <c r="Z151" s="4"/>
      <c r="AA151" s="4"/>
      <c r="AB151" s="4"/>
      <c r="AC151" s="4"/>
      <c r="AD151" s="4"/>
      <c r="AE151" s="4"/>
    </row>
    <row r="152" ht="15.75" customHeight="1">
      <c r="A152" s="155"/>
      <c r="B152" s="156"/>
      <c r="C152" s="156"/>
      <c r="D152" s="1"/>
      <c r="E152" s="1"/>
      <c r="F152" s="1"/>
      <c r="G152" s="1"/>
      <c r="H152" s="1"/>
      <c r="I152" s="1"/>
      <c r="J152" s="1"/>
      <c r="K152" s="1"/>
      <c r="L152" s="4"/>
      <c r="M152" s="4"/>
      <c r="N152" s="4"/>
      <c r="O152" s="4"/>
      <c r="P152" s="4"/>
      <c r="Q152" s="4"/>
      <c r="R152" s="4"/>
      <c r="S152" s="4"/>
      <c r="T152" s="4"/>
      <c r="U152" s="4"/>
      <c r="V152" s="4"/>
      <c r="W152" s="4"/>
      <c r="X152" s="4"/>
      <c r="Y152" s="4"/>
      <c r="Z152" s="4"/>
      <c r="AA152" s="4"/>
      <c r="AB152" s="4"/>
      <c r="AC152" s="4"/>
      <c r="AD152" s="4"/>
      <c r="AE152" s="4"/>
    </row>
    <row r="153" ht="15.75" customHeight="1">
      <c r="A153" s="155"/>
      <c r="B153" s="156"/>
      <c r="C153" s="156"/>
      <c r="D153" s="1"/>
      <c r="E153" s="1"/>
      <c r="F153" s="1"/>
      <c r="G153" s="1"/>
      <c r="H153" s="1"/>
      <c r="I153" s="1"/>
      <c r="J153" s="1"/>
      <c r="K153" s="1"/>
      <c r="L153" s="4"/>
      <c r="M153" s="4"/>
      <c r="N153" s="4"/>
      <c r="O153" s="4"/>
      <c r="P153" s="4"/>
      <c r="Q153" s="4"/>
      <c r="R153" s="4"/>
      <c r="S153" s="4"/>
      <c r="T153" s="4"/>
      <c r="U153" s="4"/>
      <c r="V153" s="4"/>
      <c r="W153" s="4"/>
      <c r="X153" s="4"/>
      <c r="Y153" s="4"/>
      <c r="Z153" s="4"/>
      <c r="AA153" s="4"/>
      <c r="AB153" s="4"/>
      <c r="AC153" s="4"/>
      <c r="AD153" s="4"/>
      <c r="AE153" s="4"/>
    </row>
    <row r="154" ht="15.75" customHeight="1">
      <c r="A154" s="155"/>
      <c r="B154" s="156"/>
      <c r="C154" s="156"/>
      <c r="D154" s="1"/>
      <c r="E154" s="1"/>
      <c r="F154" s="1"/>
      <c r="G154" s="1"/>
      <c r="H154" s="1"/>
      <c r="I154" s="1"/>
      <c r="J154" s="1"/>
      <c r="K154" s="1"/>
      <c r="L154" s="4"/>
      <c r="M154" s="4"/>
      <c r="N154" s="4"/>
      <c r="O154" s="4"/>
      <c r="P154" s="4"/>
      <c r="Q154" s="4"/>
      <c r="R154" s="4"/>
      <c r="S154" s="4"/>
      <c r="T154" s="4"/>
      <c r="U154" s="4"/>
      <c r="V154" s="4"/>
      <c r="W154" s="4"/>
      <c r="X154" s="4"/>
      <c r="Y154" s="4"/>
      <c r="Z154" s="4"/>
      <c r="AA154" s="4"/>
      <c r="AB154" s="4"/>
      <c r="AC154" s="4"/>
      <c r="AD154" s="4"/>
      <c r="AE154" s="4"/>
    </row>
    <row r="155" ht="15.75" customHeight="1">
      <c r="A155" s="155"/>
      <c r="B155" s="156"/>
      <c r="C155" s="156"/>
      <c r="D155" s="1"/>
      <c r="E155" s="1"/>
      <c r="F155" s="1"/>
      <c r="G155" s="1"/>
      <c r="H155" s="1"/>
      <c r="I155" s="1"/>
      <c r="J155" s="1"/>
      <c r="K155" s="1"/>
      <c r="L155" s="4"/>
      <c r="M155" s="4"/>
      <c r="N155" s="4"/>
      <c r="O155" s="4"/>
      <c r="P155" s="4"/>
      <c r="Q155" s="4"/>
      <c r="R155" s="4"/>
      <c r="S155" s="4"/>
      <c r="T155" s="4"/>
      <c r="U155" s="4"/>
      <c r="V155" s="4"/>
      <c r="W155" s="4"/>
      <c r="X155" s="4"/>
      <c r="Y155" s="4"/>
      <c r="Z155" s="4"/>
      <c r="AA155" s="4"/>
      <c r="AB155" s="4"/>
      <c r="AC155" s="4"/>
      <c r="AD155" s="4"/>
      <c r="AE155" s="4"/>
    </row>
    <row r="156" ht="15.75" customHeight="1">
      <c r="A156" s="155"/>
      <c r="B156" s="156"/>
      <c r="C156" s="156"/>
      <c r="D156" s="1"/>
      <c r="E156" s="1"/>
      <c r="F156" s="1"/>
      <c r="G156" s="1"/>
      <c r="H156" s="1"/>
      <c r="I156" s="1"/>
      <c r="J156" s="1"/>
      <c r="K156" s="1"/>
      <c r="L156" s="4"/>
      <c r="M156" s="4"/>
      <c r="N156" s="4"/>
      <c r="O156" s="4"/>
      <c r="P156" s="4"/>
      <c r="Q156" s="4"/>
      <c r="R156" s="4"/>
      <c r="S156" s="4"/>
      <c r="T156" s="4"/>
      <c r="U156" s="4"/>
      <c r="V156" s="4"/>
      <c r="W156" s="4"/>
      <c r="X156" s="4"/>
      <c r="Y156" s="4"/>
      <c r="Z156" s="4"/>
      <c r="AA156" s="4"/>
      <c r="AB156" s="4"/>
      <c r="AC156" s="4"/>
      <c r="AD156" s="4"/>
      <c r="AE156" s="4"/>
    </row>
    <row r="157" ht="15.75" customHeight="1">
      <c r="A157" s="155"/>
      <c r="B157" s="156"/>
      <c r="C157" s="156"/>
      <c r="D157" s="1"/>
      <c r="E157" s="1"/>
      <c r="F157" s="1"/>
      <c r="G157" s="1"/>
      <c r="H157" s="1"/>
      <c r="I157" s="1"/>
      <c r="J157" s="1"/>
      <c r="K157" s="1"/>
      <c r="L157" s="4"/>
      <c r="M157" s="4"/>
      <c r="N157" s="4"/>
      <c r="O157" s="4"/>
      <c r="P157" s="4"/>
      <c r="Q157" s="4"/>
      <c r="R157" s="4"/>
      <c r="S157" s="4"/>
      <c r="T157" s="4"/>
      <c r="U157" s="4"/>
      <c r="V157" s="4"/>
      <c r="W157" s="4"/>
      <c r="X157" s="4"/>
      <c r="Y157" s="4"/>
      <c r="Z157" s="4"/>
      <c r="AA157" s="4"/>
      <c r="AB157" s="4"/>
      <c r="AC157" s="4"/>
      <c r="AD157" s="4"/>
      <c r="AE157" s="4"/>
    </row>
    <row r="158" ht="15.75" customHeight="1">
      <c r="A158" s="155"/>
      <c r="B158" s="156"/>
      <c r="C158" s="156"/>
      <c r="D158" s="1"/>
      <c r="E158" s="1"/>
      <c r="F158" s="1"/>
      <c r="G158" s="1"/>
      <c r="H158" s="1"/>
      <c r="I158" s="1"/>
      <c r="J158" s="1"/>
      <c r="K158" s="1"/>
      <c r="L158" s="4"/>
      <c r="M158" s="4"/>
      <c r="N158" s="4"/>
      <c r="O158" s="4"/>
      <c r="P158" s="4"/>
      <c r="Q158" s="4"/>
      <c r="R158" s="4"/>
      <c r="S158" s="4"/>
      <c r="T158" s="4"/>
      <c r="U158" s="4"/>
      <c r="V158" s="4"/>
      <c r="W158" s="4"/>
      <c r="X158" s="4"/>
      <c r="Y158" s="4"/>
      <c r="Z158" s="4"/>
      <c r="AA158" s="4"/>
      <c r="AB158" s="4"/>
      <c r="AC158" s="4"/>
      <c r="AD158" s="4"/>
      <c r="AE158" s="4"/>
    </row>
    <row r="159" ht="15.75" customHeight="1">
      <c r="A159" s="155"/>
      <c r="B159" s="156"/>
      <c r="C159" s="156"/>
      <c r="D159" s="1"/>
      <c r="E159" s="1"/>
      <c r="F159" s="1"/>
      <c r="G159" s="1"/>
      <c r="H159" s="1"/>
      <c r="I159" s="1"/>
      <c r="J159" s="1"/>
      <c r="K159" s="1"/>
      <c r="L159" s="4"/>
      <c r="M159" s="4"/>
      <c r="N159" s="4"/>
      <c r="O159" s="4"/>
      <c r="P159" s="4"/>
      <c r="Q159" s="4"/>
      <c r="R159" s="4"/>
      <c r="S159" s="4"/>
      <c r="T159" s="4"/>
      <c r="U159" s="4"/>
      <c r="V159" s="4"/>
      <c r="W159" s="4"/>
      <c r="X159" s="4"/>
      <c r="Y159" s="4"/>
      <c r="Z159" s="4"/>
      <c r="AA159" s="4"/>
      <c r="AB159" s="4"/>
      <c r="AC159" s="4"/>
      <c r="AD159" s="4"/>
      <c r="AE159" s="4"/>
    </row>
    <row r="160" ht="15.75" customHeight="1">
      <c r="A160" s="155"/>
      <c r="B160" s="156"/>
      <c r="C160" s="156"/>
      <c r="D160" s="1"/>
      <c r="E160" s="1"/>
      <c r="F160" s="1"/>
      <c r="G160" s="1"/>
      <c r="H160" s="1"/>
      <c r="I160" s="1"/>
      <c r="J160" s="1"/>
      <c r="K160" s="1"/>
      <c r="L160" s="4"/>
      <c r="M160" s="4"/>
      <c r="N160" s="4"/>
      <c r="O160" s="4"/>
      <c r="P160" s="4"/>
      <c r="Q160" s="4"/>
      <c r="R160" s="4"/>
      <c r="S160" s="4"/>
      <c r="T160" s="4"/>
      <c r="U160" s="4"/>
      <c r="V160" s="4"/>
      <c r="W160" s="4"/>
      <c r="X160" s="4"/>
      <c r="Y160" s="4"/>
      <c r="Z160" s="4"/>
      <c r="AA160" s="4"/>
      <c r="AB160" s="4"/>
      <c r="AC160" s="4"/>
      <c r="AD160" s="4"/>
      <c r="AE160" s="4"/>
    </row>
    <row r="161" ht="15.75" customHeight="1">
      <c r="A161" s="155"/>
      <c r="B161" s="156"/>
      <c r="C161" s="156"/>
      <c r="D161" s="1"/>
      <c r="E161" s="1"/>
      <c r="F161" s="1"/>
      <c r="G161" s="1"/>
      <c r="H161" s="1"/>
      <c r="I161" s="1"/>
      <c r="J161" s="1"/>
      <c r="K161" s="1"/>
      <c r="L161" s="4"/>
      <c r="M161" s="4"/>
      <c r="N161" s="4"/>
      <c r="O161" s="4"/>
      <c r="P161" s="4"/>
      <c r="Q161" s="4"/>
      <c r="R161" s="4"/>
      <c r="S161" s="4"/>
      <c r="T161" s="4"/>
      <c r="U161" s="4"/>
      <c r="V161" s="4"/>
      <c r="W161" s="4"/>
      <c r="X161" s="4"/>
      <c r="Y161" s="4"/>
      <c r="Z161" s="4"/>
      <c r="AA161" s="4"/>
      <c r="AB161" s="4"/>
      <c r="AC161" s="4"/>
      <c r="AD161" s="4"/>
      <c r="AE161" s="4"/>
    </row>
    <row r="162" ht="15.75" customHeight="1">
      <c r="A162" s="155"/>
      <c r="B162" s="156"/>
      <c r="C162" s="156"/>
      <c r="D162" s="1"/>
      <c r="E162" s="1"/>
      <c r="F162" s="1"/>
      <c r="G162" s="1"/>
      <c r="H162" s="1"/>
      <c r="I162" s="1"/>
      <c r="J162" s="1"/>
      <c r="K162" s="1"/>
      <c r="L162" s="4"/>
      <c r="M162" s="4"/>
      <c r="N162" s="4"/>
      <c r="O162" s="4"/>
      <c r="P162" s="4"/>
      <c r="Q162" s="4"/>
      <c r="R162" s="4"/>
      <c r="S162" s="4"/>
      <c r="T162" s="4"/>
      <c r="U162" s="4"/>
      <c r="V162" s="4"/>
      <c r="W162" s="4"/>
      <c r="X162" s="4"/>
      <c r="Y162" s="4"/>
      <c r="Z162" s="4"/>
      <c r="AA162" s="4"/>
      <c r="AB162" s="4"/>
      <c r="AC162" s="4"/>
      <c r="AD162" s="4"/>
      <c r="AE162" s="4"/>
    </row>
    <row r="163" ht="15.75" customHeight="1">
      <c r="A163" s="155"/>
      <c r="B163" s="156"/>
      <c r="C163" s="156"/>
      <c r="D163" s="1"/>
      <c r="E163" s="1"/>
      <c r="F163" s="1"/>
      <c r="G163" s="1"/>
      <c r="H163" s="1"/>
      <c r="I163" s="1"/>
      <c r="J163" s="1"/>
      <c r="K163" s="1"/>
      <c r="L163" s="4"/>
      <c r="M163" s="4"/>
      <c r="N163" s="4"/>
      <c r="O163" s="4"/>
      <c r="P163" s="4"/>
      <c r="Q163" s="4"/>
      <c r="R163" s="4"/>
      <c r="S163" s="4"/>
      <c r="T163" s="4"/>
      <c r="U163" s="4"/>
      <c r="V163" s="4"/>
      <c r="W163" s="4"/>
      <c r="X163" s="4"/>
      <c r="Y163" s="4"/>
      <c r="Z163" s="4"/>
      <c r="AA163" s="4"/>
      <c r="AB163" s="4"/>
      <c r="AC163" s="4"/>
      <c r="AD163" s="4"/>
      <c r="AE163" s="4"/>
    </row>
    <row r="164" ht="15.75" customHeight="1">
      <c r="A164" s="155"/>
      <c r="B164" s="156"/>
      <c r="C164" s="156"/>
      <c r="D164" s="1"/>
      <c r="E164" s="1"/>
      <c r="F164" s="1"/>
      <c r="G164" s="1"/>
      <c r="H164" s="1"/>
      <c r="I164" s="1"/>
      <c r="J164" s="1"/>
      <c r="K164" s="1"/>
      <c r="L164" s="4"/>
      <c r="M164" s="4"/>
      <c r="N164" s="4"/>
      <c r="O164" s="4"/>
      <c r="P164" s="4"/>
      <c r="Q164" s="4"/>
      <c r="R164" s="4"/>
      <c r="S164" s="4"/>
      <c r="T164" s="4"/>
      <c r="U164" s="4"/>
      <c r="V164" s="4"/>
      <c r="W164" s="4"/>
      <c r="X164" s="4"/>
      <c r="Y164" s="4"/>
      <c r="Z164" s="4"/>
      <c r="AA164" s="4"/>
      <c r="AB164" s="4"/>
      <c r="AC164" s="4"/>
      <c r="AD164" s="4"/>
      <c r="AE164" s="4"/>
    </row>
    <row r="165" ht="15.75" customHeight="1">
      <c r="A165" s="155"/>
      <c r="B165" s="156"/>
      <c r="C165" s="156"/>
      <c r="D165" s="1"/>
      <c r="E165" s="1"/>
      <c r="F165" s="1"/>
      <c r="G165" s="1"/>
      <c r="H165" s="1"/>
      <c r="I165" s="1"/>
      <c r="J165" s="1"/>
      <c r="K165" s="1"/>
      <c r="L165" s="4"/>
      <c r="M165" s="4"/>
      <c r="N165" s="4"/>
      <c r="O165" s="4"/>
      <c r="P165" s="4"/>
      <c r="Q165" s="4"/>
      <c r="R165" s="4"/>
      <c r="S165" s="4"/>
      <c r="T165" s="4"/>
      <c r="U165" s="4"/>
      <c r="V165" s="4"/>
      <c r="W165" s="4"/>
      <c r="X165" s="4"/>
      <c r="Y165" s="4"/>
      <c r="Z165" s="4"/>
      <c r="AA165" s="4"/>
      <c r="AB165" s="4"/>
      <c r="AC165" s="4"/>
      <c r="AD165" s="4"/>
      <c r="AE165" s="4"/>
    </row>
    <row r="166" ht="15.75" customHeight="1">
      <c r="A166" s="155"/>
      <c r="B166" s="156"/>
      <c r="C166" s="156"/>
      <c r="D166" s="1"/>
      <c r="E166" s="1"/>
      <c r="F166" s="1"/>
      <c r="G166" s="1"/>
      <c r="H166" s="1"/>
      <c r="I166" s="1"/>
      <c r="J166" s="1"/>
      <c r="K166" s="1"/>
      <c r="L166" s="4"/>
      <c r="M166" s="4"/>
      <c r="N166" s="4"/>
      <c r="O166" s="4"/>
      <c r="P166" s="4"/>
      <c r="Q166" s="4"/>
      <c r="R166" s="4"/>
      <c r="S166" s="4"/>
      <c r="T166" s="4"/>
      <c r="U166" s="4"/>
      <c r="V166" s="4"/>
      <c r="W166" s="4"/>
      <c r="X166" s="4"/>
      <c r="Y166" s="4"/>
      <c r="Z166" s="4"/>
      <c r="AA166" s="4"/>
      <c r="AB166" s="4"/>
      <c r="AC166" s="4"/>
      <c r="AD166" s="4"/>
      <c r="AE166" s="4"/>
    </row>
    <row r="167" ht="15.75" customHeight="1">
      <c r="A167" s="155"/>
      <c r="B167" s="156"/>
      <c r="C167" s="156"/>
      <c r="D167" s="1"/>
      <c r="E167" s="1"/>
      <c r="F167" s="1"/>
      <c r="G167" s="1"/>
      <c r="H167" s="1"/>
      <c r="I167" s="1"/>
      <c r="J167" s="1"/>
      <c r="K167" s="1"/>
      <c r="L167" s="4"/>
      <c r="M167" s="4"/>
      <c r="N167" s="4"/>
      <c r="O167" s="4"/>
      <c r="P167" s="4"/>
      <c r="Q167" s="4"/>
      <c r="R167" s="4"/>
      <c r="S167" s="4"/>
      <c r="T167" s="4"/>
      <c r="U167" s="4"/>
      <c r="V167" s="4"/>
      <c r="W167" s="4"/>
      <c r="X167" s="4"/>
      <c r="Y167" s="4"/>
      <c r="Z167" s="4"/>
      <c r="AA167" s="4"/>
      <c r="AB167" s="4"/>
      <c r="AC167" s="4"/>
      <c r="AD167" s="4"/>
      <c r="AE167" s="4"/>
    </row>
    <row r="168" ht="15.75" customHeight="1">
      <c r="A168" s="155"/>
      <c r="B168" s="156"/>
      <c r="C168" s="156"/>
      <c r="D168" s="1"/>
      <c r="E168" s="1"/>
      <c r="F168" s="1"/>
      <c r="G168" s="1"/>
      <c r="H168" s="1"/>
      <c r="I168" s="1"/>
      <c r="J168" s="1"/>
      <c r="K168" s="1"/>
      <c r="L168" s="4"/>
      <c r="M168" s="4"/>
      <c r="N168" s="4"/>
      <c r="O168" s="4"/>
      <c r="P168" s="4"/>
      <c r="Q168" s="4"/>
      <c r="R168" s="4"/>
      <c r="S168" s="4"/>
      <c r="T168" s="4"/>
      <c r="U168" s="4"/>
      <c r="V168" s="4"/>
      <c r="W168" s="4"/>
      <c r="X168" s="4"/>
      <c r="Y168" s="4"/>
      <c r="Z168" s="4"/>
      <c r="AA168" s="4"/>
      <c r="AB168" s="4"/>
      <c r="AC168" s="4"/>
      <c r="AD168" s="4"/>
      <c r="AE168" s="4"/>
    </row>
    <row r="169" ht="15.75" customHeight="1">
      <c r="A169" s="155"/>
      <c r="B169" s="156"/>
      <c r="C169" s="156"/>
      <c r="D169" s="1"/>
      <c r="E169" s="1"/>
      <c r="F169" s="1"/>
      <c r="G169" s="1"/>
      <c r="H169" s="1"/>
      <c r="I169" s="1"/>
      <c r="J169" s="1"/>
      <c r="K169" s="1"/>
      <c r="L169" s="4"/>
      <c r="M169" s="4"/>
      <c r="N169" s="4"/>
      <c r="O169" s="4"/>
      <c r="P169" s="4"/>
      <c r="Q169" s="4"/>
      <c r="R169" s="4"/>
      <c r="S169" s="4"/>
      <c r="T169" s="4"/>
      <c r="U169" s="4"/>
      <c r="V169" s="4"/>
      <c r="W169" s="4"/>
      <c r="X169" s="4"/>
      <c r="Y169" s="4"/>
      <c r="Z169" s="4"/>
      <c r="AA169" s="4"/>
      <c r="AB169" s="4"/>
      <c r="AC169" s="4"/>
      <c r="AD169" s="4"/>
      <c r="AE169" s="4"/>
    </row>
    <row r="170" ht="15.75" customHeight="1">
      <c r="A170" s="155"/>
      <c r="B170" s="156"/>
      <c r="C170" s="156"/>
      <c r="D170" s="1"/>
      <c r="E170" s="1"/>
      <c r="F170" s="1"/>
      <c r="G170" s="1"/>
      <c r="H170" s="1"/>
      <c r="I170" s="1"/>
      <c r="J170" s="1"/>
      <c r="K170" s="1"/>
      <c r="L170" s="4"/>
      <c r="M170" s="4"/>
      <c r="N170" s="4"/>
      <c r="O170" s="4"/>
      <c r="P170" s="4"/>
      <c r="Q170" s="4"/>
      <c r="R170" s="4"/>
      <c r="S170" s="4"/>
      <c r="T170" s="4"/>
      <c r="U170" s="4"/>
      <c r="V170" s="4"/>
      <c r="W170" s="4"/>
      <c r="X170" s="4"/>
      <c r="Y170" s="4"/>
      <c r="Z170" s="4"/>
      <c r="AA170" s="4"/>
      <c r="AB170" s="4"/>
      <c r="AC170" s="4"/>
      <c r="AD170" s="4"/>
      <c r="AE170" s="4"/>
    </row>
    <row r="171" ht="15.75" customHeight="1">
      <c r="A171" s="155"/>
      <c r="B171" s="156"/>
      <c r="C171" s="156"/>
      <c r="D171" s="1"/>
      <c r="E171" s="1"/>
      <c r="F171" s="1"/>
      <c r="G171" s="1"/>
      <c r="H171" s="1"/>
      <c r="I171" s="1"/>
      <c r="J171" s="1"/>
      <c r="K171" s="1"/>
      <c r="L171" s="4"/>
      <c r="M171" s="4"/>
      <c r="N171" s="4"/>
      <c r="O171" s="4"/>
      <c r="P171" s="4"/>
      <c r="Q171" s="4"/>
      <c r="R171" s="4"/>
      <c r="S171" s="4"/>
      <c r="T171" s="4"/>
      <c r="U171" s="4"/>
      <c r="V171" s="4"/>
      <c r="W171" s="4"/>
      <c r="X171" s="4"/>
      <c r="Y171" s="4"/>
      <c r="Z171" s="4"/>
      <c r="AA171" s="4"/>
      <c r="AB171" s="4"/>
      <c r="AC171" s="4"/>
      <c r="AD171" s="4"/>
      <c r="AE171" s="4"/>
    </row>
    <row r="172" ht="15.75" customHeight="1">
      <c r="A172" s="155"/>
      <c r="B172" s="156"/>
      <c r="C172" s="156"/>
      <c r="D172" s="1"/>
      <c r="E172" s="1"/>
      <c r="F172" s="1"/>
      <c r="G172" s="1"/>
      <c r="H172" s="1"/>
      <c r="I172" s="1"/>
      <c r="J172" s="1"/>
      <c r="K172" s="1"/>
      <c r="L172" s="4"/>
      <c r="M172" s="4"/>
      <c r="N172" s="4"/>
      <c r="O172" s="4"/>
      <c r="P172" s="4"/>
      <c r="Q172" s="4"/>
      <c r="R172" s="4"/>
      <c r="S172" s="4"/>
      <c r="T172" s="4"/>
      <c r="U172" s="4"/>
      <c r="V172" s="4"/>
      <c r="W172" s="4"/>
      <c r="X172" s="4"/>
      <c r="Y172" s="4"/>
      <c r="Z172" s="4"/>
      <c r="AA172" s="4"/>
      <c r="AB172" s="4"/>
      <c r="AC172" s="4"/>
      <c r="AD172" s="4"/>
      <c r="AE172" s="4"/>
    </row>
    <row r="173" ht="15.75" customHeight="1">
      <c r="A173" s="155"/>
      <c r="B173" s="156"/>
      <c r="C173" s="156"/>
      <c r="D173" s="1"/>
      <c r="E173" s="1"/>
      <c r="F173" s="1"/>
      <c r="G173" s="1"/>
      <c r="H173" s="1"/>
      <c r="I173" s="1"/>
      <c r="J173" s="1"/>
      <c r="K173" s="1"/>
      <c r="L173" s="4"/>
      <c r="M173" s="4"/>
      <c r="N173" s="4"/>
      <c r="O173" s="4"/>
      <c r="P173" s="4"/>
      <c r="Q173" s="4"/>
      <c r="R173" s="4"/>
      <c r="S173" s="4"/>
      <c r="T173" s="4"/>
      <c r="U173" s="4"/>
      <c r="V173" s="4"/>
      <c r="W173" s="4"/>
      <c r="X173" s="4"/>
      <c r="Y173" s="4"/>
      <c r="Z173" s="4"/>
      <c r="AA173" s="4"/>
      <c r="AB173" s="4"/>
      <c r="AC173" s="4"/>
      <c r="AD173" s="4"/>
      <c r="AE173" s="4"/>
    </row>
    <row r="174" ht="15.75" customHeight="1">
      <c r="A174" s="155"/>
      <c r="B174" s="156"/>
      <c r="C174" s="156"/>
      <c r="D174" s="1"/>
      <c r="E174" s="1"/>
      <c r="F174" s="1"/>
      <c r="G174" s="1"/>
      <c r="H174" s="1"/>
      <c r="I174" s="1"/>
      <c r="J174" s="1"/>
      <c r="K174" s="1"/>
      <c r="L174" s="4"/>
      <c r="M174" s="4"/>
      <c r="N174" s="4"/>
      <c r="O174" s="4"/>
      <c r="P174" s="4"/>
      <c r="Q174" s="4"/>
      <c r="R174" s="4"/>
      <c r="S174" s="4"/>
      <c r="T174" s="4"/>
      <c r="U174" s="4"/>
      <c r="V174" s="4"/>
      <c r="W174" s="4"/>
      <c r="X174" s="4"/>
      <c r="Y174" s="4"/>
      <c r="Z174" s="4"/>
      <c r="AA174" s="4"/>
      <c r="AB174" s="4"/>
      <c r="AC174" s="4"/>
      <c r="AD174" s="4"/>
      <c r="AE174" s="4"/>
    </row>
    <row r="175" ht="15.75" customHeight="1">
      <c r="A175" s="155"/>
      <c r="B175" s="156"/>
      <c r="C175" s="156"/>
      <c r="D175" s="1"/>
      <c r="E175" s="1"/>
      <c r="F175" s="1"/>
      <c r="G175" s="1"/>
      <c r="H175" s="1"/>
      <c r="I175" s="1"/>
      <c r="J175" s="1"/>
      <c r="K175" s="1"/>
      <c r="L175" s="4"/>
      <c r="M175" s="4"/>
      <c r="N175" s="4"/>
      <c r="O175" s="4"/>
      <c r="P175" s="4"/>
      <c r="Q175" s="4"/>
      <c r="R175" s="4"/>
      <c r="S175" s="4"/>
      <c r="T175" s="4"/>
      <c r="U175" s="4"/>
      <c r="V175" s="4"/>
      <c r="W175" s="4"/>
      <c r="X175" s="4"/>
      <c r="Y175" s="4"/>
      <c r="Z175" s="4"/>
      <c r="AA175" s="4"/>
      <c r="AB175" s="4"/>
      <c r="AC175" s="4"/>
      <c r="AD175" s="4"/>
      <c r="AE175" s="4"/>
    </row>
    <row r="176" ht="15.75" customHeight="1">
      <c r="A176" s="155"/>
      <c r="B176" s="156"/>
      <c r="C176" s="156"/>
      <c r="D176" s="1"/>
      <c r="E176" s="1"/>
      <c r="F176" s="1"/>
      <c r="G176" s="1"/>
      <c r="H176" s="1"/>
      <c r="I176" s="1"/>
      <c r="J176" s="1"/>
      <c r="K176" s="1"/>
      <c r="L176" s="4"/>
      <c r="M176" s="4"/>
      <c r="N176" s="4"/>
      <c r="O176" s="4"/>
      <c r="P176" s="4"/>
      <c r="Q176" s="4"/>
      <c r="R176" s="4"/>
      <c r="S176" s="4"/>
      <c r="T176" s="4"/>
      <c r="U176" s="4"/>
      <c r="V176" s="4"/>
      <c r="W176" s="4"/>
      <c r="X176" s="4"/>
      <c r="Y176" s="4"/>
      <c r="Z176" s="4"/>
      <c r="AA176" s="4"/>
      <c r="AB176" s="4"/>
      <c r="AC176" s="4"/>
      <c r="AD176" s="4"/>
      <c r="AE176" s="4"/>
    </row>
    <row r="177" ht="15.75" customHeight="1">
      <c r="A177" s="155"/>
      <c r="B177" s="156"/>
      <c r="C177" s="156"/>
      <c r="D177" s="1"/>
      <c r="E177" s="1"/>
      <c r="F177" s="1"/>
      <c r="G177" s="1"/>
      <c r="H177" s="1"/>
      <c r="I177" s="1"/>
      <c r="J177" s="1"/>
      <c r="K177" s="1"/>
      <c r="L177" s="4"/>
      <c r="M177" s="4"/>
      <c r="N177" s="4"/>
      <c r="O177" s="4"/>
      <c r="P177" s="4"/>
      <c r="Q177" s="4"/>
      <c r="R177" s="4"/>
      <c r="S177" s="4"/>
      <c r="T177" s="4"/>
      <c r="U177" s="4"/>
      <c r="V177" s="4"/>
      <c r="W177" s="4"/>
      <c r="X177" s="4"/>
      <c r="Y177" s="4"/>
      <c r="Z177" s="4"/>
      <c r="AA177" s="4"/>
      <c r="AB177" s="4"/>
      <c r="AC177" s="4"/>
      <c r="AD177" s="4"/>
      <c r="AE177" s="4"/>
    </row>
    <row r="178" ht="15.75" customHeight="1">
      <c r="A178" s="155"/>
      <c r="B178" s="156"/>
      <c r="C178" s="156"/>
      <c r="D178" s="1"/>
      <c r="E178" s="1"/>
      <c r="F178" s="1"/>
      <c r="G178" s="1"/>
      <c r="H178" s="1"/>
      <c r="I178" s="1"/>
      <c r="J178" s="1"/>
      <c r="K178" s="1"/>
      <c r="L178" s="4"/>
      <c r="M178" s="4"/>
      <c r="N178" s="4"/>
      <c r="O178" s="4"/>
      <c r="P178" s="4"/>
      <c r="Q178" s="4"/>
      <c r="R178" s="4"/>
      <c r="S178" s="4"/>
      <c r="T178" s="4"/>
      <c r="U178" s="4"/>
      <c r="V178" s="4"/>
      <c r="W178" s="4"/>
      <c r="X178" s="4"/>
      <c r="Y178" s="4"/>
      <c r="Z178" s="4"/>
      <c r="AA178" s="4"/>
      <c r="AB178" s="4"/>
      <c r="AC178" s="4"/>
      <c r="AD178" s="4"/>
      <c r="AE178" s="4"/>
    </row>
    <row r="179" ht="15.75" customHeight="1">
      <c r="A179" s="155"/>
      <c r="B179" s="156"/>
      <c r="C179" s="156"/>
      <c r="D179" s="1"/>
      <c r="E179" s="1"/>
      <c r="F179" s="1"/>
      <c r="G179" s="1"/>
      <c r="H179" s="1"/>
      <c r="I179" s="1"/>
      <c r="J179" s="1"/>
      <c r="K179" s="1"/>
      <c r="L179" s="4"/>
      <c r="M179" s="4"/>
      <c r="N179" s="4"/>
      <c r="O179" s="4"/>
      <c r="P179" s="4"/>
      <c r="Q179" s="4"/>
      <c r="R179" s="4"/>
      <c r="S179" s="4"/>
      <c r="T179" s="4"/>
      <c r="U179" s="4"/>
      <c r="V179" s="4"/>
      <c r="W179" s="4"/>
      <c r="X179" s="4"/>
      <c r="Y179" s="4"/>
      <c r="Z179" s="4"/>
      <c r="AA179" s="4"/>
      <c r="AB179" s="4"/>
      <c r="AC179" s="4"/>
      <c r="AD179" s="4"/>
      <c r="AE179" s="4"/>
    </row>
    <row r="180" ht="15.75" customHeight="1">
      <c r="A180" s="155"/>
      <c r="B180" s="156"/>
      <c r="C180" s="156"/>
      <c r="D180" s="1"/>
      <c r="E180" s="1"/>
      <c r="F180" s="1"/>
      <c r="G180" s="1"/>
      <c r="H180" s="1"/>
      <c r="I180" s="1"/>
      <c r="J180" s="1"/>
      <c r="K180" s="1"/>
      <c r="L180" s="4"/>
      <c r="M180" s="4"/>
      <c r="N180" s="4"/>
      <c r="O180" s="4"/>
      <c r="P180" s="4"/>
      <c r="Q180" s="4"/>
      <c r="R180" s="4"/>
      <c r="S180" s="4"/>
      <c r="T180" s="4"/>
      <c r="U180" s="4"/>
      <c r="V180" s="4"/>
      <c r="W180" s="4"/>
      <c r="X180" s="4"/>
      <c r="Y180" s="4"/>
      <c r="Z180" s="4"/>
      <c r="AA180" s="4"/>
      <c r="AB180" s="4"/>
      <c r="AC180" s="4"/>
      <c r="AD180" s="4"/>
      <c r="AE180" s="4"/>
    </row>
    <row r="181" ht="15.75" customHeight="1">
      <c r="A181" s="155"/>
      <c r="B181" s="156"/>
      <c r="C181" s="156"/>
      <c r="D181" s="1"/>
      <c r="E181" s="1"/>
      <c r="F181" s="1"/>
      <c r="G181" s="1"/>
      <c r="H181" s="1"/>
      <c r="I181" s="1"/>
      <c r="J181" s="1"/>
      <c r="K181" s="1"/>
      <c r="L181" s="4"/>
      <c r="M181" s="4"/>
      <c r="N181" s="4"/>
      <c r="O181" s="4"/>
      <c r="P181" s="4"/>
      <c r="Q181" s="4"/>
      <c r="R181" s="4"/>
      <c r="S181" s="4"/>
      <c r="T181" s="4"/>
      <c r="U181" s="4"/>
      <c r="V181" s="4"/>
      <c r="W181" s="4"/>
      <c r="X181" s="4"/>
      <c r="Y181" s="4"/>
      <c r="Z181" s="4"/>
      <c r="AA181" s="4"/>
      <c r="AB181" s="4"/>
      <c r="AC181" s="4"/>
      <c r="AD181" s="4"/>
      <c r="AE181" s="4"/>
    </row>
    <row r="182" ht="15.75" customHeight="1">
      <c r="A182" s="155"/>
      <c r="B182" s="156"/>
      <c r="C182" s="156"/>
      <c r="D182" s="1"/>
      <c r="E182" s="1"/>
      <c r="F182" s="1"/>
      <c r="G182" s="1"/>
      <c r="H182" s="1"/>
      <c r="I182" s="1"/>
      <c r="J182" s="1"/>
      <c r="K182" s="1"/>
      <c r="L182" s="4"/>
      <c r="M182" s="4"/>
      <c r="N182" s="4"/>
      <c r="O182" s="4"/>
      <c r="P182" s="4"/>
      <c r="Q182" s="4"/>
      <c r="R182" s="4"/>
      <c r="S182" s="4"/>
      <c r="T182" s="4"/>
      <c r="U182" s="4"/>
      <c r="V182" s="4"/>
      <c r="W182" s="4"/>
      <c r="X182" s="4"/>
      <c r="Y182" s="4"/>
      <c r="Z182" s="4"/>
      <c r="AA182" s="4"/>
      <c r="AB182" s="4"/>
      <c r="AC182" s="4"/>
      <c r="AD182" s="4"/>
      <c r="AE182" s="4"/>
    </row>
    <row r="183" ht="15.75" customHeight="1">
      <c r="A183" s="155"/>
      <c r="B183" s="156"/>
      <c r="C183" s="156"/>
      <c r="D183" s="1"/>
      <c r="E183" s="1"/>
      <c r="F183" s="1"/>
      <c r="G183" s="1"/>
      <c r="H183" s="1"/>
      <c r="I183" s="1"/>
      <c r="J183" s="1"/>
      <c r="K183" s="1"/>
      <c r="L183" s="4"/>
      <c r="M183" s="4"/>
      <c r="N183" s="4"/>
      <c r="O183" s="4"/>
      <c r="P183" s="4"/>
      <c r="Q183" s="4"/>
      <c r="R183" s="4"/>
      <c r="S183" s="4"/>
      <c r="T183" s="4"/>
      <c r="U183" s="4"/>
      <c r="V183" s="4"/>
      <c r="W183" s="4"/>
      <c r="X183" s="4"/>
      <c r="Y183" s="4"/>
      <c r="Z183" s="4"/>
      <c r="AA183" s="4"/>
      <c r="AB183" s="4"/>
      <c r="AC183" s="4"/>
      <c r="AD183" s="4"/>
      <c r="AE183" s="4"/>
    </row>
    <row r="184" ht="15.75" customHeight="1">
      <c r="A184" s="155"/>
      <c r="B184" s="156"/>
      <c r="C184" s="156"/>
      <c r="D184" s="1"/>
      <c r="E184" s="1"/>
      <c r="F184" s="1"/>
      <c r="G184" s="1"/>
      <c r="H184" s="1"/>
      <c r="I184" s="1"/>
      <c r="J184" s="1"/>
      <c r="K184" s="1"/>
      <c r="L184" s="4"/>
      <c r="M184" s="4"/>
      <c r="N184" s="4"/>
      <c r="O184" s="4"/>
      <c r="P184" s="4"/>
      <c r="Q184" s="4"/>
      <c r="R184" s="4"/>
      <c r="S184" s="4"/>
      <c r="T184" s="4"/>
      <c r="U184" s="4"/>
      <c r="V184" s="4"/>
      <c r="W184" s="4"/>
      <c r="X184" s="4"/>
      <c r="Y184" s="4"/>
      <c r="Z184" s="4"/>
      <c r="AA184" s="4"/>
      <c r="AB184" s="4"/>
      <c r="AC184" s="4"/>
      <c r="AD184" s="4"/>
      <c r="AE184" s="4"/>
    </row>
    <row r="185" ht="15.75" customHeight="1">
      <c r="A185" s="155"/>
      <c r="B185" s="156"/>
      <c r="C185" s="156"/>
      <c r="D185" s="1"/>
      <c r="E185" s="1"/>
      <c r="F185" s="1"/>
      <c r="G185" s="1"/>
      <c r="H185" s="1"/>
      <c r="I185" s="1"/>
      <c r="J185" s="1"/>
      <c r="K185" s="1"/>
      <c r="L185" s="4"/>
      <c r="M185" s="4"/>
      <c r="N185" s="4"/>
      <c r="O185" s="4"/>
      <c r="P185" s="4"/>
      <c r="Q185" s="4"/>
      <c r="R185" s="4"/>
      <c r="S185" s="4"/>
      <c r="T185" s="4"/>
      <c r="U185" s="4"/>
      <c r="V185" s="4"/>
      <c r="W185" s="4"/>
      <c r="X185" s="4"/>
      <c r="Y185" s="4"/>
      <c r="Z185" s="4"/>
      <c r="AA185" s="4"/>
      <c r="AB185" s="4"/>
      <c r="AC185" s="4"/>
      <c r="AD185" s="4"/>
      <c r="AE185" s="4"/>
    </row>
    <row r="186" ht="15.75" customHeight="1">
      <c r="A186" s="155"/>
      <c r="B186" s="156"/>
      <c r="C186" s="156"/>
      <c r="D186" s="1"/>
      <c r="E186" s="1"/>
      <c r="F186" s="1"/>
      <c r="G186" s="1"/>
      <c r="H186" s="1"/>
      <c r="I186" s="1"/>
      <c r="J186" s="1"/>
      <c r="K186" s="1"/>
      <c r="L186" s="4"/>
      <c r="M186" s="4"/>
      <c r="N186" s="4"/>
      <c r="O186" s="4"/>
      <c r="P186" s="4"/>
      <c r="Q186" s="4"/>
      <c r="R186" s="4"/>
      <c r="S186" s="4"/>
      <c r="T186" s="4"/>
      <c r="U186" s="4"/>
      <c r="V186" s="4"/>
      <c r="W186" s="4"/>
      <c r="X186" s="4"/>
      <c r="Y186" s="4"/>
      <c r="Z186" s="4"/>
      <c r="AA186" s="4"/>
      <c r="AB186" s="4"/>
      <c r="AC186" s="4"/>
      <c r="AD186" s="4"/>
      <c r="AE186" s="4"/>
    </row>
    <row r="187" ht="15.75" customHeight="1">
      <c r="A187" s="155"/>
      <c r="B187" s="156"/>
      <c r="C187" s="156"/>
      <c r="D187" s="1"/>
      <c r="E187" s="1"/>
      <c r="F187" s="1"/>
      <c r="G187" s="1"/>
      <c r="H187" s="1"/>
      <c r="I187" s="1"/>
      <c r="J187" s="1"/>
      <c r="K187" s="1"/>
      <c r="L187" s="4"/>
      <c r="M187" s="4"/>
      <c r="N187" s="4"/>
      <c r="O187" s="4"/>
      <c r="P187" s="4"/>
      <c r="Q187" s="4"/>
      <c r="R187" s="4"/>
      <c r="S187" s="4"/>
      <c r="T187" s="4"/>
      <c r="U187" s="4"/>
      <c r="V187" s="4"/>
      <c r="W187" s="4"/>
      <c r="X187" s="4"/>
      <c r="Y187" s="4"/>
      <c r="Z187" s="4"/>
      <c r="AA187" s="4"/>
      <c r="AB187" s="4"/>
      <c r="AC187" s="4"/>
      <c r="AD187" s="4"/>
      <c r="AE187" s="4"/>
    </row>
    <row r="188" ht="15.75" customHeight="1">
      <c r="A188" s="155"/>
      <c r="B188" s="156"/>
      <c r="C188" s="156"/>
      <c r="D188" s="1"/>
      <c r="E188" s="1"/>
      <c r="F188" s="1"/>
      <c r="G188" s="1"/>
      <c r="H188" s="1"/>
      <c r="I188" s="1"/>
      <c r="J188" s="1"/>
      <c r="K188" s="1"/>
      <c r="L188" s="4"/>
      <c r="M188" s="4"/>
      <c r="N188" s="4"/>
      <c r="O188" s="4"/>
      <c r="P188" s="4"/>
      <c r="Q188" s="4"/>
      <c r="R188" s="4"/>
      <c r="S188" s="4"/>
      <c r="T188" s="4"/>
      <c r="U188" s="4"/>
      <c r="V188" s="4"/>
      <c r="W188" s="4"/>
      <c r="X188" s="4"/>
      <c r="Y188" s="4"/>
      <c r="Z188" s="4"/>
      <c r="AA188" s="4"/>
      <c r="AB188" s="4"/>
      <c r="AC188" s="4"/>
      <c r="AD188" s="4"/>
      <c r="AE188" s="4"/>
    </row>
    <row r="189" ht="15.75" customHeight="1">
      <c r="A189" s="155"/>
      <c r="B189" s="156"/>
      <c r="C189" s="156"/>
      <c r="D189" s="1"/>
      <c r="E189" s="1"/>
      <c r="F189" s="1"/>
      <c r="G189" s="1"/>
      <c r="H189" s="1"/>
      <c r="I189" s="1"/>
      <c r="J189" s="1"/>
      <c r="K189" s="1"/>
      <c r="L189" s="4"/>
      <c r="M189" s="4"/>
      <c r="N189" s="4"/>
      <c r="O189" s="4"/>
      <c r="P189" s="4"/>
      <c r="Q189" s="4"/>
      <c r="R189" s="4"/>
      <c r="S189" s="4"/>
      <c r="T189" s="4"/>
      <c r="U189" s="4"/>
      <c r="V189" s="4"/>
      <c r="W189" s="4"/>
      <c r="X189" s="4"/>
      <c r="Y189" s="4"/>
      <c r="Z189" s="4"/>
      <c r="AA189" s="4"/>
      <c r="AB189" s="4"/>
      <c r="AC189" s="4"/>
      <c r="AD189" s="4"/>
      <c r="AE189" s="4"/>
    </row>
    <row r="190" ht="15.75" customHeight="1">
      <c r="A190" s="155"/>
      <c r="B190" s="156"/>
      <c r="C190" s="156"/>
      <c r="D190" s="1"/>
      <c r="E190" s="1"/>
      <c r="F190" s="1"/>
      <c r="G190" s="1"/>
      <c r="H190" s="1"/>
      <c r="I190" s="1"/>
      <c r="J190" s="1"/>
      <c r="K190" s="1"/>
      <c r="L190" s="4"/>
      <c r="M190" s="4"/>
      <c r="N190" s="4"/>
      <c r="O190" s="4"/>
      <c r="P190" s="4"/>
      <c r="Q190" s="4"/>
      <c r="R190" s="4"/>
      <c r="S190" s="4"/>
      <c r="T190" s="4"/>
      <c r="U190" s="4"/>
      <c r="V190" s="4"/>
      <c r="W190" s="4"/>
      <c r="X190" s="4"/>
      <c r="Y190" s="4"/>
      <c r="Z190" s="4"/>
      <c r="AA190" s="4"/>
      <c r="AB190" s="4"/>
      <c r="AC190" s="4"/>
      <c r="AD190" s="4"/>
      <c r="AE190" s="4"/>
    </row>
    <row r="191" ht="15.75" customHeight="1">
      <c r="A191" s="155"/>
      <c r="B191" s="156"/>
      <c r="C191" s="156"/>
      <c r="D191" s="1"/>
      <c r="E191" s="1"/>
      <c r="F191" s="1"/>
      <c r="G191" s="1"/>
      <c r="H191" s="1"/>
      <c r="I191" s="1"/>
      <c r="J191" s="1"/>
      <c r="K191" s="1"/>
      <c r="L191" s="4"/>
      <c r="M191" s="4"/>
      <c r="N191" s="4"/>
      <c r="O191" s="4"/>
      <c r="P191" s="4"/>
      <c r="Q191" s="4"/>
      <c r="R191" s="4"/>
      <c r="S191" s="4"/>
      <c r="T191" s="4"/>
      <c r="U191" s="4"/>
      <c r="V191" s="4"/>
      <c r="W191" s="4"/>
      <c r="X191" s="4"/>
      <c r="Y191" s="4"/>
      <c r="Z191" s="4"/>
      <c r="AA191" s="4"/>
      <c r="AB191" s="4"/>
      <c r="AC191" s="4"/>
      <c r="AD191" s="4"/>
      <c r="AE191" s="4"/>
    </row>
    <row r="192" ht="15.75" customHeight="1">
      <c r="A192" s="155"/>
      <c r="B192" s="156"/>
      <c r="C192" s="156"/>
      <c r="D192" s="1"/>
      <c r="E192" s="1"/>
      <c r="F192" s="1"/>
      <c r="G192" s="1"/>
      <c r="H192" s="1"/>
      <c r="I192" s="1"/>
      <c r="J192" s="1"/>
      <c r="K192" s="1"/>
      <c r="L192" s="4"/>
      <c r="M192" s="4"/>
      <c r="N192" s="4"/>
      <c r="O192" s="4"/>
      <c r="P192" s="4"/>
      <c r="Q192" s="4"/>
      <c r="R192" s="4"/>
      <c r="S192" s="4"/>
      <c r="T192" s="4"/>
      <c r="U192" s="4"/>
      <c r="V192" s="4"/>
      <c r="W192" s="4"/>
      <c r="X192" s="4"/>
      <c r="Y192" s="4"/>
      <c r="Z192" s="4"/>
      <c r="AA192" s="4"/>
      <c r="AB192" s="4"/>
      <c r="AC192" s="4"/>
      <c r="AD192" s="4"/>
      <c r="AE192" s="4"/>
    </row>
    <row r="193" ht="15.75" customHeight="1">
      <c r="A193" s="155"/>
      <c r="B193" s="156"/>
      <c r="C193" s="156"/>
      <c r="D193" s="1"/>
      <c r="E193" s="1"/>
      <c r="F193" s="1"/>
      <c r="G193" s="1"/>
      <c r="H193" s="1"/>
      <c r="I193" s="1"/>
      <c r="J193" s="1"/>
      <c r="K193" s="1"/>
      <c r="L193" s="4"/>
      <c r="M193" s="4"/>
      <c r="N193" s="4"/>
      <c r="O193" s="4"/>
      <c r="P193" s="4"/>
      <c r="Q193" s="4"/>
      <c r="R193" s="4"/>
      <c r="S193" s="4"/>
      <c r="T193" s="4"/>
      <c r="U193" s="4"/>
      <c r="V193" s="4"/>
      <c r="W193" s="4"/>
      <c r="X193" s="4"/>
      <c r="Y193" s="4"/>
      <c r="Z193" s="4"/>
      <c r="AA193" s="4"/>
      <c r="AB193" s="4"/>
      <c r="AC193" s="4"/>
      <c r="AD193" s="4"/>
      <c r="AE193" s="4"/>
    </row>
    <row r="194" ht="15.75" customHeight="1">
      <c r="A194" s="155"/>
      <c r="B194" s="156"/>
      <c r="C194" s="156"/>
      <c r="D194" s="1"/>
      <c r="E194" s="1"/>
      <c r="F194" s="1"/>
      <c r="G194" s="1"/>
      <c r="H194" s="1"/>
      <c r="I194" s="1"/>
      <c r="J194" s="1"/>
      <c r="K194" s="1"/>
      <c r="L194" s="4"/>
      <c r="M194" s="4"/>
      <c r="N194" s="4"/>
      <c r="O194" s="4"/>
      <c r="P194" s="4"/>
      <c r="Q194" s="4"/>
      <c r="R194" s="4"/>
      <c r="S194" s="4"/>
      <c r="T194" s="4"/>
      <c r="U194" s="4"/>
      <c r="V194" s="4"/>
      <c r="W194" s="4"/>
      <c r="X194" s="4"/>
      <c r="Y194" s="4"/>
      <c r="Z194" s="4"/>
      <c r="AA194" s="4"/>
      <c r="AB194" s="4"/>
      <c r="AC194" s="4"/>
      <c r="AD194" s="4"/>
      <c r="AE194" s="4"/>
    </row>
    <row r="195" ht="15.75" customHeight="1">
      <c r="A195" s="155"/>
      <c r="B195" s="156"/>
      <c r="C195" s="156"/>
      <c r="D195" s="1"/>
      <c r="E195" s="1"/>
      <c r="F195" s="1"/>
      <c r="G195" s="1"/>
      <c r="H195" s="1"/>
      <c r="I195" s="1"/>
      <c r="J195" s="1"/>
      <c r="K195" s="1"/>
      <c r="L195" s="4"/>
      <c r="M195" s="4"/>
      <c r="N195" s="4"/>
      <c r="O195" s="4"/>
      <c r="P195" s="4"/>
      <c r="Q195" s="4"/>
      <c r="R195" s="4"/>
      <c r="S195" s="4"/>
      <c r="T195" s="4"/>
      <c r="U195" s="4"/>
      <c r="V195" s="4"/>
      <c r="W195" s="4"/>
      <c r="X195" s="4"/>
      <c r="Y195" s="4"/>
      <c r="Z195" s="4"/>
      <c r="AA195" s="4"/>
      <c r="AB195" s="4"/>
      <c r="AC195" s="4"/>
      <c r="AD195" s="4"/>
      <c r="AE195" s="4"/>
    </row>
    <row r="196" ht="15.75" customHeight="1">
      <c r="A196" s="155"/>
      <c r="B196" s="156"/>
      <c r="C196" s="156"/>
      <c r="D196" s="1"/>
      <c r="E196" s="1"/>
      <c r="F196" s="1"/>
      <c r="G196" s="1"/>
      <c r="H196" s="1"/>
      <c r="I196" s="1"/>
      <c r="J196" s="1"/>
      <c r="K196" s="1"/>
      <c r="L196" s="4"/>
      <c r="M196" s="4"/>
      <c r="N196" s="4"/>
      <c r="O196" s="4"/>
      <c r="P196" s="4"/>
      <c r="Q196" s="4"/>
      <c r="R196" s="4"/>
      <c r="S196" s="4"/>
      <c r="T196" s="4"/>
      <c r="U196" s="4"/>
      <c r="V196" s="4"/>
      <c r="W196" s="4"/>
      <c r="X196" s="4"/>
      <c r="Y196" s="4"/>
      <c r="Z196" s="4"/>
      <c r="AA196" s="4"/>
      <c r="AB196" s="4"/>
      <c r="AC196" s="4"/>
      <c r="AD196" s="4"/>
      <c r="AE196" s="4"/>
    </row>
    <row r="197" ht="15.75" customHeight="1">
      <c r="A197" s="155"/>
      <c r="B197" s="156"/>
      <c r="C197" s="156"/>
      <c r="D197" s="1"/>
      <c r="E197" s="1"/>
      <c r="F197" s="1"/>
      <c r="G197" s="1"/>
      <c r="H197" s="1"/>
      <c r="I197" s="1"/>
      <c r="J197" s="1"/>
      <c r="K197" s="1"/>
      <c r="L197" s="4"/>
      <c r="M197" s="4"/>
      <c r="N197" s="4"/>
      <c r="O197" s="4"/>
      <c r="P197" s="4"/>
      <c r="Q197" s="4"/>
      <c r="R197" s="4"/>
      <c r="S197" s="4"/>
      <c r="T197" s="4"/>
      <c r="U197" s="4"/>
      <c r="V197" s="4"/>
      <c r="W197" s="4"/>
      <c r="X197" s="4"/>
      <c r="Y197" s="4"/>
      <c r="Z197" s="4"/>
      <c r="AA197" s="4"/>
      <c r="AB197" s="4"/>
      <c r="AC197" s="4"/>
      <c r="AD197" s="4"/>
      <c r="AE197" s="4"/>
    </row>
    <row r="198" ht="15.75" customHeight="1">
      <c r="A198" s="155"/>
      <c r="B198" s="156"/>
      <c r="C198" s="156"/>
      <c r="D198" s="1"/>
      <c r="E198" s="1"/>
      <c r="F198" s="1"/>
      <c r="G198" s="1"/>
      <c r="H198" s="1"/>
      <c r="I198" s="1"/>
      <c r="J198" s="1"/>
      <c r="K198" s="1"/>
      <c r="L198" s="4"/>
      <c r="M198" s="4"/>
      <c r="N198" s="4"/>
      <c r="O198" s="4"/>
      <c r="P198" s="4"/>
      <c r="Q198" s="4"/>
      <c r="R198" s="4"/>
      <c r="S198" s="4"/>
      <c r="T198" s="4"/>
      <c r="U198" s="4"/>
      <c r="V198" s="4"/>
      <c r="W198" s="4"/>
      <c r="X198" s="4"/>
      <c r="Y198" s="4"/>
      <c r="Z198" s="4"/>
      <c r="AA198" s="4"/>
      <c r="AB198" s="4"/>
      <c r="AC198" s="4"/>
      <c r="AD198" s="4"/>
      <c r="AE198" s="4"/>
    </row>
    <row r="199" ht="15.75" customHeight="1">
      <c r="A199" s="155"/>
      <c r="B199" s="156"/>
      <c r="C199" s="156"/>
      <c r="D199" s="1"/>
      <c r="E199" s="1"/>
      <c r="F199" s="1"/>
      <c r="G199" s="1"/>
      <c r="H199" s="1"/>
      <c r="I199" s="1"/>
      <c r="J199" s="1"/>
      <c r="K199" s="1"/>
      <c r="L199" s="4"/>
      <c r="M199" s="4"/>
      <c r="N199" s="4"/>
      <c r="O199" s="4"/>
      <c r="P199" s="4"/>
      <c r="Q199" s="4"/>
      <c r="R199" s="4"/>
      <c r="S199" s="4"/>
      <c r="T199" s="4"/>
      <c r="U199" s="4"/>
      <c r="V199" s="4"/>
      <c r="W199" s="4"/>
      <c r="X199" s="4"/>
      <c r="Y199" s="4"/>
      <c r="Z199" s="4"/>
      <c r="AA199" s="4"/>
      <c r="AB199" s="4"/>
      <c r="AC199" s="4"/>
      <c r="AD199" s="4"/>
      <c r="AE199" s="4"/>
    </row>
    <row r="200" ht="15.75" customHeight="1">
      <c r="A200" s="155"/>
      <c r="B200" s="156"/>
      <c r="C200" s="156"/>
      <c r="D200" s="1"/>
      <c r="E200" s="1"/>
      <c r="F200" s="1"/>
      <c r="G200" s="1"/>
      <c r="H200" s="1"/>
      <c r="I200" s="1"/>
      <c r="J200" s="1"/>
      <c r="K200" s="1"/>
      <c r="L200" s="4"/>
      <c r="M200" s="4"/>
      <c r="N200" s="4"/>
      <c r="O200" s="4"/>
      <c r="P200" s="4"/>
      <c r="Q200" s="4"/>
      <c r="R200" s="4"/>
      <c r="S200" s="4"/>
      <c r="T200" s="4"/>
      <c r="U200" s="4"/>
      <c r="V200" s="4"/>
      <c r="W200" s="4"/>
      <c r="X200" s="4"/>
      <c r="Y200" s="4"/>
      <c r="Z200" s="4"/>
      <c r="AA200" s="4"/>
      <c r="AB200" s="4"/>
      <c r="AC200" s="4"/>
      <c r="AD200" s="4"/>
      <c r="AE200" s="4"/>
    </row>
    <row r="201" ht="15.75" customHeight="1">
      <c r="A201" s="155"/>
      <c r="B201" s="156"/>
      <c r="C201" s="156"/>
      <c r="D201" s="1"/>
      <c r="E201" s="1"/>
      <c r="F201" s="1"/>
      <c r="G201" s="1"/>
      <c r="H201" s="1"/>
      <c r="I201" s="1"/>
      <c r="J201" s="1"/>
      <c r="K201" s="1"/>
      <c r="L201" s="4"/>
      <c r="M201" s="4"/>
      <c r="N201" s="4"/>
      <c r="O201" s="4"/>
      <c r="P201" s="4"/>
      <c r="Q201" s="4"/>
      <c r="R201" s="4"/>
      <c r="S201" s="4"/>
      <c r="T201" s="4"/>
      <c r="U201" s="4"/>
      <c r="V201" s="4"/>
      <c r="W201" s="4"/>
      <c r="X201" s="4"/>
      <c r="Y201" s="4"/>
      <c r="Z201" s="4"/>
      <c r="AA201" s="4"/>
      <c r="AB201" s="4"/>
      <c r="AC201" s="4"/>
      <c r="AD201" s="4"/>
      <c r="AE201" s="4"/>
    </row>
    <row r="202" ht="15.75" customHeight="1">
      <c r="A202" s="155"/>
      <c r="B202" s="156"/>
      <c r="C202" s="156"/>
      <c r="D202" s="1"/>
      <c r="E202" s="1"/>
      <c r="F202" s="1"/>
      <c r="G202" s="1"/>
      <c r="H202" s="1"/>
      <c r="I202" s="1"/>
      <c r="J202" s="1"/>
      <c r="K202" s="1"/>
      <c r="L202" s="4"/>
      <c r="M202" s="4"/>
      <c r="N202" s="4"/>
      <c r="O202" s="4"/>
      <c r="P202" s="4"/>
      <c r="Q202" s="4"/>
      <c r="R202" s="4"/>
      <c r="S202" s="4"/>
      <c r="T202" s="4"/>
      <c r="U202" s="4"/>
      <c r="V202" s="4"/>
      <c r="W202" s="4"/>
      <c r="X202" s="4"/>
      <c r="Y202" s="4"/>
      <c r="Z202" s="4"/>
      <c r="AA202" s="4"/>
      <c r="AB202" s="4"/>
      <c r="AC202" s="4"/>
      <c r="AD202" s="4"/>
      <c r="AE202" s="4"/>
    </row>
    <row r="203" ht="15.75" customHeight="1">
      <c r="A203" s="155"/>
      <c r="B203" s="156"/>
      <c r="C203" s="156"/>
      <c r="D203" s="1"/>
      <c r="E203" s="1"/>
      <c r="F203" s="1"/>
      <c r="G203" s="1"/>
      <c r="H203" s="1"/>
      <c r="I203" s="1"/>
      <c r="J203" s="1"/>
      <c r="K203" s="1"/>
      <c r="L203" s="4"/>
      <c r="M203" s="4"/>
      <c r="N203" s="4"/>
      <c r="O203" s="4"/>
      <c r="P203" s="4"/>
      <c r="Q203" s="4"/>
      <c r="R203" s="4"/>
      <c r="S203" s="4"/>
      <c r="T203" s="4"/>
      <c r="U203" s="4"/>
      <c r="V203" s="4"/>
      <c r="W203" s="4"/>
      <c r="X203" s="4"/>
      <c r="Y203" s="4"/>
      <c r="Z203" s="4"/>
      <c r="AA203" s="4"/>
      <c r="AB203" s="4"/>
      <c r="AC203" s="4"/>
      <c r="AD203" s="4"/>
      <c r="AE203" s="4"/>
    </row>
    <row r="204" ht="15.75" customHeight="1">
      <c r="A204" s="155"/>
      <c r="B204" s="156"/>
      <c r="C204" s="156"/>
      <c r="D204" s="1"/>
      <c r="E204" s="1"/>
      <c r="F204" s="1"/>
      <c r="G204" s="1"/>
      <c r="H204" s="1"/>
      <c r="I204" s="1"/>
      <c r="J204" s="1"/>
      <c r="K204" s="1"/>
      <c r="L204" s="4"/>
      <c r="M204" s="4"/>
      <c r="N204" s="4"/>
      <c r="O204" s="4"/>
      <c r="P204" s="4"/>
      <c r="Q204" s="4"/>
      <c r="R204" s="4"/>
      <c r="S204" s="4"/>
      <c r="T204" s="4"/>
      <c r="U204" s="4"/>
      <c r="V204" s="4"/>
      <c r="W204" s="4"/>
      <c r="X204" s="4"/>
      <c r="Y204" s="4"/>
      <c r="Z204" s="4"/>
      <c r="AA204" s="4"/>
      <c r="AB204" s="4"/>
      <c r="AC204" s="4"/>
      <c r="AD204" s="4"/>
      <c r="AE204" s="4"/>
    </row>
    <row r="205" ht="15.75" customHeight="1">
      <c r="A205" s="155"/>
      <c r="B205" s="156"/>
      <c r="C205" s="156"/>
      <c r="D205" s="1"/>
      <c r="E205" s="1"/>
      <c r="F205" s="1"/>
      <c r="G205" s="1"/>
      <c r="H205" s="1"/>
      <c r="I205" s="1"/>
      <c r="J205" s="1"/>
      <c r="K205" s="1"/>
      <c r="L205" s="4"/>
      <c r="M205" s="4"/>
      <c r="N205" s="4"/>
      <c r="O205" s="4"/>
      <c r="P205" s="4"/>
      <c r="Q205" s="4"/>
      <c r="R205" s="4"/>
      <c r="S205" s="4"/>
      <c r="T205" s="4"/>
      <c r="U205" s="4"/>
      <c r="V205" s="4"/>
      <c r="W205" s="4"/>
      <c r="X205" s="4"/>
      <c r="Y205" s="4"/>
      <c r="Z205" s="4"/>
      <c r="AA205" s="4"/>
      <c r="AB205" s="4"/>
      <c r="AC205" s="4"/>
      <c r="AD205" s="4"/>
      <c r="AE205" s="4"/>
    </row>
    <row r="206" ht="15.75" customHeight="1">
      <c r="A206" s="155"/>
      <c r="B206" s="156"/>
      <c r="C206" s="156"/>
      <c r="D206" s="1"/>
      <c r="E206" s="1"/>
      <c r="F206" s="1"/>
      <c r="G206" s="1"/>
      <c r="H206" s="1"/>
      <c r="I206" s="1"/>
      <c r="J206" s="1"/>
      <c r="K206" s="1"/>
      <c r="L206" s="4"/>
      <c r="M206" s="4"/>
      <c r="N206" s="4"/>
      <c r="O206" s="4"/>
      <c r="P206" s="4"/>
      <c r="Q206" s="4"/>
      <c r="R206" s="4"/>
      <c r="S206" s="4"/>
      <c r="T206" s="4"/>
      <c r="U206" s="4"/>
      <c r="V206" s="4"/>
      <c r="W206" s="4"/>
      <c r="X206" s="4"/>
      <c r="Y206" s="4"/>
      <c r="Z206" s="4"/>
      <c r="AA206" s="4"/>
      <c r="AB206" s="4"/>
      <c r="AC206" s="4"/>
      <c r="AD206" s="4"/>
      <c r="AE206" s="4"/>
    </row>
    <row r="207" ht="15.75" customHeight="1">
      <c r="A207" s="155"/>
      <c r="B207" s="156"/>
      <c r="C207" s="156"/>
      <c r="D207" s="1"/>
      <c r="E207" s="1"/>
      <c r="F207" s="1"/>
      <c r="G207" s="1"/>
      <c r="H207" s="1"/>
      <c r="I207" s="1"/>
      <c r="J207" s="1"/>
      <c r="K207" s="1"/>
      <c r="L207" s="4"/>
      <c r="M207" s="4"/>
      <c r="N207" s="4"/>
      <c r="O207" s="4"/>
      <c r="P207" s="4"/>
      <c r="Q207" s="4"/>
      <c r="R207" s="4"/>
      <c r="S207" s="4"/>
      <c r="T207" s="4"/>
      <c r="U207" s="4"/>
      <c r="V207" s="4"/>
      <c r="W207" s="4"/>
      <c r="X207" s="4"/>
      <c r="Y207" s="4"/>
      <c r="Z207" s="4"/>
      <c r="AA207" s="4"/>
      <c r="AB207" s="4"/>
      <c r="AC207" s="4"/>
      <c r="AD207" s="4"/>
      <c r="AE207" s="4"/>
    </row>
    <row r="208" ht="15.75" customHeight="1">
      <c r="A208" s="155"/>
      <c r="B208" s="156"/>
      <c r="C208" s="156"/>
      <c r="D208" s="1"/>
      <c r="E208" s="1"/>
      <c r="F208" s="1"/>
      <c r="G208" s="1"/>
      <c r="H208" s="1"/>
      <c r="I208" s="1"/>
      <c r="J208" s="1"/>
      <c r="K208" s="1"/>
      <c r="L208" s="4"/>
      <c r="M208" s="4"/>
      <c r="N208" s="4"/>
      <c r="O208" s="4"/>
      <c r="P208" s="4"/>
      <c r="Q208" s="4"/>
      <c r="R208" s="4"/>
      <c r="S208" s="4"/>
      <c r="T208" s="4"/>
      <c r="U208" s="4"/>
      <c r="V208" s="4"/>
      <c r="W208" s="4"/>
      <c r="X208" s="4"/>
      <c r="Y208" s="4"/>
      <c r="Z208" s="4"/>
      <c r="AA208" s="4"/>
      <c r="AB208" s="4"/>
      <c r="AC208" s="4"/>
      <c r="AD208" s="4"/>
      <c r="AE208" s="4"/>
    </row>
    <row r="209" ht="15.75" customHeight="1">
      <c r="A209" s="155"/>
      <c r="B209" s="156"/>
      <c r="C209" s="156"/>
      <c r="D209" s="1"/>
      <c r="E209" s="1"/>
      <c r="F209" s="1"/>
      <c r="G209" s="1"/>
      <c r="H209" s="1"/>
      <c r="I209" s="1"/>
      <c r="J209" s="1"/>
      <c r="K209" s="1"/>
      <c r="L209" s="4"/>
      <c r="M209" s="4"/>
      <c r="N209" s="4"/>
      <c r="O209" s="4"/>
      <c r="P209" s="4"/>
      <c r="Q209" s="4"/>
      <c r="R209" s="4"/>
      <c r="S209" s="4"/>
      <c r="T209" s="4"/>
      <c r="U209" s="4"/>
      <c r="V209" s="4"/>
      <c r="W209" s="4"/>
      <c r="X209" s="4"/>
      <c r="Y209" s="4"/>
      <c r="Z209" s="4"/>
      <c r="AA209" s="4"/>
      <c r="AB209" s="4"/>
      <c r="AC209" s="4"/>
      <c r="AD209" s="4"/>
      <c r="AE209" s="4"/>
    </row>
    <row r="210" ht="15.75" customHeight="1">
      <c r="A210" s="155"/>
      <c r="B210" s="156"/>
      <c r="C210" s="156"/>
      <c r="D210" s="1"/>
      <c r="E210" s="1"/>
      <c r="F210" s="1"/>
      <c r="G210" s="1"/>
      <c r="H210" s="1"/>
      <c r="I210" s="1"/>
      <c r="J210" s="1"/>
      <c r="K210" s="1"/>
      <c r="L210" s="4"/>
      <c r="M210" s="4"/>
      <c r="N210" s="4"/>
      <c r="O210" s="4"/>
      <c r="P210" s="4"/>
      <c r="Q210" s="4"/>
      <c r="R210" s="4"/>
      <c r="S210" s="4"/>
      <c r="T210" s="4"/>
      <c r="U210" s="4"/>
      <c r="V210" s="4"/>
      <c r="W210" s="4"/>
      <c r="X210" s="4"/>
      <c r="Y210" s="4"/>
      <c r="Z210" s="4"/>
      <c r="AA210" s="4"/>
      <c r="AB210" s="4"/>
      <c r="AC210" s="4"/>
      <c r="AD210" s="4"/>
      <c r="AE210" s="4"/>
    </row>
    <row r="211" ht="15.75" customHeight="1">
      <c r="A211" s="155"/>
      <c r="B211" s="156"/>
      <c r="C211" s="156"/>
      <c r="D211" s="1"/>
      <c r="E211" s="1"/>
      <c r="F211" s="1"/>
      <c r="G211" s="1"/>
      <c r="H211" s="1"/>
      <c r="I211" s="1"/>
      <c r="J211" s="1"/>
      <c r="K211" s="1"/>
      <c r="L211" s="4"/>
      <c r="M211" s="4"/>
      <c r="N211" s="4"/>
      <c r="O211" s="4"/>
      <c r="P211" s="4"/>
      <c r="Q211" s="4"/>
      <c r="R211" s="4"/>
      <c r="S211" s="4"/>
      <c r="T211" s="4"/>
      <c r="U211" s="4"/>
      <c r="V211" s="4"/>
      <c r="W211" s="4"/>
      <c r="X211" s="4"/>
      <c r="Y211" s="4"/>
      <c r="Z211" s="4"/>
      <c r="AA211" s="4"/>
      <c r="AB211" s="4"/>
      <c r="AC211" s="4"/>
      <c r="AD211" s="4"/>
      <c r="AE211" s="4"/>
    </row>
    <row r="212" ht="15.75" customHeight="1">
      <c r="A212" s="155"/>
      <c r="B212" s="156"/>
      <c r="C212" s="156"/>
      <c r="D212" s="1"/>
      <c r="E212" s="1"/>
      <c r="F212" s="1"/>
      <c r="G212" s="1"/>
      <c r="H212" s="1"/>
      <c r="I212" s="1"/>
      <c r="J212" s="1"/>
      <c r="K212" s="1"/>
      <c r="L212" s="4"/>
      <c r="M212" s="4"/>
      <c r="N212" s="4"/>
      <c r="O212" s="4"/>
      <c r="P212" s="4"/>
      <c r="Q212" s="4"/>
      <c r="R212" s="4"/>
      <c r="S212" s="4"/>
      <c r="T212" s="4"/>
      <c r="U212" s="4"/>
      <c r="V212" s="4"/>
      <c r="W212" s="4"/>
      <c r="X212" s="4"/>
      <c r="Y212" s="4"/>
      <c r="Z212" s="4"/>
      <c r="AA212" s="4"/>
      <c r="AB212" s="4"/>
      <c r="AC212" s="4"/>
      <c r="AD212" s="4"/>
      <c r="AE212" s="4"/>
    </row>
    <row r="213" ht="15.75" customHeight="1">
      <c r="A213" s="155"/>
      <c r="B213" s="156"/>
      <c r="C213" s="156"/>
      <c r="D213" s="1"/>
      <c r="E213" s="1"/>
      <c r="F213" s="1"/>
      <c r="G213" s="1"/>
      <c r="H213" s="1"/>
      <c r="I213" s="1"/>
      <c r="J213" s="1"/>
      <c r="K213" s="1"/>
      <c r="L213" s="4"/>
      <c r="M213" s="4"/>
      <c r="N213" s="4"/>
      <c r="O213" s="4"/>
      <c r="P213" s="4"/>
      <c r="Q213" s="4"/>
      <c r="R213" s="4"/>
      <c r="S213" s="4"/>
      <c r="T213" s="4"/>
      <c r="U213" s="4"/>
      <c r="V213" s="4"/>
      <c r="W213" s="4"/>
      <c r="X213" s="4"/>
      <c r="Y213" s="4"/>
      <c r="Z213" s="4"/>
      <c r="AA213" s="4"/>
      <c r="AB213" s="4"/>
      <c r="AC213" s="4"/>
      <c r="AD213" s="4"/>
      <c r="AE213" s="4"/>
    </row>
    <row r="214" ht="15.75" customHeight="1">
      <c r="A214" s="155"/>
      <c r="B214" s="156"/>
      <c r="C214" s="156"/>
      <c r="D214" s="1"/>
      <c r="E214" s="1"/>
      <c r="F214" s="1"/>
      <c r="G214" s="1"/>
      <c r="H214" s="1"/>
      <c r="I214" s="1"/>
      <c r="J214" s="1"/>
      <c r="K214" s="1"/>
      <c r="L214" s="4"/>
      <c r="M214" s="4"/>
      <c r="N214" s="4"/>
      <c r="O214" s="4"/>
      <c r="P214" s="4"/>
      <c r="Q214" s="4"/>
      <c r="R214" s="4"/>
      <c r="S214" s="4"/>
      <c r="T214" s="4"/>
      <c r="U214" s="4"/>
      <c r="V214" s="4"/>
      <c r="W214" s="4"/>
      <c r="X214" s="4"/>
      <c r="Y214" s="4"/>
      <c r="Z214" s="4"/>
      <c r="AA214" s="4"/>
      <c r="AB214" s="4"/>
      <c r="AC214" s="4"/>
      <c r="AD214" s="4"/>
      <c r="AE214" s="4"/>
    </row>
    <row r="215" ht="15.75" customHeight="1">
      <c r="A215" s="155"/>
      <c r="B215" s="156"/>
      <c r="C215" s="156"/>
      <c r="D215" s="1"/>
      <c r="E215" s="1"/>
      <c r="F215" s="1"/>
      <c r="G215" s="1"/>
      <c r="H215" s="1"/>
      <c r="I215" s="1"/>
      <c r="J215" s="1"/>
      <c r="K215" s="1"/>
      <c r="L215" s="4"/>
      <c r="M215" s="4"/>
      <c r="N215" s="4"/>
      <c r="O215" s="4"/>
      <c r="P215" s="4"/>
      <c r="Q215" s="4"/>
      <c r="R215" s="4"/>
      <c r="S215" s="4"/>
      <c r="T215" s="4"/>
      <c r="U215" s="4"/>
      <c r="V215" s="4"/>
      <c r="W215" s="4"/>
      <c r="X215" s="4"/>
      <c r="Y215" s="4"/>
      <c r="Z215" s="4"/>
      <c r="AA215" s="4"/>
      <c r="AB215" s="4"/>
      <c r="AC215" s="4"/>
      <c r="AD215" s="4"/>
      <c r="AE215" s="4"/>
    </row>
    <row r="216" ht="15.75" customHeight="1">
      <c r="A216" s="155"/>
      <c r="B216" s="156"/>
      <c r="C216" s="156"/>
      <c r="D216" s="1"/>
      <c r="E216" s="1"/>
      <c r="F216" s="1"/>
      <c r="G216" s="1"/>
      <c r="H216" s="1"/>
      <c r="I216" s="1"/>
      <c r="J216" s="1"/>
      <c r="K216" s="1"/>
      <c r="L216" s="4"/>
      <c r="M216" s="4"/>
      <c r="N216" s="4"/>
      <c r="O216" s="4"/>
      <c r="P216" s="4"/>
      <c r="Q216" s="4"/>
      <c r="R216" s="4"/>
      <c r="S216" s="4"/>
      <c r="T216" s="4"/>
      <c r="U216" s="4"/>
      <c r="V216" s="4"/>
      <c r="W216" s="4"/>
      <c r="X216" s="4"/>
      <c r="Y216" s="4"/>
      <c r="Z216" s="4"/>
      <c r="AA216" s="4"/>
      <c r="AB216" s="4"/>
      <c r="AC216" s="4"/>
      <c r="AD216" s="4"/>
      <c r="AE216" s="4"/>
    </row>
    <row r="217" ht="15.75" customHeight="1">
      <c r="A217" s="155"/>
      <c r="B217" s="156"/>
      <c r="C217" s="156"/>
      <c r="D217" s="1"/>
      <c r="E217" s="1"/>
      <c r="F217" s="1"/>
      <c r="G217" s="1"/>
      <c r="H217" s="1"/>
      <c r="I217" s="1"/>
      <c r="J217" s="1"/>
      <c r="K217" s="1"/>
      <c r="L217" s="4"/>
      <c r="M217" s="4"/>
      <c r="N217" s="4"/>
      <c r="O217" s="4"/>
      <c r="P217" s="4"/>
      <c r="Q217" s="4"/>
      <c r="R217" s="4"/>
      <c r="S217" s="4"/>
      <c r="T217" s="4"/>
      <c r="U217" s="4"/>
      <c r="V217" s="4"/>
      <c r="W217" s="4"/>
      <c r="X217" s="4"/>
      <c r="Y217" s="4"/>
      <c r="Z217" s="4"/>
      <c r="AA217" s="4"/>
      <c r="AB217" s="4"/>
      <c r="AC217" s="4"/>
      <c r="AD217" s="4"/>
      <c r="AE217" s="4"/>
    </row>
    <row r="218" ht="15.75" customHeight="1">
      <c r="A218" s="155"/>
      <c r="B218" s="156"/>
      <c r="C218" s="156"/>
      <c r="D218" s="1"/>
      <c r="E218" s="1"/>
      <c r="F218" s="1"/>
      <c r="G218" s="1"/>
      <c r="H218" s="1"/>
      <c r="I218" s="1"/>
      <c r="J218" s="1"/>
      <c r="K218" s="1"/>
      <c r="L218" s="4"/>
      <c r="M218" s="4"/>
      <c r="N218" s="4"/>
      <c r="O218" s="4"/>
      <c r="P218" s="4"/>
      <c r="Q218" s="4"/>
      <c r="R218" s="4"/>
      <c r="S218" s="4"/>
      <c r="T218" s="4"/>
      <c r="U218" s="4"/>
      <c r="V218" s="4"/>
      <c r="W218" s="4"/>
      <c r="X218" s="4"/>
      <c r="Y218" s="4"/>
      <c r="Z218" s="4"/>
      <c r="AA218" s="4"/>
      <c r="AB218" s="4"/>
      <c r="AC218" s="4"/>
      <c r="AD218" s="4"/>
      <c r="AE218" s="4"/>
    </row>
    <row r="219" ht="15.75" customHeight="1">
      <c r="A219" s="155"/>
      <c r="B219" s="156"/>
      <c r="C219" s="156"/>
      <c r="D219" s="1"/>
      <c r="E219" s="1"/>
      <c r="F219" s="1"/>
      <c r="G219" s="1"/>
      <c r="H219" s="1"/>
      <c r="I219" s="1"/>
      <c r="J219" s="1"/>
      <c r="K219" s="1"/>
      <c r="L219" s="4"/>
      <c r="M219" s="4"/>
      <c r="N219" s="4"/>
      <c r="O219" s="4"/>
      <c r="P219" s="4"/>
      <c r="Q219" s="4"/>
      <c r="R219" s="4"/>
      <c r="S219" s="4"/>
      <c r="T219" s="4"/>
      <c r="U219" s="4"/>
      <c r="V219" s="4"/>
      <c r="W219" s="4"/>
      <c r="X219" s="4"/>
      <c r="Y219" s="4"/>
      <c r="Z219" s="4"/>
      <c r="AA219" s="4"/>
      <c r="AB219" s="4"/>
      <c r="AC219" s="4"/>
      <c r="AD219" s="4"/>
      <c r="AE219" s="4"/>
    </row>
    <row r="220" ht="15.75" customHeight="1">
      <c r="A220" s="155"/>
      <c r="B220" s="156"/>
      <c r="C220" s="156"/>
      <c r="D220" s="1"/>
      <c r="E220" s="1"/>
      <c r="F220" s="1"/>
      <c r="G220" s="1"/>
      <c r="H220" s="1"/>
      <c r="I220" s="1"/>
      <c r="J220" s="1"/>
      <c r="K220" s="1"/>
      <c r="L220" s="4"/>
      <c r="M220" s="4"/>
      <c r="N220" s="4"/>
      <c r="O220" s="4"/>
      <c r="P220" s="4"/>
      <c r="Q220" s="4"/>
      <c r="R220" s="4"/>
      <c r="S220" s="4"/>
      <c r="T220" s="4"/>
      <c r="U220" s="4"/>
      <c r="V220" s="4"/>
      <c r="W220" s="4"/>
      <c r="X220" s="4"/>
      <c r="Y220" s="4"/>
      <c r="Z220" s="4"/>
      <c r="AA220" s="4"/>
      <c r="AB220" s="4"/>
      <c r="AC220" s="4"/>
      <c r="AD220" s="4"/>
      <c r="AE220" s="4"/>
    </row>
    <row r="221" ht="15.75" customHeight="1">
      <c r="A221" s="155"/>
      <c r="B221" s="156"/>
      <c r="C221" s="156"/>
      <c r="D221" s="1"/>
      <c r="E221" s="1"/>
      <c r="F221" s="1"/>
      <c r="G221" s="1"/>
      <c r="H221" s="1"/>
      <c r="I221" s="1"/>
      <c r="J221" s="1"/>
      <c r="K221" s="1"/>
      <c r="L221" s="4"/>
      <c r="M221" s="4"/>
      <c r="N221" s="4"/>
      <c r="O221" s="4"/>
      <c r="P221" s="4"/>
      <c r="Q221" s="4"/>
      <c r="R221" s="4"/>
      <c r="S221" s="4"/>
      <c r="T221" s="4"/>
      <c r="U221" s="4"/>
      <c r="V221" s="4"/>
      <c r="W221" s="4"/>
      <c r="X221" s="4"/>
      <c r="Y221" s="4"/>
      <c r="Z221" s="4"/>
      <c r="AA221" s="4"/>
      <c r="AB221" s="4"/>
      <c r="AC221" s="4"/>
      <c r="AD221" s="4"/>
      <c r="AE221" s="4"/>
    </row>
    <row r="222" ht="15.75" customHeight="1">
      <c r="A222" s="155"/>
      <c r="B222" s="156"/>
      <c r="C222" s="156"/>
      <c r="D222" s="1"/>
      <c r="E222" s="1"/>
      <c r="F222" s="1"/>
      <c r="G222" s="1"/>
      <c r="H222" s="1"/>
      <c r="I222" s="1"/>
      <c r="J222" s="1"/>
      <c r="K222" s="1"/>
      <c r="L222" s="4"/>
      <c r="M222" s="4"/>
      <c r="N222" s="4"/>
      <c r="O222" s="4"/>
      <c r="P222" s="4"/>
      <c r="Q222" s="4"/>
      <c r="R222" s="4"/>
      <c r="S222" s="4"/>
      <c r="T222" s="4"/>
      <c r="U222" s="4"/>
      <c r="V222" s="4"/>
      <c r="W222" s="4"/>
      <c r="X222" s="4"/>
      <c r="Y222" s="4"/>
      <c r="Z222" s="4"/>
      <c r="AA222" s="4"/>
      <c r="AB222" s="4"/>
      <c r="AC222" s="4"/>
      <c r="AD222" s="4"/>
      <c r="AE222" s="4"/>
    </row>
    <row r="223" ht="15.75" customHeight="1">
      <c r="A223" s="155"/>
      <c r="B223" s="156"/>
      <c r="C223" s="156"/>
      <c r="D223" s="1"/>
      <c r="E223" s="1"/>
      <c r="F223" s="1"/>
      <c r="G223" s="1"/>
      <c r="H223" s="1"/>
      <c r="I223" s="1"/>
      <c r="J223" s="1"/>
      <c r="K223" s="1"/>
      <c r="L223" s="4"/>
      <c r="M223" s="4"/>
      <c r="N223" s="4"/>
      <c r="O223" s="4"/>
      <c r="P223" s="4"/>
      <c r="Q223" s="4"/>
      <c r="R223" s="4"/>
      <c r="S223" s="4"/>
      <c r="T223" s="4"/>
      <c r="U223" s="4"/>
      <c r="V223" s="4"/>
      <c r="W223" s="4"/>
      <c r="X223" s="4"/>
      <c r="Y223" s="4"/>
      <c r="Z223" s="4"/>
      <c r="AA223" s="4"/>
      <c r="AB223" s="4"/>
      <c r="AC223" s="4"/>
      <c r="AD223" s="4"/>
      <c r="AE223" s="4"/>
    </row>
    <row r="224" ht="15.75" customHeight="1">
      <c r="A224" s="155"/>
      <c r="B224" s="156"/>
      <c r="C224" s="156"/>
      <c r="D224" s="1"/>
      <c r="E224" s="1"/>
      <c r="F224" s="1"/>
      <c r="G224" s="1"/>
      <c r="H224" s="1"/>
      <c r="I224" s="1"/>
      <c r="J224" s="1"/>
      <c r="K224" s="1"/>
      <c r="L224" s="4"/>
      <c r="M224" s="4"/>
      <c r="N224" s="4"/>
      <c r="O224" s="4"/>
      <c r="P224" s="4"/>
      <c r="Q224" s="4"/>
      <c r="R224" s="4"/>
      <c r="S224" s="4"/>
      <c r="T224" s="4"/>
      <c r="U224" s="4"/>
      <c r="V224" s="4"/>
      <c r="W224" s="4"/>
      <c r="X224" s="4"/>
      <c r="Y224" s="4"/>
      <c r="Z224" s="4"/>
      <c r="AA224" s="4"/>
      <c r="AB224" s="4"/>
      <c r="AC224" s="4"/>
      <c r="AD224" s="4"/>
      <c r="AE224" s="4"/>
    </row>
    <row r="225" ht="15.75" customHeight="1">
      <c r="A225" s="155"/>
      <c r="B225" s="156"/>
      <c r="C225" s="156"/>
      <c r="D225" s="1"/>
      <c r="E225" s="1"/>
      <c r="F225" s="1"/>
      <c r="G225" s="1"/>
      <c r="H225" s="1"/>
      <c r="I225" s="1"/>
      <c r="J225" s="1"/>
      <c r="K225" s="1"/>
      <c r="L225" s="4"/>
      <c r="M225" s="4"/>
      <c r="N225" s="4"/>
      <c r="O225" s="4"/>
      <c r="P225" s="4"/>
      <c r="Q225" s="4"/>
      <c r="R225" s="4"/>
      <c r="S225" s="4"/>
      <c r="T225" s="4"/>
      <c r="U225" s="4"/>
      <c r="V225" s="4"/>
      <c r="W225" s="4"/>
      <c r="X225" s="4"/>
      <c r="Y225" s="4"/>
      <c r="Z225" s="4"/>
      <c r="AA225" s="4"/>
      <c r="AB225" s="4"/>
      <c r="AC225" s="4"/>
      <c r="AD225" s="4"/>
      <c r="AE225" s="4"/>
    </row>
    <row r="226" ht="15.75" customHeight="1">
      <c r="A226" s="155"/>
      <c r="B226" s="156"/>
      <c r="C226" s="156"/>
      <c r="D226" s="1"/>
      <c r="E226" s="1"/>
      <c r="F226" s="1"/>
      <c r="G226" s="1"/>
      <c r="H226" s="1"/>
      <c r="I226" s="1"/>
      <c r="J226" s="1"/>
      <c r="K226" s="1"/>
      <c r="L226" s="4"/>
      <c r="M226" s="4"/>
      <c r="N226" s="4"/>
      <c r="O226" s="4"/>
      <c r="P226" s="4"/>
      <c r="Q226" s="4"/>
      <c r="R226" s="4"/>
      <c r="S226" s="4"/>
      <c r="T226" s="4"/>
      <c r="U226" s="4"/>
      <c r="V226" s="4"/>
      <c r="W226" s="4"/>
      <c r="X226" s="4"/>
      <c r="Y226" s="4"/>
      <c r="Z226" s="4"/>
      <c r="AA226" s="4"/>
      <c r="AB226" s="4"/>
      <c r="AC226" s="4"/>
      <c r="AD226" s="4"/>
      <c r="AE226" s="4"/>
    </row>
    <row r="227" ht="15.75" customHeight="1">
      <c r="A227" s="155"/>
      <c r="B227" s="156"/>
      <c r="C227" s="156"/>
      <c r="D227" s="1"/>
      <c r="E227" s="1"/>
      <c r="F227" s="1"/>
      <c r="G227" s="1"/>
      <c r="H227" s="1"/>
      <c r="I227" s="1"/>
      <c r="J227" s="1"/>
      <c r="K227" s="1"/>
      <c r="L227" s="4"/>
      <c r="M227" s="4"/>
      <c r="N227" s="4"/>
      <c r="O227" s="4"/>
      <c r="P227" s="4"/>
      <c r="Q227" s="4"/>
      <c r="R227" s="4"/>
      <c r="S227" s="4"/>
      <c r="T227" s="4"/>
      <c r="U227" s="4"/>
      <c r="V227" s="4"/>
      <c r="W227" s="4"/>
      <c r="X227" s="4"/>
      <c r="Y227" s="4"/>
      <c r="Z227" s="4"/>
      <c r="AA227" s="4"/>
      <c r="AB227" s="4"/>
      <c r="AC227" s="4"/>
      <c r="AD227" s="4"/>
      <c r="AE227" s="4"/>
    </row>
    <row r="228" ht="15.75" customHeight="1">
      <c r="A228" s="155"/>
      <c r="B228" s="156"/>
      <c r="C228" s="156"/>
      <c r="D228" s="1"/>
      <c r="E228" s="1"/>
      <c r="F228" s="1"/>
      <c r="G228" s="1"/>
      <c r="H228" s="1"/>
      <c r="I228" s="1"/>
      <c r="J228" s="1"/>
      <c r="K228" s="1"/>
      <c r="L228" s="4"/>
      <c r="M228" s="4"/>
      <c r="N228" s="4"/>
      <c r="O228" s="4"/>
      <c r="P228" s="4"/>
      <c r="Q228" s="4"/>
      <c r="R228" s="4"/>
      <c r="S228" s="4"/>
      <c r="T228" s="4"/>
      <c r="U228" s="4"/>
      <c r="V228" s="4"/>
      <c r="W228" s="4"/>
      <c r="X228" s="4"/>
      <c r="Y228" s="4"/>
      <c r="Z228" s="4"/>
      <c r="AA228" s="4"/>
      <c r="AB228" s="4"/>
      <c r="AC228" s="4"/>
      <c r="AD228" s="4"/>
      <c r="AE228" s="4"/>
    </row>
    <row r="229" ht="15.75" customHeight="1">
      <c r="A229" s="155"/>
      <c r="B229" s="156"/>
      <c r="C229" s="156"/>
      <c r="D229" s="1"/>
      <c r="E229" s="1"/>
      <c r="F229" s="1"/>
      <c r="G229" s="1"/>
      <c r="H229" s="1"/>
      <c r="I229" s="1"/>
      <c r="J229" s="1"/>
      <c r="K229" s="1"/>
      <c r="L229" s="4"/>
      <c r="M229" s="4"/>
      <c r="N229" s="4"/>
      <c r="O229" s="4"/>
      <c r="P229" s="4"/>
      <c r="Q229" s="4"/>
      <c r="R229" s="4"/>
      <c r="S229" s="4"/>
      <c r="T229" s="4"/>
      <c r="U229" s="4"/>
      <c r="V229" s="4"/>
      <c r="W229" s="4"/>
      <c r="X229" s="4"/>
      <c r="Y229" s="4"/>
      <c r="Z229" s="4"/>
      <c r="AA229" s="4"/>
      <c r="AB229" s="4"/>
      <c r="AC229" s="4"/>
      <c r="AD229" s="4"/>
      <c r="AE229" s="4"/>
    </row>
    <row r="230" ht="15.75" customHeight="1">
      <c r="A230" s="155"/>
      <c r="B230" s="156"/>
      <c r="C230" s="156"/>
      <c r="D230" s="1"/>
      <c r="E230" s="1"/>
      <c r="F230" s="1"/>
      <c r="G230" s="1"/>
      <c r="H230" s="1"/>
      <c r="I230" s="1"/>
      <c r="J230" s="1"/>
      <c r="K230" s="1"/>
      <c r="L230" s="4"/>
      <c r="M230" s="4"/>
      <c r="N230" s="4"/>
      <c r="O230" s="4"/>
      <c r="P230" s="4"/>
      <c r="Q230" s="4"/>
      <c r="R230" s="4"/>
      <c r="S230" s="4"/>
      <c r="T230" s="4"/>
      <c r="U230" s="4"/>
      <c r="V230" s="4"/>
      <c r="W230" s="4"/>
      <c r="X230" s="4"/>
      <c r="Y230" s="4"/>
      <c r="Z230" s="4"/>
      <c r="AA230" s="4"/>
      <c r="AB230" s="4"/>
      <c r="AC230" s="4"/>
      <c r="AD230" s="4"/>
      <c r="AE230" s="4"/>
    </row>
    <row r="231" ht="15.75" customHeight="1">
      <c r="A231" s="155"/>
      <c r="B231" s="156"/>
      <c r="C231" s="156"/>
      <c r="D231" s="1"/>
      <c r="E231" s="1"/>
      <c r="F231" s="1"/>
      <c r="G231" s="1"/>
      <c r="H231" s="1"/>
      <c r="I231" s="1"/>
      <c r="J231" s="1"/>
      <c r="K231" s="1"/>
      <c r="L231" s="4"/>
      <c r="M231" s="4"/>
      <c r="N231" s="4"/>
      <c r="O231" s="4"/>
      <c r="P231" s="4"/>
      <c r="Q231" s="4"/>
      <c r="R231" s="4"/>
      <c r="S231" s="4"/>
      <c r="T231" s="4"/>
      <c r="U231" s="4"/>
      <c r="V231" s="4"/>
      <c r="W231" s="4"/>
      <c r="X231" s="4"/>
      <c r="Y231" s="4"/>
      <c r="Z231" s="4"/>
      <c r="AA231" s="4"/>
      <c r="AB231" s="4"/>
      <c r="AC231" s="4"/>
      <c r="AD231" s="4"/>
      <c r="AE231" s="4"/>
    </row>
    <row r="232" ht="15.75" customHeight="1">
      <c r="A232" s="155"/>
      <c r="B232" s="156"/>
      <c r="C232" s="156"/>
      <c r="D232" s="1"/>
      <c r="E232" s="1"/>
      <c r="F232" s="1"/>
      <c r="G232" s="1"/>
      <c r="H232" s="1"/>
      <c r="I232" s="1"/>
      <c r="J232" s="1"/>
      <c r="K232" s="1"/>
      <c r="L232" s="4"/>
      <c r="M232" s="4"/>
      <c r="N232" s="4"/>
      <c r="O232" s="4"/>
      <c r="P232" s="4"/>
      <c r="Q232" s="4"/>
      <c r="R232" s="4"/>
      <c r="S232" s="4"/>
      <c r="T232" s="4"/>
      <c r="U232" s="4"/>
      <c r="V232" s="4"/>
      <c r="W232" s="4"/>
      <c r="X232" s="4"/>
      <c r="Y232" s="4"/>
      <c r="Z232" s="4"/>
      <c r="AA232" s="4"/>
      <c r="AB232" s="4"/>
      <c r="AC232" s="4"/>
      <c r="AD232" s="4"/>
      <c r="AE232" s="4"/>
    </row>
    <row r="233" ht="15.75" customHeight="1">
      <c r="A233" s="155"/>
      <c r="B233" s="156"/>
      <c r="C233" s="156"/>
      <c r="D233" s="1"/>
      <c r="E233" s="1"/>
      <c r="F233" s="1"/>
      <c r="G233" s="1"/>
      <c r="H233" s="1"/>
      <c r="I233" s="1"/>
      <c r="J233" s="1"/>
      <c r="K233" s="1"/>
      <c r="L233" s="4"/>
      <c r="M233" s="4"/>
      <c r="N233" s="4"/>
      <c r="O233" s="4"/>
      <c r="P233" s="4"/>
      <c r="Q233" s="4"/>
      <c r="R233" s="4"/>
      <c r="S233" s="4"/>
      <c r="T233" s="4"/>
      <c r="U233" s="4"/>
      <c r="V233" s="4"/>
      <c r="W233" s="4"/>
      <c r="X233" s="4"/>
      <c r="Y233" s="4"/>
      <c r="Z233" s="4"/>
      <c r="AA233" s="4"/>
      <c r="AB233" s="4"/>
      <c r="AC233" s="4"/>
      <c r="AD233" s="4"/>
      <c r="AE233" s="4"/>
    </row>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33:H33"/>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21.57"/>
    <col customWidth="1" min="12" max="26" width="8.0"/>
  </cols>
  <sheetData>
    <row r="1">
      <c r="A1" s="155"/>
      <c r="B1" s="156"/>
      <c r="C1" s="156"/>
      <c r="D1" s="156"/>
      <c r="E1" s="1"/>
      <c r="F1" s="1"/>
      <c r="G1" s="4"/>
      <c r="H1" s="4"/>
      <c r="I1" s="4"/>
      <c r="J1" s="4"/>
      <c r="K1" s="4"/>
      <c r="L1" s="4"/>
      <c r="M1" s="4"/>
      <c r="N1" s="4"/>
      <c r="O1" s="4"/>
      <c r="P1" s="4"/>
      <c r="Q1" s="4"/>
      <c r="R1" s="4"/>
      <c r="S1" s="4"/>
      <c r="T1" s="4"/>
      <c r="U1" s="4"/>
      <c r="V1" s="4"/>
      <c r="W1" s="4"/>
      <c r="X1" s="4"/>
      <c r="Y1" s="4"/>
      <c r="Z1" s="4"/>
    </row>
    <row r="2" ht="29.25" customHeight="1">
      <c r="A2" s="496" t="s">
        <v>3968</v>
      </c>
      <c r="B2" s="154"/>
      <c r="C2" s="154"/>
      <c r="D2" s="154"/>
      <c r="E2" s="154"/>
      <c r="F2" s="154"/>
      <c r="G2" s="154"/>
      <c r="H2" s="154"/>
      <c r="I2" s="154"/>
      <c r="J2" s="154"/>
      <c r="K2" s="17"/>
      <c r="L2" s="17"/>
      <c r="M2" s="17"/>
      <c r="N2" s="17"/>
      <c r="O2" s="17"/>
      <c r="P2" s="17"/>
      <c r="Q2" s="17"/>
      <c r="R2" s="17"/>
      <c r="S2" s="17"/>
      <c r="T2" s="17"/>
      <c r="U2" s="17"/>
      <c r="V2" s="17"/>
      <c r="W2" s="17"/>
      <c r="X2" s="17"/>
      <c r="Y2" s="17"/>
      <c r="Z2" s="17"/>
    </row>
    <row r="3">
      <c r="A3" s="182"/>
      <c r="B3" s="182"/>
      <c r="C3" s="182"/>
      <c r="D3" s="182"/>
      <c r="E3" s="182"/>
      <c r="F3" s="59"/>
      <c r="G3" s="17"/>
      <c r="H3" s="17"/>
      <c r="I3" s="17"/>
      <c r="J3" s="17"/>
      <c r="K3" s="17"/>
      <c r="L3" s="17"/>
      <c r="M3" s="17"/>
      <c r="N3" s="17"/>
      <c r="O3" s="17"/>
      <c r="P3" s="17"/>
      <c r="Q3" s="17"/>
      <c r="R3" s="17"/>
      <c r="S3" s="17"/>
      <c r="T3" s="17"/>
      <c r="U3" s="17"/>
      <c r="V3" s="17"/>
      <c r="W3" s="17"/>
      <c r="X3" s="17"/>
      <c r="Y3" s="17"/>
      <c r="Z3" s="17"/>
    </row>
    <row r="4" ht="42.75" customHeight="1">
      <c r="A4" s="158" t="s">
        <v>3969</v>
      </c>
      <c r="B4" s="57"/>
      <c r="C4" s="57"/>
      <c r="D4" s="57"/>
      <c r="E4" s="57"/>
      <c r="F4" s="57"/>
      <c r="G4" s="57"/>
      <c r="H4" s="57"/>
      <c r="I4" s="57"/>
      <c r="J4" s="58"/>
      <c r="K4" s="17"/>
      <c r="L4" s="17"/>
      <c r="M4" s="17"/>
      <c r="N4" s="17"/>
      <c r="O4" s="17"/>
      <c r="P4" s="17"/>
      <c r="Q4" s="17"/>
      <c r="R4" s="17"/>
      <c r="S4" s="17"/>
      <c r="T4" s="17"/>
      <c r="U4" s="17"/>
      <c r="V4" s="17"/>
      <c r="W4" s="17"/>
      <c r="X4" s="17"/>
      <c r="Y4" s="17"/>
      <c r="Z4" s="17"/>
    </row>
    <row r="5" ht="16.5" customHeight="1">
      <c r="A5" s="158" t="s">
        <v>3970</v>
      </c>
      <c r="B5" s="57"/>
      <c r="C5" s="57"/>
      <c r="D5" s="57"/>
      <c r="E5" s="57"/>
      <c r="F5" s="57"/>
      <c r="G5" s="57"/>
      <c r="H5" s="57"/>
      <c r="I5" s="57"/>
      <c r="J5" s="58"/>
      <c r="K5" s="17"/>
      <c r="L5" s="17"/>
      <c r="M5" s="17"/>
      <c r="N5" s="17"/>
      <c r="O5" s="17"/>
      <c r="P5" s="17"/>
      <c r="Q5" s="17"/>
      <c r="R5" s="17"/>
      <c r="S5" s="17"/>
      <c r="T5" s="17"/>
      <c r="U5" s="17"/>
      <c r="V5" s="17"/>
      <c r="W5" s="17"/>
      <c r="X5" s="17"/>
      <c r="Y5" s="17"/>
      <c r="Z5" s="17"/>
    </row>
    <row r="6" ht="14.25" customHeight="1">
      <c r="A6" s="158" t="s">
        <v>3971</v>
      </c>
      <c r="B6" s="57"/>
      <c r="C6" s="57"/>
      <c r="D6" s="57"/>
      <c r="E6" s="57"/>
      <c r="F6" s="57"/>
      <c r="G6" s="57"/>
      <c r="H6" s="57"/>
      <c r="I6" s="57"/>
      <c r="J6" s="58"/>
      <c r="K6" s="17"/>
      <c r="L6" s="17"/>
      <c r="M6" s="17"/>
      <c r="N6" s="17"/>
      <c r="O6" s="17"/>
      <c r="P6" s="17"/>
      <c r="Q6" s="17"/>
      <c r="R6" s="17"/>
      <c r="S6" s="17"/>
      <c r="T6" s="17"/>
      <c r="U6" s="17"/>
      <c r="V6" s="17"/>
      <c r="W6" s="17"/>
      <c r="X6" s="17"/>
      <c r="Y6" s="17"/>
      <c r="Z6" s="17"/>
    </row>
    <row r="7" ht="32.25" customHeight="1">
      <c r="A7" s="158" t="s">
        <v>3972</v>
      </c>
      <c r="B7" s="57"/>
      <c r="C7" s="57"/>
      <c r="D7" s="57"/>
      <c r="E7" s="57"/>
      <c r="F7" s="57"/>
      <c r="G7" s="57"/>
      <c r="H7" s="57"/>
      <c r="I7" s="57"/>
      <c r="J7" s="58"/>
      <c r="K7" s="17"/>
      <c r="L7" s="17"/>
      <c r="M7" s="17"/>
      <c r="N7" s="17"/>
      <c r="O7" s="17"/>
      <c r="P7" s="17"/>
      <c r="Q7" s="17"/>
      <c r="R7" s="17"/>
      <c r="S7" s="17"/>
      <c r="T7" s="17"/>
      <c r="U7" s="17"/>
      <c r="V7" s="17"/>
      <c r="W7" s="17"/>
      <c r="X7" s="17"/>
      <c r="Y7" s="17"/>
      <c r="Z7" s="17"/>
    </row>
    <row r="8" ht="15.0" customHeight="1">
      <c r="A8" s="158" t="s">
        <v>3973</v>
      </c>
      <c r="B8" s="57"/>
      <c r="C8" s="57"/>
      <c r="D8" s="57"/>
      <c r="E8" s="57"/>
      <c r="F8" s="57"/>
      <c r="G8" s="57"/>
      <c r="H8" s="57"/>
      <c r="I8" s="57"/>
      <c r="J8" s="58"/>
      <c r="K8" s="17"/>
      <c r="L8" s="17"/>
      <c r="M8" s="17"/>
      <c r="N8" s="17"/>
      <c r="O8" s="17"/>
      <c r="P8" s="17"/>
      <c r="Q8" s="17"/>
      <c r="R8" s="17"/>
      <c r="S8" s="17"/>
      <c r="T8" s="17"/>
      <c r="U8" s="17"/>
      <c r="V8" s="17"/>
      <c r="W8" s="17"/>
      <c r="X8" s="17"/>
      <c r="Y8" s="17"/>
      <c r="Z8" s="17"/>
    </row>
    <row r="9" ht="19.5" customHeight="1">
      <c r="A9" s="158" t="s">
        <v>3974</v>
      </c>
      <c r="B9" s="57"/>
      <c r="C9" s="57"/>
      <c r="D9" s="57"/>
      <c r="E9" s="57"/>
      <c r="F9" s="57"/>
      <c r="G9" s="57"/>
      <c r="H9" s="57"/>
      <c r="I9" s="57"/>
      <c r="J9" s="58"/>
      <c r="K9" s="17"/>
      <c r="L9" s="17"/>
      <c r="M9" s="17"/>
      <c r="N9" s="17"/>
      <c r="O9" s="17"/>
      <c r="P9" s="17"/>
      <c r="Q9" s="17"/>
      <c r="R9" s="17"/>
      <c r="S9" s="17"/>
      <c r="T9" s="17"/>
      <c r="U9" s="17"/>
      <c r="V9" s="17"/>
      <c r="W9" s="17"/>
      <c r="X9" s="17"/>
      <c r="Y9" s="17"/>
      <c r="Z9" s="17"/>
    </row>
    <row r="10" ht="72.75" customHeight="1">
      <c r="A10" s="159" t="s">
        <v>3975</v>
      </c>
      <c r="B10" s="57"/>
      <c r="C10" s="57"/>
      <c r="D10" s="57"/>
      <c r="E10" s="57"/>
      <c r="F10" s="57"/>
      <c r="G10" s="57"/>
      <c r="H10" s="57"/>
      <c r="I10" s="57"/>
      <c r="J10" s="58"/>
      <c r="K10" s="17"/>
      <c r="L10" s="17"/>
      <c r="M10" s="17"/>
      <c r="N10" s="17"/>
      <c r="O10" s="17"/>
      <c r="P10" s="17"/>
      <c r="Q10" s="17"/>
      <c r="R10" s="17"/>
      <c r="S10" s="17"/>
      <c r="T10" s="17"/>
      <c r="U10" s="17"/>
      <c r="V10" s="17"/>
      <c r="W10" s="17"/>
      <c r="X10" s="17"/>
      <c r="Y10" s="17"/>
      <c r="Z10" s="17"/>
    </row>
    <row r="11">
      <c r="A11" s="155"/>
      <c r="B11" s="156"/>
      <c r="C11" s="156"/>
      <c r="D11" s="156"/>
      <c r="E11" s="1"/>
      <c r="F11" s="1"/>
      <c r="G11" s="17"/>
      <c r="H11" s="17"/>
      <c r="I11" s="17"/>
      <c r="J11" s="17"/>
      <c r="K11" s="17"/>
      <c r="L11" s="17"/>
      <c r="M11" s="17"/>
      <c r="N11" s="17"/>
      <c r="O11" s="17"/>
      <c r="P11" s="17"/>
      <c r="Q11" s="17"/>
      <c r="R11" s="17"/>
      <c r="S11" s="17"/>
      <c r="T11" s="17"/>
      <c r="U11" s="17"/>
      <c r="V11" s="17"/>
      <c r="W11" s="17"/>
      <c r="X11" s="17"/>
      <c r="Y11" s="17"/>
      <c r="Z11" s="17"/>
    </row>
    <row r="12" ht="38.25" customHeight="1">
      <c r="A12" s="457" t="s">
        <v>7</v>
      </c>
      <c r="B12" s="70" t="s">
        <v>786</v>
      </c>
      <c r="C12" s="70" t="s">
        <v>3976</v>
      </c>
      <c r="D12" s="70" t="s">
        <v>789</v>
      </c>
      <c r="E12" s="68" t="s">
        <v>8</v>
      </c>
      <c r="F12" s="70" t="s">
        <v>3977</v>
      </c>
      <c r="G12" s="66" t="s">
        <v>3978</v>
      </c>
      <c r="H12" s="66" t="s">
        <v>3979</v>
      </c>
      <c r="I12" s="66" t="s">
        <v>794</v>
      </c>
      <c r="J12" s="66" t="s">
        <v>154</v>
      </c>
      <c r="K12" s="71" t="s">
        <v>155</v>
      </c>
      <c r="L12" s="4"/>
      <c r="M12" s="4"/>
      <c r="N12" s="4"/>
      <c r="O12" s="4"/>
      <c r="P12" s="4"/>
      <c r="Q12" s="4"/>
      <c r="R12" s="4"/>
      <c r="S12" s="4"/>
      <c r="T12" s="4"/>
      <c r="U12" s="4"/>
      <c r="V12" s="4"/>
      <c r="W12" s="4"/>
      <c r="X12" s="4"/>
      <c r="Y12" s="4"/>
      <c r="Z12" s="4"/>
    </row>
    <row r="13" ht="11.25" customHeight="1">
      <c r="A13" s="190" t="s">
        <v>56</v>
      </c>
      <c r="B13" s="190" t="s">
        <v>3980</v>
      </c>
      <c r="C13" s="323" t="s">
        <v>3981</v>
      </c>
      <c r="D13" s="323" t="s">
        <v>3982</v>
      </c>
      <c r="E13" s="500" t="s">
        <v>52</v>
      </c>
      <c r="F13" s="501" t="s">
        <v>3983</v>
      </c>
      <c r="G13" s="323">
        <v>83000.0</v>
      </c>
      <c r="H13" s="323">
        <v>83000.0</v>
      </c>
      <c r="I13" s="323">
        <v>200.0</v>
      </c>
      <c r="J13" s="323">
        <v>66.66</v>
      </c>
      <c r="K13" s="95" t="s">
        <v>56</v>
      </c>
      <c r="L13" s="97"/>
      <c r="M13" s="97"/>
      <c r="N13" s="97"/>
      <c r="O13" s="97"/>
      <c r="P13" s="97"/>
      <c r="Q13" s="97"/>
      <c r="R13" s="97"/>
      <c r="S13" s="97"/>
      <c r="T13" s="97"/>
      <c r="U13" s="97"/>
      <c r="V13" s="97"/>
      <c r="W13" s="97"/>
      <c r="X13" s="97"/>
      <c r="Y13" s="97"/>
      <c r="Z13" s="97"/>
    </row>
    <row r="14" ht="11.25" customHeight="1">
      <c r="A14" s="354" t="s">
        <v>59</v>
      </c>
      <c r="B14" s="354" t="s">
        <v>52</v>
      </c>
      <c r="C14" s="172" t="s">
        <v>3984</v>
      </c>
      <c r="D14" s="173" t="s">
        <v>3982</v>
      </c>
      <c r="E14" s="514" t="s">
        <v>52</v>
      </c>
      <c r="F14" s="507" t="s">
        <v>3983</v>
      </c>
      <c r="G14" s="6" t="s">
        <v>3985</v>
      </c>
      <c r="H14" s="6"/>
      <c r="I14" s="6">
        <v>200.0</v>
      </c>
      <c r="J14" s="6">
        <v>66.66</v>
      </c>
      <c r="K14" s="171" t="s">
        <v>59</v>
      </c>
      <c r="L14" s="97"/>
      <c r="M14" s="97"/>
      <c r="N14" s="97"/>
      <c r="O14" s="97"/>
      <c r="P14" s="97"/>
      <c r="Q14" s="97"/>
      <c r="R14" s="97"/>
      <c r="S14" s="97"/>
      <c r="T14" s="97"/>
      <c r="U14" s="97"/>
      <c r="V14" s="97"/>
      <c r="W14" s="97"/>
      <c r="X14" s="97"/>
      <c r="Y14" s="97"/>
      <c r="Z14" s="97"/>
    </row>
    <row r="15" ht="11.25" customHeight="1">
      <c r="A15" s="100" t="s">
        <v>3986</v>
      </c>
      <c r="B15" s="100" t="s">
        <v>3987</v>
      </c>
      <c r="C15" s="97" t="s">
        <v>3988</v>
      </c>
      <c r="D15" s="94" t="s">
        <v>3989</v>
      </c>
      <c r="E15" s="149" t="s">
        <v>52</v>
      </c>
      <c r="F15" s="97" t="s">
        <v>3983</v>
      </c>
      <c r="G15" s="474" t="s">
        <v>3990</v>
      </c>
      <c r="H15" s="6"/>
      <c r="I15" s="6">
        <v>66.66</v>
      </c>
      <c r="J15" s="6">
        <v>66.67</v>
      </c>
      <c r="K15" s="95" t="s">
        <v>3986</v>
      </c>
      <c r="L15" s="97"/>
      <c r="M15" s="97"/>
      <c r="N15" s="97"/>
      <c r="O15" s="97"/>
      <c r="P15" s="97"/>
      <c r="Q15" s="97"/>
      <c r="R15" s="97"/>
      <c r="S15" s="97"/>
      <c r="T15" s="97"/>
      <c r="U15" s="97"/>
      <c r="V15" s="97"/>
      <c r="W15" s="97"/>
      <c r="X15" s="97"/>
      <c r="Y15" s="97"/>
      <c r="Z15" s="97"/>
    </row>
    <row r="16" ht="11.25" customHeight="1">
      <c r="A16" s="136" t="s">
        <v>84</v>
      </c>
      <c r="B16" s="190" t="s">
        <v>3991</v>
      </c>
      <c r="C16" s="323" t="s">
        <v>3992</v>
      </c>
      <c r="D16" s="289" t="s">
        <v>804</v>
      </c>
      <c r="E16" s="500" t="s">
        <v>52</v>
      </c>
      <c r="F16" s="501" t="s">
        <v>3993</v>
      </c>
      <c r="G16" s="323" t="s">
        <v>3994</v>
      </c>
      <c r="H16" s="323" t="s">
        <v>3995</v>
      </c>
      <c r="I16" s="323">
        <v>200.0</v>
      </c>
      <c r="J16" s="323">
        <v>100.0</v>
      </c>
      <c r="K16" s="136" t="s">
        <v>84</v>
      </c>
      <c r="L16" s="97"/>
      <c r="M16" s="97"/>
      <c r="N16" s="97"/>
      <c r="O16" s="97"/>
      <c r="P16" s="97"/>
      <c r="Q16" s="97"/>
      <c r="R16" s="97"/>
      <c r="S16" s="97"/>
      <c r="T16" s="97"/>
      <c r="U16" s="97"/>
      <c r="V16" s="97"/>
      <c r="W16" s="97"/>
      <c r="X16" s="97"/>
      <c r="Y16" s="97"/>
      <c r="Z16" s="97"/>
    </row>
    <row r="17" ht="11.25" customHeight="1">
      <c r="A17" s="515" t="s">
        <v>3996</v>
      </c>
      <c r="B17" s="515" t="s">
        <v>3997</v>
      </c>
      <c r="C17" s="289" t="s">
        <v>3998</v>
      </c>
      <c r="D17" s="289" t="s">
        <v>3996</v>
      </c>
      <c r="E17" s="289" t="s">
        <v>89</v>
      </c>
      <c r="F17" s="250" t="s">
        <v>3999</v>
      </c>
      <c r="G17" s="6">
        <v>20507.0</v>
      </c>
      <c r="H17" s="6">
        <v>20507.0</v>
      </c>
      <c r="I17" s="6">
        <v>200.0</v>
      </c>
      <c r="J17" s="6">
        <v>200.0</v>
      </c>
      <c r="K17" s="515" t="s">
        <v>3996</v>
      </c>
      <c r="L17" s="97"/>
      <c r="M17" s="97"/>
      <c r="N17" s="97"/>
      <c r="O17" s="97"/>
      <c r="P17" s="97"/>
      <c r="Q17" s="97"/>
      <c r="R17" s="97"/>
      <c r="S17" s="97"/>
      <c r="T17" s="97"/>
      <c r="U17" s="97"/>
      <c r="V17" s="97"/>
      <c r="W17" s="97"/>
      <c r="X17" s="97"/>
      <c r="Y17" s="97"/>
      <c r="Z17" s="97"/>
    </row>
    <row r="18" ht="11.25" customHeight="1">
      <c r="A18" s="100" t="s">
        <v>4000</v>
      </c>
      <c r="B18" s="100" t="s">
        <v>4001</v>
      </c>
      <c r="C18" s="81" t="s">
        <v>4002</v>
      </c>
      <c r="D18" s="94" t="s">
        <v>4003</v>
      </c>
      <c r="E18" s="149" t="s">
        <v>89</v>
      </c>
      <c r="F18" s="250" t="s">
        <v>4004</v>
      </c>
      <c r="G18" s="81" t="s">
        <v>4005</v>
      </c>
      <c r="H18" s="81" t="s">
        <v>4005</v>
      </c>
      <c r="I18" s="81">
        <v>100.0</v>
      </c>
      <c r="J18" s="81">
        <v>100.0</v>
      </c>
      <c r="K18" s="95" t="s">
        <v>4000</v>
      </c>
      <c r="L18" s="97"/>
      <c r="M18" s="97"/>
      <c r="N18" s="97"/>
      <c r="O18" s="97"/>
      <c r="P18" s="97"/>
      <c r="Q18" s="97"/>
      <c r="R18" s="97"/>
      <c r="S18" s="97"/>
      <c r="T18" s="97"/>
      <c r="U18" s="97"/>
      <c r="V18" s="97"/>
      <c r="W18" s="97"/>
      <c r="X18" s="97"/>
      <c r="Y18" s="97"/>
      <c r="Z18" s="97"/>
    </row>
    <row r="19" ht="11.25" customHeight="1">
      <c r="A19" s="354"/>
      <c r="B19" s="354"/>
      <c r="C19" s="172"/>
      <c r="D19" s="173"/>
      <c r="E19" s="506"/>
      <c r="F19" s="511"/>
      <c r="G19" s="92"/>
      <c r="H19" s="6"/>
      <c r="I19" s="6"/>
      <c r="J19" s="516"/>
      <c r="K19" s="92"/>
      <c r="L19" s="97"/>
      <c r="M19" s="97"/>
      <c r="N19" s="97"/>
      <c r="O19" s="97"/>
      <c r="P19" s="97"/>
      <c r="Q19" s="97"/>
      <c r="R19" s="97"/>
      <c r="S19" s="97"/>
      <c r="T19" s="97"/>
      <c r="U19" s="97"/>
      <c r="V19" s="97"/>
      <c r="W19" s="97"/>
      <c r="X19" s="97"/>
      <c r="Y19" s="97"/>
      <c r="Z19" s="97"/>
    </row>
    <row r="20" ht="11.25" customHeight="1">
      <c r="A20" s="354"/>
      <c r="B20" s="171"/>
      <c r="C20" s="172"/>
      <c r="D20" s="173"/>
      <c r="E20" s="506"/>
      <c r="F20" s="511"/>
      <c r="G20" s="92"/>
      <c r="H20" s="92"/>
      <c r="I20" s="92"/>
      <c r="J20" s="510"/>
      <c r="K20" s="92"/>
      <c r="L20" s="97"/>
      <c r="M20" s="97"/>
      <c r="N20" s="97"/>
      <c r="O20" s="97"/>
      <c r="P20" s="97"/>
      <c r="Q20" s="97"/>
      <c r="R20" s="97"/>
      <c r="S20" s="97"/>
      <c r="T20" s="97"/>
      <c r="U20" s="97"/>
      <c r="V20" s="97"/>
      <c r="W20" s="97"/>
      <c r="X20" s="97"/>
      <c r="Y20" s="97"/>
      <c r="Z20" s="97"/>
    </row>
    <row r="21" ht="15.75" customHeight="1">
      <c r="A21" s="177" t="s">
        <v>118</v>
      </c>
      <c r="B21" s="156"/>
      <c r="C21" s="156"/>
      <c r="D21" s="156"/>
      <c r="E21" s="59"/>
      <c r="F21" s="4"/>
      <c r="G21" s="4"/>
      <c r="H21" s="4"/>
      <c r="I21" s="4"/>
      <c r="J21" s="512">
        <f>SUM(J13:J20)</f>
        <v>599.99</v>
      </c>
      <c r="K21" s="4"/>
      <c r="L21" s="4"/>
      <c r="M21" s="4"/>
      <c r="N21" s="4"/>
      <c r="O21" s="4"/>
      <c r="P21" s="4"/>
      <c r="Q21" s="4"/>
      <c r="R21" s="4"/>
      <c r="S21" s="4"/>
      <c r="T21" s="4"/>
      <c r="U21" s="4"/>
      <c r="V21" s="4"/>
      <c r="W21" s="4"/>
      <c r="X21" s="4"/>
      <c r="Y21" s="4"/>
      <c r="Z21" s="4"/>
    </row>
    <row r="22" ht="15.75" customHeight="1">
      <c r="A22" s="155"/>
      <c r="B22" s="156"/>
      <c r="C22" s="156"/>
      <c r="D22" s="156"/>
      <c r="E22" s="1"/>
      <c r="F22" s="1"/>
      <c r="G22" s="4"/>
      <c r="H22" s="4"/>
      <c r="I22" s="4"/>
      <c r="J22" s="4"/>
      <c r="K22" s="4"/>
      <c r="L22" s="4"/>
      <c r="M22" s="4"/>
      <c r="N22" s="4"/>
      <c r="O22" s="4"/>
      <c r="P22" s="4"/>
      <c r="Q22" s="4"/>
      <c r="R22" s="4"/>
      <c r="S22" s="4"/>
      <c r="T22" s="4"/>
      <c r="U22" s="4"/>
      <c r="V22" s="4"/>
      <c r="W22" s="4"/>
      <c r="X22" s="4"/>
      <c r="Y22" s="4"/>
      <c r="Z22" s="4"/>
    </row>
    <row r="23" ht="15.75" customHeight="1">
      <c r="A23" s="513" t="s">
        <v>742</v>
      </c>
      <c r="B23" s="154"/>
      <c r="C23" s="154"/>
      <c r="D23" s="154"/>
      <c r="E23" s="154"/>
      <c r="F23" s="154"/>
      <c r="G23" s="4"/>
      <c r="H23" s="4"/>
      <c r="I23" s="4"/>
      <c r="J23" s="4"/>
      <c r="K23" s="4"/>
      <c r="L23" s="4"/>
      <c r="M23" s="4"/>
      <c r="N23" s="4"/>
      <c r="O23" s="4"/>
      <c r="P23" s="4"/>
      <c r="Q23" s="4"/>
      <c r="R23" s="4"/>
      <c r="S23" s="4"/>
      <c r="T23" s="4"/>
      <c r="U23" s="4"/>
      <c r="V23" s="4"/>
      <c r="W23" s="4"/>
      <c r="X23" s="4"/>
      <c r="Y23" s="4"/>
      <c r="Z23" s="4"/>
    </row>
    <row r="24" ht="15.75" customHeight="1">
      <c r="A24" s="155"/>
      <c r="B24" s="156"/>
      <c r="C24" s="156"/>
      <c r="D24" s="156"/>
      <c r="E24" s="1"/>
      <c r="F24" s="1"/>
      <c r="G24" s="4"/>
      <c r="H24" s="4"/>
      <c r="I24" s="4"/>
      <c r="J24" s="4"/>
      <c r="K24" s="4"/>
      <c r="L24" s="4"/>
      <c r="M24" s="4"/>
      <c r="N24" s="4"/>
      <c r="O24" s="4"/>
      <c r="P24" s="4"/>
      <c r="Q24" s="4"/>
      <c r="R24" s="4"/>
      <c r="S24" s="4"/>
      <c r="T24" s="4"/>
      <c r="U24" s="4"/>
      <c r="V24" s="4"/>
      <c r="W24" s="4"/>
      <c r="X24" s="4"/>
      <c r="Y24" s="4"/>
      <c r="Z24" s="4"/>
    </row>
    <row r="25" ht="15.75" customHeight="1">
      <c r="A25" s="155"/>
      <c r="B25" s="156"/>
      <c r="C25" s="156"/>
      <c r="D25" s="156"/>
      <c r="E25" s="1"/>
      <c r="F25" s="1"/>
      <c r="G25" s="4"/>
      <c r="H25" s="4"/>
      <c r="I25" s="4"/>
      <c r="J25" s="4"/>
      <c r="K25" s="4"/>
      <c r="L25" s="4"/>
      <c r="M25" s="4"/>
      <c r="N25" s="4"/>
      <c r="O25" s="4"/>
      <c r="P25" s="4"/>
      <c r="Q25" s="4"/>
      <c r="R25" s="4"/>
      <c r="S25" s="4"/>
      <c r="T25" s="4"/>
      <c r="U25" s="4"/>
      <c r="V25" s="4"/>
      <c r="W25" s="4"/>
      <c r="X25" s="4"/>
      <c r="Y25" s="4"/>
      <c r="Z25" s="4"/>
    </row>
    <row r="26" ht="15.75" customHeight="1">
      <c r="A26" s="155"/>
      <c r="B26" s="156"/>
      <c r="C26" s="156"/>
      <c r="D26" s="156"/>
      <c r="E26" s="1"/>
      <c r="F26" s="1"/>
      <c r="G26" s="4"/>
      <c r="H26" s="4"/>
      <c r="I26" s="4"/>
      <c r="J26" s="4"/>
      <c r="K26" s="4"/>
      <c r="L26" s="4"/>
      <c r="M26" s="4"/>
      <c r="N26" s="4"/>
      <c r="O26" s="4"/>
      <c r="P26" s="4"/>
      <c r="Q26" s="4"/>
      <c r="R26" s="4"/>
      <c r="S26" s="4"/>
      <c r="T26" s="4"/>
      <c r="U26" s="4"/>
      <c r="V26" s="4"/>
      <c r="W26" s="4"/>
      <c r="X26" s="4"/>
      <c r="Y26" s="4"/>
      <c r="Z26" s="4"/>
    </row>
    <row r="27" ht="15.75" customHeight="1">
      <c r="A27" s="155"/>
      <c r="B27" s="156"/>
      <c r="C27" s="156"/>
      <c r="D27" s="156"/>
      <c r="E27" s="1"/>
      <c r="F27" s="1"/>
      <c r="G27" s="4"/>
      <c r="H27" s="4"/>
      <c r="I27" s="4"/>
      <c r="J27" s="4"/>
      <c r="K27" s="4"/>
      <c r="L27" s="4"/>
      <c r="M27" s="4"/>
      <c r="N27" s="4"/>
      <c r="O27" s="4"/>
      <c r="P27" s="4"/>
      <c r="Q27" s="4"/>
      <c r="R27" s="4"/>
      <c r="S27" s="4"/>
      <c r="T27" s="4"/>
      <c r="U27" s="4"/>
      <c r="V27" s="4"/>
      <c r="W27" s="4"/>
      <c r="X27" s="4"/>
      <c r="Y27" s="4"/>
      <c r="Z27" s="4"/>
    </row>
    <row r="28" ht="15.75" customHeight="1">
      <c r="A28" s="155"/>
      <c r="B28" s="156"/>
      <c r="C28" s="156"/>
      <c r="D28" s="156"/>
      <c r="E28" s="1"/>
      <c r="F28" s="1"/>
      <c r="G28" s="4"/>
      <c r="H28" s="4"/>
      <c r="I28" s="4"/>
      <c r="J28" s="4"/>
      <c r="K28" s="4"/>
      <c r="L28" s="4"/>
      <c r="M28" s="4"/>
      <c r="N28" s="4"/>
      <c r="O28" s="4"/>
      <c r="P28" s="4"/>
      <c r="Q28" s="4"/>
      <c r="R28" s="4"/>
      <c r="S28" s="4"/>
      <c r="T28" s="4"/>
      <c r="U28" s="4"/>
      <c r="V28" s="4"/>
      <c r="W28" s="4"/>
      <c r="X28" s="4"/>
      <c r="Y28" s="4"/>
      <c r="Z28" s="4"/>
    </row>
    <row r="29" ht="15.75" customHeight="1">
      <c r="A29" s="155"/>
      <c r="B29" s="156"/>
      <c r="C29" s="156"/>
      <c r="D29" s="156"/>
      <c r="E29" s="1"/>
      <c r="F29" s="1"/>
      <c r="G29" s="4"/>
      <c r="H29" s="4"/>
      <c r="I29" s="4"/>
      <c r="J29" s="4"/>
      <c r="K29" s="4"/>
      <c r="L29" s="4"/>
      <c r="M29" s="4"/>
      <c r="N29" s="4"/>
      <c r="O29" s="4"/>
      <c r="P29" s="4"/>
      <c r="Q29" s="4"/>
      <c r="R29" s="4"/>
      <c r="S29" s="4"/>
      <c r="T29" s="4"/>
      <c r="U29" s="4"/>
      <c r="V29" s="4"/>
      <c r="W29" s="4"/>
      <c r="X29" s="4"/>
      <c r="Y29" s="4"/>
      <c r="Z29" s="4"/>
    </row>
    <row r="30" ht="15.75" customHeight="1">
      <c r="A30" s="155"/>
      <c r="B30" s="156"/>
      <c r="C30" s="156"/>
      <c r="D30" s="156"/>
      <c r="E30" s="1"/>
      <c r="F30" s="1"/>
      <c r="G30" s="4"/>
      <c r="H30" s="4"/>
      <c r="I30" s="4"/>
      <c r="J30" s="4"/>
      <c r="K30" s="4"/>
      <c r="L30" s="4"/>
      <c r="M30" s="4"/>
      <c r="N30" s="4"/>
      <c r="O30" s="4"/>
      <c r="P30" s="4"/>
      <c r="Q30" s="4"/>
      <c r="R30" s="4"/>
      <c r="S30" s="4"/>
      <c r="T30" s="4"/>
      <c r="U30" s="4"/>
      <c r="V30" s="4"/>
      <c r="W30" s="4"/>
      <c r="X30" s="4"/>
      <c r="Y30" s="4"/>
      <c r="Z30" s="4"/>
    </row>
    <row r="31" ht="15.75" customHeight="1">
      <c r="A31" s="155"/>
      <c r="B31" s="156"/>
      <c r="C31" s="156"/>
      <c r="D31" s="156"/>
      <c r="E31" s="1"/>
      <c r="F31" s="1"/>
      <c r="G31" s="4"/>
      <c r="H31" s="4"/>
      <c r="I31" s="4"/>
      <c r="J31" s="4"/>
      <c r="K31" s="4"/>
      <c r="L31" s="4"/>
      <c r="M31" s="4"/>
      <c r="N31" s="4"/>
      <c r="O31" s="4"/>
      <c r="P31" s="4"/>
      <c r="Q31" s="4"/>
      <c r="R31" s="4"/>
      <c r="S31" s="4"/>
      <c r="T31" s="4"/>
      <c r="U31" s="4"/>
      <c r="V31" s="4"/>
      <c r="W31" s="4"/>
      <c r="X31" s="4"/>
      <c r="Y31" s="4"/>
      <c r="Z31" s="4"/>
    </row>
    <row r="32" ht="15.75" customHeight="1">
      <c r="A32" s="155"/>
      <c r="B32" s="156"/>
      <c r="C32" s="156"/>
      <c r="D32" s="156"/>
      <c r="E32" s="1"/>
      <c r="F32" s="1"/>
      <c r="G32" s="4"/>
      <c r="H32" s="4"/>
      <c r="I32" s="4"/>
      <c r="J32" s="4"/>
      <c r="K32" s="4"/>
      <c r="L32" s="4"/>
      <c r="M32" s="4"/>
      <c r="N32" s="4"/>
      <c r="O32" s="4"/>
      <c r="P32" s="4"/>
      <c r="Q32" s="4"/>
      <c r="R32" s="4"/>
      <c r="S32" s="4"/>
      <c r="T32" s="4"/>
      <c r="U32" s="4"/>
      <c r="V32" s="4"/>
      <c r="W32" s="4"/>
      <c r="X32" s="4"/>
      <c r="Y32" s="4"/>
      <c r="Z32" s="4"/>
    </row>
    <row r="33" ht="15.75" customHeight="1">
      <c r="A33" s="155"/>
      <c r="B33" s="156"/>
      <c r="C33" s="156"/>
      <c r="D33" s="156"/>
      <c r="E33" s="1"/>
      <c r="F33" s="1"/>
      <c r="G33" s="4"/>
      <c r="H33" s="4"/>
      <c r="I33" s="4"/>
      <c r="J33" s="4"/>
      <c r="K33" s="4"/>
      <c r="L33" s="4"/>
      <c r="M33" s="4"/>
      <c r="N33" s="4"/>
      <c r="O33" s="4"/>
      <c r="P33" s="4"/>
      <c r="Q33" s="4"/>
      <c r="R33" s="4"/>
      <c r="S33" s="4"/>
      <c r="T33" s="4"/>
      <c r="U33" s="4"/>
      <c r="V33" s="4"/>
      <c r="W33" s="4"/>
      <c r="X33" s="4"/>
      <c r="Y33" s="4"/>
      <c r="Z33" s="4"/>
    </row>
    <row r="34" ht="15.75" customHeight="1">
      <c r="A34" s="155"/>
      <c r="B34" s="156"/>
      <c r="C34" s="156"/>
      <c r="D34" s="156"/>
      <c r="E34" s="1"/>
      <c r="F34" s="1"/>
      <c r="G34" s="4"/>
      <c r="H34" s="4"/>
      <c r="I34" s="4"/>
      <c r="J34" s="4"/>
      <c r="K34" s="4"/>
      <c r="L34" s="4"/>
      <c r="M34" s="4"/>
      <c r="N34" s="4"/>
      <c r="O34" s="4"/>
      <c r="P34" s="4"/>
      <c r="Q34" s="4"/>
      <c r="R34" s="4"/>
      <c r="S34" s="4"/>
      <c r="T34" s="4"/>
      <c r="U34" s="4"/>
      <c r="V34" s="4"/>
      <c r="W34" s="4"/>
      <c r="X34" s="4"/>
      <c r="Y34" s="4"/>
      <c r="Z34" s="4"/>
    </row>
    <row r="35" ht="15.75" customHeight="1">
      <c r="A35" s="155"/>
      <c r="B35" s="156"/>
      <c r="C35" s="156"/>
      <c r="D35" s="156"/>
      <c r="E35" s="1"/>
      <c r="F35" s="1"/>
      <c r="G35" s="4"/>
      <c r="H35" s="4"/>
      <c r="I35" s="4"/>
      <c r="J35" s="4"/>
      <c r="K35" s="4"/>
      <c r="L35" s="4"/>
      <c r="M35" s="4"/>
      <c r="N35" s="4"/>
      <c r="O35" s="4"/>
      <c r="P35" s="4"/>
      <c r="Q35" s="4"/>
      <c r="R35" s="4"/>
      <c r="S35" s="4"/>
      <c r="T35" s="4"/>
      <c r="U35" s="4"/>
      <c r="V35" s="4"/>
      <c r="W35" s="4"/>
      <c r="X35" s="4"/>
      <c r="Y35" s="4"/>
      <c r="Z35" s="4"/>
    </row>
    <row r="36" ht="15.75" customHeight="1">
      <c r="A36" s="155"/>
      <c r="B36" s="156"/>
      <c r="C36" s="156"/>
      <c r="D36" s="156"/>
      <c r="E36" s="1"/>
      <c r="F36" s="1"/>
      <c r="G36" s="4"/>
      <c r="H36" s="4"/>
      <c r="I36" s="4"/>
      <c r="J36" s="4"/>
      <c r="K36" s="4"/>
      <c r="L36" s="4"/>
      <c r="M36" s="4"/>
      <c r="N36" s="4"/>
      <c r="O36" s="4"/>
      <c r="P36" s="4"/>
      <c r="Q36" s="4"/>
      <c r="R36" s="4"/>
      <c r="S36" s="4"/>
      <c r="T36" s="4"/>
      <c r="U36" s="4"/>
      <c r="V36" s="4"/>
      <c r="W36" s="4"/>
      <c r="X36" s="4"/>
      <c r="Y36" s="4"/>
      <c r="Z36" s="4"/>
    </row>
    <row r="37" ht="15.75" customHeight="1">
      <c r="A37" s="155"/>
      <c r="B37" s="156"/>
      <c r="C37" s="156"/>
      <c r="D37" s="156"/>
      <c r="E37" s="1"/>
      <c r="F37" s="1"/>
      <c r="G37" s="4"/>
      <c r="H37" s="4"/>
      <c r="I37" s="4"/>
      <c r="J37" s="4"/>
      <c r="K37" s="4"/>
      <c r="L37" s="4"/>
      <c r="M37" s="4"/>
      <c r="N37" s="4"/>
      <c r="O37" s="4"/>
      <c r="P37" s="4"/>
      <c r="Q37" s="4"/>
      <c r="R37" s="4"/>
      <c r="S37" s="4"/>
      <c r="T37" s="4"/>
      <c r="U37" s="4"/>
      <c r="V37" s="4"/>
      <c r="W37" s="4"/>
      <c r="X37" s="4"/>
      <c r="Y37" s="4"/>
      <c r="Z37" s="4"/>
    </row>
    <row r="38" ht="15.75" customHeight="1">
      <c r="A38" s="155"/>
      <c r="B38" s="156"/>
      <c r="C38" s="156"/>
      <c r="D38" s="156"/>
      <c r="E38" s="1"/>
      <c r="F38" s="1"/>
      <c r="G38" s="4"/>
      <c r="H38" s="4"/>
      <c r="I38" s="4"/>
      <c r="J38" s="4"/>
      <c r="K38" s="4"/>
      <c r="L38" s="4"/>
      <c r="M38" s="4"/>
      <c r="N38" s="4"/>
      <c r="O38" s="4"/>
      <c r="P38" s="4"/>
      <c r="Q38" s="4"/>
      <c r="R38" s="4"/>
      <c r="S38" s="4"/>
      <c r="T38" s="4"/>
      <c r="U38" s="4"/>
      <c r="V38" s="4"/>
      <c r="W38" s="4"/>
      <c r="X38" s="4"/>
      <c r="Y38" s="4"/>
      <c r="Z38" s="4"/>
    </row>
    <row r="39" ht="15.75" customHeight="1">
      <c r="A39" s="155"/>
      <c r="B39" s="156"/>
      <c r="C39" s="156"/>
      <c r="D39" s="156"/>
      <c r="E39" s="1"/>
      <c r="F39" s="1"/>
      <c r="G39" s="4"/>
      <c r="H39" s="4"/>
      <c r="I39" s="4"/>
      <c r="J39" s="4"/>
      <c r="K39" s="4"/>
      <c r="L39" s="4"/>
      <c r="M39" s="4"/>
      <c r="N39" s="4"/>
      <c r="O39" s="4"/>
      <c r="P39" s="4"/>
      <c r="Q39" s="4"/>
      <c r="R39" s="4"/>
      <c r="S39" s="4"/>
      <c r="T39" s="4"/>
      <c r="U39" s="4"/>
      <c r="V39" s="4"/>
      <c r="W39" s="4"/>
      <c r="X39" s="4"/>
      <c r="Y39" s="4"/>
      <c r="Z39" s="4"/>
    </row>
    <row r="40" ht="15.75" customHeight="1">
      <c r="A40" s="155"/>
      <c r="B40" s="156"/>
      <c r="C40" s="156"/>
      <c r="D40" s="156"/>
      <c r="E40" s="1"/>
      <c r="F40" s="1"/>
      <c r="G40" s="4"/>
      <c r="H40" s="4"/>
      <c r="I40" s="4"/>
      <c r="J40" s="4"/>
      <c r="K40" s="4"/>
      <c r="L40" s="4"/>
      <c r="M40" s="4"/>
      <c r="N40" s="4"/>
      <c r="O40" s="4"/>
      <c r="P40" s="4"/>
      <c r="Q40" s="4"/>
      <c r="R40" s="4"/>
      <c r="S40" s="4"/>
      <c r="T40" s="4"/>
      <c r="U40" s="4"/>
      <c r="V40" s="4"/>
      <c r="W40" s="4"/>
      <c r="X40" s="4"/>
      <c r="Y40" s="4"/>
      <c r="Z40" s="4"/>
    </row>
    <row r="41" ht="15.75" customHeight="1">
      <c r="A41" s="155"/>
      <c r="B41" s="156"/>
      <c r="C41" s="156"/>
      <c r="D41" s="156"/>
      <c r="E41" s="1"/>
      <c r="F41" s="1"/>
      <c r="G41" s="4"/>
      <c r="H41" s="4"/>
      <c r="I41" s="4"/>
      <c r="J41" s="4"/>
      <c r="K41" s="4"/>
      <c r="L41" s="4"/>
      <c r="M41" s="4"/>
      <c r="N41" s="4"/>
      <c r="O41" s="4"/>
      <c r="P41" s="4"/>
      <c r="Q41" s="4"/>
      <c r="R41" s="4"/>
      <c r="S41" s="4"/>
      <c r="T41" s="4"/>
      <c r="U41" s="4"/>
      <c r="V41" s="4"/>
      <c r="W41" s="4"/>
      <c r="X41" s="4"/>
      <c r="Y41" s="4"/>
      <c r="Z41" s="4"/>
    </row>
    <row r="42" ht="15.75" customHeight="1">
      <c r="A42" s="155"/>
      <c r="B42" s="156"/>
      <c r="C42" s="156"/>
      <c r="D42" s="156"/>
      <c r="E42" s="1"/>
      <c r="F42" s="1"/>
      <c r="G42" s="4"/>
      <c r="H42" s="4"/>
      <c r="I42" s="4"/>
      <c r="J42" s="4"/>
      <c r="K42" s="4"/>
      <c r="L42" s="4"/>
      <c r="M42" s="4"/>
      <c r="N42" s="4"/>
      <c r="O42" s="4"/>
      <c r="P42" s="4"/>
      <c r="Q42" s="4"/>
      <c r="R42" s="4"/>
      <c r="S42" s="4"/>
      <c r="T42" s="4"/>
      <c r="U42" s="4"/>
      <c r="V42" s="4"/>
      <c r="W42" s="4"/>
      <c r="X42" s="4"/>
      <c r="Y42" s="4"/>
      <c r="Z42" s="4"/>
    </row>
    <row r="43" ht="15.75" customHeight="1">
      <c r="A43" s="155"/>
      <c r="B43" s="156"/>
      <c r="C43" s="156"/>
      <c r="D43" s="156"/>
      <c r="E43" s="1"/>
      <c r="F43" s="1"/>
      <c r="G43" s="4"/>
      <c r="H43" s="4"/>
      <c r="I43" s="4"/>
      <c r="J43" s="4"/>
      <c r="K43" s="4"/>
      <c r="L43" s="4"/>
      <c r="M43" s="4"/>
      <c r="N43" s="4"/>
      <c r="O43" s="4"/>
      <c r="P43" s="4"/>
      <c r="Q43" s="4"/>
      <c r="R43" s="4"/>
      <c r="S43" s="4"/>
      <c r="T43" s="4"/>
      <c r="U43" s="4"/>
      <c r="V43" s="4"/>
      <c r="W43" s="4"/>
      <c r="X43" s="4"/>
      <c r="Y43" s="4"/>
      <c r="Z43" s="4"/>
    </row>
    <row r="44" ht="15.75" customHeight="1">
      <c r="A44" s="155"/>
      <c r="B44" s="156"/>
      <c r="C44" s="156"/>
      <c r="D44" s="156"/>
      <c r="E44" s="1"/>
      <c r="F44" s="1"/>
      <c r="G44" s="4"/>
      <c r="H44" s="4"/>
      <c r="I44" s="4"/>
      <c r="J44" s="4"/>
      <c r="K44" s="4"/>
      <c r="L44" s="4"/>
      <c r="M44" s="4"/>
      <c r="N44" s="4"/>
      <c r="O44" s="4"/>
      <c r="P44" s="4"/>
      <c r="Q44" s="4"/>
      <c r="R44" s="4"/>
      <c r="S44" s="4"/>
      <c r="T44" s="4"/>
      <c r="U44" s="4"/>
      <c r="V44" s="4"/>
      <c r="W44" s="4"/>
      <c r="X44" s="4"/>
      <c r="Y44" s="4"/>
      <c r="Z44" s="4"/>
    </row>
    <row r="45" ht="15.75" customHeight="1">
      <c r="A45" s="155"/>
      <c r="B45" s="156"/>
      <c r="C45" s="156"/>
      <c r="D45" s="156"/>
      <c r="E45" s="1"/>
      <c r="F45" s="1"/>
      <c r="G45" s="4"/>
      <c r="H45" s="4"/>
      <c r="I45" s="4"/>
      <c r="J45" s="4"/>
      <c r="K45" s="4"/>
      <c r="L45" s="4"/>
      <c r="M45" s="4"/>
      <c r="N45" s="4"/>
      <c r="O45" s="4"/>
      <c r="P45" s="4"/>
      <c r="Q45" s="4"/>
      <c r="R45" s="4"/>
      <c r="S45" s="4"/>
      <c r="T45" s="4"/>
      <c r="U45" s="4"/>
      <c r="V45" s="4"/>
      <c r="W45" s="4"/>
      <c r="X45" s="4"/>
      <c r="Y45" s="4"/>
      <c r="Z45" s="4"/>
    </row>
    <row r="46" ht="15.75" customHeight="1">
      <c r="A46" s="155"/>
      <c r="B46" s="156"/>
      <c r="C46" s="156"/>
      <c r="D46" s="156"/>
      <c r="E46" s="1"/>
      <c r="F46" s="1"/>
      <c r="G46" s="4"/>
      <c r="H46" s="4"/>
      <c r="I46" s="4"/>
      <c r="J46" s="4"/>
      <c r="K46" s="4"/>
      <c r="L46" s="4"/>
      <c r="M46" s="4"/>
      <c r="N46" s="4"/>
      <c r="O46" s="4"/>
      <c r="P46" s="4"/>
      <c r="Q46" s="4"/>
      <c r="R46" s="4"/>
      <c r="S46" s="4"/>
      <c r="T46" s="4"/>
      <c r="U46" s="4"/>
      <c r="V46" s="4"/>
      <c r="W46" s="4"/>
      <c r="X46" s="4"/>
      <c r="Y46" s="4"/>
      <c r="Z46" s="4"/>
    </row>
    <row r="47" ht="15.75" customHeight="1">
      <c r="A47" s="155"/>
      <c r="B47" s="156"/>
      <c r="C47" s="156"/>
      <c r="D47" s="156"/>
      <c r="E47" s="1"/>
      <c r="F47" s="1"/>
      <c r="G47" s="4"/>
      <c r="H47" s="4"/>
      <c r="I47" s="4"/>
      <c r="J47" s="4"/>
      <c r="K47" s="4"/>
      <c r="L47" s="4"/>
      <c r="M47" s="4"/>
      <c r="N47" s="4"/>
      <c r="O47" s="4"/>
      <c r="P47" s="4"/>
      <c r="Q47" s="4"/>
      <c r="R47" s="4"/>
      <c r="S47" s="4"/>
      <c r="T47" s="4"/>
      <c r="U47" s="4"/>
      <c r="V47" s="4"/>
      <c r="W47" s="4"/>
      <c r="X47" s="4"/>
      <c r="Y47" s="4"/>
      <c r="Z47" s="4"/>
    </row>
    <row r="48" ht="15.75" customHeight="1">
      <c r="A48" s="155"/>
      <c r="B48" s="156"/>
      <c r="C48" s="156"/>
      <c r="D48" s="156"/>
      <c r="E48" s="1"/>
      <c r="F48" s="1"/>
      <c r="G48" s="4"/>
      <c r="H48" s="4"/>
      <c r="I48" s="4"/>
      <c r="J48" s="4"/>
      <c r="K48" s="4"/>
      <c r="L48" s="4"/>
      <c r="M48" s="4"/>
      <c r="N48" s="4"/>
      <c r="O48" s="4"/>
      <c r="P48" s="4"/>
      <c r="Q48" s="4"/>
      <c r="R48" s="4"/>
      <c r="S48" s="4"/>
      <c r="T48" s="4"/>
      <c r="U48" s="4"/>
      <c r="V48" s="4"/>
      <c r="W48" s="4"/>
      <c r="X48" s="4"/>
      <c r="Y48" s="4"/>
      <c r="Z48" s="4"/>
    </row>
    <row r="49" ht="15.75" customHeight="1">
      <c r="A49" s="155"/>
      <c r="B49" s="156"/>
      <c r="C49" s="156"/>
      <c r="D49" s="156"/>
      <c r="E49" s="1"/>
      <c r="F49" s="1"/>
      <c r="G49" s="4"/>
      <c r="H49" s="4"/>
      <c r="I49" s="4"/>
      <c r="J49" s="4"/>
      <c r="K49" s="4"/>
      <c r="L49" s="4"/>
      <c r="M49" s="4"/>
      <c r="N49" s="4"/>
      <c r="O49" s="4"/>
      <c r="P49" s="4"/>
      <c r="Q49" s="4"/>
      <c r="R49" s="4"/>
      <c r="S49" s="4"/>
      <c r="T49" s="4"/>
      <c r="U49" s="4"/>
      <c r="V49" s="4"/>
      <c r="W49" s="4"/>
      <c r="X49" s="4"/>
      <c r="Y49" s="4"/>
      <c r="Z49" s="4"/>
    </row>
    <row r="50" ht="15.75" customHeight="1">
      <c r="A50" s="155"/>
      <c r="B50" s="156"/>
      <c r="C50" s="156"/>
      <c r="D50" s="156"/>
      <c r="E50" s="1"/>
      <c r="F50" s="1"/>
      <c r="G50" s="4"/>
      <c r="H50" s="4"/>
      <c r="I50" s="4"/>
      <c r="J50" s="4"/>
      <c r="K50" s="4"/>
      <c r="L50" s="4"/>
      <c r="M50" s="4"/>
      <c r="N50" s="4"/>
      <c r="O50" s="4"/>
      <c r="P50" s="4"/>
      <c r="Q50" s="4"/>
      <c r="R50" s="4"/>
      <c r="S50" s="4"/>
      <c r="T50" s="4"/>
      <c r="U50" s="4"/>
      <c r="V50" s="4"/>
      <c r="W50" s="4"/>
      <c r="X50" s="4"/>
      <c r="Y50" s="4"/>
      <c r="Z50" s="4"/>
    </row>
    <row r="51" ht="15.75" customHeight="1">
      <c r="A51" s="155"/>
      <c r="B51" s="156"/>
      <c r="C51" s="156"/>
      <c r="D51" s="156"/>
      <c r="E51" s="1"/>
      <c r="F51" s="1"/>
      <c r="G51" s="4"/>
      <c r="H51" s="4"/>
      <c r="I51" s="4"/>
      <c r="J51" s="4"/>
      <c r="K51" s="4"/>
      <c r="L51" s="4"/>
      <c r="M51" s="4"/>
      <c r="N51" s="4"/>
      <c r="O51" s="4"/>
      <c r="P51" s="4"/>
      <c r="Q51" s="4"/>
      <c r="R51" s="4"/>
      <c r="S51" s="4"/>
      <c r="T51" s="4"/>
      <c r="U51" s="4"/>
      <c r="V51" s="4"/>
      <c r="W51" s="4"/>
      <c r="X51" s="4"/>
      <c r="Y51" s="4"/>
      <c r="Z51" s="4"/>
    </row>
    <row r="52" ht="15.75" customHeight="1">
      <c r="A52" s="155"/>
      <c r="B52" s="156"/>
      <c r="C52" s="156"/>
      <c r="D52" s="156"/>
      <c r="E52" s="1"/>
      <c r="F52" s="1"/>
      <c r="G52" s="4"/>
      <c r="H52" s="4"/>
      <c r="I52" s="4"/>
      <c r="J52" s="4"/>
      <c r="K52" s="4"/>
      <c r="L52" s="4"/>
      <c r="M52" s="4"/>
      <c r="N52" s="4"/>
      <c r="O52" s="4"/>
      <c r="P52" s="4"/>
      <c r="Q52" s="4"/>
      <c r="R52" s="4"/>
      <c r="S52" s="4"/>
      <c r="T52" s="4"/>
      <c r="U52" s="4"/>
      <c r="V52" s="4"/>
      <c r="W52" s="4"/>
      <c r="X52" s="4"/>
      <c r="Y52" s="4"/>
      <c r="Z52" s="4"/>
    </row>
    <row r="53" ht="15.75" customHeight="1">
      <c r="A53" s="155"/>
      <c r="B53" s="156"/>
      <c r="C53" s="156"/>
      <c r="D53" s="156"/>
      <c r="E53" s="1"/>
      <c r="F53" s="1"/>
      <c r="G53" s="4"/>
      <c r="H53" s="4"/>
      <c r="I53" s="4"/>
      <c r="J53" s="4"/>
      <c r="K53" s="4"/>
      <c r="L53" s="4"/>
      <c r="M53" s="4"/>
      <c r="N53" s="4"/>
      <c r="O53" s="4"/>
      <c r="P53" s="4"/>
      <c r="Q53" s="4"/>
      <c r="R53" s="4"/>
      <c r="S53" s="4"/>
      <c r="T53" s="4"/>
      <c r="U53" s="4"/>
      <c r="V53" s="4"/>
      <c r="W53" s="4"/>
      <c r="X53" s="4"/>
      <c r="Y53" s="4"/>
      <c r="Z53" s="4"/>
    </row>
    <row r="54" ht="15.75" customHeight="1">
      <c r="A54" s="155"/>
      <c r="B54" s="156"/>
      <c r="C54" s="156"/>
      <c r="D54" s="156"/>
      <c r="E54" s="1"/>
      <c r="F54" s="1"/>
      <c r="G54" s="4"/>
      <c r="H54" s="4"/>
      <c r="I54" s="4"/>
      <c r="J54" s="4"/>
      <c r="K54" s="4"/>
      <c r="L54" s="4"/>
      <c r="M54" s="4"/>
      <c r="N54" s="4"/>
      <c r="O54" s="4"/>
      <c r="P54" s="4"/>
      <c r="Q54" s="4"/>
      <c r="R54" s="4"/>
      <c r="S54" s="4"/>
      <c r="T54" s="4"/>
      <c r="U54" s="4"/>
      <c r="V54" s="4"/>
      <c r="W54" s="4"/>
      <c r="X54" s="4"/>
      <c r="Y54" s="4"/>
      <c r="Z54" s="4"/>
    </row>
    <row r="55" ht="15.75" customHeight="1">
      <c r="A55" s="155"/>
      <c r="B55" s="156"/>
      <c r="C55" s="156"/>
      <c r="D55" s="156"/>
      <c r="E55" s="1"/>
      <c r="F55" s="1"/>
      <c r="G55" s="4"/>
      <c r="H55" s="4"/>
      <c r="I55" s="4"/>
      <c r="J55" s="4"/>
      <c r="K55" s="4"/>
      <c r="L55" s="4"/>
      <c r="M55" s="4"/>
      <c r="N55" s="4"/>
      <c r="O55" s="4"/>
      <c r="P55" s="4"/>
      <c r="Q55" s="4"/>
      <c r="R55" s="4"/>
      <c r="S55" s="4"/>
      <c r="T55" s="4"/>
      <c r="U55" s="4"/>
      <c r="V55" s="4"/>
      <c r="W55" s="4"/>
      <c r="X55" s="4"/>
      <c r="Y55" s="4"/>
      <c r="Z55" s="4"/>
    </row>
    <row r="56" ht="15.75" customHeight="1">
      <c r="A56" s="155"/>
      <c r="B56" s="156"/>
      <c r="C56" s="156"/>
      <c r="D56" s="156"/>
      <c r="E56" s="1"/>
      <c r="F56" s="1"/>
      <c r="G56" s="4"/>
      <c r="H56" s="4"/>
      <c r="I56" s="4"/>
      <c r="J56" s="4"/>
      <c r="K56" s="4"/>
      <c r="L56" s="4"/>
      <c r="M56" s="4"/>
      <c r="N56" s="4"/>
      <c r="O56" s="4"/>
      <c r="P56" s="4"/>
      <c r="Q56" s="4"/>
      <c r="R56" s="4"/>
      <c r="S56" s="4"/>
      <c r="T56" s="4"/>
      <c r="U56" s="4"/>
      <c r="V56" s="4"/>
      <c r="W56" s="4"/>
      <c r="X56" s="4"/>
      <c r="Y56" s="4"/>
      <c r="Z56" s="4"/>
    </row>
    <row r="57" ht="15.75" customHeight="1">
      <c r="A57" s="155"/>
      <c r="B57" s="156"/>
      <c r="C57" s="156"/>
      <c r="D57" s="156"/>
      <c r="E57" s="1"/>
      <c r="F57" s="1"/>
      <c r="G57" s="4"/>
      <c r="H57" s="4"/>
      <c r="I57" s="4"/>
      <c r="J57" s="4"/>
      <c r="K57" s="4"/>
      <c r="L57" s="4"/>
      <c r="M57" s="4"/>
      <c r="N57" s="4"/>
      <c r="O57" s="4"/>
      <c r="P57" s="4"/>
      <c r="Q57" s="4"/>
      <c r="R57" s="4"/>
      <c r="S57" s="4"/>
      <c r="T57" s="4"/>
      <c r="U57" s="4"/>
      <c r="V57" s="4"/>
      <c r="W57" s="4"/>
      <c r="X57" s="4"/>
      <c r="Y57" s="4"/>
      <c r="Z57" s="4"/>
    </row>
    <row r="58" ht="15.75" customHeight="1">
      <c r="A58" s="155"/>
      <c r="B58" s="156"/>
      <c r="C58" s="156"/>
      <c r="D58" s="156"/>
      <c r="E58" s="1"/>
      <c r="F58" s="1"/>
      <c r="G58" s="4"/>
      <c r="H58" s="4"/>
      <c r="I58" s="4"/>
      <c r="J58" s="4"/>
      <c r="K58" s="4"/>
      <c r="L58" s="4"/>
      <c r="M58" s="4"/>
      <c r="N58" s="4"/>
      <c r="O58" s="4"/>
      <c r="P58" s="4"/>
      <c r="Q58" s="4"/>
      <c r="R58" s="4"/>
      <c r="S58" s="4"/>
      <c r="T58" s="4"/>
      <c r="U58" s="4"/>
      <c r="V58" s="4"/>
      <c r="W58" s="4"/>
      <c r="X58" s="4"/>
      <c r="Y58" s="4"/>
      <c r="Z58" s="4"/>
    </row>
    <row r="59" ht="15.75" customHeight="1">
      <c r="A59" s="155"/>
      <c r="B59" s="156"/>
      <c r="C59" s="156"/>
      <c r="D59" s="156"/>
      <c r="E59" s="1"/>
      <c r="F59" s="1"/>
      <c r="G59" s="4"/>
      <c r="H59" s="4"/>
      <c r="I59" s="4"/>
      <c r="J59" s="4"/>
      <c r="K59" s="4"/>
      <c r="L59" s="4"/>
      <c r="M59" s="4"/>
      <c r="N59" s="4"/>
      <c r="O59" s="4"/>
      <c r="P59" s="4"/>
      <c r="Q59" s="4"/>
      <c r="R59" s="4"/>
      <c r="S59" s="4"/>
      <c r="T59" s="4"/>
      <c r="U59" s="4"/>
      <c r="V59" s="4"/>
      <c r="W59" s="4"/>
      <c r="X59" s="4"/>
      <c r="Y59" s="4"/>
      <c r="Z59" s="4"/>
    </row>
    <row r="60" ht="15.75" customHeight="1">
      <c r="A60" s="155"/>
      <c r="B60" s="156"/>
      <c r="C60" s="156"/>
      <c r="D60" s="156"/>
      <c r="E60" s="1"/>
      <c r="F60" s="1"/>
      <c r="G60" s="4"/>
      <c r="H60" s="4"/>
      <c r="I60" s="4"/>
      <c r="J60" s="4"/>
      <c r="K60" s="4"/>
      <c r="L60" s="4"/>
      <c r="M60" s="4"/>
      <c r="N60" s="4"/>
      <c r="O60" s="4"/>
      <c r="P60" s="4"/>
      <c r="Q60" s="4"/>
      <c r="R60" s="4"/>
      <c r="S60" s="4"/>
      <c r="T60" s="4"/>
      <c r="U60" s="4"/>
      <c r="V60" s="4"/>
      <c r="W60" s="4"/>
      <c r="X60" s="4"/>
      <c r="Y60" s="4"/>
      <c r="Z60" s="4"/>
    </row>
    <row r="61" ht="15.75" customHeight="1">
      <c r="A61" s="155"/>
      <c r="B61" s="156"/>
      <c r="C61" s="156"/>
      <c r="D61" s="156"/>
      <c r="E61" s="1"/>
      <c r="F61" s="1"/>
      <c r="G61" s="4"/>
      <c r="H61" s="4"/>
      <c r="I61" s="4"/>
      <c r="J61" s="4"/>
      <c r="K61" s="4"/>
      <c r="L61" s="4"/>
      <c r="M61" s="4"/>
      <c r="N61" s="4"/>
      <c r="O61" s="4"/>
      <c r="P61" s="4"/>
      <c r="Q61" s="4"/>
      <c r="R61" s="4"/>
      <c r="S61" s="4"/>
      <c r="T61" s="4"/>
      <c r="U61" s="4"/>
      <c r="V61" s="4"/>
      <c r="W61" s="4"/>
      <c r="X61" s="4"/>
      <c r="Y61" s="4"/>
      <c r="Z61" s="4"/>
    </row>
    <row r="62" ht="15.75" customHeight="1">
      <c r="A62" s="155"/>
      <c r="B62" s="156"/>
      <c r="C62" s="156"/>
      <c r="D62" s="156"/>
      <c r="E62" s="1"/>
      <c r="F62" s="1"/>
      <c r="G62" s="4"/>
      <c r="H62" s="4"/>
      <c r="I62" s="4"/>
      <c r="J62" s="4"/>
      <c r="K62" s="4"/>
      <c r="L62" s="4"/>
      <c r="M62" s="4"/>
      <c r="N62" s="4"/>
      <c r="O62" s="4"/>
      <c r="P62" s="4"/>
      <c r="Q62" s="4"/>
      <c r="R62" s="4"/>
      <c r="S62" s="4"/>
      <c r="T62" s="4"/>
      <c r="U62" s="4"/>
      <c r="V62" s="4"/>
      <c r="W62" s="4"/>
      <c r="X62" s="4"/>
      <c r="Y62" s="4"/>
      <c r="Z62" s="4"/>
    </row>
    <row r="63" ht="15.75" customHeight="1">
      <c r="A63" s="155"/>
      <c r="B63" s="156"/>
      <c r="C63" s="156"/>
      <c r="D63" s="156"/>
      <c r="E63" s="1"/>
      <c r="F63" s="1"/>
      <c r="G63" s="4"/>
      <c r="H63" s="4"/>
      <c r="I63" s="4"/>
      <c r="J63" s="4"/>
      <c r="K63" s="4"/>
      <c r="L63" s="4"/>
      <c r="M63" s="4"/>
      <c r="N63" s="4"/>
      <c r="O63" s="4"/>
      <c r="P63" s="4"/>
      <c r="Q63" s="4"/>
      <c r="R63" s="4"/>
      <c r="S63" s="4"/>
      <c r="T63" s="4"/>
      <c r="U63" s="4"/>
      <c r="V63" s="4"/>
      <c r="W63" s="4"/>
      <c r="X63" s="4"/>
      <c r="Y63" s="4"/>
      <c r="Z63" s="4"/>
    </row>
    <row r="64" ht="15.75" customHeight="1">
      <c r="A64" s="155"/>
      <c r="B64" s="156"/>
      <c r="C64" s="156"/>
      <c r="D64" s="156"/>
      <c r="E64" s="1"/>
      <c r="F64" s="1"/>
      <c r="G64" s="4"/>
      <c r="H64" s="4"/>
      <c r="I64" s="4"/>
      <c r="J64" s="4"/>
      <c r="K64" s="4"/>
      <c r="L64" s="4"/>
      <c r="M64" s="4"/>
      <c r="N64" s="4"/>
      <c r="O64" s="4"/>
      <c r="P64" s="4"/>
      <c r="Q64" s="4"/>
      <c r="R64" s="4"/>
      <c r="S64" s="4"/>
      <c r="T64" s="4"/>
      <c r="U64" s="4"/>
      <c r="V64" s="4"/>
      <c r="W64" s="4"/>
      <c r="X64" s="4"/>
      <c r="Y64" s="4"/>
      <c r="Z64" s="4"/>
    </row>
    <row r="65" ht="15.75" customHeight="1">
      <c r="A65" s="155"/>
      <c r="B65" s="156"/>
      <c r="C65" s="156"/>
      <c r="D65" s="156"/>
      <c r="E65" s="1"/>
      <c r="F65" s="1"/>
      <c r="G65" s="4"/>
      <c r="H65" s="4"/>
      <c r="I65" s="4"/>
      <c r="J65" s="4"/>
      <c r="K65" s="4"/>
      <c r="L65" s="4"/>
      <c r="M65" s="4"/>
      <c r="N65" s="4"/>
      <c r="O65" s="4"/>
      <c r="P65" s="4"/>
      <c r="Q65" s="4"/>
      <c r="R65" s="4"/>
      <c r="S65" s="4"/>
      <c r="T65" s="4"/>
      <c r="U65" s="4"/>
      <c r="V65" s="4"/>
      <c r="W65" s="4"/>
      <c r="X65" s="4"/>
      <c r="Y65" s="4"/>
      <c r="Z65" s="4"/>
    </row>
    <row r="66" ht="15.75" customHeight="1">
      <c r="A66" s="155"/>
      <c r="B66" s="156"/>
      <c r="C66" s="156"/>
      <c r="D66" s="156"/>
      <c r="E66" s="1"/>
      <c r="F66" s="1"/>
      <c r="G66" s="4"/>
      <c r="H66" s="4"/>
      <c r="I66" s="4"/>
      <c r="J66" s="4"/>
      <c r="K66" s="4"/>
      <c r="L66" s="4"/>
      <c r="M66" s="4"/>
      <c r="N66" s="4"/>
      <c r="O66" s="4"/>
      <c r="P66" s="4"/>
      <c r="Q66" s="4"/>
      <c r="R66" s="4"/>
      <c r="S66" s="4"/>
      <c r="T66" s="4"/>
      <c r="U66" s="4"/>
      <c r="V66" s="4"/>
      <c r="W66" s="4"/>
      <c r="X66" s="4"/>
      <c r="Y66" s="4"/>
      <c r="Z66" s="4"/>
    </row>
    <row r="67" ht="15.75" customHeight="1">
      <c r="A67" s="155"/>
      <c r="B67" s="156"/>
      <c r="C67" s="156"/>
      <c r="D67" s="156"/>
      <c r="E67" s="1"/>
      <c r="F67" s="1"/>
      <c r="G67" s="4"/>
      <c r="H67" s="4"/>
      <c r="I67" s="4"/>
      <c r="J67" s="4"/>
      <c r="K67" s="4"/>
      <c r="L67" s="4"/>
      <c r="M67" s="4"/>
      <c r="N67" s="4"/>
      <c r="O67" s="4"/>
      <c r="P67" s="4"/>
      <c r="Q67" s="4"/>
      <c r="R67" s="4"/>
      <c r="S67" s="4"/>
      <c r="T67" s="4"/>
      <c r="U67" s="4"/>
      <c r="V67" s="4"/>
      <c r="W67" s="4"/>
      <c r="X67" s="4"/>
      <c r="Y67" s="4"/>
      <c r="Z67" s="4"/>
    </row>
    <row r="68" ht="15.75" customHeight="1">
      <c r="A68" s="155"/>
      <c r="B68" s="156"/>
      <c r="C68" s="156"/>
      <c r="D68" s="156"/>
      <c r="E68" s="1"/>
      <c r="F68" s="1"/>
      <c r="G68" s="4"/>
      <c r="H68" s="4"/>
      <c r="I68" s="4"/>
      <c r="J68" s="4"/>
      <c r="K68" s="4"/>
      <c r="L68" s="4"/>
      <c r="M68" s="4"/>
      <c r="N68" s="4"/>
      <c r="O68" s="4"/>
      <c r="P68" s="4"/>
      <c r="Q68" s="4"/>
      <c r="R68" s="4"/>
      <c r="S68" s="4"/>
      <c r="T68" s="4"/>
      <c r="U68" s="4"/>
      <c r="V68" s="4"/>
      <c r="W68" s="4"/>
      <c r="X68" s="4"/>
      <c r="Y68" s="4"/>
      <c r="Z68" s="4"/>
    </row>
    <row r="69" ht="15.75" customHeight="1">
      <c r="A69" s="155"/>
      <c r="B69" s="156"/>
      <c r="C69" s="156"/>
      <c r="D69" s="156"/>
      <c r="E69" s="1"/>
      <c r="F69" s="1"/>
      <c r="G69" s="4"/>
      <c r="H69" s="4"/>
      <c r="I69" s="4"/>
      <c r="J69" s="4"/>
      <c r="K69" s="4"/>
      <c r="L69" s="4"/>
      <c r="M69" s="4"/>
      <c r="N69" s="4"/>
      <c r="O69" s="4"/>
      <c r="P69" s="4"/>
      <c r="Q69" s="4"/>
      <c r="R69" s="4"/>
      <c r="S69" s="4"/>
      <c r="T69" s="4"/>
      <c r="U69" s="4"/>
      <c r="V69" s="4"/>
      <c r="W69" s="4"/>
      <c r="X69" s="4"/>
      <c r="Y69" s="4"/>
      <c r="Z69" s="4"/>
    </row>
    <row r="70" ht="15.75" customHeight="1">
      <c r="A70" s="155"/>
      <c r="B70" s="156"/>
      <c r="C70" s="156"/>
      <c r="D70" s="156"/>
      <c r="E70" s="1"/>
      <c r="F70" s="1"/>
      <c r="G70" s="4"/>
      <c r="H70" s="4"/>
      <c r="I70" s="4"/>
      <c r="J70" s="4"/>
      <c r="K70" s="4"/>
      <c r="L70" s="4"/>
      <c r="M70" s="4"/>
      <c r="N70" s="4"/>
      <c r="O70" s="4"/>
      <c r="P70" s="4"/>
      <c r="Q70" s="4"/>
      <c r="R70" s="4"/>
      <c r="S70" s="4"/>
      <c r="T70" s="4"/>
      <c r="U70" s="4"/>
      <c r="V70" s="4"/>
      <c r="W70" s="4"/>
      <c r="X70" s="4"/>
      <c r="Y70" s="4"/>
      <c r="Z70" s="4"/>
    </row>
    <row r="71" ht="15.75" customHeight="1">
      <c r="A71" s="155"/>
      <c r="B71" s="156"/>
      <c r="C71" s="156"/>
      <c r="D71" s="156"/>
      <c r="E71" s="1"/>
      <c r="F71" s="1"/>
      <c r="G71" s="4"/>
      <c r="H71" s="4"/>
      <c r="I71" s="4"/>
      <c r="J71" s="4"/>
      <c r="K71" s="4"/>
      <c r="L71" s="4"/>
      <c r="M71" s="4"/>
      <c r="N71" s="4"/>
      <c r="O71" s="4"/>
      <c r="P71" s="4"/>
      <c r="Q71" s="4"/>
      <c r="R71" s="4"/>
      <c r="S71" s="4"/>
      <c r="T71" s="4"/>
      <c r="U71" s="4"/>
      <c r="V71" s="4"/>
      <c r="W71" s="4"/>
      <c r="X71" s="4"/>
      <c r="Y71" s="4"/>
      <c r="Z71" s="4"/>
    </row>
    <row r="72" ht="15.75" customHeight="1">
      <c r="A72" s="155"/>
      <c r="B72" s="156"/>
      <c r="C72" s="156"/>
      <c r="D72" s="156"/>
      <c r="E72" s="1"/>
      <c r="F72" s="1"/>
      <c r="G72" s="4"/>
      <c r="H72" s="4"/>
      <c r="I72" s="4"/>
      <c r="J72" s="4"/>
      <c r="K72" s="4"/>
      <c r="L72" s="4"/>
      <c r="M72" s="4"/>
      <c r="N72" s="4"/>
      <c r="O72" s="4"/>
      <c r="P72" s="4"/>
      <c r="Q72" s="4"/>
      <c r="R72" s="4"/>
      <c r="S72" s="4"/>
      <c r="T72" s="4"/>
      <c r="U72" s="4"/>
      <c r="V72" s="4"/>
      <c r="W72" s="4"/>
      <c r="X72" s="4"/>
      <c r="Y72" s="4"/>
      <c r="Z72" s="4"/>
    </row>
    <row r="73" ht="15.75" customHeight="1">
      <c r="A73" s="155"/>
      <c r="B73" s="156"/>
      <c r="C73" s="156"/>
      <c r="D73" s="156"/>
      <c r="E73" s="1"/>
      <c r="F73" s="1"/>
      <c r="G73" s="4"/>
      <c r="H73" s="4"/>
      <c r="I73" s="4"/>
      <c r="J73" s="4"/>
      <c r="K73" s="4"/>
      <c r="L73" s="4"/>
      <c r="M73" s="4"/>
      <c r="N73" s="4"/>
      <c r="O73" s="4"/>
      <c r="P73" s="4"/>
      <c r="Q73" s="4"/>
      <c r="R73" s="4"/>
      <c r="S73" s="4"/>
      <c r="T73" s="4"/>
      <c r="U73" s="4"/>
      <c r="V73" s="4"/>
      <c r="W73" s="4"/>
      <c r="X73" s="4"/>
      <c r="Y73" s="4"/>
      <c r="Z73" s="4"/>
    </row>
    <row r="74" ht="15.75" customHeight="1">
      <c r="A74" s="155"/>
      <c r="B74" s="156"/>
      <c r="C74" s="156"/>
      <c r="D74" s="156"/>
      <c r="E74" s="1"/>
      <c r="F74" s="1"/>
      <c r="G74" s="4"/>
      <c r="H74" s="4"/>
      <c r="I74" s="4"/>
      <c r="J74" s="4"/>
      <c r="K74" s="4"/>
      <c r="L74" s="4"/>
      <c r="M74" s="4"/>
      <c r="N74" s="4"/>
      <c r="O74" s="4"/>
      <c r="P74" s="4"/>
      <c r="Q74" s="4"/>
      <c r="R74" s="4"/>
      <c r="S74" s="4"/>
      <c r="T74" s="4"/>
      <c r="U74" s="4"/>
      <c r="V74" s="4"/>
      <c r="W74" s="4"/>
      <c r="X74" s="4"/>
      <c r="Y74" s="4"/>
      <c r="Z74" s="4"/>
    </row>
    <row r="75" ht="15.75" customHeight="1">
      <c r="A75" s="155"/>
      <c r="B75" s="156"/>
      <c r="C75" s="156"/>
      <c r="D75" s="156"/>
      <c r="E75" s="1"/>
      <c r="F75" s="1"/>
      <c r="G75" s="4"/>
      <c r="H75" s="4"/>
      <c r="I75" s="4"/>
      <c r="J75" s="4"/>
      <c r="K75" s="4"/>
      <c r="L75" s="4"/>
      <c r="M75" s="4"/>
      <c r="N75" s="4"/>
      <c r="O75" s="4"/>
      <c r="P75" s="4"/>
      <c r="Q75" s="4"/>
      <c r="R75" s="4"/>
      <c r="S75" s="4"/>
      <c r="T75" s="4"/>
      <c r="U75" s="4"/>
      <c r="V75" s="4"/>
      <c r="W75" s="4"/>
      <c r="X75" s="4"/>
      <c r="Y75" s="4"/>
      <c r="Z75" s="4"/>
    </row>
    <row r="76" ht="15.75" customHeight="1">
      <c r="A76" s="155"/>
      <c r="B76" s="156"/>
      <c r="C76" s="156"/>
      <c r="D76" s="156"/>
      <c r="E76" s="1"/>
      <c r="F76" s="1"/>
      <c r="G76" s="4"/>
      <c r="H76" s="4"/>
      <c r="I76" s="4"/>
      <c r="J76" s="4"/>
      <c r="K76" s="4"/>
      <c r="L76" s="4"/>
      <c r="M76" s="4"/>
      <c r="N76" s="4"/>
      <c r="O76" s="4"/>
      <c r="P76" s="4"/>
      <c r="Q76" s="4"/>
      <c r="R76" s="4"/>
      <c r="S76" s="4"/>
      <c r="T76" s="4"/>
      <c r="U76" s="4"/>
      <c r="V76" s="4"/>
      <c r="W76" s="4"/>
      <c r="X76" s="4"/>
      <c r="Y76" s="4"/>
      <c r="Z76" s="4"/>
    </row>
    <row r="77" ht="15.75" customHeight="1">
      <c r="A77" s="155"/>
      <c r="B77" s="156"/>
      <c r="C77" s="156"/>
      <c r="D77" s="156"/>
      <c r="E77" s="1"/>
      <c r="F77" s="1"/>
      <c r="G77" s="4"/>
      <c r="H77" s="4"/>
      <c r="I77" s="4"/>
      <c r="J77" s="4"/>
      <c r="K77" s="4"/>
      <c r="L77" s="4"/>
      <c r="M77" s="4"/>
      <c r="N77" s="4"/>
      <c r="O77" s="4"/>
      <c r="P77" s="4"/>
      <c r="Q77" s="4"/>
      <c r="R77" s="4"/>
      <c r="S77" s="4"/>
      <c r="T77" s="4"/>
      <c r="U77" s="4"/>
      <c r="V77" s="4"/>
      <c r="W77" s="4"/>
      <c r="X77" s="4"/>
      <c r="Y77" s="4"/>
      <c r="Z77" s="4"/>
    </row>
    <row r="78" ht="15.75" customHeight="1">
      <c r="A78" s="155"/>
      <c r="B78" s="156"/>
      <c r="C78" s="156"/>
      <c r="D78" s="156"/>
      <c r="E78" s="1"/>
      <c r="F78" s="1"/>
      <c r="G78" s="4"/>
      <c r="H78" s="4"/>
      <c r="I78" s="4"/>
      <c r="J78" s="4"/>
      <c r="K78" s="4"/>
      <c r="L78" s="4"/>
      <c r="M78" s="4"/>
      <c r="N78" s="4"/>
      <c r="O78" s="4"/>
      <c r="P78" s="4"/>
      <c r="Q78" s="4"/>
      <c r="R78" s="4"/>
      <c r="S78" s="4"/>
      <c r="T78" s="4"/>
      <c r="U78" s="4"/>
      <c r="V78" s="4"/>
      <c r="W78" s="4"/>
      <c r="X78" s="4"/>
      <c r="Y78" s="4"/>
      <c r="Z78" s="4"/>
    </row>
    <row r="79" ht="15.75" customHeight="1">
      <c r="A79" s="155"/>
      <c r="B79" s="156"/>
      <c r="C79" s="156"/>
      <c r="D79" s="156"/>
      <c r="E79" s="1"/>
      <c r="F79" s="1"/>
      <c r="G79" s="4"/>
      <c r="H79" s="4"/>
      <c r="I79" s="4"/>
      <c r="J79" s="4"/>
      <c r="K79" s="4"/>
      <c r="L79" s="4"/>
      <c r="M79" s="4"/>
      <c r="N79" s="4"/>
      <c r="O79" s="4"/>
      <c r="P79" s="4"/>
      <c r="Q79" s="4"/>
      <c r="R79" s="4"/>
      <c r="S79" s="4"/>
      <c r="T79" s="4"/>
      <c r="U79" s="4"/>
      <c r="V79" s="4"/>
      <c r="W79" s="4"/>
      <c r="X79" s="4"/>
      <c r="Y79" s="4"/>
      <c r="Z79" s="4"/>
    </row>
    <row r="80" ht="15.75" customHeight="1">
      <c r="A80" s="155"/>
      <c r="B80" s="156"/>
      <c r="C80" s="156"/>
      <c r="D80" s="156"/>
      <c r="E80" s="1"/>
      <c r="F80" s="1"/>
      <c r="G80" s="4"/>
      <c r="H80" s="4"/>
      <c r="I80" s="4"/>
      <c r="J80" s="4"/>
      <c r="K80" s="4"/>
      <c r="L80" s="4"/>
      <c r="M80" s="4"/>
      <c r="N80" s="4"/>
      <c r="O80" s="4"/>
      <c r="P80" s="4"/>
      <c r="Q80" s="4"/>
      <c r="R80" s="4"/>
      <c r="S80" s="4"/>
      <c r="T80" s="4"/>
      <c r="U80" s="4"/>
      <c r="V80" s="4"/>
      <c r="W80" s="4"/>
      <c r="X80" s="4"/>
      <c r="Y80" s="4"/>
      <c r="Z80" s="4"/>
    </row>
    <row r="81" ht="15.75" customHeight="1">
      <c r="A81" s="155"/>
      <c r="B81" s="156"/>
      <c r="C81" s="156"/>
      <c r="D81" s="156"/>
      <c r="E81" s="1"/>
      <c r="F81" s="1"/>
      <c r="G81" s="4"/>
      <c r="H81" s="4"/>
      <c r="I81" s="4"/>
      <c r="J81" s="4"/>
      <c r="K81" s="4"/>
      <c r="L81" s="4"/>
      <c r="M81" s="4"/>
      <c r="N81" s="4"/>
      <c r="O81" s="4"/>
      <c r="P81" s="4"/>
      <c r="Q81" s="4"/>
      <c r="R81" s="4"/>
      <c r="S81" s="4"/>
      <c r="T81" s="4"/>
      <c r="U81" s="4"/>
      <c r="V81" s="4"/>
      <c r="W81" s="4"/>
      <c r="X81" s="4"/>
      <c r="Y81" s="4"/>
      <c r="Z81" s="4"/>
    </row>
    <row r="82" ht="15.75" customHeight="1">
      <c r="A82" s="155"/>
      <c r="B82" s="156"/>
      <c r="C82" s="156"/>
      <c r="D82" s="156"/>
      <c r="E82" s="1"/>
      <c r="F82" s="1"/>
      <c r="G82" s="4"/>
      <c r="H82" s="4"/>
      <c r="I82" s="4"/>
      <c r="J82" s="4"/>
      <c r="K82" s="4"/>
      <c r="L82" s="4"/>
      <c r="M82" s="4"/>
      <c r="N82" s="4"/>
      <c r="O82" s="4"/>
      <c r="P82" s="4"/>
      <c r="Q82" s="4"/>
      <c r="R82" s="4"/>
      <c r="S82" s="4"/>
      <c r="T82" s="4"/>
      <c r="U82" s="4"/>
      <c r="V82" s="4"/>
      <c r="W82" s="4"/>
      <c r="X82" s="4"/>
      <c r="Y82" s="4"/>
      <c r="Z82" s="4"/>
    </row>
    <row r="83" ht="15.75" customHeight="1">
      <c r="A83" s="155"/>
      <c r="B83" s="156"/>
      <c r="C83" s="156"/>
      <c r="D83" s="156"/>
      <c r="E83" s="1"/>
      <c r="F83" s="1"/>
      <c r="G83" s="4"/>
      <c r="H83" s="4"/>
      <c r="I83" s="4"/>
      <c r="J83" s="4"/>
      <c r="K83" s="4"/>
      <c r="L83" s="4"/>
      <c r="M83" s="4"/>
      <c r="N83" s="4"/>
      <c r="O83" s="4"/>
      <c r="P83" s="4"/>
      <c r="Q83" s="4"/>
      <c r="R83" s="4"/>
      <c r="S83" s="4"/>
      <c r="T83" s="4"/>
      <c r="U83" s="4"/>
      <c r="V83" s="4"/>
      <c r="W83" s="4"/>
      <c r="X83" s="4"/>
      <c r="Y83" s="4"/>
      <c r="Z83" s="4"/>
    </row>
    <row r="84" ht="15.75" customHeight="1">
      <c r="A84" s="155"/>
      <c r="B84" s="156"/>
      <c r="C84" s="156"/>
      <c r="D84" s="156"/>
      <c r="E84" s="1"/>
      <c r="F84" s="1"/>
      <c r="G84" s="4"/>
      <c r="H84" s="4"/>
      <c r="I84" s="4"/>
      <c r="J84" s="4"/>
      <c r="K84" s="4"/>
      <c r="L84" s="4"/>
      <c r="M84" s="4"/>
      <c r="N84" s="4"/>
      <c r="O84" s="4"/>
      <c r="P84" s="4"/>
      <c r="Q84" s="4"/>
      <c r="R84" s="4"/>
      <c r="S84" s="4"/>
      <c r="T84" s="4"/>
      <c r="U84" s="4"/>
      <c r="V84" s="4"/>
      <c r="W84" s="4"/>
      <c r="X84" s="4"/>
      <c r="Y84" s="4"/>
      <c r="Z84" s="4"/>
    </row>
    <row r="85" ht="15.75" customHeight="1">
      <c r="A85" s="155"/>
      <c r="B85" s="156"/>
      <c r="C85" s="156"/>
      <c r="D85" s="156"/>
      <c r="E85" s="1"/>
      <c r="F85" s="1"/>
      <c r="G85" s="4"/>
      <c r="H85" s="4"/>
      <c r="I85" s="4"/>
      <c r="J85" s="4"/>
      <c r="K85" s="4"/>
      <c r="L85" s="4"/>
      <c r="M85" s="4"/>
      <c r="N85" s="4"/>
      <c r="O85" s="4"/>
      <c r="P85" s="4"/>
      <c r="Q85" s="4"/>
      <c r="R85" s="4"/>
      <c r="S85" s="4"/>
      <c r="T85" s="4"/>
      <c r="U85" s="4"/>
      <c r="V85" s="4"/>
      <c r="W85" s="4"/>
      <c r="X85" s="4"/>
      <c r="Y85" s="4"/>
      <c r="Z85" s="4"/>
    </row>
    <row r="86" ht="15.75" customHeight="1">
      <c r="A86" s="155"/>
      <c r="B86" s="156"/>
      <c r="C86" s="156"/>
      <c r="D86" s="156"/>
      <c r="E86" s="1"/>
      <c r="F86" s="1"/>
      <c r="G86" s="4"/>
      <c r="H86" s="4"/>
      <c r="I86" s="4"/>
      <c r="J86" s="4"/>
      <c r="K86" s="4"/>
      <c r="L86" s="4"/>
      <c r="M86" s="4"/>
      <c r="N86" s="4"/>
      <c r="O86" s="4"/>
      <c r="P86" s="4"/>
      <c r="Q86" s="4"/>
      <c r="R86" s="4"/>
      <c r="S86" s="4"/>
      <c r="T86" s="4"/>
      <c r="U86" s="4"/>
      <c r="V86" s="4"/>
      <c r="W86" s="4"/>
      <c r="X86" s="4"/>
      <c r="Y86" s="4"/>
      <c r="Z86" s="4"/>
    </row>
    <row r="87" ht="15.75" customHeight="1">
      <c r="A87" s="155"/>
      <c r="B87" s="156"/>
      <c r="C87" s="156"/>
      <c r="D87" s="156"/>
      <c r="E87" s="1"/>
      <c r="F87" s="1"/>
      <c r="G87" s="4"/>
      <c r="H87" s="4"/>
      <c r="I87" s="4"/>
      <c r="J87" s="4"/>
      <c r="K87" s="4"/>
      <c r="L87" s="4"/>
      <c r="M87" s="4"/>
      <c r="N87" s="4"/>
      <c r="O87" s="4"/>
      <c r="P87" s="4"/>
      <c r="Q87" s="4"/>
      <c r="R87" s="4"/>
      <c r="S87" s="4"/>
      <c r="T87" s="4"/>
      <c r="U87" s="4"/>
      <c r="V87" s="4"/>
      <c r="W87" s="4"/>
      <c r="X87" s="4"/>
      <c r="Y87" s="4"/>
      <c r="Z87" s="4"/>
    </row>
    <row r="88" ht="15.75" customHeight="1">
      <c r="A88" s="155"/>
      <c r="B88" s="156"/>
      <c r="C88" s="156"/>
      <c r="D88" s="156"/>
      <c r="E88" s="1"/>
      <c r="F88" s="1"/>
      <c r="G88" s="4"/>
      <c r="H88" s="4"/>
      <c r="I88" s="4"/>
      <c r="J88" s="4"/>
      <c r="K88" s="4"/>
      <c r="L88" s="4"/>
      <c r="M88" s="4"/>
      <c r="N88" s="4"/>
      <c r="O88" s="4"/>
      <c r="P88" s="4"/>
      <c r="Q88" s="4"/>
      <c r="R88" s="4"/>
      <c r="S88" s="4"/>
      <c r="T88" s="4"/>
      <c r="U88" s="4"/>
      <c r="V88" s="4"/>
      <c r="W88" s="4"/>
      <c r="X88" s="4"/>
      <c r="Y88" s="4"/>
      <c r="Z88" s="4"/>
    </row>
    <row r="89" ht="15.75" customHeight="1">
      <c r="A89" s="155"/>
      <c r="B89" s="156"/>
      <c r="C89" s="156"/>
      <c r="D89" s="156"/>
      <c r="E89" s="1"/>
      <c r="F89" s="1"/>
      <c r="G89" s="4"/>
      <c r="H89" s="4"/>
      <c r="I89" s="4"/>
      <c r="J89" s="4"/>
      <c r="K89" s="4"/>
      <c r="L89" s="4"/>
      <c r="M89" s="4"/>
      <c r="N89" s="4"/>
      <c r="O89" s="4"/>
      <c r="P89" s="4"/>
      <c r="Q89" s="4"/>
      <c r="R89" s="4"/>
      <c r="S89" s="4"/>
      <c r="T89" s="4"/>
      <c r="U89" s="4"/>
      <c r="V89" s="4"/>
      <c r="W89" s="4"/>
      <c r="X89" s="4"/>
      <c r="Y89" s="4"/>
      <c r="Z89" s="4"/>
    </row>
    <row r="90" ht="15.75" customHeight="1">
      <c r="A90" s="155"/>
      <c r="B90" s="156"/>
      <c r="C90" s="156"/>
      <c r="D90" s="156"/>
      <c r="E90" s="1"/>
      <c r="F90" s="1"/>
      <c r="G90" s="4"/>
      <c r="H90" s="4"/>
      <c r="I90" s="4"/>
      <c r="J90" s="4"/>
      <c r="K90" s="4"/>
      <c r="L90" s="4"/>
      <c r="M90" s="4"/>
      <c r="N90" s="4"/>
      <c r="O90" s="4"/>
      <c r="P90" s="4"/>
      <c r="Q90" s="4"/>
      <c r="R90" s="4"/>
      <c r="S90" s="4"/>
      <c r="T90" s="4"/>
      <c r="U90" s="4"/>
      <c r="V90" s="4"/>
      <c r="W90" s="4"/>
      <c r="X90" s="4"/>
      <c r="Y90" s="4"/>
      <c r="Z90" s="4"/>
    </row>
    <row r="91" ht="15.75" customHeight="1">
      <c r="A91" s="155"/>
      <c r="B91" s="156"/>
      <c r="C91" s="156"/>
      <c r="D91" s="156"/>
      <c r="E91" s="1"/>
      <c r="F91" s="1"/>
      <c r="G91" s="4"/>
      <c r="H91" s="4"/>
      <c r="I91" s="4"/>
      <c r="J91" s="4"/>
      <c r="K91" s="4"/>
      <c r="L91" s="4"/>
      <c r="M91" s="4"/>
      <c r="N91" s="4"/>
      <c r="O91" s="4"/>
      <c r="P91" s="4"/>
      <c r="Q91" s="4"/>
      <c r="R91" s="4"/>
      <c r="S91" s="4"/>
      <c r="T91" s="4"/>
      <c r="U91" s="4"/>
      <c r="V91" s="4"/>
      <c r="W91" s="4"/>
      <c r="X91" s="4"/>
      <c r="Y91" s="4"/>
      <c r="Z91" s="4"/>
    </row>
    <row r="92" ht="15.75" customHeight="1">
      <c r="A92" s="155"/>
      <c r="B92" s="156"/>
      <c r="C92" s="156"/>
      <c r="D92" s="156"/>
      <c r="E92" s="1"/>
      <c r="F92" s="1"/>
      <c r="G92" s="4"/>
      <c r="H92" s="4"/>
      <c r="I92" s="4"/>
      <c r="J92" s="4"/>
      <c r="K92" s="4"/>
      <c r="L92" s="4"/>
      <c r="M92" s="4"/>
      <c r="N92" s="4"/>
      <c r="O92" s="4"/>
      <c r="P92" s="4"/>
      <c r="Q92" s="4"/>
      <c r="R92" s="4"/>
      <c r="S92" s="4"/>
      <c r="T92" s="4"/>
      <c r="U92" s="4"/>
      <c r="V92" s="4"/>
      <c r="W92" s="4"/>
      <c r="X92" s="4"/>
      <c r="Y92" s="4"/>
      <c r="Z92" s="4"/>
    </row>
    <row r="93" ht="15.75" customHeight="1">
      <c r="A93" s="155"/>
      <c r="B93" s="156"/>
      <c r="C93" s="156"/>
      <c r="D93" s="156"/>
      <c r="E93" s="1"/>
      <c r="F93" s="1"/>
      <c r="G93" s="4"/>
      <c r="H93" s="4"/>
      <c r="I93" s="4"/>
      <c r="J93" s="4"/>
      <c r="K93" s="4"/>
      <c r="L93" s="4"/>
      <c r="M93" s="4"/>
      <c r="N93" s="4"/>
      <c r="O93" s="4"/>
      <c r="P93" s="4"/>
      <c r="Q93" s="4"/>
      <c r="R93" s="4"/>
      <c r="S93" s="4"/>
      <c r="T93" s="4"/>
      <c r="U93" s="4"/>
      <c r="V93" s="4"/>
      <c r="W93" s="4"/>
      <c r="X93" s="4"/>
      <c r="Y93" s="4"/>
      <c r="Z93" s="4"/>
    </row>
    <row r="94" ht="15.75" customHeight="1">
      <c r="A94" s="155"/>
      <c r="B94" s="156"/>
      <c r="C94" s="156"/>
      <c r="D94" s="156"/>
      <c r="E94" s="1"/>
      <c r="F94" s="1"/>
      <c r="G94" s="4"/>
      <c r="H94" s="4"/>
      <c r="I94" s="4"/>
      <c r="J94" s="4"/>
      <c r="K94" s="4"/>
      <c r="L94" s="4"/>
      <c r="M94" s="4"/>
      <c r="N94" s="4"/>
      <c r="O94" s="4"/>
      <c r="P94" s="4"/>
      <c r="Q94" s="4"/>
      <c r="R94" s="4"/>
      <c r="S94" s="4"/>
      <c r="T94" s="4"/>
      <c r="U94" s="4"/>
      <c r="V94" s="4"/>
      <c r="W94" s="4"/>
      <c r="X94" s="4"/>
      <c r="Y94" s="4"/>
      <c r="Z94" s="4"/>
    </row>
    <row r="95" ht="15.75" customHeight="1">
      <c r="A95" s="155"/>
      <c r="B95" s="156"/>
      <c r="C95" s="156"/>
      <c r="D95" s="156"/>
      <c r="E95" s="1"/>
      <c r="F95" s="1"/>
      <c r="G95" s="4"/>
      <c r="H95" s="4"/>
      <c r="I95" s="4"/>
      <c r="J95" s="4"/>
      <c r="K95" s="4"/>
      <c r="L95" s="4"/>
      <c r="M95" s="4"/>
      <c r="N95" s="4"/>
      <c r="O95" s="4"/>
      <c r="P95" s="4"/>
      <c r="Q95" s="4"/>
      <c r="R95" s="4"/>
      <c r="S95" s="4"/>
      <c r="T95" s="4"/>
      <c r="U95" s="4"/>
      <c r="V95" s="4"/>
      <c r="W95" s="4"/>
      <c r="X95" s="4"/>
      <c r="Y95" s="4"/>
      <c r="Z95" s="4"/>
    </row>
    <row r="96" ht="15.75" customHeight="1">
      <c r="A96" s="155"/>
      <c r="B96" s="156"/>
      <c r="C96" s="156"/>
      <c r="D96" s="156"/>
      <c r="E96" s="1"/>
      <c r="F96" s="1"/>
      <c r="G96" s="4"/>
      <c r="H96" s="4"/>
      <c r="I96" s="4"/>
      <c r="J96" s="4"/>
      <c r="K96" s="4"/>
      <c r="L96" s="4"/>
      <c r="M96" s="4"/>
      <c r="N96" s="4"/>
      <c r="O96" s="4"/>
      <c r="P96" s="4"/>
      <c r="Q96" s="4"/>
      <c r="R96" s="4"/>
      <c r="S96" s="4"/>
      <c r="T96" s="4"/>
      <c r="U96" s="4"/>
      <c r="V96" s="4"/>
      <c r="W96" s="4"/>
      <c r="X96" s="4"/>
      <c r="Y96" s="4"/>
      <c r="Z96" s="4"/>
    </row>
    <row r="97" ht="15.75" customHeight="1">
      <c r="A97" s="155"/>
      <c r="B97" s="156"/>
      <c r="C97" s="156"/>
      <c r="D97" s="156"/>
      <c r="E97" s="1"/>
      <c r="F97" s="1"/>
      <c r="G97" s="4"/>
      <c r="H97" s="4"/>
      <c r="I97" s="4"/>
      <c r="J97" s="4"/>
      <c r="K97" s="4"/>
      <c r="L97" s="4"/>
      <c r="M97" s="4"/>
      <c r="N97" s="4"/>
      <c r="O97" s="4"/>
      <c r="P97" s="4"/>
      <c r="Q97" s="4"/>
      <c r="R97" s="4"/>
      <c r="S97" s="4"/>
      <c r="T97" s="4"/>
      <c r="U97" s="4"/>
      <c r="V97" s="4"/>
      <c r="W97" s="4"/>
      <c r="X97" s="4"/>
      <c r="Y97" s="4"/>
      <c r="Z97" s="4"/>
    </row>
    <row r="98" ht="15.75" customHeight="1">
      <c r="A98" s="155"/>
      <c r="B98" s="156"/>
      <c r="C98" s="156"/>
      <c r="D98" s="156"/>
      <c r="E98" s="1"/>
      <c r="F98" s="1"/>
      <c r="G98" s="4"/>
      <c r="H98" s="4"/>
      <c r="I98" s="4"/>
      <c r="J98" s="4"/>
      <c r="K98" s="4"/>
      <c r="L98" s="4"/>
      <c r="M98" s="4"/>
      <c r="N98" s="4"/>
      <c r="O98" s="4"/>
      <c r="P98" s="4"/>
      <c r="Q98" s="4"/>
      <c r="R98" s="4"/>
      <c r="S98" s="4"/>
      <c r="T98" s="4"/>
      <c r="U98" s="4"/>
      <c r="V98" s="4"/>
      <c r="W98" s="4"/>
      <c r="X98" s="4"/>
      <c r="Y98" s="4"/>
      <c r="Z98" s="4"/>
    </row>
    <row r="99" ht="15.75" customHeight="1">
      <c r="A99" s="155"/>
      <c r="B99" s="156"/>
      <c r="C99" s="156"/>
      <c r="D99" s="156"/>
      <c r="E99" s="1"/>
      <c r="F99" s="1"/>
      <c r="G99" s="4"/>
      <c r="H99" s="4"/>
      <c r="I99" s="4"/>
      <c r="J99" s="4"/>
      <c r="K99" s="4"/>
      <c r="L99" s="4"/>
      <c r="M99" s="4"/>
      <c r="N99" s="4"/>
      <c r="O99" s="4"/>
      <c r="P99" s="4"/>
      <c r="Q99" s="4"/>
      <c r="R99" s="4"/>
      <c r="S99" s="4"/>
      <c r="T99" s="4"/>
      <c r="U99" s="4"/>
      <c r="V99" s="4"/>
      <c r="W99" s="4"/>
      <c r="X99" s="4"/>
      <c r="Y99" s="4"/>
      <c r="Z99" s="4"/>
    </row>
    <row r="100" ht="15.75" customHeight="1">
      <c r="A100" s="155"/>
      <c r="B100" s="156"/>
      <c r="C100" s="156"/>
      <c r="D100" s="156"/>
      <c r="E100" s="1"/>
      <c r="F100" s="1"/>
      <c r="G100" s="4"/>
      <c r="H100" s="4"/>
      <c r="I100" s="4"/>
      <c r="J100" s="4"/>
      <c r="K100" s="4"/>
      <c r="L100" s="4"/>
      <c r="M100" s="4"/>
      <c r="N100" s="4"/>
      <c r="O100" s="4"/>
      <c r="P100" s="4"/>
      <c r="Q100" s="4"/>
      <c r="R100" s="4"/>
      <c r="S100" s="4"/>
      <c r="T100" s="4"/>
      <c r="U100" s="4"/>
      <c r="V100" s="4"/>
      <c r="W100" s="4"/>
      <c r="X100" s="4"/>
      <c r="Y100" s="4"/>
      <c r="Z100" s="4"/>
    </row>
    <row r="101" ht="15.75" customHeight="1">
      <c r="A101" s="155"/>
      <c r="B101" s="156"/>
      <c r="C101" s="156"/>
      <c r="D101" s="156"/>
      <c r="E101" s="1"/>
      <c r="F101" s="1"/>
      <c r="G101" s="4"/>
      <c r="H101" s="4"/>
      <c r="I101" s="4"/>
      <c r="J101" s="4"/>
      <c r="K101" s="4"/>
      <c r="L101" s="4"/>
      <c r="M101" s="4"/>
      <c r="N101" s="4"/>
      <c r="O101" s="4"/>
      <c r="P101" s="4"/>
      <c r="Q101" s="4"/>
      <c r="R101" s="4"/>
      <c r="S101" s="4"/>
      <c r="T101" s="4"/>
      <c r="U101" s="4"/>
      <c r="V101" s="4"/>
      <c r="W101" s="4"/>
      <c r="X101" s="4"/>
      <c r="Y101" s="4"/>
      <c r="Z101" s="4"/>
    </row>
    <row r="102" ht="15.75" customHeight="1">
      <c r="A102" s="155"/>
      <c r="B102" s="156"/>
      <c r="C102" s="156"/>
      <c r="D102" s="156"/>
      <c r="E102" s="1"/>
      <c r="F102" s="1"/>
      <c r="G102" s="4"/>
      <c r="H102" s="4"/>
      <c r="I102" s="4"/>
      <c r="J102" s="4"/>
      <c r="K102" s="4"/>
      <c r="L102" s="4"/>
      <c r="M102" s="4"/>
      <c r="N102" s="4"/>
      <c r="O102" s="4"/>
      <c r="P102" s="4"/>
      <c r="Q102" s="4"/>
      <c r="R102" s="4"/>
      <c r="S102" s="4"/>
      <c r="T102" s="4"/>
      <c r="U102" s="4"/>
      <c r="V102" s="4"/>
      <c r="W102" s="4"/>
      <c r="X102" s="4"/>
      <c r="Y102" s="4"/>
      <c r="Z102" s="4"/>
    </row>
    <row r="103" ht="15.75" customHeight="1">
      <c r="A103" s="155"/>
      <c r="B103" s="156"/>
      <c r="C103" s="156"/>
      <c r="D103" s="156"/>
      <c r="E103" s="1"/>
      <c r="F103" s="1"/>
      <c r="G103" s="4"/>
      <c r="H103" s="4"/>
      <c r="I103" s="4"/>
      <c r="J103" s="4"/>
      <c r="K103" s="4"/>
      <c r="L103" s="4"/>
      <c r="M103" s="4"/>
      <c r="N103" s="4"/>
      <c r="O103" s="4"/>
      <c r="P103" s="4"/>
      <c r="Q103" s="4"/>
      <c r="R103" s="4"/>
      <c r="S103" s="4"/>
      <c r="T103" s="4"/>
      <c r="U103" s="4"/>
      <c r="V103" s="4"/>
      <c r="W103" s="4"/>
      <c r="X103" s="4"/>
      <c r="Y103" s="4"/>
      <c r="Z103" s="4"/>
    </row>
    <row r="104" ht="15.75" customHeight="1">
      <c r="A104" s="155"/>
      <c r="B104" s="156"/>
      <c r="C104" s="156"/>
      <c r="D104" s="156"/>
      <c r="E104" s="1"/>
      <c r="F104" s="1"/>
      <c r="G104" s="4"/>
      <c r="H104" s="4"/>
      <c r="I104" s="4"/>
      <c r="J104" s="4"/>
      <c r="K104" s="4"/>
      <c r="L104" s="4"/>
      <c r="M104" s="4"/>
      <c r="N104" s="4"/>
      <c r="O104" s="4"/>
      <c r="P104" s="4"/>
      <c r="Q104" s="4"/>
      <c r="R104" s="4"/>
      <c r="S104" s="4"/>
      <c r="T104" s="4"/>
      <c r="U104" s="4"/>
      <c r="V104" s="4"/>
      <c r="W104" s="4"/>
      <c r="X104" s="4"/>
      <c r="Y104" s="4"/>
      <c r="Z104" s="4"/>
    </row>
    <row r="105" ht="15.75" customHeight="1">
      <c r="A105" s="155"/>
      <c r="B105" s="156"/>
      <c r="C105" s="156"/>
      <c r="D105" s="156"/>
      <c r="E105" s="1"/>
      <c r="F105" s="1"/>
      <c r="G105" s="4"/>
      <c r="H105" s="4"/>
      <c r="I105" s="4"/>
      <c r="J105" s="4"/>
      <c r="K105" s="4"/>
      <c r="L105" s="4"/>
      <c r="M105" s="4"/>
      <c r="N105" s="4"/>
      <c r="O105" s="4"/>
      <c r="P105" s="4"/>
      <c r="Q105" s="4"/>
      <c r="R105" s="4"/>
      <c r="S105" s="4"/>
      <c r="T105" s="4"/>
      <c r="U105" s="4"/>
      <c r="V105" s="4"/>
      <c r="W105" s="4"/>
      <c r="X105" s="4"/>
      <c r="Y105" s="4"/>
      <c r="Z105" s="4"/>
    </row>
    <row r="106" ht="15.75" customHeight="1">
      <c r="A106" s="155"/>
      <c r="B106" s="156"/>
      <c r="C106" s="156"/>
      <c r="D106" s="156"/>
      <c r="E106" s="1"/>
      <c r="F106" s="1"/>
      <c r="G106" s="4"/>
      <c r="H106" s="4"/>
      <c r="I106" s="4"/>
      <c r="J106" s="4"/>
      <c r="K106" s="4"/>
      <c r="L106" s="4"/>
      <c r="M106" s="4"/>
      <c r="N106" s="4"/>
      <c r="O106" s="4"/>
      <c r="P106" s="4"/>
      <c r="Q106" s="4"/>
      <c r="R106" s="4"/>
      <c r="S106" s="4"/>
      <c r="T106" s="4"/>
      <c r="U106" s="4"/>
      <c r="V106" s="4"/>
      <c r="W106" s="4"/>
      <c r="X106" s="4"/>
      <c r="Y106" s="4"/>
      <c r="Z106" s="4"/>
    </row>
    <row r="107" ht="15.75" customHeight="1">
      <c r="A107" s="155"/>
      <c r="B107" s="156"/>
      <c r="C107" s="156"/>
      <c r="D107" s="156"/>
      <c r="E107" s="1"/>
      <c r="F107" s="1"/>
      <c r="G107" s="4"/>
      <c r="H107" s="4"/>
      <c r="I107" s="4"/>
      <c r="J107" s="4"/>
      <c r="K107" s="4"/>
      <c r="L107" s="4"/>
      <c r="M107" s="4"/>
      <c r="N107" s="4"/>
      <c r="O107" s="4"/>
      <c r="P107" s="4"/>
      <c r="Q107" s="4"/>
      <c r="R107" s="4"/>
      <c r="S107" s="4"/>
      <c r="T107" s="4"/>
      <c r="U107" s="4"/>
      <c r="V107" s="4"/>
      <c r="W107" s="4"/>
      <c r="X107" s="4"/>
      <c r="Y107" s="4"/>
      <c r="Z107" s="4"/>
    </row>
    <row r="108" ht="15.75" customHeight="1">
      <c r="A108" s="155"/>
      <c r="B108" s="156"/>
      <c r="C108" s="156"/>
      <c r="D108" s="156"/>
      <c r="E108" s="1"/>
      <c r="F108" s="1"/>
      <c r="G108" s="4"/>
      <c r="H108" s="4"/>
      <c r="I108" s="4"/>
      <c r="J108" s="4"/>
      <c r="K108" s="4"/>
      <c r="L108" s="4"/>
      <c r="M108" s="4"/>
      <c r="N108" s="4"/>
      <c r="O108" s="4"/>
      <c r="P108" s="4"/>
      <c r="Q108" s="4"/>
      <c r="R108" s="4"/>
      <c r="S108" s="4"/>
      <c r="T108" s="4"/>
      <c r="U108" s="4"/>
      <c r="V108" s="4"/>
      <c r="W108" s="4"/>
      <c r="X108" s="4"/>
      <c r="Y108" s="4"/>
      <c r="Z108" s="4"/>
    </row>
    <row r="109" ht="15.75" customHeight="1">
      <c r="A109" s="155"/>
      <c r="B109" s="156"/>
      <c r="C109" s="156"/>
      <c r="D109" s="156"/>
      <c r="E109" s="1"/>
      <c r="F109" s="1"/>
      <c r="G109" s="4"/>
      <c r="H109" s="4"/>
      <c r="I109" s="4"/>
      <c r="J109" s="4"/>
      <c r="K109" s="4"/>
      <c r="L109" s="4"/>
      <c r="M109" s="4"/>
      <c r="N109" s="4"/>
      <c r="O109" s="4"/>
      <c r="P109" s="4"/>
      <c r="Q109" s="4"/>
      <c r="R109" s="4"/>
      <c r="S109" s="4"/>
      <c r="T109" s="4"/>
      <c r="U109" s="4"/>
      <c r="V109" s="4"/>
      <c r="W109" s="4"/>
      <c r="X109" s="4"/>
      <c r="Y109" s="4"/>
      <c r="Z109" s="4"/>
    </row>
    <row r="110" ht="15.75" customHeight="1">
      <c r="A110" s="155"/>
      <c r="B110" s="156"/>
      <c r="C110" s="156"/>
      <c r="D110" s="156"/>
      <c r="E110" s="1"/>
      <c r="F110" s="1"/>
      <c r="G110" s="4"/>
      <c r="H110" s="4"/>
      <c r="I110" s="4"/>
      <c r="J110" s="4"/>
      <c r="K110" s="4"/>
      <c r="L110" s="4"/>
      <c r="M110" s="4"/>
      <c r="N110" s="4"/>
      <c r="O110" s="4"/>
      <c r="P110" s="4"/>
      <c r="Q110" s="4"/>
      <c r="R110" s="4"/>
      <c r="S110" s="4"/>
      <c r="T110" s="4"/>
      <c r="U110" s="4"/>
      <c r="V110" s="4"/>
      <c r="W110" s="4"/>
      <c r="X110" s="4"/>
      <c r="Y110" s="4"/>
      <c r="Z110" s="4"/>
    </row>
    <row r="111" ht="15.75" customHeight="1">
      <c r="A111" s="155"/>
      <c r="B111" s="156"/>
      <c r="C111" s="156"/>
      <c r="D111" s="156"/>
      <c r="E111" s="1"/>
      <c r="F111" s="1"/>
      <c r="G111" s="4"/>
      <c r="H111" s="4"/>
      <c r="I111" s="4"/>
      <c r="J111" s="4"/>
      <c r="K111" s="4"/>
      <c r="L111" s="4"/>
      <c r="M111" s="4"/>
      <c r="N111" s="4"/>
      <c r="O111" s="4"/>
      <c r="P111" s="4"/>
      <c r="Q111" s="4"/>
      <c r="R111" s="4"/>
      <c r="S111" s="4"/>
      <c r="T111" s="4"/>
      <c r="U111" s="4"/>
      <c r="V111" s="4"/>
      <c r="W111" s="4"/>
      <c r="X111" s="4"/>
      <c r="Y111" s="4"/>
      <c r="Z111" s="4"/>
    </row>
    <row r="112" ht="15.75" customHeight="1">
      <c r="A112" s="155"/>
      <c r="B112" s="156"/>
      <c r="C112" s="156"/>
      <c r="D112" s="156"/>
      <c r="E112" s="1"/>
      <c r="F112" s="1"/>
      <c r="G112" s="4"/>
      <c r="H112" s="4"/>
      <c r="I112" s="4"/>
      <c r="J112" s="4"/>
      <c r="K112" s="4"/>
      <c r="L112" s="4"/>
      <c r="M112" s="4"/>
      <c r="N112" s="4"/>
      <c r="O112" s="4"/>
      <c r="P112" s="4"/>
      <c r="Q112" s="4"/>
      <c r="R112" s="4"/>
      <c r="S112" s="4"/>
      <c r="T112" s="4"/>
      <c r="U112" s="4"/>
      <c r="V112" s="4"/>
      <c r="W112" s="4"/>
      <c r="X112" s="4"/>
      <c r="Y112" s="4"/>
      <c r="Z112" s="4"/>
    </row>
    <row r="113" ht="15.75" customHeight="1">
      <c r="A113" s="155"/>
      <c r="B113" s="156"/>
      <c r="C113" s="156"/>
      <c r="D113" s="156"/>
      <c r="E113" s="1"/>
      <c r="F113" s="1"/>
      <c r="G113" s="4"/>
      <c r="H113" s="4"/>
      <c r="I113" s="4"/>
      <c r="J113" s="4"/>
      <c r="K113" s="4"/>
      <c r="L113" s="4"/>
      <c r="M113" s="4"/>
      <c r="N113" s="4"/>
      <c r="O113" s="4"/>
      <c r="P113" s="4"/>
      <c r="Q113" s="4"/>
      <c r="R113" s="4"/>
      <c r="S113" s="4"/>
      <c r="T113" s="4"/>
      <c r="U113" s="4"/>
      <c r="V113" s="4"/>
      <c r="W113" s="4"/>
      <c r="X113" s="4"/>
      <c r="Y113" s="4"/>
      <c r="Z113" s="4"/>
    </row>
    <row r="114" ht="15.75" customHeight="1">
      <c r="A114" s="155"/>
      <c r="B114" s="156"/>
      <c r="C114" s="156"/>
      <c r="D114" s="156"/>
      <c r="E114" s="1"/>
      <c r="F114" s="1"/>
      <c r="G114" s="4"/>
      <c r="H114" s="4"/>
      <c r="I114" s="4"/>
      <c r="J114" s="4"/>
      <c r="K114" s="4"/>
      <c r="L114" s="4"/>
      <c r="M114" s="4"/>
      <c r="N114" s="4"/>
      <c r="O114" s="4"/>
      <c r="P114" s="4"/>
      <c r="Q114" s="4"/>
      <c r="R114" s="4"/>
      <c r="S114" s="4"/>
      <c r="T114" s="4"/>
      <c r="U114" s="4"/>
      <c r="V114" s="4"/>
      <c r="W114" s="4"/>
      <c r="X114" s="4"/>
      <c r="Y114" s="4"/>
      <c r="Z114" s="4"/>
    </row>
    <row r="115" ht="15.75" customHeight="1">
      <c r="A115" s="155"/>
      <c r="B115" s="156"/>
      <c r="C115" s="156"/>
      <c r="D115" s="156"/>
      <c r="E115" s="1"/>
      <c r="F115" s="1"/>
      <c r="G115" s="4"/>
      <c r="H115" s="4"/>
      <c r="I115" s="4"/>
      <c r="J115" s="4"/>
      <c r="K115" s="4"/>
      <c r="L115" s="4"/>
      <c r="M115" s="4"/>
      <c r="N115" s="4"/>
      <c r="O115" s="4"/>
      <c r="P115" s="4"/>
      <c r="Q115" s="4"/>
      <c r="R115" s="4"/>
      <c r="S115" s="4"/>
      <c r="T115" s="4"/>
      <c r="U115" s="4"/>
      <c r="V115" s="4"/>
      <c r="W115" s="4"/>
      <c r="X115" s="4"/>
      <c r="Y115" s="4"/>
      <c r="Z115" s="4"/>
    </row>
    <row r="116" ht="15.75" customHeight="1">
      <c r="A116" s="155"/>
      <c r="B116" s="156"/>
      <c r="C116" s="156"/>
      <c r="D116" s="156"/>
      <c r="E116" s="1"/>
      <c r="F116" s="1"/>
      <c r="G116" s="4"/>
      <c r="H116" s="4"/>
      <c r="I116" s="4"/>
      <c r="J116" s="4"/>
      <c r="K116" s="4"/>
      <c r="L116" s="4"/>
      <c r="M116" s="4"/>
      <c r="N116" s="4"/>
      <c r="O116" s="4"/>
      <c r="P116" s="4"/>
      <c r="Q116" s="4"/>
      <c r="R116" s="4"/>
      <c r="S116" s="4"/>
      <c r="T116" s="4"/>
      <c r="U116" s="4"/>
      <c r="V116" s="4"/>
      <c r="W116" s="4"/>
      <c r="X116" s="4"/>
      <c r="Y116" s="4"/>
      <c r="Z116" s="4"/>
    </row>
    <row r="117" ht="15.75" customHeight="1">
      <c r="A117" s="155"/>
      <c r="B117" s="156"/>
      <c r="C117" s="156"/>
      <c r="D117" s="156"/>
      <c r="E117" s="1"/>
      <c r="F117" s="1"/>
      <c r="G117" s="4"/>
      <c r="H117" s="4"/>
      <c r="I117" s="4"/>
      <c r="J117" s="4"/>
      <c r="K117" s="4"/>
      <c r="L117" s="4"/>
      <c r="M117" s="4"/>
      <c r="N117" s="4"/>
      <c r="O117" s="4"/>
      <c r="P117" s="4"/>
      <c r="Q117" s="4"/>
      <c r="R117" s="4"/>
      <c r="S117" s="4"/>
      <c r="T117" s="4"/>
      <c r="U117" s="4"/>
      <c r="V117" s="4"/>
      <c r="W117" s="4"/>
      <c r="X117" s="4"/>
      <c r="Y117" s="4"/>
      <c r="Z117" s="4"/>
    </row>
    <row r="118" ht="15.75" customHeight="1">
      <c r="A118" s="155"/>
      <c r="B118" s="156"/>
      <c r="C118" s="156"/>
      <c r="D118" s="156"/>
      <c r="E118" s="1"/>
      <c r="F118" s="1"/>
      <c r="G118" s="4"/>
      <c r="H118" s="4"/>
      <c r="I118" s="4"/>
      <c r="J118" s="4"/>
      <c r="K118" s="4"/>
      <c r="L118" s="4"/>
      <c r="M118" s="4"/>
      <c r="N118" s="4"/>
      <c r="O118" s="4"/>
      <c r="P118" s="4"/>
      <c r="Q118" s="4"/>
      <c r="R118" s="4"/>
      <c r="S118" s="4"/>
      <c r="T118" s="4"/>
      <c r="U118" s="4"/>
      <c r="V118" s="4"/>
      <c r="W118" s="4"/>
      <c r="X118" s="4"/>
      <c r="Y118" s="4"/>
      <c r="Z118" s="4"/>
    </row>
    <row r="119" ht="15.75" customHeight="1">
      <c r="A119" s="155"/>
      <c r="B119" s="156"/>
      <c r="C119" s="156"/>
      <c r="D119" s="156"/>
      <c r="E119" s="1"/>
      <c r="F119" s="1"/>
      <c r="G119" s="4"/>
      <c r="H119" s="4"/>
      <c r="I119" s="4"/>
      <c r="J119" s="4"/>
      <c r="K119" s="4"/>
      <c r="L119" s="4"/>
      <c r="M119" s="4"/>
      <c r="N119" s="4"/>
      <c r="O119" s="4"/>
      <c r="P119" s="4"/>
      <c r="Q119" s="4"/>
      <c r="R119" s="4"/>
      <c r="S119" s="4"/>
      <c r="T119" s="4"/>
      <c r="U119" s="4"/>
      <c r="V119" s="4"/>
      <c r="W119" s="4"/>
      <c r="X119" s="4"/>
      <c r="Y119" s="4"/>
      <c r="Z119" s="4"/>
    </row>
    <row r="120" ht="15.75" customHeight="1">
      <c r="A120" s="155"/>
      <c r="B120" s="156"/>
      <c r="C120" s="156"/>
      <c r="D120" s="156"/>
      <c r="E120" s="1"/>
      <c r="F120" s="1"/>
      <c r="G120" s="4"/>
      <c r="H120" s="4"/>
      <c r="I120" s="4"/>
      <c r="J120" s="4"/>
      <c r="K120" s="4"/>
      <c r="L120" s="4"/>
      <c r="M120" s="4"/>
      <c r="N120" s="4"/>
      <c r="O120" s="4"/>
      <c r="P120" s="4"/>
      <c r="Q120" s="4"/>
      <c r="R120" s="4"/>
      <c r="S120" s="4"/>
      <c r="T120" s="4"/>
      <c r="U120" s="4"/>
      <c r="V120" s="4"/>
      <c r="W120" s="4"/>
      <c r="X120" s="4"/>
      <c r="Y120" s="4"/>
      <c r="Z120" s="4"/>
    </row>
    <row r="121" ht="15.75" customHeight="1">
      <c r="A121" s="155"/>
      <c r="B121" s="156"/>
      <c r="C121" s="156"/>
      <c r="D121" s="156"/>
      <c r="E121" s="1"/>
      <c r="F121" s="1"/>
      <c r="G121" s="4"/>
      <c r="H121" s="4"/>
      <c r="I121" s="4"/>
      <c r="J121" s="4"/>
      <c r="K121" s="4"/>
      <c r="L121" s="4"/>
      <c r="M121" s="4"/>
      <c r="N121" s="4"/>
      <c r="O121" s="4"/>
      <c r="P121" s="4"/>
      <c r="Q121" s="4"/>
      <c r="R121" s="4"/>
      <c r="S121" s="4"/>
      <c r="T121" s="4"/>
      <c r="U121" s="4"/>
      <c r="V121" s="4"/>
      <c r="W121" s="4"/>
      <c r="X121" s="4"/>
      <c r="Y121" s="4"/>
      <c r="Z121" s="4"/>
    </row>
    <row r="122" ht="15.75" customHeight="1">
      <c r="A122" s="155"/>
      <c r="B122" s="156"/>
      <c r="C122" s="156"/>
      <c r="D122" s="156"/>
      <c r="E122" s="1"/>
      <c r="F122" s="1"/>
      <c r="G122" s="4"/>
      <c r="H122" s="4"/>
      <c r="I122" s="4"/>
      <c r="J122" s="4"/>
      <c r="K122" s="4"/>
      <c r="L122" s="4"/>
      <c r="M122" s="4"/>
      <c r="N122" s="4"/>
      <c r="O122" s="4"/>
      <c r="P122" s="4"/>
      <c r="Q122" s="4"/>
      <c r="R122" s="4"/>
      <c r="S122" s="4"/>
      <c r="T122" s="4"/>
      <c r="U122" s="4"/>
      <c r="V122" s="4"/>
      <c r="W122" s="4"/>
      <c r="X122" s="4"/>
      <c r="Y122" s="4"/>
      <c r="Z122" s="4"/>
    </row>
    <row r="123" ht="15.75" customHeight="1">
      <c r="A123" s="155"/>
      <c r="B123" s="156"/>
      <c r="C123" s="156"/>
      <c r="D123" s="156"/>
      <c r="E123" s="1"/>
      <c r="F123" s="1"/>
      <c r="G123" s="4"/>
      <c r="H123" s="4"/>
      <c r="I123" s="4"/>
      <c r="J123" s="4"/>
      <c r="K123" s="4"/>
      <c r="L123" s="4"/>
      <c r="M123" s="4"/>
      <c r="N123" s="4"/>
      <c r="O123" s="4"/>
      <c r="P123" s="4"/>
      <c r="Q123" s="4"/>
      <c r="R123" s="4"/>
      <c r="S123" s="4"/>
      <c r="T123" s="4"/>
      <c r="U123" s="4"/>
      <c r="V123" s="4"/>
      <c r="W123" s="4"/>
      <c r="X123" s="4"/>
      <c r="Y123" s="4"/>
      <c r="Z123" s="4"/>
    </row>
    <row r="124" ht="15.75" customHeight="1">
      <c r="A124" s="155"/>
      <c r="B124" s="156"/>
      <c r="C124" s="156"/>
      <c r="D124" s="156"/>
      <c r="E124" s="1"/>
      <c r="F124" s="1"/>
      <c r="G124" s="4"/>
      <c r="H124" s="4"/>
      <c r="I124" s="4"/>
      <c r="J124" s="4"/>
      <c r="K124" s="4"/>
      <c r="L124" s="4"/>
      <c r="M124" s="4"/>
      <c r="N124" s="4"/>
      <c r="O124" s="4"/>
      <c r="P124" s="4"/>
      <c r="Q124" s="4"/>
      <c r="R124" s="4"/>
      <c r="S124" s="4"/>
      <c r="T124" s="4"/>
      <c r="U124" s="4"/>
      <c r="V124" s="4"/>
      <c r="W124" s="4"/>
      <c r="X124" s="4"/>
      <c r="Y124" s="4"/>
      <c r="Z124" s="4"/>
    </row>
    <row r="125" ht="15.75" customHeight="1">
      <c r="A125" s="155"/>
      <c r="B125" s="156"/>
      <c r="C125" s="156"/>
      <c r="D125" s="156"/>
      <c r="E125" s="1"/>
      <c r="F125" s="1"/>
      <c r="G125" s="4"/>
      <c r="H125" s="4"/>
      <c r="I125" s="4"/>
      <c r="J125" s="4"/>
      <c r="K125" s="4"/>
      <c r="L125" s="4"/>
      <c r="M125" s="4"/>
      <c r="N125" s="4"/>
      <c r="O125" s="4"/>
      <c r="P125" s="4"/>
      <c r="Q125" s="4"/>
      <c r="R125" s="4"/>
      <c r="S125" s="4"/>
      <c r="T125" s="4"/>
      <c r="U125" s="4"/>
      <c r="V125" s="4"/>
      <c r="W125" s="4"/>
      <c r="X125" s="4"/>
      <c r="Y125" s="4"/>
      <c r="Z125" s="4"/>
    </row>
    <row r="126" ht="15.75" customHeight="1">
      <c r="A126" s="155"/>
      <c r="B126" s="156"/>
      <c r="C126" s="156"/>
      <c r="D126" s="156"/>
      <c r="E126" s="1"/>
      <c r="F126" s="1"/>
      <c r="G126" s="4"/>
      <c r="H126" s="4"/>
      <c r="I126" s="4"/>
      <c r="J126" s="4"/>
      <c r="K126" s="4"/>
      <c r="L126" s="4"/>
      <c r="M126" s="4"/>
      <c r="N126" s="4"/>
      <c r="O126" s="4"/>
      <c r="P126" s="4"/>
      <c r="Q126" s="4"/>
      <c r="R126" s="4"/>
      <c r="S126" s="4"/>
      <c r="T126" s="4"/>
      <c r="U126" s="4"/>
      <c r="V126" s="4"/>
      <c r="W126" s="4"/>
      <c r="X126" s="4"/>
      <c r="Y126" s="4"/>
      <c r="Z126" s="4"/>
    </row>
    <row r="127" ht="15.75" customHeight="1">
      <c r="A127" s="155"/>
      <c r="B127" s="156"/>
      <c r="C127" s="156"/>
      <c r="D127" s="156"/>
      <c r="E127" s="1"/>
      <c r="F127" s="1"/>
      <c r="G127" s="4"/>
      <c r="H127" s="4"/>
      <c r="I127" s="4"/>
      <c r="J127" s="4"/>
      <c r="K127" s="4"/>
      <c r="L127" s="4"/>
      <c r="M127" s="4"/>
      <c r="N127" s="4"/>
      <c r="O127" s="4"/>
      <c r="P127" s="4"/>
      <c r="Q127" s="4"/>
      <c r="R127" s="4"/>
      <c r="S127" s="4"/>
      <c r="T127" s="4"/>
      <c r="U127" s="4"/>
      <c r="V127" s="4"/>
      <c r="W127" s="4"/>
      <c r="X127" s="4"/>
      <c r="Y127" s="4"/>
      <c r="Z127" s="4"/>
    </row>
    <row r="128" ht="15.75" customHeight="1">
      <c r="A128" s="155"/>
      <c r="B128" s="156"/>
      <c r="C128" s="156"/>
      <c r="D128" s="156"/>
      <c r="E128" s="1"/>
      <c r="F128" s="1"/>
      <c r="G128" s="4"/>
      <c r="H128" s="4"/>
      <c r="I128" s="4"/>
      <c r="J128" s="4"/>
      <c r="K128" s="4"/>
      <c r="L128" s="4"/>
      <c r="M128" s="4"/>
      <c r="N128" s="4"/>
      <c r="O128" s="4"/>
      <c r="P128" s="4"/>
      <c r="Q128" s="4"/>
      <c r="R128" s="4"/>
      <c r="S128" s="4"/>
      <c r="T128" s="4"/>
      <c r="U128" s="4"/>
      <c r="V128" s="4"/>
      <c r="W128" s="4"/>
      <c r="X128" s="4"/>
      <c r="Y128" s="4"/>
      <c r="Z128" s="4"/>
    </row>
    <row r="129" ht="15.75" customHeight="1">
      <c r="A129" s="155"/>
      <c r="B129" s="156"/>
      <c r="C129" s="156"/>
      <c r="D129" s="156"/>
      <c r="E129" s="1"/>
      <c r="F129" s="1"/>
      <c r="G129" s="4"/>
      <c r="H129" s="4"/>
      <c r="I129" s="4"/>
      <c r="J129" s="4"/>
      <c r="K129" s="4"/>
      <c r="L129" s="4"/>
      <c r="M129" s="4"/>
      <c r="N129" s="4"/>
      <c r="O129" s="4"/>
      <c r="P129" s="4"/>
      <c r="Q129" s="4"/>
      <c r="R129" s="4"/>
      <c r="S129" s="4"/>
      <c r="T129" s="4"/>
      <c r="U129" s="4"/>
      <c r="V129" s="4"/>
      <c r="W129" s="4"/>
      <c r="X129" s="4"/>
      <c r="Y129" s="4"/>
      <c r="Z129" s="4"/>
    </row>
    <row r="130" ht="15.75" customHeight="1">
      <c r="A130" s="155"/>
      <c r="B130" s="156"/>
      <c r="C130" s="156"/>
      <c r="D130" s="156"/>
      <c r="E130" s="1"/>
      <c r="F130" s="1"/>
      <c r="G130" s="4"/>
      <c r="H130" s="4"/>
      <c r="I130" s="4"/>
      <c r="J130" s="4"/>
      <c r="K130" s="4"/>
      <c r="L130" s="4"/>
      <c r="M130" s="4"/>
      <c r="N130" s="4"/>
      <c r="O130" s="4"/>
      <c r="P130" s="4"/>
      <c r="Q130" s="4"/>
      <c r="R130" s="4"/>
      <c r="S130" s="4"/>
      <c r="T130" s="4"/>
      <c r="U130" s="4"/>
      <c r="V130" s="4"/>
      <c r="W130" s="4"/>
      <c r="X130" s="4"/>
      <c r="Y130" s="4"/>
      <c r="Z130" s="4"/>
    </row>
    <row r="131" ht="15.75" customHeight="1">
      <c r="A131" s="155"/>
      <c r="B131" s="156"/>
      <c r="C131" s="156"/>
      <c r="D131" s="156"/>
      <c r="E131" s="1"/>
      <c r="F131" s="1"/>
      <c r="G131" s="4"/>
      <c r="H131" s="4"/>
      <c r="I131" s="4"/>
      <c r="J131" s="4"/>
      <c r="K131" s="4"/>
      <c r="L131" s="4"/>
      <c r="M131" s="4"/>
      <c r="N131" s="4"/>
      <c r="O131" s="4"/>
      <c r="P131" s="4"/>
      <c r="Q131" s="4"/>
      <c r="R131" s="4"/>
      <c r="S131" s="4"/>
      <c r="T131" s="4"/>
      <c r="U131" s="4"/>
      <c r="V131" s="4"/>
      <c r="W131" s="4"/>
      <c r="X131" s="4"/>
      <c r="Y131" s="4"/>
      <c r="Z131" s="4"/>
    </row>
    <row r="132" ht="15.75" customHeight="1">
      <c r="A132" s="155"/>
      <c r="B132" s="156"/>
      <c r="C132" s="156"/>
      <c r="D132" s="156"/>
      <c r="E132" s="1"/>
      <c r="F132" s="1"/>
      <c r="G132" s="4"/>
      <c r="H132" s="4"/>
      <c r="I132" s="4"/>
      <c r="J132" s="4"/>
      <c r="K132" s="4"/>
      <c r="L132" s="4"/>
      <c r="M132" s="4"/>
      <c r="N132" s="4"/>
      <c r="O132" s="4"/>
      <c r="P132" s="4"/>
      <c r="Q132" s="4"/>
      <c r="R132" s="4"/>
      <c r="S132" s="4"/>
      <c r="T132" s="4"/>
      <c r="U132" s="4"/>
      <c r="V132" s="4"/>
      <c r="W132" s="4"/>
      <c r="X132" s="4"/>
      <c r="Y132" s="4"/>
      <c r="Z132" s="4"/>
    </row>
    <row r="133" ht="15.75" customHeight="1">
      <c r="A133" s="155"/>
      <c r="B133" s="156"/>
      <c r="C133" s="156"/>
      <c r="D133" s="156"/>
      <c r="E133" s="1"/>
      <c r="F133" s="1"/>
      <c r="G133" s="4"/>
      <c r="H133" s="4"/>
      <c r="I133" s="4"/>
      <c r="J133" s="4"/>
      <c r="K133" s="4"/>
      <c r="L133" s="4"/>
      <c r="M133" s="4"/>
      <c r="N133" s="4"/>
      <c r="O133" s="4"/>
      <c r="P133" s="4"/>
      <c r="Q133" s="4"/>
      <c r="R133" s="4"/>
      <c r="S133" s="4"/>
      <c r="T133" s="4"/>
      <c r="U133" s="4"/>
      <c r="V133" s="4"/>
      <c r="W133" s="4"/>
      <c r="X133" s="4"/>
      <c r="Y133" s="4"/>
      <c r="Z133" s="4"/>
    </row>
    <row r="134" ht="15.75" customHeight="1">
      <c r="A134" s="155"/>
      <c r="B134" s="156"/>
      <c r="C134" s="156"/>
      <c r="D134" s="156"/>
      <c r="E134" s="1"/>
      <c r="F134" s="1"/>
      <c r="G134" s="4"/>
      <c r="H134" s="4"/>
      <c r="I134" s="4"/>
      <c r="J134" s="4"/>
      <c r="K134" s="4"/>
      <c r="L134" s="4"/>
      <c r="M134" s="4"/>
      <c r="N134" s="4"/>
      <c r="O134" s="4"/>
      <c r="P134" s="4"/>
      <c r="Q134" s="4"/>
      <c r="R134" s="4"/>
      <c r="S134" s="4"/>
      <c r="T134" s="4"/>
      <c r="U134" s="4"/>
      <c r="V134" s="4"/>
      <c r="W134" s="4"/>
      <c r="X134" s="4"/>
      <c r="Y134" s="4"/>
      <c r="Z134" s="4"/>
    </row>
    <row r="135" ht="15.75" customHeight="1">
      <c r="A135" s="155"/>
      <c r="B135" s="156"/>
      <c r="C135" s="156"/>
      <c r="D135" s="156"/>
      <c r="E135" s="1"/>
      <c r="F135" s="1"/>
      <c r="G135" s="4"/>
      <c r="H135" s="4"/>
      <c r="I135" s="4"/>
      <c r="J135" s="4"/>
      <c r="K135" s="4"/>
      <c r="L135" s="4"/>
      <c r="M135" s="4"/>
      <c r="N135" s="4"/>
      <c r="O135" s="4"/>
      <c r="P135" s="4"/>
      <c r="Q135" s="4"/>
      <c r="R135" s="4"/>
      <c r="S135" s="4"/>
      <c r="T135" s="4"/>
      <c r="U135" s="4"/>
      <c r="V135" s="4"/>
      <c r="W135" s="4"/>
      <c r="X135" s="4"/>
      <c r="Y135" s="4"/>
      <c r="Z135" s="4"/>
    </row>
    <row r="136" ht="15.75" customHeight="1">
      <c r="A136" s="155"/>
      <c r="B136" s="156"/>
      <c r="C136" s="156"/>
      <c r="D136" s="156"/>
      <c r="E136" s="1"/>
      <c r="F136" s="1"/>
      <c r="G136" s="4"/>
      <c r="H136" s="4"/>
      <c r="I136" s="4"/>
      <c r="J136" s="4"/>
      <c r="K136" s="4"/>
      <c r="L136" s="4"/>
      <c r="M136" s="4"/>
      <c r="N136" s="4"/>
      <c r="O136" s="4"/>
      <c r="P136" s="4"/>
      <c r="Q136" s="4"/>
      <c r="R136" s="4"/>
      <c r="S136" s="4"/>
      <c r="T136" s="4"/>
      <c r="U136" s="4"/>
      <c r="V136" s="4"/>
      <c r="W136" s="4"/>
      <c r="X136" s="4"/>
      <c r="Y136" s="4"/>
      <c r="Z136" s="4"/>
    </row>
    <row r="137" ht="15.75" customHeight="1">
      <c r="A137" s="155"/>
      <c r="B137" s="156"/>
      <c r="C137" s="156"/>
      <c r="D137" s="156"/>
      <c r="E137" s="1"/>
      <c r="F137" s="1"/>
      <c r="G137" s="4"/>
      <c r="H137" s="4"/>
      <c r="I137" s="4"/>
      <c r="J137" s="4"/>
      <c r="K137" s="4"/>
      <c r="L137" s="4"/>
      <c r="M137" s="4"/>
      <c r="N137" s="4"/>
      <c r="O137" s="4"/>
      <c r="P137" s="4"/>
      <c r="Q137" s="4"/>
      <c r="R137" s="4"/>
      <c r="S137" s="4"/>
      <c r="T137" s="4"/>
      <c r="U137" s="4"/>
      <c r="V137" s="4"/>
      <c r="W137" s="4"/>
      <c r="X137" s="4"/>
      <c r="Y137" s="4"/>
      <c r="Z137" s="4"/>
    </row>
    <row r="138" ht="15.75" customHeight="1">
      <c r="A138" s="155"/>
      <c r="B138" s="156"/>
      <c r="C138" s="156"/>
      <c r="D138" s="156"/>
      <c r="E138" s="1"/>
      <c r="F138" s="1"/>
      <c r="G138" s="4"/>
      <c r="H138" s="4"/>
      <c r="I138" s="4"/>
      <c r="J138" s="4"/>
      <c r="K138" s="4"/>
      <c r="L138" s="4"/>
      <c r="M138" s="4"/>
      <c r="N138" s="4"/>
      <c r="O138" s="4"/>
      <c r="P138" s="4"/>
      <c r="Q138" s="4"/>
      <c r="R138" s="4"/>
      <c r="S138" s="4"/>
      <c r="T138" s="4"/>
      <c r="U138" s="4"/>
      <c r="V138" s="4"/>
      <c r="W138" s="4"/>
      <c r="X138" s="4"/>
      <c r="Y138" s="4"/>
      <c r="Z138" s="4"/>
    </row>
    <row r="139" ht="15.75" customHeight="1">
      <c r="A139" s="155"/>
      <c r="B139" s="156"/>
      <c r="C139" s="156"/>
      <c r="D139" s="156"/>
      <c r="E139" s="1"/>
      <c r="F139" s="1"/>
      <c r="G139" s="4"/>
      <c r="H139" s="4"/>
      <c r="I139" s="4"/>
      <c r="J139" s="4"/>
      <c r="K139" s="4"/>
      <c r="L139" s="4"/>
      <c r="M139" s="4"/>
      <c r="N139" s="4"/>
      <c r="O139" s="4"/>
      <c r="P139" s="4"/>
      <c r="Q139" s="4"/>
      <c r="R139" s="4"/>
      <c r="S139" s="4"/>
      <c r="T139" s="4"/>
      <c r="U139" s="4"/>
      <c r="V139" s="4"/>
      <c r="W139" s="4"/>
      <c r="X139" s="4"/>
      <c r="Y139" s="4"/>
      <c r="Z139" s="4"/>
    </row>
    <row r="140" ht="15.75" customHeight="1">
      <c r="A140" s="155"/>
      <c r="B140" s="156"/>
      <c r="C140" s="156"/>
      <c r="D140" s="156"/>
      <c r="E140" s="1"/>
      <c r="F140" s="1"/>
      <c r="G140" s="4"/>
      <c r="H140" s="4"/>
      <c r="I140" s="4"/>
      <c r="J140" s="4"/>
      <c r="K140" s="4"/>
      <c r="L140" s="4"/>
      <c r="M140" s="4"/>
      <c r="N140" s="4"/>
      <c r="O140" s="4"/>
      <c r="P140" s="4"/>
      <c r="Q140" s="4"/>
      <c r="R140" s="4"/>
      <c r="S140" s="4"/>
      <c r="T140" s="4"/>
      <c r="U140" s="4"/>
      <c r="V140" s="4"/>
      <c r="W140" s="4"/>
      <c r="X140" s="4"/>
      <c r="Y140" s="4"/>
      <c r="Z140" s="4"/>
    </row>
    <row r="141" ht="15.75" customHeight="1">
      <c r="A141" s="155"/>
      <c r="B141" s="156"/>
      <c r="C141" s="156"/>
      <c r="D141" s="156"/>
      <c r="E141" s="1"/>
      <c r="F141" s="1"/>
      <c r="G141" s="4"/>
      <c r="H141" s="4"/>
      <c r="I141" s="4"/>
      <c r="J141" s="4"/>
      <c r="K141" s="4"/>
      <c r="L141" s="4"/>
      <c r="M141" s="4"/>
      <c r="N141" s="4"/>
      <c r="O141" s="4"/>
      <c r="P141" s="4"/>
      <c r="Q141" s="4"/>
      <c r="R141" s="4"/>
      <c r="S141" s="4"/>
      <c r="T141" s="4"/>
      <c r="U141" s="4"/>
      <c r="V141" s="4"/>
      <c r="W141" s="4"/>
      <c r="X141" s="4"/>
      <c r="Y141" s="4"/>
      <c r="Z141" s="4"/>
    </row>
    <row r="142" ht="15.75" customHeight="1">
      <c r="A142" s="155"/>
      <c r="B142" s="156"/>
      <c r="C142" s="156"/>
      <c r="D142" s="156"/>
      <c r="E142" s="1"/>
      <c r="F142" s="1"/>
      <c r="G142" s="4"/>
      <c r="H142" s="4"/>
      <c r="I142" s="4"/>
      <c r="J142" s="4"/>
      <c r="K142" s="4"/>
      <c r="L142" s="4"/>
      <c r="M142" s="4"/>
      <c r="N142" s="4"/>
      <c r="O142" s="4"/>
      <c r="P142" s="4"/>
      <c r="Q142" s="4"/>
      <c r="R142" s="4"/>
      <c r="S142" s="4"/>
      <c r="T142" s="4"/>
      <c r="U142" s="4"/>
      <c r="V142" s="4"/>
      <c r="W142" s="4"/>
      <c r="X142" s="4"/>
      <c r="Y142" s="4"/>
      <c r="Z142" s="4"/>
    </row>
    <row r="143" ht="15.75" customHeight="1">
      <c r="A143" s="155"/>
      <c r="B143" s="156"/>
      <c r="C143" s="156"/>
      <c r="D143" s="156"/>
      <c r="E143" s="1"/>
      <c r="F143" s="1"/>
      <c r="G143" s="4"/>
      <c r="H143" s="4"/>
      <c r="I143" s="4"/>
      <c r="J143" s="4"/>
      <c r="K143" s="4"/>
      <c r="L143" s="4"/>
      <c r="M143" s="4"/>
      <c r="N143" s="4"/>
      <c r="O143" s="4"/>
      <c r="P143" s="4"/>
      <c r="Q143" s="4"/>
      <c r="R143" s="4"/>
      <c r="S143" s="4"/>
      <c r="T143" s="4"/>
      <c r="U143" s="4"/>
      <c r="V143" s="4"/>
      <c r="W143" s="4"/>
      <c r="X143" s="4"/>
      <c r="Y143" s="4"/>
      <c r="Z143" s="4"/>
    </row>
    <row r="144" ht="15.75" customHeight="1">
      <c r="A144" s="155"/>
      <c r="B144" s="156"/>
      <c r="C144" s="156"/>
      <c r="D144" s="156"/>
      <c r="E144" s="1"/>
      <c r="F144" s="1"/>
      <c r="G144" s="4"/>
      <c r="H144" s="4"/>
      <c r="I144" s="4"/>
      <c r="J144" s="4"/>
      <c r="K144" s="4"/>
      <c r="L144" s="4"/>
      <c r="M144" s="4"/>
      <c r="N144" s="4"/>
      <c r="O144" s="4"/>
      <c r="P144" s="4"/>
      <c r="Q144" s="4"/>
      <c r="R144" s="4"/>
      <c r="S144" s="4"/>
      <c r="T144" s="4"/>
      <c r="U144" s="4"/>
      <c r="V144" s="4"/>
      <c r="W144" s="4"/>
      <c r="X144" s="4"/>
      <c r="Y144" s="4"/>
      <c r="Z144" s="4"/>
    </row>
    <row r="145" ht="15.75" customHeight="1">
      <c r="A145" s="155"/>
      <c r="B145" s="156"/>
      <c r="C145" s="156"/>
      <c r="D145" s="156"/>
      <c r="E145" s="1"/>
      <c r="F145" s="1"/>
      <c r="G145" s="4"/>
      <c r="H145" s="4"/>
      <c r="I145" s="4"/>
      <c r="J145" s="4"/>
      <c r="K145" s="4"/>
      <c r="L145" s="4"/>
      <c r="M145" s="4"/>
      <c r="N145" s="4"/>
      <c r="O145" s="4"/>
      <c r="P145" s="4"/>
      <c r="Q145" s="4"/>
      <c r="R145" s="4"/>
      <c r="S145" s="4"/>
      <c r="T145" s="4"/>
      <c r="U145" s="4"/>
      <c r="V145" s="4"/>
      <c r="W145" s="4"/>
      <c r="X145" s="4"/>
      <c r="Y145" s="4"/>
      <c r="Z145" s="4"/>
    </row>
    <row r="146" ht="15.75" customHeight="1">
      <c r="A146" s="155"/>
      <c r="B146" s="156"/>
      <c r="C146" s="156"/>
      <c r="D146" s="156"/>
      <c r="E146" s="1"/>
      <c r="F146" s="1"/>
      <c r="G146" s="4"/>
      <c r="H146" s="4"/>
      <c r="I146" s="4"/>
      <c r="J146" s="4"/>
      <c r="K146" s="4"/>
      <c r="L146" s="4"/>
      <c r="M146" s="4"/>
      <c r="N146" s="4"/>
      <c r="O146" s="4"/>
      <c r="P146" s="4"/>
      <c r="Q146" s="4"/>
      <c r="R146" s="4"/>
      <c r="S146" s="4"/>
      <c r="T146" s="4"/>
      <c r="U146" s="4"/>
      <c r="V146" s="4"/>
      <c r="W146" s="4"/>
      <c r="X146" s="4"/>
      <c r="Y146" s="4"/>
      <c r="Z146" s="4"/>
    </row>
    <row r="147" ht="15.75" customHeight="1">
      <c r="A147" s="155"/>
      <c r="B147" s="156"/>
      <c r="C147" s="156"/>
      <c r="D147" s="156"/>
      <c r="E147" s="1"/>
      <c r="F147" s="1"/>
      <c r="G147" s="4"/>
      <c r="H147" s="4"/>
      <c r="I147" s="4"/>
      <c r="J147" s="4"/>
      <c r="K147" s="4"/>
      <c r="L147" s="4"/>
      <c r="M147" s="4"/>
      <c r="N147" s="4"/>
      <c r="O147" s="4"/>
      <c r="P147" s="4"/>
      <c r="Q147" s="4"/>
      <c r="R147" s="4"/>
      <c r="S147" s="4"/>
      <c r="T147" s="4"/>
      <c r="U147" s="4"/>
      <c r="V147" s="4"/>
      <c r="W147" s="4"/>
      <c r="X147" s="4"/>
      <c r="Y147" s="4"/>
      <c r="Z147" s="4"/>
    </row>
    <row r="148" ht="15.75" customHeight="1">
      <c r="A148" s="155"/>
      <c r="B148" s="156"/>
      <c r="C148" s="156"/>
      <c r="D148" s="156"/>
      <c r="E148" s="1"/>
      <c r="F148" s="1"/>
      <c r="G148" s="4"/>
      <c r="H148" s="4"/>
      <c r="I148" s="4"/>
      <c r="J148" s="4"/>
      <c r="K148" s="4"/>
      <c r="L148" s="4"/>
      <c r="M148" s="4"/>
      <c r="N148" s="4"/>
      <c r="O148" s="4"/>
      <c r="P148" s="4"/>
      <c r="Q148" s="4"/>
      <c r="R148" s="4"/>
      <c r="S148" s="4"/>
      <c r="T148" s="4"/>
      <c r="U148" s="4"/>
      <c r="V148" s="4"/>
      <c r="W148" s="4"/>
      <c r="X148" s="4"/>
      <c r="Y148" s="4"/>
      <c r="Z148" s="4"/>
    </row>
    <row r="149" ht="15.75" customHeight="1">
      <c r="A149" s="155"/>
      <c r="B149" s="156"/>
      <c r="C149" s="156"/>
      <c r="D149" s="156"/>
      <c r="E149" s="1"/>
      <c r="F149" s="1"/>
      <c r="G149" s="4"/>
      <c r="H149" s="4"/>
      <c r="I149" s="4"/>
      <c r="J149" s="4"/>
      <c r="K149" s="4"/>
      <c r="L149" s="4"/>
      <c r="M149" s="4"/>
      <c r="N149" s="4"/>
      <c r="O149" s="4"/>
      <c r="P149" s="4"/>
      <c r="Q149" s="4"/>
      <c r="R149" s="4"/>
      <c r="S149" s="4"/>
      <c r="T149" s="4"/>
      <c r="U149" s="4"/>
      <c r="V149" s="4"/>
      <c r="W149" s="4"/>
      <c r="X149" s="4"/>
      <c r="Y149" s="4"/>
      <c r="Z149" s="4"/>
    </row>
    <row r="150" ht="15.75" customHeight="1">
      <c r="A150" s="155"/>
      <c r="B150" s="156"/>
      <c r="C150" s="156"/>
      <c r="D150" s="156"/>
      <c r="E150" s="1"/>
      <c r="F150" s="1"/>
      <c r="G150" s="4"/>
      <c r="H150" s="4"/>
      <c r="I150" s="4"/>
      <c r="J150" s="4"/>
      <c r="K150" s="4"/>
      <c r="L150" s="4"/>
      <c r="M150" s="4"/>
      <c r="N150" s="4"/>
      <c r="O150" s="4"/>
      <c r="P150" s="4"/>
      <c r="Q150" s="4"/>
      <c r="R150" s="4"/>
      <c r="S150" s="4"/>
      <c r="T150" s="4"/>
      <c r="U150" s="4"/>
      <c r="V150" s="4"/>
      <c r="W150" s="4"/>
      <c r="X150" s="4"/>
      <c r="Y150" s="4"/>
      <c r="Z150" s="4"/>
    </row>
    <row r="151" ht="15.75" customHeight="1">
      <c r="A151" s="155"/>
      <c r="B151" s="156"/>
      <c r="C151" s="156"/>
      <c r="D151" s="156"/>
      <c r="E151" s="1"/>
      <c r="F151" s="1"/>
      <c r="G151" s="4"/>
      <c r="H151" s="4"/>
      <c r="I151" s="4"/>
      <c r="J151" s="4"/>
      <c r="K151" s="4"/>
      <c r="L151" s="4"/>
      <c r="M151" s="4"/>
      <c r="N151" s="4"/>
      <c r="O151" s="4"/>
      <c r="P151" s="4"/>
      <c r="Q151" s="4"/>
      <c r="R151" s="4"/>
      <c r="S151" s="4"/>
      <c r="T151" s="4"/>
      <c r="U151" s="4"/>
      <c r="V151" s="4"/>
      <c r="W151" s="4"/>
      <c r="X151" s="4"/>
      <c r="Y151" s="4"/>
      <c r="Z151" s="4"/>
    </row>
    <row r="152" ht="15.75" customHeight="1">
      <c r="A152" s="155"/>
      <c r="B152" s="156"/>
      <c r="C152" s="156"/>
      <c r="D152" s="156"/>
      <c r="E152" s="1"/>
      <c r="F152" s="1"/>
      <c r="G152" s="4"/>
      <c r="H152" s="4"/>
      <c r="I152" s="4"/>
      <c r="J152" s="4"/>
      <c r="K152" s="4"/>
      <c r="L152" s="4"/>
      <c r="M152" s="4"/>
      <c r="N152" s="4"/>
      <c r="O152" s="4"/>
      <c r="P152" s="4"/>
      <c r="Q152" s="4"/>
      <c r="R152" s="4"/>
      <c r="S152" s="4"/>
      <c r="T152" s="4"/>
      <c r="U152" s="4"/>
      <c r="V152" s="4"/>
      <c r="W152" s="4"/>
      <c r="X152" s="4"/>
      <c r="Y152" s="4"/>
      <c r="Z152" s="4"/>
    </row>
    <row r="153" ht="15.75" customHeight="1">
      <c r="A153" s="155"/>
      <c r="B153" s="156"/>
      <c r="C153" s="156"/>
      <c r="D153" s="156"/>
      <c r="E153" s="1"/>
      <c r="F153" s="1"/>
      <c r="G153" s="4"/>
      <c r="H153" s="4"/>
      <c r="I153" s="4"/>
      <c r="J153" s="4"/>
      <c r="K153" s="4"/>
      <c r="L153" s="4"/>
      <c r="M153" s="4"/>
      <c r="N153" s="4"/>
      <c r="O153" s="4"/>
      <c r="P153" s="4"/>
      <c r="Q153" s="4"/>
      <c r="R153" s="4"/>
      <c r="S153" s="4"/>
      <c r="T153" s="4"/>
      <c r="U153" s="4"/>
      <c r="V153" s="4"/>
      <c r="W153" s="4"/>
      <c r="X153" s="4"/>
      <c r="Y153" s="4"/>
      <c r="Z153" s="4"/>
    </row>
    <row r="154" ht="15.75" customHeight="1">
      <c r="A154" s="155"/>
      <c r="B154" s="156"/>
      <c r="C154" s="156"/>
      <c r="D154" s="156"/>
      <c r="E154" s="1"/>
      <c r="F154" s="1"/>
      <c r="G154" s="4"/>
      <c r="H154" s="4"/>
      <c r="I154" s="4"/>
      <c r="J154" s="4"/>
      <c r="K154" s="4"/>
      <c r="L154" s="4"/>
      <c r="M154" s="4"/>
      <c r="N154" s="4"/>
      <c r="O154" s="4"/>
      <c r="P154" s="4"/>
      <c r="Q154" s="4"/>
      <c r="R154" s="4"/>
      <c r="S154" s="4"/>
      <c r="T154" s="4"/>
      <c r="U154" s="4"/>
      <c r="V154" s="4"/>
      <c r="W154" s="4"/>
      <c r="X154" s="4"/>
      <c r="Y154" s="4"/>
      <c r="Z154" s="4"/>
    </row>
    <row r="155" ht="15.75" customHeight="1">
      <c r="A155" s="155"/>
      <c r="B155" s="156"/>
      <c r="C155" s="156"/>
      <c r="D155" s="156"/>
      <c r="E155" s="1"/>
      <c r="F155" s="1"/>
      <c r="G155" s="4"/>
      <c r="H155" s="4"/>
      <c r="I155" s="4"/>
      <c r="J155" s="4"/>
      <c r="K155" s="4"/>
      <c r="L155" s="4"/>
      <c r="M155" s="4"/>
      <c r="N155" s="4"/>
      <c r="O155" s="4"/>
      <c r="P155" s="4"/>
      <c r="Q155" s="4"/>
      <c r="R155" s="4"/>
      <c r="S155" s="4"/>
      <c r="T155" s="4"/>
      <c r="U155" s="4"/>
      <c r="V155" s="4"/>
      <c r="W155" s="4"/>
      <c r="X155" s="4"/>
      <c r="Y155" s="4"/>
      <c r="Z155" s="4"/>
    </row>
    <row r="156" ht="15.75" customHeight="1">
      <c r="A156" s="155"/>
      <c r="B156" s="156"/>
      <c r="C156" s="156"/>
      <c r="D156" s="156"/>
      <c r="E156" s="1"/>
      <c r="F156" s="1"/>
      <c r="G156" s="4"/>
      <c r="H156" s="4"/>
      <c r="I156" s="4"/>
      <c r="J156" s="4"/>
      <c r="K156" s="4"/>
      <c r="L156" s="4"/>
      <c r="M156" s="4"/>
      <c r="N156" s="4"/>
      <c r="O156" s="4"/>
      <c r="P156" s="4"/>
      <c r="Q156" s="4"/>
      <c r="R156" s="4"/>
      <c r="S156" s="4"/>
      <c r="T156" s="4"/>
      <c r="U156" s="4"/>
      <c r="V156" s="4"/>
      <c r="W156" s="4"/>
      <c r="X156" s="4"/>
      <c r="Y156" s="4"/>
      <c r="Z156" s="4"/>
    </row>
    <row r="157" ht="15.75" customHeight="1">
      <c r="A157" s="155"/>
      <c r="B157" s="156"/>
      <c r="C157" s="156"/>
      <c r="D157" s="156"/>
      <c r="E157" s="1"/>
      <c r="F157" s="1"/>
      <c r="G157" s="4"/>
      <c r="H157" s="4"/>
      <c r="I157" s="4"/>
      <c r="J157" s="4"/>
      <c r="K157" s="4"/>
      <c r="L157" s="4"/>
      <c r="M157" s="4"/>
      <c r="N157" s="4"/>
      <c r="O157" s="4"/>
      <c r="P157" s="4"/>
      <c r="Q157" s="4"/>
      <c r="R157" s="4"/>
      <c r="S157" s="4"/>
      <c r="T157" s="4"/>
      <c r="U157" s="4"/>
      <c r="V157" s="4"/>
      <c r="W157" s="4"/>
      <c r="X157" s="4"/>
      <c r="Y157" s="4"/>
      <c r="Z157" s="4"/>
    </row>
    <row r="158" ht="15.75" customHeight="1">
      <c r="A158" s="155"/>
      <c r="B158" s="156"/>
      <c r="C158" s="156"/>
      <c r="D158" s="156"/>
      <c r="E158" s="1"/>
      <c r="F158" s="1"/>
      <c r="G158" s="4"/>
      <c r="H158" s="4"/>
      <c r="I158" s="4"/>
      <c r="J158" s="4"/>
      <c r="K158" s="4"/>
      <c r="L158" s="4"/>
      <c r="M158" s="4"/>
      <c r="N158" s="4"/>
      <c r="O158" s="4"/>
      <c r="P158" s="4"/>
      <c r="Q158" s="4"/>
      <c r="R158" s="4"/>
      <c r="S158" s="4"/>
      <c r="T158" s="4"/>
      <c r="U158" s="4"/>
      <c r="V158" s="4"/>
      <c r="W158" s="4"/>
      <c r="X158" s="4"/>
      <c r="Y158" s="4"/>
      <c r="Z158" s="4"/>
    </row>
    <row r="159" ht="15.75" customHeight="1">
      <c r="A159" s="155"/>
      <c r="B159" s="156"/>
      <c r="C159" s="156"/>
      <c r="D159" s="156"/>
      <c r="E159" s="1"/>
      <c r="F159" s="1"/>
      <c r="G159" s="4"/>
      <c r="H159" s="4"/>
      <c r="I159" s="4"/>
      <c r="J159" s="4"/>
      <c r="K159" s="4"/>
      <c r="L159" s="4"/>
      <c r="M159" s="4"/>
      <c r="N159" s="4"/>
      <c r="O159" s="4"/>
      <c r="P159" s="4"/>
      <c r="Q159" s="4"/>
      <c r="R159" s="4"/>
      <c r="S159" s="4"/>
      <c r="T159" s="4"/>
      <c r="U159" s="4"/>
      <c r="V159" s="4"/>
      <c r="W159" s="4"/>
      <c r="X159" s="4"/>
      <c r="Y159" s="4"/>
      <c r="Z159" s="4"/>
    </row>
    <row r="160" ht="15.75" customHeight="1">
      <c r="A160" s="155"/>
      <c r="B160" s="156"/>
      <c r="C160" s="156"/>
      <c r="D160" s="156"/>
      <c r="E160" s="1"/>
      <c r="F160" s="1"/>
      <c r="G160" s="4"/>
      <c r="H160" s="4"/>
      <c r="I160" s="4"/>
      <c r="J160" s="4"/>
      <c r="K160" s="4"/>
      <c r="L160" s="4"/>
      <c r="M160" s="4"/>
      <c r="N160" s="4"/>
      <c r="O160" s="4"/>
      <c r="P160" s="4"/>
      <c r="Q160" s="4"/>
      <c r="R160" s="4"/>
      <c r="S160" s="4"/>
      <c r="T160" s="4"/>
      <c r="U160" s="4"/>
      <c r="V160" s="4"/>
      <c r="W160" s="4"/>
      <c r="X160" s="4"/>
      <c r="Y160" s="4"/>
      <c r="Z160" s="4"/>
    </row>
    <row r="161" ht="15.75" customHeight="1">
      <c r="A161" s="155"/>
      <c r="B161" s="156"/>
      <c r="C161" s="156"/>
      <c r="D161" s="156"/>
      <c r="E161" s="1"/>
      <c r="F161" s="1"/>
      <c r="G161" s="4"/>
      <c r="H161" s="4"/>
      <c r="I161" s="4"/>
      <c r="J161" s="4"/>
      <c r="K161" s="4"/>
      <c r="L161" s="4"/>
      <c r="M161" s="4"/>
      <c r="N161" s="4"/>
      <c r="O161" s="4"/>
      <c r="P161" s="4"/>
      <c r="Q161" s="4"/>
      <c r="R161" s="4"/>
      <c r="S161" s="4"/>
      <c r="T161" s="4"/>
      <c r="U161" s="4"/>
      <c r="V161" s="4"/>
      <c r="W161" s="4"/>
      <c r="X161" s="4"/>
      <c r="Y161" s="4"/>
      <c r="Z161" s="4"/>
    </row>
    <row r="162" ht="15.75" customHeight="1">
      <c r="A162" s="155"/>
      <c r="B162" s="156"/>
      <c r="C162" s="156"/>
      <c r="D162" s="156"/>
      <c r="E162" s="1"/>
      <c r="F162" s="1"/>
      <c r="G162" s="4"/>
      <c r="H162" s="4"/>
      <c r="I162" s="4"/>
      <c r="J162" s="4"/>
      <c r="K162" s="4"/>
      <c r="L162" s="4"/>
      <c r="M162" s="4"/>
      <c r="N162" s="4"/>
      <c r="O162" s="4"/>
      <c r="P162" s="4"/>
      <c r="Q162" s="4"/>
      <c r="R162" s="4"/>
      <c r="S162" s="4"/>
      <c r="T162" s="4"/>
      <c r="U162" s="4"/>
      <c r="V162" s="4"/>
      <c r="W162" s="4"/>
      <c r="X162" s="4"/>
      <c r="Y162" s="4"/>
      <c r="Z162" s="4"/>
    </row>
    <row r="163" ht="15.75" customHeight="1">
      <c r="A163" s="155"/>
      <c r="B163" s="156"/>
      <c r="C163" s="156"/>
      <c r="D163" s="156"/>
      <c r="E163" s="1"/>
      <c r="F163" s="1"/>
      <c r="G163" s="4"/>
      <c r="H163" s="4"/>
      <c r="I163" s="4"/>
      <c r="J163" s="4"/>
      <c r="K163" s="4"/>
      <c r="L163" s="4"/>
      <c r="M163" s="4"/>
      <c r="N163" s="4"/>
      <c r="O163" s="4"/>
      <c r="P163" s="4"/>
      <c r="Q163" s="4"/>
      <c r="R163" s="4"/>
      <c r="S163" s="4"/>
      <c r="T163" s="4"/>
      <c r="U163" s="4"/>
      <c r="V163" s="4"/>
      <c r="W163" s="4"/>
      <c r="X163" s="4"/>
      <c r="Y163" s="4"/>
      <c r="Z163" s="4"/>
    </row>
    <row r="164" ht="15.75" customHeight="1">
      <c r="A164" s="155"/>
      <c r="B164" s="156"/>
      <c r="C164" s="156"/>
      <c r="D164" s="156"/>
      <c r="E164" s="1"/>
      <c r="F164" s="1"/>
      <c r="G164" s="4"/>
      <c r="H164" s="4"/>
      <c r="I164" s="4"/>
      <c r="J164" s="4"/>
      <c r="K164" s="4"/>
      <c r="L164" s="4"/>
      <c r="M164" s="4"/>
      <c r="N164" s="4"/>
      <c r="O164" s="4"/>
      <c r="P164" s="4"/>
      <c r="Q164" s="4"/>
      <c r="R164" s="4"/>
      <c r="S164" s="4"/>
      <c r="T164" s="4"/>
      <c r="U164" s="4"/>
      <c r="V164" s="4"/>
      <c r="W164" s="4"/>
      <c r="X164" s="4"/>
      <c r="Y164" s="4"/>
      <c r="Z164" s="4"/>
    </row>
    <row r="165" ht="15.75" customHeight="1">
      <c r="A165" s="155"/>
      <c r="B165" s="156"/>
      <c r="C165" s="156"/>
      <c r="D165" s="156"/>
      <c r="E165" s="1"/>
      <c r="F165" s="1"/>
      <c r="G165" s="4"/>
      <c r="H165" s="4"/>
      <c r="I165" s="4"/>
      <c r="J165" s="4"/>
      <c r="K165" s="4"/>
      <c r="L165" s="4"/>
      <c r="M165" s="4"/>
      <c r="N165" s="4"/>
      <c r="O165" s="4"/>
      <c r="P165" s="4"/>
      <c r="Q165" s="4"/>
      <c r="R165" s="4"/>
      <c r="S165" s="4"/>
      <c r="T165" s="4"/>
      <c r="U165" s="4"/>
      <c r="V165" s="4"/>
      <c r="W165" s="4"/>
      <c r="X165" s="4"/>
      <c r="Y165" s="4"/>
      <c r="Z165" s="4"/>
    </row>
    <row r="166" ht="15.75" customHeight="1">
      <c r="A166" s="155"/>
      <c r="B166" s="156"/>
      <c r="C166" s="156"/>
      <c r="D166" s="156"/>
      <c r="E166" s="1"/>
      <c r="F166" s="1"/>
      <c r="G166" s="4"/>
      <c r="H166" s="4"/>
      <c r="I166" s="4"/>
      <c r="J166" s="4"/>
      <c r="K166" s="4"/>
      <c r="L166" s="4"/>
      <c r="M166" s="4"/>
      <c r="N166" s="4"/>
      <c r="O166" s="4"/>
      <c r="P166" s="4"/>
      <c r="Q166" s="4"/>
      <c r="R166" s="4"/>
      <c r="S166" s="4"/>
      <c r="T166" s="4"/>
      <c r="U166" s="4"/>
      <c r="V166" s="4"/>
      <c r="W166" s="4"/>
      <c r="X166" s="4"/>
      <c r="Y166" s="4"/>
      <c r="Z166" s="4"/>
    </row>
    <row r="167" ht="15.75" customHeight="1">
      <c r="A167" s="155"/>
      <c r="B167" s="156"/>
      <c r="C167" s="156"/>
      <c r="D167" s="156"/>
      <c r="E167" s="1"/>
      <c r="F167" s="1"/>
      <c r="G167" s="4"/>
      <c r="H167" s="4"/>
      <c r="I167" s="4"/>
      <c r="J167" s="4"/>
      <c r="K167" s="4"/>
      <c r="L167" s="4"/>
      <c r="M167" s="4"/>
      <c r="N167" s="4"/>
      <c r="O167" s="4"/>
      <c r="P167" s="4"/>
      <c r="Q167" s="4"/>
      <c r="R167" s="4"/>
      <c r="S167" s="4"/>
      <c r="T167" s="4"/>
      <c r="U167" s="4"/>
      <c r="V167" s="4"/>
      <c r="W167" s="4"/>
      <c r="X167" s="4"/>
      <c r="Y167" s="4"/>
      <c r="Z167" s="4"/>
    </row>
    <row r="168" ht="15.75" customHeight="1">
      <c r="A168" s="155"/>
      <c r="B168" s="156"/>
      <c r="C168" s="156"/>
      <c r="D168" s="156"/>
      <c r="E168" s="1"/>
      <c r="F168" s="1"/>
      <c r="G168" s="4"/>
      <c r="H168" s="4"/>
      <c r="I168" s="4"/>
      <c r="J168" s="4"/>
      <c r="K168" s="4"/>
      <c r="L168" s="4"/>
      <c r="M168" s="4"/>
      <c r="N168" s="4"/>
      <c r="O168" s="4"/>
      <c r="P168" s="4"/>
      <c r="Q168" s="4"/>
      <c r="R168" s="4"/>
      <c r="S168" s="4"/>
      <c r="T168" s="4"/>
      <c r="U168" s="4"/>
      <c r="V168" s="4"/>
      <c r="W168" s="4"/>
      <c r="X168" s="4"/>
      <c r="Y168" s="4"/>
      <c r="Z168" s="4"/>
    </row>
    <row r="169" ht="15.75" customHeight="1">
      <c r="A169" s="155"/>
      <c r="B169" s="156"/>
      <c r="C169" s="156"/>
      <c r="D169" s="156"/>
      <c r="E169" s="1"/>
      <c r="F169" s="1"/>
      <c r="G169" s="4"/>
      <c r="H169" s="4"/>
      <c r="I169" s="4"/>
      <c r="J169" s="4"/>
      <c r="K169" s="4"/>
      <c r="L169" s="4"/>
      <c r="M169" s="4"/>
      <c r="N169" s="4"/>
      <c r="O169" s="4"/>
      <c r="P169" s="4"/>
      <c r="Q169" s="4"/>
      <c r="R169" s="4"/>
      <c r="S169" s="4"/>
      <c r="T169" s="4"/>
      <c r="U169" s="4"/>
      <c r="V169" s="4"/>
      <c r="W169" s="4"/>
      <c r="X169" s="4"/>
      <c r="Y169" s="4"/>
      <c r="Z169" s="4"/>
    </row>
    <row r="170" ht="15.75" customHeight="1">
      <c r="A170" s="155"/>
      <c r="B170" s="156"/>
      <c r="C170" s="156"/>
      <c r="D170" s="156"/>
      <c r="E170" s="1"/>
      <c r="F170" s="1"/>
      <c r="G170" s="4"/>
      <c r="H170" s="4"/>
      <c r="I170" s="4"/>
      <c r="J170" s="4"/>
      <c r="K170" s="4"/>
      <c r="L170" s="4"/>
      <c r="M170" s="4"/>
      <c r="N170" s="4"/>
      <c r="O170" s="4"/>
      <c r="P170" s="4"/>
      <c r="Q170" s="4"/>
      <c r="R170" s="4"/>
      <c r="S170" s="4"/>
      <c r="T170" s="4"/>
      <c r="U170" s="4"/>
      <c r="V170" s="4"/>
      <c r="W170" s="4"/>
      <c r="X170" s="4"/>
      <c r="Y170" s="4"/>
      <c r="Z170" s="4"/>
    </row>
    <row r="171" ht="15.75" customHeight="1">
      <c r="A171" s="155"/>
      <c r="B171" s="156"/>
      <c r="C171" s="156"/>
      <c r="D171" s="156"/>
      <c r="E171" s="1"/>
      <c r="F171" s="1"/>
      <c r="G171" s="4"/>
      <c r="H171" s="4"/>
      <c r="I171" s="4"/>
      <c r="J171" s="4"/>
      <c r="K171" s="4"/>
      <c r="L171" s="4"/>
      <c r="M171" s="4"/>
      <c r="N171" s="4"/>
      <c r="O171" s="4"/>
      <c r="P171" s="4"/>
      <c r="Q171" s="4"/>
      <c r="R171" s="4"/>
      <c r="S171" s="4"/>
      <c r="T171" s="4"/>
      <c r="U171" s="4"/>
      <c r="V171" s="4"/>
      <c r="W171" s="4"/>
      <c r="X171" s="4"/>
      <c r="Y171" s="4"/>
      <c r="Z171" s="4"/>
    </row>
    <row r="172" ht="15.75" customHeight="1">
      <c r="A172" s="155"/>
      <c r="B172" s="156"/>
      <c r="C172" s="156"/>
      <c r="D172" s="156"/>
      <c r="E172" s="1"/>
      <c r="F172" s="1"/>
      <c r="G172" s="4"/>
      <c r="H172" s="4"/>
      <c r="I172" s="4"/>
      <c r="J172" s="4"/>
      <c r="K172" s="4"/>
      <c r="L172" s="4"/>
      <c r="M172" s="4"/>
      <c r="N172" s="4"/>
      <c r="O172" s="4"/>
      <c r="P172" s="4"/>
      <c r="Q172" s="4"/>
      <c r="R172" s="4"/>
      <c r="S172" s="4"/>
      <c r="T172" s="4"/>
      <c r="U172" s="4"/>
      <c r="V172" s="4"/>
      <c r="W172" s="4"/>
      <c r="X172" s="4"/>
      <c r="Y172" s="4"/>
      <c r="Z172" s="4"/>
    </row>
    <row r="173" ht="15.75" customHeight="1">
      <c r="A173" s="155"/>
      <c r="B173" s="156"/>
      <c r="C173" s="156"/>
      <c r="D173" s="156"/>
      <c r="E173" s="1"/>
      <c r="F173" s="1"/>
      <c r="G173" s="4"/>
      <c r="H173" s="4"/>
      <c r="I173" s="4"/>
      <c r="J173" s="4"/>
      <c r="K173" s="4"/>
      <c r="L173" s="4"/>
      <c r="M173" s="4"/>
      <c r="N173" s="4"/>
      <c r="O173" s="4"/>
      <c r="P173" s="4"/>
      <c r="Q173" s="4"/>
      <c r="R173" s="4"/>
      <c r="S173" s="4"/>
      <c r="T173" s="4"/>
      <c r="U173" s="4"/>
      <c r="V173" s="4"/>
      <c r="W173" s="4"/>
      <c r="X173" s="4"/>
      <c r="Y173" s="4"/>
      <c r="Z173" s="4"/>
    </row>
    <row r="174" ht="15.75" customHeight="1">
      <c r="A174" s="155"/>
      <c r="B174" s="156"/>
      <c r="C174" s="156"/>
      <c r="D174" s="156"/>
      <c r="E174" s="1"/>
      <c r="F174" s="1"/>
      <c r="G174" s="4"/>
      <c r="H174" s="4"/>
      <c r="I174" s="4"/>
      <c r="J174" s="4"/>
      <c r="K174" s="4"/>
      <c r="L174" s="4"/>
      <c r="M174" s="4"/>
      <c r="N174" s="4"/>
      <c r="O174" s="4"/>
      <c r="P174" s="4"/>
      <c r="Q174" s="4"/>
      <c r="R174" s="4"/>
      <c r="S174" s="4"/>
      <c r="T174" s="4"/>
      <c r="U174" s="4"/>
      <c r="V174" s="4"/>
      <c r="W174" s="4"/>
      <c r="X174" s="4"/>
      <c r="Y174" s="4"/>
      <c r="Z174" s="4"/>
    </row>
    <row r="175" ht="15.75" customHeight="1">
      <c r="A175" s="155"/>
      <c r="B175" s="156"/>
      <c r="C175" s="156"/>
      <c r="D175" s="156"/>
      <c r="E175" s="1"/>
      <c r="F175" s="1"/>
      <c r="G175" s="4"/>
      <c r="H175" s="4"/>
      <c r="I175" s="4"/>
      <c r="J175" s="4"/>
      <c r="K175" s="4"/>
      <c r="L175" s="4"/>
      <c r="M175" s="4"/>
      <c r="N175" s="4"/>
      <c r="O175" s="4"/>
      <c r="P175" s="4"/>
      <c r="Q175" s="4"/>
      <c r="R175" s="4"/>
      <c r="S175" s="4"/>
      <c r="T175" s="4"/>
      <c r="U175" s="4"/>
      <c r="V175" s="4"/>
      <c r="W175" s="4"/>
      <c r="X175" s="4"/>
      <c r="Y175" s="4"/>
      <c r="Z175" s="4"/>
    </row>
    <row r="176" ht="15.75" customHeight="1">
      <c r="A176" s="155"/>
      <c r="B176" s="156"/>
      <c r="C176" s="156"/>
      <c r="D176" s="156"/>
      <c r="E176" s="1"/>
      <c r="F176" s="1"/>
      <c r="G176" s="4"/>
      <c r="H176" s="4"/>
      <c r="I176" s="4"/>
      <c r="J176" s="4"/>
      <c r="K176" s="4"/>
      <c r="L176" s="4"/>
      <c r="M176" s="4"/>
      <c r="N176" s="4"/>
      <c r="O176" s="4"/>
      <c r="P176" s="4"/>
      <c r="Q176" s="4"/>
      <c r="R176" s="4"/>
      <c r="S176" s="4"/>
      <c r="T176" s="4"/>
      <c r="U176" s="4"/>
      <c r="V176" s="4"/>
      <c r="W176" s="4"/>
      <c r="X176" s="4"/>
      <c r="Y176" s="4"/>
      <c r="Z176" s="4"/>
    </row>
    <row r="177" ht="15.75" customHeight="1">
      <c r="A177" s="155"/>
      <c r="B177" s="156"/>
      <c r="C177" s="156"/>
      <c r="D177" s="156"/>
      <c r="E177" s="1"/>
      <c r="F177" s="1"/>
      <c r="G177" s="4"/>
      <c r="H177" s="4"/>
      <c r="I177" s="4"/>
      <c r="J177" s="4"/>
      <c r="K177" s="4"/>
      <c r="L177" s="4"/>
      <c r="M177" s="4"/>
      <c r="N177" s="4"/>
      <c r="O177" s="4"/>
      <c r="P177" s="4"/>
      <c r="Q177" s="4"/>
      <c r="R177" s="4"/>
      <c r="S177" s="4"/>
      <c r="T177" s="4"/>
      <c r="U177" s="4"/>
      <c r="V177" s="4"/>
      <c r="W177" s="4"/>
      <c r="X177" s="4"/>
      <c r="Y177" s="4"/>
      <c r="Z177" s="4"/>
    </row>
    <row r="178" ht="15.75" customHeight="1">
      <c r="A178" s="155"/>
      <c r="B178" s="156"/>
      <c r="C178" s="156"/>
      <c r="D178" s="156"/>
      <c r="E178" s="1"/>
      <c r="F178" s="1"/>
      <c r="G178" s="4"/>
      <c r="H178" s="4"/>
      <c r="I178" s="4"/>
      <c r="J178" s="4"/>
      <c r="K178" s="4"/>
      <c r="L178" s="4"/>
      <c r="M178" s="4"/>
      <c r="N178" s="4"/>
      <c r="O178" s="4"/>
      <c r="P178" s="4"/>
      <c r="Q178" s="4"/>
      <c r="R178" s="4"/>
      <c r="S178" s="4"/>
      <c r="T178" s="4"/>
      <c r="U178" s="4"/>
      <c r="V178" s="4"/>
      <c r="W178" s="4"/>
      <c r="X178" s="4"/>
      <c r="Y178" s="4"/>
      <c r="Z178" s="4"/>
    </row>
    <row r="179" ht="15.75" customHeight="1">
      <c r="A179" s="155"/>
      <c r="B179" s="156"/>
      <c r="C179" s="156"/>
      <c r="D179" s="156"/>
      <c r="E179" s="1"/>
      <c r="F179" s="1"/>
      <c r="G179" s="4"/>
      <c r="H179" s="4"/>
      <c r="I179" s="4"/>
      <c r="J179" s="4"/>
      <c r="K179" s="4"/>
      <c r="L179" s="4"/>
      <c r="M179" s="4"/>
      <c r="N179" s="4"/>
      <c r="O179" s="4"/>
      <c r="P179" s="4"/>
      <c r="Q179" s="4"/>
      <c r="R179" s="4"/>
      <c r="S179" s="4"/>
      <c r="T179" s="4"/>
      <c r="U179" s="4"/>
      <c r="V179" s="4"/>
      <c r="W179" s="4"/>
      <c r="X179" s="4"/>
      <c r="Y179" s="4"/>
      <c r="Z179" s="4"/>
    </row>
    <row r="180" ht="15.75" customHeight="1">
      <c r="A180" s="155"/>
      <c r="B180" s="156"/>
      <c r="C180" s="156"/>
      <c r="D180" s="156"/>
      <c r="E180" s="1"/>
      <c r="F180" s="1"/>
      <c r="G180" s="4"/>
      <c r="H180" s="4"/>
      <c r="I180" s="4"/>
      <c r="J180" s="4"/>
      <c r="K180" s="4"/>
      <c r="L180" s="4"/>
      <c r="M180" s="4"/>
      <c r="N180" s="4"/>
      <c r="O180" s="4"/>
      <c r="P180" s="4"/>
      <c r="Q180" s="4"/>
      <c r="R180" s="4"/>
      <c r="S180" s="4"/>
      <c r="T180" s="4"/>
      <c r="U180" s="4"/>
      <c r="V180" s="4"/>
      <c r="W180" s="4"/>
      <c r="X180" s="4"/>
      <c r="Y180" s="4"/>
      <c r="Z180" s="4"/>
    </row>
    <row r="181" ht="15.75" customHeight="1">
      <c r="A181" s="155"/>
      <c r="B181" s="156"/>
      <c r="C181" s="156"/>
      <c r="D181" s="156"/>
      <c r="E181" s="1"/>
      <c r="F181" s="1"/>
      <c r="G181" s="4"/>
      <c r="H181" s="4"/>
      <c r="I181" s="4"/>
      <c r="J181" s="4"/>
      <c r="K181" s="4"/>
      <c r="L181" s="4"/>
      <c r="M181" s="4"/>
      <c r="N181" s="4"/>
      <c r="O181" s="4"/>
      <c r="P181" s="4"/>
      <c r="Q181" s="4"/>
      <c r="R181" s="4"/>
      <c r="S181" s="4"/>
      <c r="T181" s="4"/>
      <c r="U181" s="4"/>
      <c r="V181" s="4"/>
      <c r="W181" s="4"/>
      <c r="X181" s="4"/>
      <c r="Y181" s="4"/>
      <c r="Z181" s="4"/>
    </row>
    <row r="182" ht="15.75" customHeight="1">
      <c r="A182" s="155"/>
      <c r="B182" s="156"/>
      <c r="C182" s="156"/>
      <c r="D182" s="156"/>
      <c r="E182" s="1"/>
      <c r="F182" s="1"/>
      <c r="G182" s="4"/>
      <c r="H182" s="4"/>
      <c r="I182" s="4"/>
      <c r="J182" s="4"/>
      <c r="K182" s="4"/>
      <c r="L182" s="4"/>
      <c r="M182" s="4"/>
      <c r="N182" s="4"/>
      <c r="O182" s="4"/>
      <c r="P182" s="4"/>
      <c r="Q182" s="4"/>
      <c r="R182" s="4"/>
      <c r="S182" s="4"/>
      <c r="T182" s="4"/>
      <c r="U182" s="4"/>
      <c r="V182" s="4"/>
      <c r="W182" s="4"/>
      <c r="X182" s="4"/>
      <c r="Y182" s="4"/>
      <c r="Z182" s="4"/>
    </row>
    <row r="183" ht="15.75" customHeight="1">
      <c r="A183" s="155"/>
      <c r="B183" s="156"/>
      <c r="C183" s="156"/>
      <c r="D183" s="156"/>
      <c r="E183" s="1"/>
      <c r="F183" s="1"/>
      <c r="G183" s="4"/>
      <c r="H183" s="4"/>
      <c r="I183" s="4"/>
      <c r="J183" s="4"/>
      <c r="K183" s="4"/>
      <c r="L183" s="4"/>
      <c r="M183" s="4"/>
      <c r="N183" s="4"/>
      <c r="O183" s="4"/>
      <c r="P183" s="4"/>
      <c r="Q183" s="4"/>
      <c r="R183" s="4"/>
      <c r="S183" s="4"/>
      <c r="T183" s="4"/>
      <c r="U183" s="4"/>
      <c r="V183" s="4"/>
      <c r="W183" s="4"/>
      <c r="X183" s="4"/>
      <c r="Y183" s="4"/>
      <c r="Z183" s="4"/>
    </row>
    <row r="184" ht="15.75" customHeight="1">
      <c r="A184" s="155"/>
      <c r="B184" s="156"/>
      <c r="C184" s="156"/>
      <c r="D184" s="156"/>
      <c r="E184" s="1"/>
      <c r="F184" s="1"/>
      <c r="G184" s="4"/>
      <c r="H184" s="4"/>
      <c r="I184" s="4"/>
      <c r="J184" s="4"/>
      <c r="K184" s="4"/>
      <c r="L184" s="4"/>
      <c r="M184" s="4"/>
      <c r="N184" s="4"/>
      <c r="O184" s="4"/>
      <c r="P184" s="4"/>
      <c r="Q184" s="4"/>
      <c r="R184" s="4"/>
      <c r="S184" s="4"/>
      <c r="T184" s="4"/>
      <c r="U184" s="4"/>
      <c r="V184" s="4"/>
      <c r="W184" s="4"/>
      <c r="X184" s="4"/>
      <c r="Y184" s="4"/>
      <c r="Z184" s="4"/>
    </row>
    <row r="185" ht="15.75" customHeight="1">
      <c r="A185" s="155"/>
      <c r="B185" s="156"/>
      <c r="C185" s="156"/>
      <c r="D185" s="156"/>
      <c r="E185" s="1"/>
      <c r="F185" s="1"/>
      <c r="G185" s="4"/>
      <c r="H185" s="4"/>
      <c r="I185" s="4"/>
      <c r="J185" s="4"/>
      <c r="K185" s="4"/>
      <c r="L185" s="4"/>
      <c r="M185" s="4"/>
      <c r="N185" s="4"/>
      <c r="O185" s="4"/>
      <c r="P185" s="4"/>
      <c r="Q185" s="4"/>
      <c r="R185" s="4"/>
      <c r="S185" s="4"/>
      <c r="T185" s="4"/>
      <c r="U185" s="4"/>
      <c r="V185" s="4"/>
      <c r="W185" s="4"/>
      <c r="X185" s="4"/>
      <c r="Y185" s="4"/>
      <c r="Z185" s="4"/>
    </row>
    <row r="186" ht="15.75" customHeight="1">
      <c r="A186" s="155"/>
      <c r="B186" s="156"/>
      <c r="C186" s="156"/>
      <c r="D186" s="156"/>
      <c r="E186" s="1"/>
      <c r="F186" s="1"/>
      <c r="G186" s="4"/>
      <c r="H186" s="4"/>
      <c r="I186" s="4"/>
      <c r="J186" s="4"/>
      <c r="K186" s="4"/>
      <c r="L186" s="4"/>
      <c r="M186" s="4"/>
      <c r="N186" s="4"/>
      <c r="O186" s="4"/>
      <c r="P186" s="4"/>
      <c r="Q186" s="4"/>
      <c r="R186" s="4"/>
      <c r="S186" s="4"/>
      <c r="T186" s="4"/>
      <c r="U186" s="4"/>
      <c r="V186" s="4"/>
      <c r="W186" s="4"/>
      <c r="X186" s="4"/>
      <c r="Y186" s="4"/>
      <c r="Z186" s="4"/>
    </row>
    <row r="187" ht="15.75" customHeight="1">
      <c r="A187" s="155"/>
      <c r="B187" s="156"/>
      <c r="C187" s="156"/>
      <c r="D187" s="156"/>
      <c r="E187" s="1"/>
      <c r="F187" s="1"/>
      <c r="G187" s="4"/>
      <c r="H187" s="4"/>
      <c r="I187" s="4"/>
      <c r="J187" s="4"/>
      <c r="K187" s="4"/>
      <c r="L187" s="4"/>
      <c r="M187" s="4"/>
      <c r="N187" s="4"/>
      <c r="O187" s="4"/>
      <c r="P187" s="4"/>
      <c r="Q187" s="4"/>
      <c r="R187" s="4"/>
      <c r="S187" s="4"/>
      <c r="T187" s="4"/>
      <c r="U187" s="4"/>
      <c r="V187" s="4"/>
      <c r="W187" s="4"/>
      <c r="X187" s="4"/>
      <c r="Y187" s="4"/>
      <c r="Z187" s="4"/>
    </row>
    <row r="188" ht="15.75" customHeight="1">
      <c r="A188" s="155"/>
      <c r="B188" s="156"/>
      <c r="C188" s="156"/>
      <c r="D188" s="156"/>
      <c r="E188" s="1"/>
      <c r="F188" s="1"/>
      <c r="G188" s="4"/>
      <c r="H188" s="4"/>
      <c r="I188" s="4"/>
      <c r="J188" s="4"/>
      <c r="K188" s="4"/>
      <c r="L188" s="4"/>
      <c r="M188" s="4"/>
      <c r="N188" s="4"/>
      <c r="O188" s="4"/>
      <c r="P188" s="4"/>
      <c r="Q188" s="4"/>
      <c r="R188" s="4"/>
      <c r="S188" s="4"/>
      <c r="T188" s="4"/>
      <c r="U188" s="4"/>
      <c r="V188" s="4"/>
      <c r="W188" s="4"/>
      <c r="X188" s="4"/>
      <c r="Y188" s="4"/>
      <c r="Z188" s="4"/>
    </row>
    <row r="189" ht="15.75" customHeight="1">
      <c r="A189" s="155"/>
      <c r="B189" s="156"/>
      <c r="C189" s="156"/>
      <c r="D189" s="156"/>
      <c r="E189" s="1"/>
      <c r="F189" s="1"/>
      <c r="G189" s="4"/>
      <c r="H189" s="4"/>
      <c r="I189" s="4"/>
      <c r="J189" s="4"/>
      <c r="K189" s="4"/>
      <c r="L189" s="4"/>
      <c r="M189" s="4"/>
      <c r="N189" s="4"/>
      <c r="O189" s="4"/>
      <c r="P189" s="4"/>
      <c r="Q189" s="4"/>
      <c r="R189" s="4"/>
      <c r="S189" s="4"/>
      <c r="T189" s="4"/>
      <c r="U189" s="4"/>
      <c r="V189" s="4"/>
      <c r="W189" s="4"/>
      <c r="X189" s="4"/>
      <c r="Y189" s="4"/>
      <c r="Z189" s="4"/>
    </row>
    <row r="190" ht="15.75" customHeight="1">
      <c r="A190" s="155"/>
      <c r="B190" s="156"/>
      <c r="C190" s="156"/>
      <c r="D190" s="156"/>
      <c r="E190" s="1"/>
      <c r="F190" s="1"/>
      <c r="G190" s="4"/>
      <c r="H190" s="4"/>
      <c r="I190" s="4"/>
      <c r="J190" s="4"/>
      <c r="K190" s="4"/>
      <c r="L190" s="4"/>
      <c r="M190" s="4"/>
      <c r="N190" s="4"/>
      <c r="O190" s="4"/>
      <c r="P190" s="4"/>
      <c r="Q190" s="4"/>
      <c r="R190" s="4"/>
      <c r="S190" s="4"/>
      <c r="T190" s="4"/>
      <c r="U190" s="4"/>
      <c r="V190" s="4"/>
      <c r="W190" s="4"/>
      <c r="X190" s="4"/>
      <c r="Y190" s="4"/>
      <c r="Z190" s="4"/>
    </row>
    <row r="191" ht="15.75" customHeight="1">
      <c r="A191" s="155"/>
      <c r="B191" s="156"/>
      <c r="C191" s="156"/>
      <c r="D191" s="156"/>
      <c r="E191" s="1"/>
      <c r="F191" s="1"/>
      <c r="G191" s="4"/>
      <c r="H191" s="4"/>
      <c r="I191" s="4"/>
      <c r="J191" s="4"/>
      <c r="K191" s="4"/>
      <c r="L191" s="4"/>
      <c r="M191" s="4"/>
      <c r="N191" s="4"/>
      <c r="O191" s="4"/>
      <c r="P191" s="4"/>
      <c r="Q191" s="4"/>
      <c r="R191" s="4"/>
      <c r="S191" s="4"/>
      <c r="T191" s="4"/>
      <c r="U191" s="4"/>
      <c r="V191" s="4"/>
      <c r="W191" s="4"/>
      <c r="X191" s="4"/>
      <c r="Y191" s="4"/>
      <c r="Z191" s="4"/>
    </row>
    <row r="192" ht="15.75" customHeight="1">
      <c r="A192" s="155"/>
      <c r="B192" s="156"/>
      <c r="C192" s="156"/>
      <c r="D192" s="156"/>
      <c r="E192" s="1"/>
      <c r="F192" s="1"/>
      <c r="G192" s="4"/>
      <c r="H192" s="4"/>
      <c r="I192" s="4"/>
      <c r="J192" s="4"/>
      <c r="K192" s="4"/>
      <c r="L192" s="4"/>
      <c r="M192" s="4"/>
      <c r="N192" s="4"/>
      <c r="O192" s="4"/>
      <c r="P192" s="4"/>
      <c r="Q192" s="4"/>
      <c r="R192" s="4"/>
      <c r="S192" s="4"/>
      <c r="T192" s="4"/>
      <c r="U192" s="4"/>
      <c r="V192" s="4"/>
      <c r="W192" s="4"/>
      <c r="X192" s="4"/>
      <c r="Y192" s="4"/>
      <c r="Z192" s="4"/>
    </row>
    <row r="193" ht="15.75" customHeight="1">
      <c r="A193" s="155"/>
      <c r="B193" s="156"/>
      <c r="C193" s="156"/>
      <c r="D193" s="156"/>
      <c r="E193" s="1"/>
      <c r="F193" s="1"/>
      <c r="G193" s="4"/>
      <c r="H193" s="4"/>
      <c r="I193" s="4"/>
      <c r="J193" s="4"/>
      <c r="K193" s="4"/>
      <c r="L193" s="4"/>
      <c r="M193" s="4"/>
      <c r="N193" s="4"/>
      <c r="O193" s="4"/>
      <c r="P193" s="4"/>
      <c r="Q193" s="4"/>
      <c r="R193" s="4"/>
      <c r="S193" s="4"/>
      <c r="T193" s="4"/>
      <c r="U193" s="4"/>
      <c r="V193" s="4"/>
      <c r="W193" s="4"/>
      <c r="X193" s="4"/>
      <c r="Y193" s="4"/>
      <c r="Z193" s="4"/>
    </row>
    <row r="194" ht="15.75" customHeight="1">
      <c r="A194" s="155"/>
      <c r="B194" s="156"/>
      <c r="C194" s="156"/>
      <c r="D194" s="156"/>
      <c r="E194" s="1"/>
      <c r="F194" s="1"/>
      <c r="G194" s="4"/>
      <c r="H194" s="4"/>
      <c r="I194" s="4"/>
      <c r="J194" s="4"/>
      <c r="K194" s="4"/>
      <c r="L194" s="4"/>
      <c r="M194" s="4"/>
      <c r="N194" s="4"/>
      <c r="O194" s="4"/>
      <c r="P194" s="4"/>
      <c r="Q194" s="4"/>
      <c r="R194" s="4"/>
      <c r="S194" s="4"/>
      <c r="T194" s="4"/>
      <c r="U194" s="4"/>
      <c r="V194" s="4"/>
      <c r="W194" s="4"/>
      <c r="X194" s="4"/>
      <c r="Y194" s="4"/>
      <c r="Z194" s="4"/>
    </row>
    <row r="195" ht="15.75" customHeight="1">
      <c r="A195" s="155"/>
      <c r="B195" s="156"/>
      <c r="C195" s="156"/>
      <c r="D195" s="156"/>
      <c r="E195" s="1"/>
      <c r="F195" s="1"/>
      <c r="G195" s="4"/>
      <c r="H195" s="4"/>
      <c r="I195" s="4"/>
      <c r="J195" s="4"/>
      <c r="K195" s="4"/>
      <c r="L195" s="4"/>
      <c r="M195" s="4"/>
      <c r="N195" s="4"/>
      <c r="O195" s="4"/>
      <c r="P195" s="4"/>
      <c r="Q195" s="4"/>
      <c r="R195" s="4"/>
      <c r="S195" s="4"/>
      <c r="T195" s="4"/>
      <c r="U195" s="4"/>
      <c r="V195" s="4"/>
      <c r="W195" s="4"/>
      <c r="X195" s="4"/>
      <c r="Y195" s="4"/>
      <c r="Z195" s="4"/>
    </row>
    <row r="196" ht="15.75" customHeight="1">
      <c r="A196" s="155"/>
      <c r="B196" s="156"/>
      <c r="C196" s="156"/>
      <c r="D196" s="156"/>
      <c r="E196" s="1"/>
      <c r="F196" s="1"/>
      <c r="G196" s="4"/>
      <c r="H196" s="4"/>
      <c r="I196" s="4"/>
      <c r="J196" s="4"/>
      <c r="K196" s="4"/>
      <c r="L196" s="4"/>
      <c r="M196" s="4"/>
      <c r="N196" s="4"/>
      <c r="O196" s="4"/>
      <c r="P196" s="4"/>
      <c r="Q196" s="4"/>
      <c r="R196" s="4"/>
      <c r="S196" s="4"/>
      <c r="T196" s="4"/>
      <c r="U196" s="4"/>
      <c r="V196" s="4"/>
      <c r="W196" s="4"/>
      <c r="X196" s="4"/>
      <c r="Y196" s="4"/>
      <c r="Z196" s="4"/>
    </row>
    <row r="197" ht="15.75" customHeight="1">
      <c r="A197" s="155"/>
      <c r="B197" s="156"/>
      <c r="C197" s="156"/>
      <c r="D197" s="156"/>
      <c r="E197" s="1"/>
      <c r="F197" s="1"/>
      <c r="G197" s="4"/>
      <c r="H197" s="4"/>
      <c r="I197" s="4"/>
      <c r="J197" s="4"/>
      <c r="K197" s="4"/>
      <c r="L197" s="4"/>
      <c r="M197" s="4"/>
      <c r="N197" s="4"/>
      <c r="O197" s="4"/>
      <c r="P197" s="4"/>
      <c r="Q197" s="4"/>
      <c r="R197" s="4"/>
      <c r="S197" s="4"/>
      <c r="T197" s="4"/>
      <c r="U197" s="4"/>
      <c r="V197" s="4"/>
      <c r="W197" s="4"/>
      <c r="X197" s="4"/>
      <c r="Y197" s="4"/>
      <c r="Z197" s="4"/>
    </row>
    <row r="198" ht="15.75" customHeight="1">
      <c r="A198" s="155"/>
      <c r="B198" s="156"/>
      <c r="C198" s="156"/>
      <c r="D198" s="156"/>
      <c r="E198" s="1"/>
      <c r="F198" s="1"/>
      <c r="G198" s="4"/>
      <c r="H198" s="4"/>
      <c r="I198" s="4"/>
      <c r="J198" s="4"/>
      <c r="K198" s="4"/>
      <c r="L198" s="4"/>
      <c r="M198" s="4"/>
      <c r="N198" s="4"/>
      <c r="O198" s="4"/>
      <c r="P198" s="4"/>
      <c r="Q198" s="4"/>
      <c r="R198" s="4"/>
      <c r="S198" s="4"/>
      <c r="T198" s="4"/>
      <c r="U198" s="4"/>
      <c r="V198" s="4"/>
      <c r="W198" s="4"/>
      <c r="X198" s="4"/>
      <c r="Y198" s="4"/>
      <c r="Z198" s="4"/>
    </row>
    <row r="199" ht="15.75" customHeight="1">
      <c r="A199" s="155"/>
      <c r="B199" s="156"/>
      <c r="C199" s="156"/>
      <c r="D199" s="156"/>
      <c r="E199" s="1"/>
      <c r="F199" s="1"/>
      <c r="G199" s="4"/>
      <c r="H199" s="4"/>
      <c r="I199" s="4"/>
      <c r="J199" s="4"/>
      <c r="K199" s="4"/>
      <c r="L199" s="4"/>
      <c r="M199" s="4"/>
      <c r="N199" s="4"/>
      <c r="O199" s="4"/>
      <c r="P199" s="4"/>
      <c r="Q199" s="4"/>
      <c r="R199" s="4"/>
      <c r="S199" s="4"/>
      <c r="T199" s="4"/>
      <c r="U199" s="4"/>
      <c r="V199" s="4"/>
      <c r="W199" s="4"/>
      <c r="X199" s="4"/>
      <c r="Y199" s="4"/>
      <c r="Z199" s="4"/>
    </row>
    <row r="200" ht="15.75" customHeight="1">
      <c r="A200" s="155"/>
      <c r="B200" s="156"/>
      <c r="C200" s="156"/>
      <c r="D200" s="156"/>
      <c r="E200" s="1"/>
      <c r="F200" s="1"/>
      <c r="G200" s="4"/>
      <c r="H200" s="4"/>
      <c r="I200" s="4"/>
      <c r="J200" s="4"/>
      <c r="K200" s="4"/>
      <c r="L200" s="4"/>
      <c r="M200" s="4"/>
      <c r="N200" s="4"/>
      <c r="O200" s="4"/>
      <c r="P200" s="4"/>
      <c r="Q200" s="4"/>
      <c r="R200" s="4"/>
      <c r="S200" s="4"/>
      <c r="T200" s="4"/>
      <c r="U200" s="4"/>
      <c r="V200" s="4"/>
      <c r="W200" s="4"/>
      <c r="X200" s="4"/>
      <c r="Y200" s="4"/>
      <c r="Z200" s="4"/>
    </row>
    <row r="201" ht="15.75" customHeight="1">
      <c r="A201" s="155"/>
      <c r="B201" s="156"/>
      <c r="C201" s="156"/>
      <c r="D201" s="156"/>
      <c r="E201" s="1"/>
      <c r="F201" s="1"/>
      <c r="G201" s="4"/>
      <c r="H201" s="4"/>
      <c r="I201" s="4"/>
      <c r="J201" s="4"/>
      <c r="K201" s="4"/>
      <c r="L201" s="4"/>
      <c r="M201" s="4"/>
      <c r="N201" s="4"/>
      <c r="O201" s="4"/>
      <c r="P201" s="4"/>
      <c r="Q201" s="4"/>
      <c r="R201" s="4"/>
      <c r="S201" s="4"/>
      <c r="T201" s="4"/>
      <c r="U201" s="4"/>
      <c r="V201" s="4"/>
      <c r="W201" s="4"/>
      <c r="X201" s="4"/>
      <c r="Y201" s="4"/>
      <c r="Z201" s="4"/>
    </row>
    <row r="202" ht="15.75" customHeight="1">
      <c r="A202" s="155"/>
      <c r="B202" s="156"/>
      <c r="C202" s="156"/>
      <c r="D202" s="156"/>
      <c r="E202" s="1"/>
      <c r="F202" s="1"/>
      <c r="G202" s="4"/>
      <c r="H202" s="4"/>
      <c r="I202" s="4"/>
      <c r="J202" s="4"/>
      <c r="K202" s="4"/>
      <c r="L202" s="4"/>
      <c r="M202" s="4"/>
      <c r="N202" s="4"/>
      <c r="O202" s="4"/>
      <c r="P202" s="4"/>
      <c r="Q202" s="4"/>
      <c r="R202" s="4"/>
      <c r="S202" s="4"/>
      <c r="T202" s="4"/>
      <c r="U202" s="4"/>
      <c r="V202" s="4"/>
      <c r="W202" s="4"/>
      <c r="X202" s="4"/>
      <c r="Y202" s="4"/>
      <c r="Z202" s="4"/>
    </row>
    <row r="203" ht="15.75" customHeight="1">
      <c r="A203" s="155"/>
      <c r="B203" s="156"/>
      <c r="C203" s="156"/>
      <c r="D203" s="156"/>
      <c r="E203" s="1"/>
      <c r="F203" s="1"/>
      <c r="G203" s="4"/>
      <c r="H203" s="4"/>
      <c r="I203" s="4"/>
      <c r="J203" s="4"/>
      <c r="K203" s="4"/>
      <c r="L203" s="4"/>
      <c r="M203" s="4"/>
      <c r="N203" s="4"/>
      <c r="O203" s="4"/>
      <c r="P203" s="4"/>
      <c r="Q203" s="4"/>
      <c r="R203" s="4"/>
      <c r="S203" s="4"/>
      <c r="T203" s="4"/>
      <c r="U203" s="4"/>
      <c r="V203" s="4"/>
      <c r="W203" s="4"/>
      <c r="X203" s="4"/>
      <c r="Y203" s="4"/>
      <c r="Z203" s="4"/>
    </row>
    <row r="204" ht="15.75" customHeight="1">
      <c r="A204" s="155"/>
      <c r="B204" s="156"/>
      <c r="C204" s="156"/>
      <c r="D204" s="156"/>
      <c r="E204" s="1"/>
      <c r="F204" s="1"/>
      <c r="G204" s="4"/>
      <c r="H204" s="4"/>
      <c r="I204" s="4"/>
      <c r="J204" s="4"/>
      <c r="K204" s="4"/>
      <c r="L204" s="4"/>
      <c r="M204" s="4"/>
      <c r="N204" s="4"/>
      <c r="O204" s="4"/>
      <c r="P204" s="4"/>
      <c r="Q204" s="4"/>
      <c r="R204" s="4"/>
      <c r="S204" s="4"/>
      <c r="T204" s="4"/>
      <c r="U204" s="4"/>
      <c r="V204" s="4"/>
      <c r="W204" s="4"/>
      <c r="X204" s="4"/>
      <c r="Y204" s="4"/>
      <c r="Z204" s="4"/>
    </row>
    <row r="205" ht="15.75" customHeight="1">
      <c r="A205" s="155"/>
      <c r="B205" s="156"/>
      <c r="C205" s="156"/>
      <c r="D205" s="156"/>
      <c r="E205" s="1"/>
      <c r="F205" s="1"/>
      <c r="G205" s="4"/>
      <c r="H205" s="4"/>
      <c r="I205" s="4"/>
      <c r="J205" s="4"/>
      <c r="K205" s="4"/>
      <c r="L205" s="4"/>
      <c r="M205" s="4"/>
      <c r="N205" s="4"/>
      <c r="O205" s="4"/>
      <c r="P205" s="4"/>
      <c r="Q205" s="4"/>
      <c r="R205" s="4"/>
      <c r="S205" s="4"/>
      <c r="T205" s="4"/>
      <c r="U205" s="4"/>
      <c r="V205" s="4"/>
      <c r="W205" s="4"/>
      <c r="X205" s="4"/>
      <c r="Y205" s="4"/>
      <c r="Z205" s="4"/>
    </row>
    <row r="206" ht="15.75" customHeight="1">
      <c r="A206" s="155"/>
      <c r="B206" s="156"/>
      <c r="C206" s="156"/>
      <c r="D206" s="156"/>
      <c r="E206" s="1"/>
      <c r="F206" s="1"/>
      <c r="G206" s="4"/>
      <c r="H206" s="4"/>
      <c r="I206" s="4"/>
      <c r="J206" s="4"/>
      <c r="K206" s="4"/>
      <c r="L206" s="4"/>
      <c r="M206" s="4"/>
      <c r="N206" s="4"/>
      <c r="O206" s="4"/>
      <c r="P206" s="4"/>
      <c r="Q206" s="4"/>
      <c r="R206" s="4"/>
      <c r="S206" s="4"/>
      <c r="T206" s="4"/>
      <c r="U206" s="4"/>
      <c r="V206" s="4"/>
      <c r="W206" s="4"/>
      <c r="X206" s="4"/>
      <c r="Y206" s="4"/>
      <c r="Z206" s="4"/>
    </row>
    <row r="207" ht="15.75" customHeight="1">
      <c r="A207" s="155"/>
      <c r="B207" s="156"/>
      <c r="C207" s="156"/>
      <c r="D207" s="156"/>
      <c r="E207" s="1"/>
      <c r="F207" s="1"/>
      <c r="G207" s="4"/>
      <c r="H207" s="4"/>
      <c r="I207" s="4"/>
      <c r="J207" s="4"/>
      <c r="K207" s="4"/>
      <c r="L207" s="4"/>
      <c r="M207" s="4"/>
      <c r="N207" s="4"/>
      <c r="O207" s="4"/>
      <c r="P207" s="4"/>
      <c r="Q207" s="4"/>
      <c r="R207" s="4"/>
      <c r="S207" s="4"/>
      <c r="T207" s="4"/>
      <c r="U207" s="4"/>
      <c r="V207" s="4"/>
      <c r="W207" s="4"/>
      <c r="X207" s="4"/>
      <c r="Y207" s="4"/>
      <c r="Z207" s="4"/>
    </row>
    <row r="208" ht="15.75" customHeight="1">
      <c r="A208" s="155"/>
      <c r="B208" s="156"/>
      <c r="C208" s="156"/>
      <c r="D208" s="156"/>
      <c r="E208" s="1"/>
      <c r="F208" s="1"/>
      <c r="G208" s="4"/>
      <c r="H208" s="4"/>
      <c r="I208" s="4"/>
      <c r="J208" s="4"/>
      <c r="K208" s="4"/>
      <c r="L208" s="4"/>
      <c r="M208" s="4"/>
      <c r="N208" s="4"/>
      <c r="O208" s="4"/>
      <c r="P208" s="4"/>
      <c r="Q208" s="4"/>
      <c r="R208" s="4"/>
      <c r="S208" s="4"/>
      <c r="T208" s="4"/>
      <c r="U208" s="4"/>
      <c r="V208" s="4"/>
      <c r="W208" s="4"/>
      <c r="X208" s="4"/>
      <c r="Y208" s="4"/>
      <c r="Z208" s="4"/>
    </row>
    <row r="209" ht="15.75" customHeight="1">
      <c r="A209" s="155"/>
      <c r="B209" s="156"/>
      <c r="C209" s="156"/>
      <c r="D209" s="156"/>
      <c r="E209" s="1"/>
      <c r="F209" s="1"/>
      <c r="G209" s="4"/>
      <c r="H209" s="4"/>
      <c r="I209" s="4"/>
      <c r="J209" s="4"/>
      <c r="K209" s="4"/>
      <c r="L209" s="4"/>
      <c r="M209" s="4"/>
      <c r="N209" s="4"/>
      <c r="O209" s="4"/>
      <c r="P209" s="4"/>
      <c r="Q209" s="4"/>
      <c r="R209" s="4"/>
      <c r="S209" s="4"/>
      <c r="T209" s="4"/>
      <c r="U209" s="4"/>
      <c r="V209" s="4"/>
      <c r="W209" s="4"/>
      <c r="X209" s="4"/>
      <c r="Y209" s="4"/>
      <c r="Z209" s="4"/>
    </row>
    <row r="210" ht="15.75" customHeight="1">
      <c r="A210" s="155"/>
      <c r="B210" s="156"/>
      <c r="C210" s="156"/>
      <c r="D210" s="156"/>
      <c r="E210" s="1"/>
      <c r="F210" s="1"/>
      <c r="G210" s="4"/>
      <c r="H210" s="4"/>
      <c r="I210" s="4"/>
      <c r="J210" s="4"/>
      <c r="K210" s="4"/>
      <c r="L210" s="4"/>
      <c r="M210" s="4"/>
      <c r="N210" s="4"/>
      <c r="O210" s="4"/>
      <c r="P210" s="4"/>
      <c r="Q210" s="4"/>
      <c r="R210" s="4"/>
      <c r="S210" s="4"/>
      <c r="T210" s="4"/>
      <c r="U210" s="4"/>
      <c r="V210" s="4"/>
      <c r="W210" s="4"/>
      <c r="X210" s="4"/>
      <c r="Y210" s="4"/>
      <c r="Z210" s="4"/>
    </row>
    <row r="211" ht="15.75" customHeight="1">
      <c r="A211" s="155"/>
      <c r="B211" s="156"/>
      <c r="C211" s="156"/>
      <c r="D211" s="156"/>
      <c r="E211" s="1"/>
      <c r="F211" s="1"/>
      <c r="G211" s="4"/>
      <c r="H211" s="4"/>
      <c r="I211" s="4"/>
      <c r="J211" s="4"/>
      <c r="K211" s="4"/>
      <c r="L211" s="4"/>
      <c r="M211" s="4"/>
      <c r="N211" s="4"/>
      <c r="O211" s="4"/>
      <c r="P211" s="4"/>
      <c r="Q211" s="4"/>
      <c r="R211" s="4"/>
      <c r="S211" s="4"/>
      <c r="T211" s="4"/>
      <c r="U211" s="4"/>
      <c r="V211" s="4"/>
      <c r="W211" s="4"/>
      <c r="X211" s="4"/>
      <c r="Y211" s="4"/>
      <c r="Z211" s="4"/>
    </row>
    <row r="212" ht="15.75" customHeight="1">
      <c r="A212" s="155"/>
      <c r="B212" s="156"/>
      <c r="C212" s="156"/>
      <c r="D212" s="156"/>
      <c r="E212" s="1"/>
      <c r="F212" s="1"/>
      <c r="G212" s="4"/>
      <c r="H212" s="4"/>
      <c r="I212" s="4"/>
      <c r="J212" s="4"/>
      <c r="K212" s="4"/>
      <c r="L212" s="4"/>
      <c r="M212" s="4"/>
      <c r="N212" s="4"/>
      <c r="O212" s="4"/>
      <c r="P212" s="4"/>
      <c r="Q212" s="4"/>
      <c r="R212" s="4"/>
      <c r="S212" s="4"/>
      <c r="T212" s="4"/>
      <c r="U212" s="4"/>
      <c r="V212" s="4"/>
      <c r="W212" s="4"/>
      <c r="X212" s="4"/>
      <c r="Y212" s="4"/>
      <c r="Z212" s="4"/>
    </row>
    <row r="213" ht="15.75" customHeight="1">
      <c r="A213" s="155"/>
      <c r="B213" s="156"/>
      <c r="C213" s="156"/>
      <c r="D213" s="156"/>
      <c r="E213" s="1"/>
      <c r="F213" s="1"/>
      <c r="G213" s="4"/>
      <c r="H213" s="4"/>
      <c r="I213" s="4"/>
      <c r="J213" s="4"/>
      <c r="K213" s="4"/>
      <c r="L213" s="4"/>
      <c r="M213" s="4"/>
      <c r="N213" s="4"/>
      <c r="O213" s="4"/>
      <c r="P213" s="4"/>
      <c r="Q213" s="4"/>
      <c r="R213" s="4"/>
      <c r="S213" s="4"/>
      <c r="T213" s="4"/>
      <c r="U213" s="4"/>
      <c r="V213" s="4"/>
      <c r="W213" s="4"/>
      <c r="X213" s="4"/>
      <c r="Y213" s="4"/>
      <c r="Z213" s="4"/>
    </row>
    <row r="214" ht="15.75" customHeight="1">
      <c r="A214" s="155"/>
      <c r="B214" s="156"/>
      <c r="C214" s="156"/>
      <c r="D214" s="156"/>
      <c r="E214" s="1"/>
      <c r="F214" s="1"/>
      <c r="G214" s="4"/>
      <c r="H214" s="4"/>
      <c r="I214" s="4"/>
      <c r="J214" s="4"/>
      <c r="K214" s="4"/>
      <c r="L214" s="4"/>
      <c r="M214" s="4"/>
      <c r="N214" s="4"/>
      <c r="O214" s="4"/>
      <c r="P214" s="4"/>
      <c r="Q214" s="4"/>
      <c r="R214" s="4"/>
      <c r="S214" s="4"/>
      <c r="T214" s="4"/>
      <c r="U214" s="4"/>
      <c r="V214" s="4"/>
      <c r="W214" s="4"/>
      <c r="X214" s="4"/>
      <c r="Y214" s="4"/>
      <c r="Z214" s="4"/>
    </row>
    <row r="215" ht="15.75" customHeight="1">
      <c r="A215" s="155"/>
      <c r="B215" s="156"/>
      <c r="C215" s="156"/>
      <c r="D215" s="156"/>
      <c r="E215" s="1"/>
      <c r="F215" s="1"/>
      <c r="G215" s="4"/>
      <c r="H215" s="4"/>
      <c r="I215" s="4"/>
      <c r="J215" s="4"/>
      <c r="K215" s="4"/>
      <c r="L215" s="4"/>
      <c r="M215" s="4"/>
      <c r="N215" s="4"/>
      <c r="O215" s="4"/>
      <c r="P215" s="4"/>
      <c r="Q215" s="4"/>
      <c r="R215" s="4"/>
      <c r="S215" s="4"/>
      <c r="T215" s="4"/>
      <c r="U215" s="4"/>
      <c r="V215" s="4"/>
      <c r="W215" s="4"/>
      <c r="X215" s="4"/>
      <c r="Y215" s="4"/>
      <c r="Z215" s="4"/>
    </row>
    <row r="216" ht="15.75" customHeight="1">
      <c r="A216" s="155"/>
      <c r="B216" s="156"/>
      <c r="C216" s="156"/>
      <c r="D216" s="156"/>
      <c r="E216" s="1"/>
      <c r="F216" s="1"/>
      <c r="G216" s="4"/>
      <c r="H216" s="4"/>
      <c r="I216" s="4"/>
      <c r="J216" s="4"/>
      <c r="K216" s="4"/>
      <c r="L216" s="4"/>
      <c r="M216" s="4"/>
      <c r="N216" s="4"/>
      <c r="O216" s="4"/>
      <c r="P216" s="4"/>
      <c r="Q216" s="4"/>
      <c r="R216" s="4"/>
      <c r="S216" s="4"/>
      <c r="T216" s="4"/>
      <c r="U216" s="4"/>
      <c r="V216" s="4"/>
      <c r="W216" s="4"/>
      <c r="X216" s="4"/>
      <c r="Y216" s="4"/>
      <c r="Z216" s="4"/>
    </row>
    <row r="217" ht="15.75" customHeight="1">
      <c r="A217" s="155"/>
      <c r="B217" s="156"/>
      <c r="C217" s="156"/>
      <c r="D217" s="156"/>
      <c r="E217" s="1"/>
      <c r="F217" s="1"/>
      <c r="G217" s="4"/>
      <c r="H217" s="4"/>
      <c r="I217" s="4"/>
      <c r="J217" s="4"/>
      <c r="K217" s="4"/>
      <c r="L217" s="4"/>
      <c r="M217" s="4"/>
      <c r="N217" s="4"/>
      <c r="O217" s="4"/>
      <c r="P217" s="4"/>
      <c r="Q217" s="4"/>
      <c r="R217" s="4"/>
      <c r="S217" s="4"/>
      <c r="T217" s="4"/>
      <c r="U217" s="4"/>
      <c r="V217" s="4"/>
      <c r="W217" s="4"/>
      <c r="X217" s="4"/>
      <c r="Y217" s="4"/>
      <c r="Z217" s="4"/>
    </row>
    <row r="218" ht="15.75" customHeight="1">
      <c r="A218" s="155"/>
      <c r="B218" s="156"/>
      <c r="C218" s="156"/>
      <c r="D218" s="156"/>
      <c r="E218" s="1"/>
      <c r="F218" s="1"/>
      <c r="G218" s="4"/>
      <c r="H218" s="4"/>
      <c r="I218" s="4"/>
      <c r="J218" s="4"/>
      <c r="K218" s="4"/>
      <c r="L218" s="4"/>
      <c r="M218" s="4"/>
      <c r="N218" s="4"/>
      <c r="O218" s="4"/>
      <c r="P218" s="4"/>
      <c r="Q218" s="4"/>
      <c r="R218" s="4"/>
      <c r="S218" s="4"/>
      <c r="T218" s="4"/>
      <c r="U218" s="4"/>
      <c r="V218" s="4"/>
      <c r="W218" s="4"/>
      <c r="X218" s="4"/>
      <c r="Y218" s="4"/>
      <c r="Z218" s="4"/>
    </row>
    <row r="219" ht="15.75" customHeight="1">
      <c r="A219" s="155"/>
      <c r="B219" s="156"/>
      <c r="C219" s="156"/>
      <c r="D219" s="156"/>
      <c r="E219" s="1"/>
      <c r="F219" s="1"/>
      <c r="G219" s="4"/>
      <c r="H219" s="4"/>
      <c r="I219" s="4"/>
      <c r="J219" s="4"/>
      <c r="K219" s="4"/>
      <c r="L219" s="4"/>
      <c r="M219" s="4"/>
      <c r="N219" s="4"/>
      <c r="O219" s="4"/>
      <c r="P219" s="4"/>
      <c r="Q219" s="4"/>
      <c r="R219" s="4"/>
      <c r="S219" s="4"/>
      <c r="T219" s="4"/>
      <c r="U219" s="4"/>
      <c r="V219" s="4"/>
      <c r="W219" s="4"/>
      <c r="X219" s="4"/>
      <c r="Y219" s="4"/>
      <c r="Z219" s="4"/>
    </row>
    <row r="220" ht="15.75" customHeight="1">
      <c r="A220" s="155"/>
      <c r="B220" s="156"/>
      <c r="C220" s="156"/>
      <c r="D220" s="156"/>
      <c r="E220" s="1"/>
      <c r="F220" s="1"/>
      <c r="G220" s="4"/>
      <c r="H220" s="4"/>
      <c r="I220" s="4"/>
      <c r="J220" s="4"/>
      <c r="K220" s="4"/>
      <c r="L220" s="4"/>
      <c r="M220" s="4"/>
      <c r="N220" s="4"/>
      <c r="O220" s="4"/>
      <c r="P220" s="4"/>
      <c r="Q220" s="4"/>
      <c r="R220" s="4"/>
      <c r="S220" s="4"/>
      <c r="T220" s="4"/>
      <c r="U220" s="4"/>
      <c r="V220" s="4"/>
      <c r="W220" s="4"/>
      <c r="X220" s="4"/>
      <c r="Y220" s="4"/>
      <c r="Z220" s="4"/>
    </row>
    <row r="221" ht="15.75" customHeight="1">
      <c r="A221" s="155"/>
      <c r="B221" s="156"/>
      <c r="C221" s="156"/>
      <c r="D221" s="156"/>
      <c r="E221" s="1"/>
      <c r="F221" s="1"/>
      <c r="G221" s="4"/>
      <c r="H221" s="4"/>
      <c r="I221" s="4"/>
      <c r="J221" s="4"/>
      <c r="K221" s="4"/>
      <c r="L221" s="4"/>
      <c r="M221" s="4"/>
      <c r="N221" s="4"/>
      <c r="O221" s="4"/>
      <c r="P221" s="4"/>
      <c r="Q221" s="4"/>
      <c r="R221" s="4"/>
      <c r="S221" s="4"/>
      <c r="T221" s="4"/>
      <c r="U221" s="4"/>
      <c r="V221" s="4"/>
      <c r="W221" s="4"/>
      <c r="X221" s="4"/>
      <c r="Y221" s="4"/>
      <c r="Z221" s="4"/>
    </row>
    <row r="222" ht="15.75" customHeight="1">
      <c r="A222" s="155"/>
      <c r="B222" s="156"/>
      <c r="C222" s="156"/>
      <c r="D222" s="156"/>
      <c r="E222" s="1"/>
      <c r="F222" s="1"/>
      <c r="G222" s="4"/>
      <c r="H222" s="4"/>
      <c r="I222" s="4"/>
      <c r="J222" s="4"/>
      <c r="K222" s="4"/>
      <c r="L222" s="4"/>
      <c r="M222" s="4"/>
      <c r="N222" s="4"/>
      <c r="O222" s="4"/>
      <c r="P222" s="4"/>
      <c r="Q222" s="4"/>
      <c r="R222" s="4"/>
      <c r="S222" s="4"/>
      <c r="T222" s="4"/>
      <c r="U222" s="4"/>
      <c r="V222" s="4"/>
      <c r="W222" s="4"/>
      <c r="X222" s="4"/>
      <c r="Y222" s="4"/>
      <c r="Z222" s="4"/>
    </row>
    <row r="223" ht="15.75" customHeight="1">
      <c r="A223" s="155"/>
      <c r="B223" s="156"/>
      <c r="C223" s="156"/>
      <c r="D223" s="156"/>
      <c r="E223" s="1"/>
      <c r="F223" s="1"/>
      <c r="G223" s="4"/>
      <c r="H223" s="4"/>
      <c r="I223" s="4"/>
      <c r="J223" s="4"/>
      <c r="K223" s="4"/>
      <c r="L223" s="4"/>
      <c r="M223" s="4"/>
      <c r="N223" s="4"/>
      <c r="O223" s="4"/>
      <c r="P223" s="4"/>
      <c r="Q223" s="4"/>
      <c r="R223" s="4"/>
      <c r="S223" s="4"/>
      <c r="T223" s="4"/>
      <c r="U223" s="4"/>
      <c r="V223" s="4"/>
      <c r="W223" s="4"/>
      <c r="X223" s="4"/>
      <c r="Y223" s="4"/>
      <c r="Z223" s="4"/>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3:F23"/>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31.71"/>
    <col customWidth="1" min="13" max="22" width="8.0"/>
  </cols>
  <sheetData>
    <row r="1">
      <c r="A1" s="1"/>
      <c r="B1" s="55"/>
      <c r="C1" s="55"/>
      <c r="D1" s="55"/>
      <c r="E1" s="55"/>
      <c r="F1" s="55"/>
      <c r="G1" s="55"/>
      <c r="H1" s="1"/>
      <c r="I1" s="4"/>
      <c r="J1" s="4"/>
      <c r="K1" s="26"/>
      <c r="L1" s="199"/>
      <c r="M1" s="4"/>
      <c r="N1" s="4"/>
      <c r="O1" s="4"/>
      <c r="P1" s="4"/>
      <c r="Q1" s="4"/>
      <c r="R1" s="4"/>
      <c r="S1" s="4"/>
      <c r="T1" s="4"/>
      <c r="U1" s="4"/>
      <c r="V1" s="4"/>
    </row>
    <row r="2" ht="15.75" customHeight="1">
      <c r="A2" s="517" t="s">
        <v>4006</v>
      </c>
      <c r="B2" s="154"/>
      <c r="C2" s="154"/>
      <c r="D2" s="154"/>
      <c r="E2" s="154"/>
      <c r="F2" s="154"/>
      <c r="G2" s="154"/>
      <c r="H2" s="154"/>
      <c r="I2" s="154"/>
      <c r="J2" s="154"/>
      <c r="K2" s="154"/>
      <c r="L2" s="201"/>
      <c r="M2" s="17"/>
      <c r="N2" s="17"/>
      <c r="O2" s="17"/>
      <c r="P2" s="17"/>
      <c r="Q2" s="17"/>
      <c r="R2" s="17"/>
      <c r="S2" s="17"/>
      <c r="T2" s="17"/>
      <c r="U2" s="17"/>
      <c r="V2" s="17"/>
    </row>
    <row r="3">
      <c r="A3" s="459"/>
      <c r="B3" s="459"/>
      <c r="C3" s="459"/>
      <c r="D3" s="459"/>
      <c r="E3" s="459"/>
      <c r="F3" s="459"/>
      <c r="G3" s="459"/>
      <c r="H3" s="59"/>
      <c r="I3" s="17"/>
      <c r="J3" s="17"/>
      <c r="K3" s="518"/>
      <c r="L3" s="201"/>
      <c r="M3" s="17"/>
      <c r="N3" s="17"/>
      <c r="O3" s="17"/>
      <c r="P3" s="17"/>
      <c r="Q3" s="17"/>
      <c r="R3" s="17"/>
      <c r="S3" s="17"/>
      <c r="T3" s="17"/>
      <c r="U3" s="17"/>
      <c r="V3" s="17"/>
    </row>
    <row r="4" ht="27.75" customHeight="1">
      <c r="A4" s="60" t="s">
        <v>4007</v>
      </c>
      <c r="B4" s="57"/>
      <c r="C4" s="57"/>
      <c r="D4" s="57"/>
      <c r="E4" s="57"/>
      <c r="F4" s="57"/>
      <c r="G4" s="57"/>
      <c r="H4" s="57"/>
      <c r="I4" s="57"/>
      <c r="J4" s="57"/>
      <c r="K4" s="58"/>
      <c r="L4" s="519"/>
      <c r="M4" s="181"/>
      <c r="N4" s="181"/>
      <c r="O4" s="181"/>
      <c r="P4" s="181"/>
      <c r="Q4" s="181"/>
      <c r="R4" s="181"/>
      <c r="S4" s="181"/>
      <c r="T4" s="181"/>
      <c r="U4" s="181"/>
      <c r="V4" s="181"/>
    </row>
    <row r="5" ht="28.5" customHeight="1">
      <c r="A5" s="60" t="s">
        <v>4008</v>
      </c>
      <c r="B5" s="57"/>
      <c r="C5" s="57"/>
      <c r="D5" s="57"/>
      <c r="E5" s="57"/>
      <c r="F5" s="57"/>
      <c r="G5" s="57"/>
      <c r="H5" s="57"/>
      <c r="I5" s="57"/>
      <c r="J5" s="57"/>
      <c r="K5" s="58"/>
      <c r="L5" s="519"/>
      <c r="M5" s="181"/>
      <c r="N5" s="181"/>
      <c r="O5" s="181"/>
      <c r="P5" s="181"/>
      <c r="Q5" s="181"/>
      <c r="R5" s="181"/>
      <c r="S5" s="181"/>
      <c r="T5" s="181"/>
      <c r="U5" s="181"/>
      <c r="V5" s="181"/>
    </row>
    <row r="6" ht="18.0" customHeight="1">
      <c r="A6" s="60" t="s">
        <v>4009</v>
      </c>
      <c r="B6" s="57"/>
      <c r="C6" s="57"/>
      <c r="D6" s="57"/>
      <c r="E6" s="57"/>
      <c r="F6" s="57"/>
      <c r="G6" s="57"/>
      <c r="H6" s="57"/>
      <c r="I6" s="57"/>
      <c r="J6" s="57"/>
      <c r="K6" s="58"/>
      <c r="L6" s="519"/>
      <c r="M6" s="181"/>
      <c r="N6" s="181"/>
      <c r="O6" s="181"/>
      <c r="P6" s="181"/>
      <c r="Q6" s="181"/>
      <c r="R6" s="181"/>
      <c r="S6" s="181"/>
      <c r="T6" s="181"/>
      <c r="U6" s="181"/>
      <c r="V6" s="181"/>
    </row>
    <row r="7" ht="14.25" customHeight="1">
      <c r="A7" s="60" t="s">
        <v>4010</v>
      </c>
      <c r="B7" s="57"/>
      <c r="C7" s="57"/>
      <c r="D7" s="57"/>
      <c r="E7" s="57"/>
      <c r="F7" s="57"/>
      <c r="G7" s="57"/>
      <c r="H7" s="57"/>
      <c r="I7" s="57"/>
      <c r="J7" s="57"/>
      <c r="K7" s="58"/>
      <c r="L7" s="519"/>
      <c r="M7" s="181"/>
      <c r="N7" s="181"/>
      <c r="O7" s="181"/>
      <c r="P7" s="181"/>
      <c r="Q7" s="181"/>
      <c r="R7" s="181"/>
      <c r="S7" s="181"/>
      <c r="T7" s="181"/>
      <c r="U7" s="181"/>
      <c r="V7" s="181"/>
    </row>
    <row r="8" ht="25.5" customHeight="1">
      <c r="A8" s="60" t="s">
        <v>4011</v>
      </c>
      <c r="B8" s="57"/>
      <c r="C8" s="57"/>
      <c r="D8" s="57"/>
      <c r="E8" s="57"/>
      <c r="F8" s="57"/>
      <c r="G8" s="57"/>
      <c r="H8" s="57"/>
      <c r="I8" s="57"/>
      <c r="J8" s="57"/>
      <c r="K8" s="58"/>
      <c r="L8" s="519"/>
      <c r="M8" s="181"/>
      <c r="N8" s="181"/>
      <c r="O8" s="181"/>
      <c r="P8" s="181"/>
      <c r="Q8" s="181"/>
      <c r="R8" s="181"/>
      <c r="S8" s="181"/>
      <c r="T8" s="181"/>
      <c r="U8" s="181"/>
      <c r="V8" s="181"/>
    </row>
    <row r="9" ht="26.25" customHeight="1">
      <c r="A9" s="60" t="s">
        <v>4012</v>
      </c>
      <c r="B9" s="57"/>
      <c r="C9" s="57"/>
      <c r="D9" s="57"/>
      <c r="E9" s="57"/>
      <c r="F9" s="57"/>
      <c r="G9" s="57"/>
      <c r="H9" s="57"/>
      <c r="I9" s="57"/>
      <c r="J9" s="57"/>
      <c r="K9" s="58"/>
      <c r="L9" s="519"/>
      <c r="M9" s="181"/>
      <c r="N9" s="181"/>
      <c r="O9" s="181"/>
      <c r="P9" s="181"/>
      <c r="Q9" s="181"/>
      <c r="R9" s="181"/>
      <c r="S9" s="181"/>
      <c r="T9" s="181"/>
      <c r="U9" s="181"/>
      <c r="V9" s="181"/>
    </row>
    <row r="10" ht="15.75" customHeight="1">
      <c r="A10" s="60" t="s">
        <v>820</v>
      </c>
      <c r="B10" s="57"/>
      <c r="C10" s="57"/>
      <c r="D10" s="57"/>
      <c r="E10" s="57"/>
      <c r="F10" s="57"/>
      <c r="G10" s="57"/>
      <c r="H10" s="57"/>
      <c r="I10" s="57"/>
      <c r="J10" s="57"/>
      <c r="K10" s="58"/>
      <c r="L10" s="519"/>
      <c r="M10" s="181"/>
      <c r="N10" s="181"/>
      <c r="O10" s="181"/>
      <c r="P10" s="181"/>
      <c r="Q10" s="181"/>
      <c r="R10" s="181"/>
      <c r="S10" s="181"/>
      <c r="T10" s="181"/>
      <c r="U10" s="181"/>
      <c r="V10" s="181"/>
    </row>
    <row r="11" ht="14.25" customHeight="1">
      <c r="A11" s="60" t="s">
        <v>4013</v>
      </c>
      <c r="B11" s="57"/>
      <c r="C11" s="57"/>
      <c r="D11" s="57"/>
      <c r="E11" s="57"/>
      <c r="F11" s="57"/>
      <c r="G11" s="57"/>
      <c r="H11" s="57"/>
      <c r="I11" s="57"/>
      <c r="J11" s="57"/>
      <c r="K11" s="58"/>
      <c r="L11" s="519"/>
      <c r="M11" s="181"/>
      <c r="N11" s="181"/>
      <c r="O11" s="181"/>
      <c r="P11" s="181"/>
      <c r="Q11" s="181"/>
      <c r="R11" s="181"/>
      <c r="S11" s="181"/>
      <c r="T11" s="181"/>
      <c r="U11" s="181"/>
      <c r="V11" s="181"/>
    </row>
    <row r="12" ht="41.25" customHeight="1">
      <c r="A12" s="63" t="s">
        <v>4014</v>
      </c>
      <c r="B12" s="57"/>
      <c r="C12" s="57"/>
      <c r="D12" s="57"/>
      <c r="E12" s="57"/>
      <c r="F12" s="57"/>
      <c r="G12" s="57"/>
      <c r="H12" s="57"/>
      <c r="I12" s="57"/>
      <c r="J12" s="57"/>
      <c r="K12" s="58"/>
      <c r="L12" s="519"/>
      <c r="M12" s="181"/>
      <c r="N12" s="181"/>
      <c r="O12" s="181"/>
      <c r="P12" s="181"/>
      <c r="Q12" s="181"/>
      <c r="R12" s="181"/>
      <c r="S12" s="181"/>
      <c r="T12" s="181"/>
      <c r="U12" s="181"/>
      <c r="V12" s="181"/>
    </row>
    <row r="13">
      <c r="A13" s="64"/>
      <c r="B13" s="65"/>
      <c r="C13" s="65"/>
      <c r="D13" s="65"/>
      <c r="E13" s="65"/>
      <c r="F13" s="65"/>
      <c r="G13" s="65"/>
      <c r="H13" s="59"/>
      <c r="I13" s="17"/>
      <c r="J13" s="17"/>
      <c r="K13" s="518"/>
      <c r="L13" s="201"/>
      <c r="M13" s="17"/>
      <c r="N13" s="17"/>
      <c r="O13" s="17"/>
      <c r="P13" s="17"/>
      <c r="Q13" s="17"/>
      <c r="R13" s="17"/>
      <c r="S13" s="17"/>
      <c r="T13" s="17"/>
      <c r="U13" s="17"/>
      <c r="V13" s="17"/>
    </row>
    <row r="14" ht="61.5" customHeight="1">
      <c r="A14" s="185" t="s">
        <v>824</v>
      </c>
      <c r="B14" s="68" t="s">
        <v>4015</v>
      </c>
      <c r="C14" s="68" t="s">
        <v>8</v>
      </c>
      <c r="D14" s="68" t="s">
        <v>4016</v>
      </c>
      <c r="E14" s="185" t="s">
        <v>827</v>
      </c>
      <c r="F14" s="68" t="s">
        <v>4017</v>
      </c>
      <c r="G14" s="67" t="s">
        <v>829</v>
      </c>
      <c r="H14" s="67" t="s">
        <v>148</v>
      </c>
      <c r="I14" s="67" t="s">
        <v>149</v>
      </c>
      <c r="J14" s="66" t="s">
        <v>150</v>
      </c>
      <c r="K14" s="520" t="s">
        <v>154</v>
      </c>
      <c r="L14" s="521" t="s">
        <v>155</v>
      </c>
      <c r="M14" s="17"/>
      <c r="N14" s="17"/>
      <c r="O14" s="17"/>
      <c r="P14" s="17"/>
      <c r="Q14" s="17"/>
      <c r="R14" s="17"/>
      <c r="S14" s="17"/>
      <c r="T14" s="17"/>
      <c r="U14" s="17"/>
      <c r="V14" s="17"/>
    </row>
    <row r="15" ht="11.25" customHeight="1">
      <c r="A15" s="147" t="s">
        <v>940</v>
      </c>
      <c r="B15" s="147" t="s">
        <v>941</v>
      </c>
      <c r="C15" s="81" t="s">
        <v>52</v>
      </c>
      <c r="D15" s="92" t="s">
        <v>4018</v>
      </c>
      <c r="E15" s="224" t="s">
        <v>4019</v>
      </c>
      <c r="F15" s="165" t="s">
        <v>4020</v>
      </c>
      <c r="G15" s="6">
        <v>2.0</v>
      </c>
      <c r="H15" s="6">
        <v>2.0</v>
      </c>
      <c r="I15" s="6">
        <v>2.0</v>
      </c>
      <c r="J15" s="413">
        <v>10.0</v>
      </c>
      <c r="K15" s="326">
        <v>5.0</v>
      </c>
      <c r="L15" s="218" t="s">
        <v>51</v>
      </c>
      <c r="M15" s="59"/>
      <c r="N15" s="59"/>
      <c r="O15" s="59"/>
      <c r="P15" s="59"/>
      <c r="Q15" s="59"/>
      <c r="R15" s="59"/>
      <c r="S15" s="59"/>
      <c r="T15" s="59"/>
      <c r="U15" s="59"/>
      <c r="V15" s="59"/>
      <c r="W15" s="166"/>
      <c r="X15" s="166"/>
      <c r="Y15" s="166"/>
      <c r="Z15" s="166"/>
    </row>
    <row r="16" ht="11.25" customHeight="1">
      <c r="A16" s="147" t="s">
        <v>940</v>
      </c>
      <c r="B16" s="147" t="s">
        <v>968</v>
      </c>
      <c r="C16" s="81" t="s">
        <v>52</v>
      </c>
      <c r="D16" s="92" t="s">
        <v>4021</v>
      </c>
      <c r="E16" s="224" t="s">
        <v>4022</v>
      </c>
      <c r="F16" s="165" t="s">
        <v>4023</v>
      </c>
      <c r="G16" s="6">
        <v>2.0</v>
      </c>
      <c r="H16" s="6">
        <v>2.0</v>
      </c>
      <c r="I16" s="6">
        <v>2.0</v>
      </c>
      <c r="J16" s="413">
        <v>20.0</v>
      </c>
      <c r="K16" s="326">
        <v>10.0</v>
      </c>
      <c r="L16" s="218" t="s">
        <v>51</v>
      </c>
      <c r="M16" s="59"/>
      <c r="N16" s="59"/>
      <c r="O16" s="59"/>
      <c r="P16" s="59"/>
      <c r="Q16" s="59"/>
      <c r="R16" s="59"/>
      <c r="S16" s="59"/>
      <c r="T16" s="59"/>
      <c r="U16" s="59"/>
      <c r="V16" s="59"/>
      <c r="W16" s="166"/>
      <c r="X16" s="166"/>
      <c r="Y16" s="166"/>
      <c r="Z16" s="166"/>
    </row>
    <row r="17" ht="11.25" customHeight="1">
      <c r="A17" s="100" t="s">
        <v>844</v>
      </c>
      <c r="B17" s="100" t="s">
        <v>876</v>
      </c>
      <c r="C17" s="81" t="s">
        <v>52</v>
      </c>
      <c r="D17" s="100" t="s">
        <v>4024</v>
      </c>
      <c r="E17" s="148" t="s">
        <v>4025</v>
      </c>
      <c r="F17" s="165" t="s">
        <v>4023</v>
      </c>
      <c r="G17" s="82">
        <v>2.0</v>
      </c>
      <c r="H17" s="503">
        <v>2.0</v>
      </c>
      <c r="I17" s="6">
        <v>3.0</v>
      </c>
      <c r="J17" s="413">
        <v>20.0</v>
      </c>
      <c r="K17" s="326">
        <v>10.0</v>
      </c>
      <c r="L17" s="218" t="s">
        <v>51</v>
      </c>
      <c r="M17" s="59"/>
      <c r="N17" s="59"/>
      <c r="O17" s="59"/>
      <c r="P17" s="59"/>
      <c r="Q17" s="59"/>
      <c r="R17" s="59"/>
      <c r="S17" s="59"/>
      <c r="T17" s="59"/>
      <c r="U17" s="59"/>
      <c r="V17" s="59"/>
      <c r="W17" s="166"/>
      <c r="X17" s="166"/>
      <c r="Y17" s="166"/>
      <c r="Z17" s="166"/>
    </row>
    <row r="18" ht="11.25" customHeight="1">
      <c r="A18" s="100" t="s">
        <v>844</v>
      </c>
      <c r="B18" s="100" t="s">
        <v>876</v>
      </c>
      <c r="C18" s="81" t="s">
        <v>52</v>
      </c>
      <c r="D18" s="100" t="s">
        <v>4026</v>
      </c>
      <c r="E18" s="148" t="s">
        <v>4027</v>
      </c>
      <c r="F18" s="147" t="s">
        <v>4028</v>
      </c>
      <c r="G18" s="82">
        <v>2.0</v>
      </c>
      <c r="H18" s="503">
        <v>2.0</v>
      </c>
      <c r="I18" s="6">
        <v>3.0</v>
      </c>
      <c r="J18" s="413">
        <v>10.0</v>
      </c>
      <c r="K18" s="326">
        <v>5.0</v>
      </c>
      <c r="L18" s="218" t="s">
        <v>51</v>
      </c>
      <c r="M18" s="59"/>
      <c r="N18" s="59"/>
      <c r="O18" s="59"/>
      <c r="P18" s="59"/>
      <c r="Q18" s="59"/>
      <c r="R18" s="59"/>
      <c r="S18" s="59"/>
      <c r="T18" s="59"/>
      <c r="U18" s="59"/>
      <c r="V18" s="59"/>
      <c r="W18" s="166"/>
      <c r="X18" s="166"/>
      <c r="Y18" s="166"/>
      <c r="Z18" s="166"/>
    </row>
    <row r="19" ht="11.25" customHeight="1">
      <c r="A19" s="100" t="s">
        <v>903</v>
      </c>
      <c r="B19" s="100" t="s">
        <v>904</v>
      </c>
      <c r="C19" s="81" t="s">
        <v>52</v>
      </c>
      <c r="D19" s="147" t="s">
        <v>4029</v>
      </c>
      <c r="E19" s="148" t="s">
        <v>4030</v>
      </c>
      <c r="F19" s="165" t="s">
        <v>4020</v>
      </c>
      <c r="G19" s="82">
        <v>3.0</v>
      </c>
      <c r="H19" s="503">
        <v>2.0</v>
      </c>
      <c r="I19" s="6">
        <v>3.0</v>
      </c>
      <c r="J19" s="413">
        <v>10.0</v>
      </c>
      <c r="K19" s="326">
        <v>3.33</v>
      </c>
      <c r="L19" s="218" t="s">
        <v>51</v>
      </c>
      <c r="M19" s="59"/>
      <c r="N19" s="59"/>
      <c r="O19" s="59"/>
      <c r="P19" s="59"/>
      <c r="Q19" s="59"/>
      <c r="R19" s="59"/>
      <c r="S19" s="59"/>
      <c r="T19" s="59"/>
      <c r="U19" s="59"/>
      <c r="V19" s="59"/>
      <c r="W19" s="166"/>
      <c r="X19" s="166"/>
      <c r="Y19" s="166"/>
      <c r="Z19" s="166"/>
    </row>
    <row r="20" ht="11.25" customHeight="1">
      <c r="A20" s="147" t="s">
        <v>928</v>
      </c>
      <c r="B20" s="147" t="s">
        <v>929</v>
      </c>
      <c r="C20" s="81" t="s">
        <v>52</v>
      </c>
      <c r="D20" s="147" t="s">
        <v>4031</v>
      </c>
      <c r="E20" s="148" t="s">
        <v>4032</v>
      </c>
      <c r="F20" s="147" t="s">
        <v>4028</v>
      </c>
      <c r="G20" s="81">
        <v>2.0</v>
      </c>
      <c r="H20" s="81">
        <v>1.0</v>
      </c>
      <c r="I20" s="81">
        <v>12.0</v>
      </c>
      <c r="J20" s="413">
        <v>10.0</v>
      </c>
      <c r="K20" s="326">
        <v>5.0</v>
      </c>
      <c r="L20" s="218" t="s">
        <v>51</v>
      </c>
      <c r="M20" s="59"/>
      <c r="N20" s="59"/>
      <c r="O20" s="59"/>
      <c r="P20" s="59"/>
      <c r="Q20" s="59"/>
      <c r="R20" s="59"/>
      <c r="S20" s="59"/>
      <c r="T20" s="59"/>
      <c r="U20" s="59"/>
      <c r="V20" s="59"/>
      <c r="W20" s="166"/>
      <c r="X20" s="166"/>
      <c r="Y20" s="166"/>
      <c r="Z20" s="166"/>
    </row>
    <row r="21" ht="11.25" customHeight="1">
      <c r="A21" s="100" t="s">
        <v>854</v>
      </c>
      <c r="B21" s="100" t="s">
        <v>855</v>
      </c>
      <c r="C21" s="81" t="s">
        <v>52</v>
      </c>
      <c r="D21" s="147" t="s">
        <v>4033</v>
      </c>
      <c r="E21" s="148" t="s">
        <v>4034</v>
      </c>
      <c r="F21" s="165" t="s">
        <v>4020</v>
      </c>
      <c r="G21" s="81">
        <v>4.0</v>
      </c>
      <c r="H21" s="81">
        <v>4.0</v>
      </c>
      <c r="I21" s="81">
        <v>4.0</v>
      </c>
      <c r="J21" s="221">
        <v>10.0</v>
      </c>
      <c r="K21" s="365">
        <v>2.5</v>
      </c>
      <c r="L21" s="218" t="s">
        <v>51</v>
      </c>
      <c r="M21" s="59"/>
      <c r="N21" s="59"/>
      <c r="O21" s="59"/>
      <c r="P21" s="59"/>
      <c r="Q21" s="59"/>
      <c r="R21" s="59"/>
      <c r="S21" s="59"/>
      <c r="T21" s="59"/>
      <c r="U21" s="59"/>
      <c r="V21" s="59"/>
      <c r="W21" s="166"/>
      <c r="X21" s="166"/>
      <c r="Y21" s="166"/>
      <c r="Z21" s="166"/>
    </row>
    <row r="22" ht="11.25" customHeight="1">
      <c r="A22" s="147" t="s">
        <v>4035</v>
      </c>
      <c r="B22" s="147" t="s">
        <v>4036</v>
      </c>
      <c r="C22" s="81" t="s">
        <v>52</v>
      </c>
      <c r="D22" s="147" t="s">
        <v>4037</v>
      </c>
      <c r="E22" s="148" t="s">
        <v>4038</v>
      </c>
      <c r="F22" s="147" t="s">
        <v>4039</v>
      </c>
      <c r="G22" s="81">
        <v>2.0</v>
      </c>
      <c r="H22" s="81">
        <v>2.0</v>
      </c>
      <c r="I22" s="81">
        <v>3.0</v>
      </c>
      <c r="J22" s="221">
        <v>20.0</v>
      </c>
      <c r="K22" s="365">
        <v>10.0</v>
      </c>
      <c r="L22" s="218" t="s">
        <v>51</v>
      </c>
      <c r="M22" s="59"/>
      <c r="N22" s="59"/>
      <c r="O22" s="59"/>
      <c r="P22" s="59"/>
      <c r="Q22" s="59"/>
      <c r="R22" s="59"/>
      <c r="S22" s="59"/>
      <c r="T22" s="59"/>
      <c r="U22" s="59"/>
      <c r="V22" s="59"/>
      <c r="W22" s="166"/>
      <c r="X22" s="166"/>
      <c r="Y22" s="166"/>
      <c r="Z22" s="166"/>
    </row>
    <row r="23" ht="11.25" customHeight="1">
      <c r="A23" s="100" t="s">
        <v>56</v>
      </c>
      <c r="B23" s="100" t="s">
        <v>4040</v>
      </c>
      <c r="C23" s="81" t="s">
        <v>52</v>
      </c>
      <c r="D23" s="190" t="s">
        <v>4041</v>
      </c>
      <c r="E23" s="100" t="s">
        <v>4042</v>
      </c>
      <c r="F23" s="100" t="s">
        <v>4043</v>
      </c>
      <c r="G23" s="81">
        <v>1.0</v>
      </c>
      <c r="H23" s="247">
        <v>1.0</v>
      </c>
      <c r="I23" s="81">
        <v>1.0</v>
      </c>
      <c r="J23" s="221">
        <v>10.0</v>
      </c>
      <c r="K23" s="365">
        <v>10.0</v>
      </c>
      <c r="L23" s="100" t="s">
        <v>56</v>
      </c>
      <c r="M23" s="59"/>
      <c r="N23" s="59"/>
      <c r="O23" s="59"/>
      <c r="P23" s="59"/>
      <c r="Q23" s="59"/>
      <c r="R23" s="59"/>
      <c r="S23" s="59"/>
      <c r="T23" s="59"/>
      <c r="U23" s="59"/>
      <c r="V23" s="59"/>
      <c r="W23" s="166"/>
      <c r="X23" s="166"/>
      <c r="Y23" s="166"/>
      <c r="Z23" s="166"/>
    </row>
    <row r="24" ht="11.25" customHeight="1">
      <c r="A24" s="100" t="s">
        <v>56</v>
      </c>
      <c r="B24" s="143" t="s">
        <v>4044</v>
      </c>
      <c r="C24" s="81" t="s">
        <v>52</v>
      </c>
      <c r="D24" s="143" t="s">
        <v>4045</v>
      </c>
      <c r="E24" s="104" t="s">
        <v>4046</v>
      </c>
      <c r="F24" s="522" t="s">
        <v>4047</v>
      </c>
      <c r="G24" s="523">
        <v>1.0</v>
      </c>
      <c r="H24" s="524">
        <v>1.0</v>
      </c>
      <c r="I24" s="81">
        <v>1.0</v>
      </c>
      <c r="J24" s="221">
        <v>20.0</v>
      </c>
      <c r="K24" s="365">
        <v>20.0</v>
      </c>
      <c r="L24" s="100" t="s">
        <v>56</v>
      </c>
      <c r="M24" s="59"/>
      <c r="N24" s="59"/>
      <c r="O24" s="59"/>
      <c r="P24" s="59"/>
      <c r="Q24" s="59"/>
      <c r="R24" s="59"/>
      <c r="S24" s="59"/>
      <c r="T24" s="59"/>
      <c r="U24" s="59"/>
      <c r="V24" s="59"/>
      <c r="W24" s="166"/>
      <c r="X24" s="166"/>
      <c r="Y24" s="166"/>
      <c r="Z24" s="166"/>
    </row>
    <row r="25" ht="11.25" customHeight="1">
      <c r="A25" s="228" t="s">
        <v>56</v>
      </c>
      <c r="B25" s="228" t="s">
        <v>4048</v>
      </c>
      <c r="C25" s="367" t="s">
        <v>52</v>
      </c>
      <c r="D25" s="525" t="s">
        <v>4049</v>
      </c>
      <c r="E25" s="214" t="s">
        <v>4050</v>
      </c>
      <c r="F25" s="526" t="s">
        <v>4051</v>
      </c>
      <c r="G25" s="214">
        <v>1.0</v>
      </c>
      <c r="H25" s="214">
        <v>1.0</v>
      </c>
      <c r="I25" s="214">
        <v>1.0</v>
      </c>
      <c r="J25" s="232">
        <v>20.0</v>
      </c>
      <c r="K25" s="370">
        <v>20.0</v>
      </c>
      <c r="L25" s="100" t="s">
        <v>56</v>
      </c>
      <c r="M25" s="59"/>
      <c r="N25" s="59"/>
      <c r="O25" s="59"/>
      <c r="P25" s="59"/>
      <c r="Q25" s="59"/>
      <c r="R25" s="59"/>
      <c r="S25" s="59"/>
      <c r="T25" s="59"/>
      <c r="U25" s="59"/>
      <c r="V25" s="59"/>
      <c r="W25" s="166"/>
      <c r="X25" s="166"/>
      <c r="Y25" s="166"/>
      <c r="Z25" s="166"/>
    </row>
    <row r="26" ht="11.25" customHeight="1">
      <c r="A26" s="147" t="s">
        <v>940</v>
      </c>
      <c r="B26" s="147" t="s">
        <v>941</v>
      </c>
      <c r="C26" s="81" t="s">
        <v>52</v>
      </c>
      <c r="D26" s="92" t="s">
        <v>4018</v>
      </c>
      <c r="E26" s="224" t="s">
        <v>4019</v>
      </c>
      <c r="F26" s="165" t="s">
        <v>4020</v>
      </c>
      <c r="G26" s="6">
        <v>2.0</v>
      </c>
      <c r="H26" s="6">
        <v>2.0</v>
      </c>
      <c r="I26" s="6">
        <v>2.0</v>
      </c>
      <c r="J26" s="413">
        <v>10.0</v>
      </c>
      <c r="K26" s="326">
        <v>5.0</v>
      </c>
      <c r="L26" s="218" t="s">
        <v>58</v>
      </c>
      <c r="M26" s="59"/>
      <c r="N26" s="59"/>
      <c r="O26" s="59"/>
      <c r="P26" s="59"/>
      <c r="Q26" s="59"/>
      <c r="R26" s="59"/>
      <c r="S26" s="59"/>
      <c r="T26" s="59"/>
      <c r="U26" s="59"/>
      <c r="V26" s="59"/>
      <c r="W26" s="166"/>
      <c r="X26" s="166"/>
      <c r="Y26" s="166"/>
      <c r="Z26" s="166"/>
    </row>
    <row r="27" ht="11.25" customHeight="1">
      <c r="A27" s="147" t="s">
        <v>940</v>
      </c>
      <c r="B27" s="147" t="s">
        <v>968</v>
      </c>
      <c r="C27" s="81" t="s">
        <v>52</v>
      </c>
      <c r="D27" s="92" t="s">
        <v>4021</v>
      </c>
      <c r="E27" s="224" t="s">
        <v>4022</v>
      </c>
      <c r="F27" s="165" t="s">
        <v>4023</v>
      </c>
      <c r="G27" s="6">
        <v>2.0</v>
      </c>
      <c r="H27" s="6">
        <v>2.0</v>
      </c>
      <c r="I27" s="6">
        <v>2.0</v>
      </c>
      <c r="J27" s="413">
        <v>20.0</v>
      </c>
      <c r="K27" s="326">
        <v>10.0</v>
      </c>
      <c r="L27" s="218" t="s">
        <v>58</v>
      </c>
      <c r="M27" s="59"/>
      <c r="N27" s="59"/>
      <c r="O27" s="59"/>
      <c r="P27" s="59"/>
      <c r="Q27" s="59"/>
      <c r="R27" s="59"/>
      <c r="S27" s="59"/>
      <c r="T27" s="59"/>
      <c r="U27" s="59"/>
      <c r="V27" s="59"/>
      <c r="W27" s="166"/>
      <c r="X27" s="166"/>
      <c r="Y27" s="166"/>
      <c r="Z27" s="166"/>
    </row>
    <row r="28" ht="11.25" customHeight="1">
      <c r="A28" s="100" t="s">
        <v>903</v>
      </c>
      <c r="B28" s="100" t="s">
        <v>904</v>
      </c>
      <c r="C28" s="81" t="s">
        <v>52</v>
      </c>
      <c r="D28" s="147" t="s">
        <v>4029</v>
      </c>
      <c r="E28" s="148" t="s">
        <v>4030</v>
      </c>
      <c r="F28" s="165" t="s">
        <v>4020</v>
      </c>
      <c r="G28" s="82">
        <v>3.0</v>
      </c>
      <c r="H28" s="503">
        <v>2.0</v>
      </c>
      <c r="I28" s="6">
        <v>3.0</v>
      </c>
      <c r="J28" s="413">
        <v>10.0</v>
      </c>
      <c r="K28" s="326">
        <v>3.33</v>
      </c>
      <c r="L28" s="218" t="s">
        <v>58</v>
      </c>
      <c r="M28" s="59"/>
      <c r="N28" s="59"/>
      <c r="O28" s="59"/>
      <c r="P28" s="59"/>
      <c r="Q28" s="59"/>
      <c r="R28" s="59"/>
      <c r="S28" s="59"/>
      <c r="T28" s="59"/>
      <c r="U28" s="59"/>
      <c r="V28" s="59"/>
      <c r="W28" s="166"/>
      <c r="X28" s="166"/>
      <c r="Y28" s="166"/>
      <c r="Z28" s="166"/>
    </row>
    <row r="29" ht="11.25" customHeight="1">
      <c r="A29" s="100" t="s">
        <v>854</v>
      </c>
      <c r="B29" s="100" t="s">
        <v>855</v>
      </c>
      <c r="C29" s="81" t="s">
        <v>52</v>
      </c>
      <c r="D29" s="147" t="s">
        <v>4033</v>
      </c>
      <c r="E29" s="148" t="s">
        <v>4034</v>
      </c>
      <c r="F29" s="165" t="s">
        <v>4020</v>
      </c>
      <c r="G29" s="81">
        <v>4.0</v>
      </c>
      <c r="H29" s="81">
        <v>4.0</v>
      </c>
      <c r="I29" s="81">
        <v>4.0</v>
      </c>
      <c r="J29" s="221">
        <v>10.0</v>
      </c>
      <c r="K29" s="365">
        <v>2.5</v>
      </c>
      <c r="L29" s="218" t="s">
        <v>58</v>
      </c>
      <c r="M29" s="59"/>
      <c r="N29" s="59"/>
      <c r="O29" s="59"/>
      <c r="P29" s="59"/>
      <c r="Q29" s="59"/>
      <c r="R29" s="59"/>
      <c r="S29" s="59"/>
      <c r="T29" s="59"/>
      <c r="U29" s="59"/>
      <c r="V29" s="59"/>
      <c r="W29" s="166"/>
      <c r="X29" s="166"/>
      <c r="Y29" s="166"/>
      <c r="Z29" s="166"/>
    </row>
    <row r="30" ht="11.25" customHeight="1">
      <c r="A30" s="100" t="s">
        <v>1196</v>
      </c>
      <c r="B30" s="104" t="s">
        <v>4052</v>
      </c>
      <c r="C30" s="81" t="s">
        <v>52</v>
      </c>
      <c r="D30" s="74" t="s">
        <v>4053</v>
      </c>
      <c r="E30" s="236" t="s">
        <v>4054</v>
      </c>
      <c r="F30" s="527" t="s">
        <v>4055</v>
      </c>
      <c r="G30" s="81">
        <v>4.0</v>
      </c>
      <c r="H30" s="81">
        <v>1.0</v>
      </c>
      <c r="I30" s="81">
        <v>61.0</v>
      </c>
      <c r="J30" s="221">
        <v>10.0</v>
      </c>
      <c r="K30" s="365">
        <v>2.5</v>
      </c>
      <c r="L30" s="218" t="s">
        <v>59</v>
      </c>
      <c r="M30" s="59"/>
      <c r="N30" s="59"/>
      <c r="O30" s="59"/>
      <c r="P30" s="59"/>
      <c r="Q30" s="59"/>
      <c r="R30" s="59"/>
      <c r="S30" s="59"/>
      <c r="T30" s="59"/>
      <c r="U30" s="59"/>
      <c r="V30" s="59"/>
      <c r="W30" s="166"/>
      <c r="X30" s="166"/>
      <c r="Y30" s="166"/>
      <c r="Z30" s="166"/>
    </row>
    <row r="31" ht="11.25" customHeight="1">
      <c r="A31" s="100" t="s">
        <v>1224</v>
      </c>
      <c r="B31" s="104" t="s">
        <v>1225</v>
      </c>
      <c r="C31" s="81" t="s">
        <v>52</v>
      </c>
      <c r="D31" s="74" t="s">
        <v>4056</v>
      </c>
      <c r="E31" s="236" t="s">
        <v>4057</v>
      </c>
      <c r="F31" s="100" t="s">
        <v>3870</v>
      </c>
      <c r="G31" s="81">
        <v>3.0</v>
      </c>
      <c r="H31" s="81">
        <v>2.0</v>
      </c>
      <c r="I31" s="81">
        <v>4.0</v>
      </c>
      <c r="J31" s="221">
        <v>20.0</v>
      </c>
      <c r="K31" s="365">
        <v>6.66</v>
      </c>
      <c r="L31" s="218" t="s">
        <v>59</v>
      </c>
      <c r="M31" s="59"/>
      <c r="N31" s="59"/>
      <c r="O31" s="59"/>
      <c r="P31" s="59"/>
      <c r="Q31" s="59"/>
      <c r="R31" s="59"/>
      <c r="S31" s="59"/>
      <c r="T31" s="59"/>
      <c r="U31" s="59"/>
      <c r="V31" s="59"/>
      <c r="W31" s="166"/>
      <c r="X31" s="166"/>
      <c r="Y31" s="166"/>
      <c r="Z31" s="166"/>
    </row>
    <row r="32" ht="11.25" customHeight="1">
      <c r="A32" s="104" t="s">
        <v>1284</v>
      </c>
      <c r="B32" s="528" t="s">
        <v>1285</v>
      </c>
      <c r="C32" s="75" t="s">
        <v>52</v>
      </c>
      <c r="D32" s="97" t="s">
        <v>4058</v>
      </c>
      <c r="E32" s="259" t="s">
        <v>4059</v>
      </c>
      <c r="F32" s="407" t="s">
        <v>4060</v>
      </c>
      <c r="G32" s="81">
        <v>2.0</v>
      </c>
      <c r="H32" s="81">
        <v>2.0</v>
      </c>
      <c r="I32" s="81">
        <v>3.0</v>
      </c>
      <c r="J32" s="220">
        <v>20.0</v>
      </c>
      <c r="K32" s="365">
        <v>10.0</v>
      </c>
      <c r="L32" s="218" t="s">
        <v>63</v>
      </c>
      <c r="M32" s="59"/>
      <c r="N32" s="59"/>
      <c r="O32" s="59"/>
      <c r="P32" s="59"/>
      <c r="Q32" s="59"/>
      <c r="R32" s="59"/>
      <c r="S32" s="59"/>
      <c r="T32" s="59"/>
      <c r="U32" s="59"/>
      <c r="V32" s="59"/>
      <c r="W32" s="166"/>
      <c r="X32" s="166"/>
      <c r="Y32" s="166"/>
      <c r="Z32" s="166"/>
    </row>
    <row r="33" ht="11.25" customHeight="1">
      <c r="A33" s="100" t="s">
        <v>844</v>
      </c>
      <c r="B33" s="143" t="s">
        <v>876</v>
      </c>
      <c r="C33" s="81" t="s">
        <v>52</v>
      </c>
      <c r="D33" s="100" t="s">
        <v>4026</v>
      </c>
      <c r="E33" s="148" t="s">
        <v>4027</v>
      </c>
      <c r="F33" s="147" t="s">
        <v>4028</v>
      </c>
      <c r="G33" s="82">
        <v>2.0</v>
      </c>
      <c r="H33" s="250">
        <v>2.0</v>
      </c>
      <c r="I33" s="6">
        <v>3.0</v>
      </c>
      <c r="J33" s="413">
        <v>10.0</v>
      </c>
      <c r="K33" s="326">
        <v>5.0</v>
      </c>
      <c r="L33" s="218" t="s">
        <v>63</v>
      </c>
      <c r="M33" s="59"/>
      <c r="N33" s="59"/>
      <c r="O33" s="59"/>
      <c r="P33" s="59"/>
      <c r="Q33" s="59"/>
      <c r="R33" s="59"/>
      <c r="S33" s="59"/>
      <c r="T33" s="59"/>
      <c r="U33" s="59"/>
      <c r="V33" s="59"/>
      <c r="W33" s="166"/>
      <c r="X33" s="166"/>
      <c r="Y33" s="166"/>
      <c r="Z33" s="166"/>
    </row>
    <row r="34" ht="11.25" customHeight="1">
      <c r="A34" s="147" t="s">
        <v>3525</v>
      </c>
      <c r="B34" s="147" t="s">
        <v>3526</v>
      </c>
      <c r="C34" s="101" t="s">
        <v>52</v>
      </c>
      <c r="D34" s="248" t="s">
        <v>4061</v>
      </c>
      <c r="E34" s="88" t="s">
        <v>4062</v>
      </c>
      <c r="F34" s="529" t="s">
        <v>4063</v>
      </c>
      <c r="G34" s="82">
        <v>2.0</v>
      </c>
      <c r="H34" s="250">
        <v>2.0</v>
      </c>
      <c r="I34" s="6">
        <v>12.0</v>
      </c>
      <c r="J34" s="413">
        <v>20.0</v>
      </c>
      <c r="K34" s="326">
        <v>10.0</v>
      </c>
      <c r="L34" s="218" t="s">
        <v>65</v>
      </c>
      <c r="M34" s="59"/>
      <c r="N34" s="59"/>
      <c r="O34" s="59"/>
      <c r="P34" s="59"/>
      <c r="Q34" s="59"/>
      <c r="R34" s="59"/>
      <c r="S34" s="59"/>
      <c r="T34" s="59"/>
      <c r="U34" s="59"/>
      <c r="V34" s="59"/>
      <c r="W34" s="166"/>
      <c r="X34" s="166"/>
      <c r="Y34" s="166"/>
      <c r="Z34" s="166"/>
    </row>
    <row r="35" ht="11.25" customHeight="1">
      <c r="A35" s="271" t="s">
        <v>69</v>
      </c>
      <c r="B35" s="530" t="s">
        <v>1584</v>
      </c>
      <c r="C35" s="279" t="s">
        <v>52</v>
      </c>
      <c r="D35" s="278" t="s">
        <v>4064</v>
      </c>
      <c r="E35" s="341" t="s">
        <v>4065</v>
      </c>
      <c r="F35" s="531" t="s">
        <v>4066</v>
      </c>
      <c r="G35" s="532">
        <v>5.0</v>
      </c>
      <c r="H35" s="533">
        <v>5.0</v>
      </c>
      <c r="I35" s="534">
        <v>5.0</v>
      </c>
      <c r="J35" s="413">
        <v>20.0</v>
      </c>
      <c r="K35" s="535">
        <v>4.0</v>
      </c>
      <c r="L35" s="271" t="s">
        <v>69</v>
      </c>
      <c r="M35" s="439"/>
      <c r="N35" s="59"/>
      <c r="O35" s="59"/>
      <c r="P35" s="59"/>
      <c r="Q35" s="59"/>
      <c r="R35" s="59"/>
      <c r="S35" s="59"/>
      <c r="T35" s="59"/>
      <c r="U35" s="59"/>
      <c r="V35" s="59"/>
      <c r="W35" s="166"/>
      <c r="X35" s="166"/>
      <c r="Y35" s="166"/>
      <c r="Z35" s="166"/>
    </row>
    <row r="36" ht="11.25" customHeight="1">
      <c r="A36" s="271" t="s">
        <v>69</v>
      </c>
      <c r="B36" s="530" t="s">
        <v>1584</v>
      </c>
      <c r="C36" s="279" t="s">
        <v>52</v>
      </c>
      <c r="D36" s="536" t="s">
        <v>4067</v>
      </c>
      <c r="E36" s="537" t="s">
        <v>4068</v>
      </c>
      <c r="F36" s="530" t="s">
        <v>4069</v>
      </c>
      <c r="G36" s="538">
        <v>5.0</v>
      </c>
      <c r="H36" s="539">
        <v>5.0</v>
      </c>
      <c r="I36" s="534">
        <v>5.0</v>
      </c>
      <c r="J36" s="413">
        <v>20.0</v>
      </c>
      <c r="K36" s="535">
        <v>4.0</v>
      </c>
      <c r="L36" s="271" t="s">
        <v>69</v>
      </c>
      <c r="M36" s="97"/>
      <c r="N36" s="97"/>
      <c r="O36" s="97"/>
      <c r="P36" s="97"/>
      <c r="Q36" s="97"/>
      <c r="R36" s="97"/>
      <c r="S36" s="97"/>
      <c r="T36" s="97"/>
      <c r="U36" s="97"/>
      <c r="V36" s="97"/>
      <c r="W36" s="166"/>
      <c r="X36" s="166"/>
      <c r="Y36" s="166"/>
      <c r="Z36" s="166"/>
    </row>
    <row r="37" ht="11.25" customHeight="1">
      <c r="A37" s="271" t="s">
        <v>69</v>
      </c>
      <c r="B37" s="530" t="s">
        <v>1584</v>
      </c>
      <c r="C37" s="279" t="s">
        <v>52</v>
      </c>
      <c r="D37" s="540" t="s">
        <v>4070</v>
      </c>
      <c r="E37" s="537" t="s">
        <v>4071</v>
      </c>
      <c r="F37" s="531" t="s">
        <v>4072</v>
      </c>
      <c r="G37" s="532">
        <v>5.0</v>
      </c>
      <c r="H37" s="533">
        <v>5.0</v>
      </c>
      <c r="I37" s="534">
        <v>5.0</v>
      </c>
      <c r="J37" s="413">
        <v>20.0</v>
      </c>
      <c r="K37" s="535">
        <v>4.0</v>
      </c>
      <c r="L37" s="271" t="s">
        <v>69</v>
      </c>
      <c r="M37" s="97"/>
      <c r="N37" s="97"/>
      <c r="O37" s="97"/>
      <c r="P37" s="97"/>
      <c r="Q37" s="97"/>
      <c r="R37" s="97"/>
      <c r="S37" s="97"/>
      <c r="T37" s="97"/>
      <c r="U37" s="97"/>
      <c r="V37" s="97"/>
      <c r="W37" s="166"/>
      <c r="X37" s="166"/>
      <c r="Y37" s="166"/>
      <c r="Z37" s="166"/>
    </row>
    <row r="38" ht="11.25" customHeight="1">
      <c r="A38" s="271" t="s">
        <v>69</v>
      </c>
      <c r="B38" s="530" t="s">
        <v>1584</v>
      </c>
      <c r="C38" s="279" t="s">
        <v>52</v>
      </c>
      <c r="D38" s="540" t="s">
        <v>4073</v>
      </c>
      <c r="E38" s="537" t="s">
        <v>4074</v>
      </c>
      <c r="F38" s="531" t="s">
        <v>4075</v>
      </c>
      <c r="G38" s="532">
        <v>5.0</v>
      </c>
      <c r="H38" s="533">
        <v>5.0</v>
      </c>
      <c r="I38" s="534">
        <v>5.0</v>
      </c>
      <c r="J38" s="413">
        <v>20.0</v>
      </c>
      <c r="K38" s="535">
        <v>4.0</v>
      </c>
      <c r="L38" s="271" t="s">
        <v>69</v>
      </c>
      <c r="M38" s="97"/>
      <c r="N38" s="97"/>
      <c r="O38" s="97"/>
      <c r="P38" s="97"/>
      <c r="Q38" s="97"/>
      <c r="R38" s="97"/>
      <c r="S38" s="97"/>
      <c r="T38" s="97"/>
      <c r="U38" s="97"/>
      <c r="V38" s="97"/>
      <c r="W38" s="166"/>
      <c r="X38" s="166"/>
      <c r="Y38" s="166"/>
      <c r="Z38" s="166"/>
    </row>
    <row r="39" ht="11.25" customHeight="1">
      <c r="A39" s="271" t="s">
        <v>69</v>
      </c>
      <c r="B39" s="530" t="s">
        <v>1584</v>
      </c>
      <c r="C39" s="279" t="s">
        <v>52</v>
      </c>
      <c r="D39" s="540" t="s">
        <v>4076</v>
      </c>
      <c r="E39" s="537" t="s">
        <v>4077</v>
      </c>
      <c r="F39" s="531" t="s">
        <v>4078</v>
      </c>
      <c r="G39" s="532">
        <v>5.0</v>
      </c>
      <c r="H39" s="533">
        <v>5.0</v>
      </c>
      <c r="I39" s="534">
        <v>5.0</v>
      </c>
      <c r="J39" s="413">
        <v>20.0</v>
      </c>
      <c r="K39" s="535">
        <v>4.0</v>
      </c>
      <c r="L39" s="271" t="s">
        <v>69</v>
      </c>
      <c r="M39" s="97"/>
      <c r="N39" s="97"/>
      <c r="O39" s="97"/>
      <c r="P39" s="97"/>
      <c r="Q39" s="97"/>
      <c r="R39" s="97"/>
      <c r="S39" s="97"/>
      <c r="T39" s="97"/>
      <c r="U39" s="97"/>
      <c r="V39" s="97"/>
      <c r="W39" s="166"/>
      <c r="X39" s="166"/>
      <c r="Y39" s="166"/>
      <c r="Z39" s="166"/>
    </row>
    <row r="40" ht="11.25" customHeight="1">
      <c r="A40" s="271" t="s">
        <v>69</v>
      </c>
      <c r="B40" s="530" t="s">
        <v>1584</v>
      </c>
      <c r="C40" s="279" t="s">
        <v>52</v>
      </c>
      <c r="D40" s="541" t="s">
        <v>4079</v>
      </c>
      <c r="E40" s="537" t="s">
        <v>4080</v>
      </c>
      <c r="F40" s="531" t="s">
        <v>4081</v>
      </c>
      <c r="G40" s="532">
        <v>5.0</v>
      </c>
      <c r="H40" s="533">
        <v>5.0</v>
      </c>
      <c r="I40" s="534">
        <v>5.0</v>
      </c>
      <c r="J40" s="413">
        <v>20.0</v>
      </c>
      <c r="K40" s="535">
        <v>4.0</v>
      </c>
      <c r="L40" s="271" t="s">
        <v>69</v>
      </c>
      <c r="M40" s="97"/>
      <c r="N40" s="97"/>
      <c r="O40" s="97"/>
      <c r="P40" s="97"/>
      <c r="Q40" s="97"/>
      <c r="R40" s="97"/>
      <c r="S40" s="97"/>
      <c r="T40" s="97"/>
      <c r="U40" s="97"/>
      <c r="V40" s="97"/>
      <c r="W40" s="166"/>
      <c r="X40" s="166"/>
      <c r="Y40" s="166"/>
      <c r="Z40" s="166"/>
    </row>
    <row r="41" ht="11.25" customHeight="1">
      <c r="A41" s="271" t="s">
        <v>69</v>
      </c>
      <c r="B41" s="530" t="s">
        <v>1584</v>
      </c>
      <c r="C41" s="279" t="s">
        <v>52</v>
      </c>
      <c r="D41" s="540" t="s">
        <v>4082</v>
      </c>
      <c r="E41" s="537" t="s">
        <v>4083</v>
      </c>
      <c r="F41" s="531" t="s">
        <v>4069</v>
      </c>
      <c r="G41" s="532">
        <v>5.0</v>
      </c>
      <c r="H41" s="533">
        <v>5.0</v>
      </c>
      <c r="I41" s="534">
        <v>5.0</v>
      </c>
      <c r="J41" s="413">
        <v>20.0</v>
      </c>
      <c r="K41" s="535">
        <v>4.0</v>
      </c>
      <c r="L41" s="271" t="s">
        <v>69</v>
      </c>
      <c r="M41" s="97"/>
      <c r="N41" s="97"/>
      <c r="O41" s="97"/>
      <c r="P41" s="97"/>
      <c r="Q41" s="97"/>
      <c r="R41" s="97"/>
      <c r="S41" s="97"/>
      <c r="T41" s="97"/>
      <c r="U41" s="97"/>
      <c r="V41" s="97"/>
      <c r="W41" s="166"/>
      <c r="X41" s="166"/>
      <c r="Y41" s="166"/>
      <c r="Z41" s="166"/>
    </row>
    <row r="42" ht="11.25" customHeight="1">
      <c r="A42" s="271" t="s">
        <v>69</v>
      </c>
      <c r="B42" s="530" t="s">
        <v>1584</v>
      </c>
      <c r="C42" s="279" t="s">
        <v>52</v>
      </c>
      <c r="D42" s="540" t="s">
        <v>4084</v>
      </c>
      <c r="E42" s="537" t="s">
        <v>4085</v>
      </c>
      <c r="F42" s="531" t="s">
        <v>4086</v>
      </c>
      <c r="G42" s="532">
        <v>5.0</v>
      </c>
      <c r="H42" s="533">
        <v>5.0</v>
      </c>
      <c r="I42" s="534">
        <v>5.0</v>
      </c>
      <c r="J42" s="413">
        <v>20.0</v>
      </c>
      <c r="K42" s="535">
        <v>4.0</v>
      </c>
      <c r="L42" s="271" t="s">
        <v>69</v>
      </c>
      <c r="M42" s="97"/>
      <c r="N42" s="97"/>
      <c r="O42" s="97"/>
      <c r="P42" s="97"/>
      <c r="Q42" s="97"/>
      <c r="R42" s="97"/>
      <c r="S42" s="97"/>
      <c r="T42" s="97"/>
      <c r="U42" s="97"/>
      <c r="V42" s="97"/>
      <c r="W42" s="166"/>
      <c r="X42" s="166"/>
      <c r="Y42" s="166"/>
      <c r="Z42" s="166"/>
    </row>
    <row r="43" ht="11.25" customHeight="1">
      <c r="A43" s="271" t="s">
        <v>69</v>
      </c>
      <c r="B43" s="530" t="s">
        <v>1584</v>
      </c>
      <c r="C43" s="279" t="s">
        <v>52</v>
      </c>
      <c r="D43" s="540" t="s">
        <v>4087</v>
      </c>
      <c r="E43" s="537" t="s">
        <v>4088</v>
      </c>
      <c r="F43" s="531" t="s">
        <v>4089</v>
      </c>
      <c r="G43" s="532">
        <v>5.0</v>
      </c>
      <c r="H43" s="533">
        <v>5.0</v>
      </c>
      <c r="I43" s="534">
        <v>5.0</v>
      </c>
      <c r="J43" s="413">
        <v>20.0</v>
      </c>
      <c r="K43" s="535">
        <v>4.0</v>
      </c>
      <c r="L43" s="271" t="s">
        <v>69</v>
      </c>
      <c r="M43" s="97"/>
      <c r="N43" s="97"/>
      <c r="O43" s="97"/>
      <c r="P43" s="97"/>
      <c r="Q43" s="97"/>
      <c r="R43" s="97"/>
      <c r="S43" s="97"/>
      <c r="T43" s="97"/>
      <c r="U43" s="97"/>
      <c r="V43" s="97"/>
      <c r="W43" s="166"/>
      <c r="X43" s="166"/>
      <c r="Y43" s="166"/>
      <c r="Z43" s="166"/>
    </row>
    <row r="44" ht="11.25" customHeight="1">
      <c r="A44" s="271" t="s">
        <v>69</v>
      </c>
      <c r="B44" s="530" t="s">
        <v>1584</v>
      </c>
      <c r="C44" s="279" t="s">
        <v>52</v>
      </c>
      <c r="D44" s="540" t="s">
        <v>4090</v>
      </c>
      <c r="E44" s="537" t="s">
        <v>4091</v>
      </c>
      <c r="F44" s="531" t="s">
        <v>4092</v>
      </c>
      <c r="G44" s="532">
        <v>5.0</v>
      </c>
      <c r="H44" s="533">
        <v>5.0</v>
      </c>
      <c r="I44" s="534">
        <v>5.0</v>
      </c>
      <c r="J44" s="413">
        <v>20.0</v>
      </c>
      <c r="K44" s="535">
        <v>4.0</v>
      </c>
      <c r="L44" s="271" t="s">
        <v>69</v>
      </c>
      <c r="M44" s="439"/>
      <c r="N44" s="59"/>
      <c r="O44" s="59"/>
      <c r="P44" s="59"/>
      <c r="Q44" s="59"/>
      <c r="R44" s="59"/>
      <c r="S44" s="59"/>
      <c r="T44" s="59"/>
      <c r="U44" s="59"/>
      <c r="V44" s="59"/>
      <c r="W44" s="166"/>
      <c r="X44" s="166"/>
      <c r="Y44" s="166"/>
      <c r="Z44" s="166"/>
    </row>
    <row r="45" ht="11.25" customHeight="1">
      <c r="A45" s="271" t="s">
        <v>69</v>
      </c>
      <c r="B45" s="530" t="s">
        <v>1584</v>
      </c>
      <c r="C45" s="279" t="s">
        <v>52</v>
      </c>
      <c r="D45" s="540" t="s">
        <v>4093</v>
      </c>
      <c r="E45" s="537" t="s">
        <v>4094</v>
      </c>
      <c r="F45" s="531" t="s">
        <v>4095</v>
      </c>
      <c r="G45" s="532">
        <v>5.0</v>
      </c>
      <c r="H45" s="533">
        <v>5.0</v>
      </c>
      <c r="I45" s="534">
        <v>5.0</v>
      </c>
      <c r="J45" s="413">
        <v>20.0</v>
      </c>
      <c r="K45" s="535">
        <v>4.0</v>
      </c>
      <c r="L45" s="271" t="s">
        <v>69</v>
      </c>
      <c r="M45" s="439"/>
      <c r="N45" s="59"/>
      <c r="O45" s="59"/>
      <c r="P45" s="59"/>
      <c r="Q45" s="59"/>
      <c r="R45" s="59"/>
      <c r="S45" s="59"/>
      <c r="T45" s="59"/>
      <c r="U45" s="59"/>
      <c r="V45" s="59"/>
      <c r="W45" s="166"/>
      <c r="X45" s="166"/>
      <c r="Y45" s="166"/>
      <c r="Z45" s="166"/>
    </row>
    <row r="46" ht="11.25" customHeight="1">
      <c r="A46" s="271" t="s">
        <v>69</v>
      </c>
      <c r="B46" s="530" t="s">
        <v>1584</v>
      </c>
      <c r="C46" s="279" t="s">
        <v>52</v>
      </c>
      <c r="D46" s="531" t="s">
        <v>4096</v>
      </c>
      <c r="E46" s="537" t="s">
        <v>4097</v>
      </c>
      <c r="F46" s="531" t="s">
        <v>4098</v>
      </c>
      <c r="G46" s="532">
        <v>5.0</v>
      </c>
      <c r="H46" s="533">
        <v>5.0</v>
      </c>
      <c r="I46" s="534">
        <v>5.0</v>
      </c>
      <c r="J46" s="413">
        <v>10.0</v>
      </c>
      <c r="K46" s="535">
        <v>2.5</v>
      </c>
      <c r="L46" s="271" t="s">
        <v>69</v>
      </c>
      <c r="M46" s="439"/>
      <c r="N46" s="59"/>
      <c r="O46" s="59"/>
      <c r="P46" s="59"/>
      <c r="Q46" s="59"/>
      <c r="R46" s="59"/>
      <c r="S46" s="59"/>
      <c r="T46" s="59"/>
      <c r="U46" s="59"/>
      <c r="V46" s="59"/>
      <c r="W46" s="166"/>
      <c r="X46" s="166"/>
      <c r="Y46" s="166"/>
      <c r="Z46" s="166"/>
    </row>
    <row r="47" ht="11.25" customHeight="1">
      <c r="A47" s="100" t="s">
        <v>4099</v>
      </c>
      <c r="B47" s="100" t="s">
        <v>4100</v>
      </c>
      <c r="C47" s="81" t="s">
        <v>52</v>
      </c>
      <c r="D47" s="100" t="s">
        <v>4101</v>
      </c>
      <c r="E47" s="148" t="s">
        <v>4102</v>
      </c>
      <c r="F47" s="190" t="s">
        <v>4103</v>
      </c>
      <c r="G47" s="323">
        <v>2.0</v>
      </c>
      <c r="H47" s="542">
        <v>2.0</v>
      </c>
      <c r="I47" s="51">
        <v>2.0</v>
      </c>
      <c r="J47" s="285">
        <v>20.0</v>
      </c>
      <c r="K47" s="543">
        <v>10.0</v>
      </c>
      <c r="L47" s="271" t="s">
        <v>74</v>
      </c>
      <c r="M47" s="59"/>
      <c r="N47" s="59"/>
      <c r="O47" s="59"/>
      <c r="P47" s="59"/>
      <c r="Q47" s="59"/>
      <c r="R47" s="59"/>
      <c r="S47" s="59"/>
      <c r="T47" s="59"/>
      <c r="U47" s="59"/>
      <c r="V47" s="59"/>
      <c r="W47" s="166"/>
      <c r="X47" s="166"/>
      <c r="Y47" s="166"/>
      <c r="Z47" s="166"/>
    </row>
    <row r="48" ht="11.25" customHeight="1">
      <c r="A48" s="100" t="s">
        <v>4099</v>
      </c>
      <c r="B48" s="100" t="s">
        <v>4100</v>
      </c>
      <c r="C48" s="81" t="s">
        <v>52</v>
      </c>
      <c r="D48" s="100" t="s">
        <v>4104</v>
      </c>
      <c r="E48" s="100" t="s">
        <v>4105</v>
      </c>
      <c r="F48" s="100" t="s">
        <v>4106</v>
      </c>
      <c r="G48" s="483">
        <v>2.0</v>
      </c>
      <c r="H48" s="501">
        <v>2.0</v>
      </c>
      <c r="I48" s="323">
        <v>2.0</v>
      </c>
      <c r="J48" s="324">
        <v>20.0</v>
      </c>
      <c r="K48" s="535">
        <v>10.0</v>
      </c>
      <c r="L48" s="271" t="s">
        <v>74</v>
      </c>
      <c r="M48" s="97"/>
      <c r="N48" s="97"/>
      <c r="O48" s="97"/>
      <c r="P48" s="97"/>
      <c r="Q48" s="97"/>
      <c r="R48" s="97"/>
      <c r="S48" s="97"/>
      <c r="T48" s="97"/>
      <c r="U48" s="97"/>
      <c r="V48" s="97"/>
      <c r="W48" s="166"/>
      <c r="X48" s="166"/>
      <c r="Y48" s="166"/>
      <c r="Z48" s="166"/>
    </row>
    <row r="49" ht="11.25" customHeight="1">
      <c r="A49" s="100" t="s">
        <v>4099</v>
      </c>
      <c r="B49" s="147" t="s">
        <v>4107</v>
      </c>
      <c r="C49" s="81" t="s">
        <v>52</v>
      </c>
      <c r="D49" s="100" t="s">
        <v>4108</v>
      </c>
      <c r="E49" s="148" t="s">
        <v>4109</v>
      </c>
      <c r="F49" s="100" t="s">
        <v>4106</v>
      </c>
      <c r="G49" s="483">
        <v>2.0</v>
      </c>
      <c r="H49" s="501">
        <v>2.0</v>
      </c>
      <c r="I49" s="323">
        <v>2.0</v>
      </c>
      <c r="J49" s="324">
        <v>20.0</v>
      </c>
      <c r="K49" s="535">
        <v>10.0</v>
      </c>
      <c r="L49" s="271" t="s">
        <v>74</v>
      </c>
      <c r="M49" s="97"/>
      <c r="N49" s="97"/>
      <c r="O49" s="97"/>
      <c r="P49" s="97"/>
      <c r="Q49" s="97"/>
      <c r="R49" s="97"/>
      <c r="S49" s="97"/>
      <c r="T49" s="97"/>
      <c r="U49" s="97"/>
      <c r="V49" s="97"/>
      <c r="W49" s="166"/>
      <c r="X49" s="166"/>
      <c r="Y49" s="166"/>
      <c r="Z49" s="166"/>
    </row>
    <row r="50" ht="11.25" customHeight="1">
      <c r="A50" s="100" t="s">
        <v>4110</v>
      </c>
      <c r="B50" s="100" t="s">
        <v>4111</v>
      </c>
      <c r="C50" s="81" t="s">
        <v>52</v>
      </c>
      <c r="D50" s="147" t="s">
        <v>4112</v>
      </c>
      <c r="E50" s="148" t="s">
        <v>4113</v>
      </c>
      <c r="F50" s="147" t="s">
        <v>4114</v>
      </c>
      <c r="G50" s="484">
        <v>2.0</v>
      </c>
      <c r="H50" s="544">
        <v>1.0</v>
      </c>
      <c r="I50" s="323">
        <v>2.0</v>
      </c>
      <c r="J50" s="324">
        <v>20.0</v>
      </c>
      <c r="K50" s="535">
        <v>10.0</v>
      </c>
      <c r="L50" s="271" t="s">
        <v>74</v>
      </c>
      <c r="M50" s="97"/>
      <c r="N50" s="97"/>
      <c r="O50" s="97"/>
      <c r="P50" s="97"/>
      <c r="Q50" s="97"/>
      <c r="R50" s="97"/>
      <c r="S50" s="97"/>
      <c r="T50" s="97"/>
      <c r="U50" s="97"/>
      <c r="V50" s="97"/>
      <c r="W50" s="166"/>
      <c r="X50" s="166"/>
      <c r="Y50" s="166"/>
      <c r="Z50" s="166"/>
    </row>
    <row r="51" ht="11.25" customHeight="1">
      <c r="A51" s="100" t="s">
        <v>4115</v>
      </c>
      <c r="B51" s="100" t="s">
        <v>4116</v>
      </c>
      <c r="C51" s="81" t="s">
        <v>52</v>
      </c>
      <c r="D51" s="147" t="s">
        <v>4117</v>
      </c>
      <c r="E51" s="148" t="s">
        <v>4118</v>
      </c>
      <c r="F51" s="147" t="s">
        <v>4119</v>
      </c>
      <c r="G51" s="484">
        <v>2.0</v>
      </c>
      <c r="H51" s="544">
        <v>1.0</v>
      </c>
      <c r="I51" s="323">
        <v>2.0</v>
      </c>
      <c r="J51" s="324">
        <v>20.0</v>
      </c>
      <c r="K51" s="535">
        <v>10.0</v>
      </c>
      <c r="L51" s="271" t="s">
        <v>74</v>
      </c>
      <c r="M51" s="97"/>
      <c r="N51" s="97"/>
      <c r="O51" s="97"/>
      <c r="P51" s="97"/>
      <c r="Q51" s="97"/>
      <c r="R51" s="97"/>
      <c r="S51" s="97"/>
      <c r="T51" s="97"/>
      <c r="U51" s="97"/>
      <c r="V51" s="97"/>
      <c r="W51" s="166"/>
      <c r="X51" s="166"/>
      <c r="Y51" s="166"/>
      <c r="Z51" s="166"/>
    </row>
    <row r="52" ht="11.25" customHeight="1">
      <c r="A52" s="100" t="s">
        <v>4115</v>
      </c>
      <c r="B52" s="100" t="s">
        <v>4120</v>
      </c>
      <c r="C52" s="81" t="s">
        <v>52</v>
      </c>
      <c r="D52" s="147" t="s">
        <v>4121</v>
      </c>
      <c r="E52" s="148" t="s">
        <v>4122</v>
      </c>
      <c r="F52" s="147" t="s">
        <v>4114</v>
      </c>
      <c r="G52" s="484">
        <v>2.0</v>
      </c>
      <c r="H52" s="544">
        <v>1.0</v>
      </c>
      <c r="I52" s="323">
        <v>2.0</v>
      </c>
      <c r="J52" s="324">
        <v>10.0</v>
      </c>
      <c r="K52" s="535">
        <v>5.0</v>
      </c>
      <c r="L52" s="271" t="s">
        <v>74</v>
      </c>
      <c r="M52" s="97"/>
      <c r="N52" s="97"/>
      <c r="O52" s="97"/>
      <c r="P52" s="97"/>
      <c r="Q52" s="97"/>
      <c r="R52" s="97"/>
      <c r="S52" s="97"/>
      <c r="T52" s="97"/>
      <c r="U52" s="97"/>
      <c r="V52" s="97"/>
      <c r="W52" s="166"/>
      <c r="X52" s="166"/>
      <c r="Y52" s="166"/>
      <c r="Z52" s="166"/>
    </row>
    <row r="53" ht="11.25" customHeight="1">
      <c r="A53" s="100" t="s">
        <v>4115</v>
      </c>
      <c r="B53" s="100" t="s">
        <v>4123</v>
      </c>
      <c r="C53" s="81" t="s">
        <v>52</v>
      </c>
      <c r="D53" s="147" t="s">
        <v>4124</v>
      </c>
      <c r="E53" s="148" t="s">
        <v>4125</v>
      </c>
      <c r="F53" s="147" t="s">
        <v>4114</v>
      </c>
      <c r="G53" s="484">
        <v>2.0</v>
      </c>
      <c r="H53" s="544">
        <v>1.0</v>
      </c>
      <c r="I53" s="323">
        <v>2.0</v>
      </c>
      <c r="J53" s="324">
        <v>20.0</v>
      </c>
      <c r="K53" s="535">
        <v>10.0</v>
      </c>
      <c r="L53" s="271" t="s">
        <v>74</v>
      </c>
      <c r="M53" s="97"/>
      <c r="N53" s="97"/>
      <c r="O53" s="97"/>
      <c r="P53" s="97"/>
      <c r="Q53" s="97"/>
      <c r="R53" s="97"/>
      <c r="S53" s="97"/>
      <c r="T53" s="97"/>
      <c r="U53" s="97"/>
      <c r="V53" s="97"/>
      <c r="W53" s="166"/>
      <c r="X53" s="166"/>
      <c r="Y53" s="166"/>
      <c r="Z53" s="166"/>
    </row>
    <row r="54" ht="11.25" customHeight="1">
      <c r="A54" s="100" t="s">
        <v>4115</v>
      </c>
      <c r="B54" s="100" t="s">
        <v>4126</v>
      </c>
      <c r="C54" s="81" t="s">
        <v>52</v>
      </c>
      <c r="D54" s="147" t="s">
        <v>4127</v>
      </c>
      <c r="E54" s="148" t="s">
        <v>4128</v>
      </c>
      <c r="F54" s="147" t="s">
        <v>4114</v>
      </c>
      <c r="G54" s="484">
        <v>2.0</v>
      </c>
      <c r="H54" s="544">
        <v>1.0</v>
      </c>
      <c r="I54" s="323">
        <v>2.0</v>
      </c>
      <c r="J54" s="324">
        <v>20.0</v>
      </c>
      <c r="K54" s="535">
        <v>10.0</v>
      </c>
      <c r="L54" s="271" t="s">
        <v>74</v>
      </c>
      <c r="M54" s="97"/>
      <c r="N54" s="97"/>
      <c r="O54" s="97"/>
      <c r="P54" s="97"/>
      <c r="Q54" s="97"/>
      <c r="R54" s="97"/>
      <c r="S54" s="97"/>
      <c r="T54" s="97"/>
      <c r="U54" s="97"/>
      <c r="V54" s="97"/>
      <c r="W54" s="166"/>
      <c r="X54" s="166"/>
      <c r="Y54" s="166"/>
      <c r="Z54" s="166"/>
    </row>
    <row r="55" ht="11.25" customHeight="1">
      <c r="A55" s="100" t="s">
        <v>4115</v>
      </c>
      <c r="B55" s="100" t="s">
        <v>4126</v>
      </c>
      <c r="C55" s="81" t="s">
        <v>52</v>
      </c>
      <c r="D55" s="147" t="s">
        <v>4129</v>
      </c>
      <c r="E55" s="148" t="s">
        <v>4130</v>
      </c>
      <c r="F55" s="147" t="s">
        <v>4131</v>
      </c>
      <c r="G55" s="484">
        <v>2.0</v>
      </c>
      <c r="H55" s="544">
        <v>1.0</v>
      </c>
      <c r="I55" s="323">
        <v>2.0</v>
      </c>
      <c r="J55" s="324">
        <v>20.0</v>
      </c>
      <c r="K55" s="535">
        <v>10.0</v>
      </c>
      <c r="L55" s="271" t="s">
        <v>74</v>
      </c>
      <c r="M55" s="97"/>
      <c r="N55" s="97"/>
      <c r="O55" s="97"/>
      <c r="P55" s="97"/>
      <c r="Q55" s="97"/>
      <c r="R55" s="97"/>
      <c r="S55" s="97"/>
      <c r="T55" s="97"/>
      <c r="U55" s="97"/>
      <c r="V55" s="97"/>
      <c r="W55" s="166"/>
      <c r="X55" s="166"/>
      <c r="Y55" s="166"/>
      <c r="Z55" s="166"/>
    </row>
    <row r="56" ht="11.25" customHeight="1">
      <c r="A56" s="100" t="s">
        <v>4115</v>
      </c>
      <c r="B56" s="100" t="s">
        <v>4132</v>
      </c>
      <c r="C56" s="81" t="s">
        <v>52</v>
      </c>
      <c r="D56" s="147" t="s">
        <v>4133</v>
      </c>
      <c r="E56" s="148" t="s">
        <v>4134</v>
      </c>
      <c r="F56" s="147" t="s">
        <v>4135</v>
      </c>
      <c r="G56" s="484">
        <v>2.0</v>
      </c>
      <c r="H56" s="544">
        <v>1.0</v>
      </c>
      <c r="I56" s="323">
        <v>2.0</v>
      </c>
      <c r="J56" s="324">
        <v>20.0</v>
      </c>
      <c r="K56" s="535">
        <v>10.0</v>
      </c>
      <c r="L56" s="271" t="s">
        <v>74</v>
      </c>
      <c r="M56" s="97"/>
      <c r="N56" s="97"/>
      <c r="O56" s="97"/>
      <c r="P56" s="97"/>
      <c r="Q56" s="97"/>
      <c r="R56" s="97"/>
      <c r="S56" s="97"/>
      <c r="T56" s="97"/>
      <c r="U56" s="97"/>
      <c r="V56" s="97"/>
      <c r="W56" s="166"/>
      <c r="X56" s="166"/>
      <c r="Y56" s="166"/>
      <c r="Z56" s="166"/>
    </row>
    <row r="57" ht="11.25" customHeight="1">
      <c r="A57" s="100" t="s">
        <v>4110</v>
      </c>
      <c r="B57" s="100" t="s">
        <v>4136</v>
      </c>
      <c r="C57" s="81" t="s">
        <v>52</v>
      </c>
      <c r="D57" s="147" t="s">
        <v>4137</v>
      </c>
      <c r="E57" s="148" t="s">
        <v>4138</v>
      </c>
      <c r="F57" s="147" t="s">
        <v>4114</v>
      </c>
      <c r="G57" s="484">
        <v>2.0</v>
      </c>
      <c r="H57" s="544">
        <v>2.0</v>
      </c>
      <c r="I57" s="323">
        <v>2.0</v>
      </c>
      <c r="J57" s="324">
        <v>20.0</v>
      </c>
      <c r="K57" s="535">
        <v>10.0</v>
      </c>
      <c r="L57" s="271" t="s">
        <v>74</v>
      </c>
      <c r="M57" s="97"/>
      <c r="N57" s="97"/>
      <c r="O57" s="97"/>
      <c r="P57" s="97"/>
      <c r="Q57" s="97"/>
      <c r="R57" s="97"/>
      <c r="S57" s="97"/>
      <c r="T57" s="97"/>
      <c r="U57" s="97"/>
      <c r="V57" s="97"/>
      <c r="W57" s="166"/>
      <c r="X57" s="166"/>
      <c r="Y57" s="166"/>
      <c r="Z57" s="166"/>
    </row>
    <row r="58" ht="11.25" customHeight="1">
      <c r="A58" s="100" t="s">
        <v>4139</v>
      </c>
      <c r="B58" s="100" t="s">
        <v>4140</v>
      </c>
      <c r="C58" s="81" t="s">
        <v>52</v>
      </c>
      <c r="D58" s="147" t="s">
        <v>4141</v>
      </c>
      <c r="E58" s="148" t="s">
        <v>4142</v>
      </c>
      <c r="F58" s="147" t="s">
        <v>4143</v>
      </c>
      <c r="G58" s="484">
        <v>2.0</v>
      </c>
      <c r="H58" s="544">
        <v>2.0</v>
      </c>
      <c r="I58" s="323">
        <v>2.0</v>
      </c>
      <c r="J58" s="324">
        <v>20.0</v>
      </c>
      <c r="K58" s="535">
        <v>10.0</v>
      </c>
      <c r="L58" s="271" t="s">
        <v>74</v>
      </c>
      <c r="M58" s="97"/>
      <c r="N58" s="97"/>
      <c r="O58" s="97"/>
      <c r="P58" s="97"/>
      <c r="Q58" s="97"/>
      <c r="R58" s="97"/>
      <c r="S58" s="97"/>
      <c r="T58" s="97"/>
      <c r="U58" s="97"/>
      <c r="V58" s="97"/>
      <c r="W58" s="166"/>
      <c r="X58" s="166"/>
      <c r="Y58" s="166"/>
      <c r="Z58" s="166"/>
    </row>
    <row r="59" ht="11.25" customHeight="1">
      <c r="A59" s="100" t="s">
        <v>4139</v>
      </c>
      <c r="B59" s="100" t="s">
        <v>4144</v>
      </c>
      <c r="C59" s="81" t="s">
        <v>52</v>
      </c>
      <c r="D59" s="147" t="s">
        <v>4145</v>
      </c>
      <c r="E59" s="148" t="s">
        <v>4146</v>
      </c>
      <c r="F59" s="147" t="s">
        <v>4143</v>
      </c>
      <c r="G59" s="484">
        <v>2.0</v>
      </c>
      <c r="H59" s="544">
        <v>2.0</v>
      </c>
      <c r="I59" s="323">
        <v>2.0</v>
      </c>
      <c r="J59" s="324">
        <v>20.0</v>
      </c>
      <c r="K59" s="535">
        <v>10.0</v>
      </c>
      <c r="L59" s="271" t="s">
        <v>74</v>
      </c>
      <c r="M59" s="97"/>
      <c r="N59" s="97"/>
      <c r="O59" s="97"/>
      <c r="P59" s="97"/>
      <c r="Q59" s="97"/>
      <c r="R59" s="97"/>
      <c r="S59" s="97"/>
      <c r="T59" s="97"/>
      <c r="U59" s="97"/>
      <c r="V59" s="97"/>
      <c r="W59" s="166"/>
      <c r="X59" s="166"/>
      <c r="Y59" s="166"/>
      <c r="Z59" s="166"/>
    </row>
    <row r="60" ht="11.25" customHeight="1">
      <c r="A60" s="100" t="s">
        <v>4147</v>
      </c>
      <c r="B60" s="100" t="s">
        <v>4148</v>
      </c>
      <c r="C60" s="81" t="s">
        <v>52</v>
      </c>
      <c r="D60" s="147" t="s">
        <v>4149</v>
      </c>
      <c r="E60" s="148" t="s">
        <v>4150</v>
      </c>
      <c r="F60" s="147" t="s">
        <v>4151</v>
      </c>
      <c r="G60" s="484">
        <v>2.0</v>
      </c>
      <c r="H60" s="545">
        <v>2.0</v>
      </c>
      <c r="I60" s="484">
        <v>2.0</v>
      </c>
      <c r="J60" s="324">
        <v>20.0</v>
      </c>
      <c r="K60" s="535">
        <v>10.0</v>
      </c>
      <c r="L60" s="271" t="s">
        <v>74</v>
      </c>
      <c r="M60" s="97"/>
      <c r="N60" s="97"/>
      <c r="O60" s="97"/>
      <c r="P60" s="97"/>
      <c r="Q60" s="97"/>
      <c r="R60" s="97"/>
      <c r="S60" s="97"/>
      <c r="T60" s="97"/>
      <c r="U60" s="97"/>
      <c r="V60" s="97"/>
      <c r="W60" s="166"/>
      <c r="X60" s="166"/>
      <c r="Y60" s="166"/>
      <c r="Z60" s="166"/>
    </row>
    <row r="61" ht="11.25" customHeight="1">
      <c r="A61" s="100" t="s">
        <v>4099</v>
      </c>
      <c r="B61" s="100" t="s">
        <v>4100</v>
      </c>
      <c r="C61" s="81" t="s">
        <v>52</v>
      </c>
      <c r="D61" s="100" t="s">
        <v>4101</v>
      </c>
      <c r="E61" s="148" t="s">
        <v>4102</v>
      </c>
      <c r="F61" s="190" t="s">
        <v>4103</v>
      </c>
      <c r="G61" s="323">
        <v>2.0</v>
      </c>
      <c r="H61" s="542">
        <v>2.0</v>
      </c>
      <c r="I61" s="51">
        <v>2.0</v>
      </c>
      <c r="J61" s="285">
        <v>20.0</v>
      </c>
      <c r="K61" s="543">
        <v>10.0</v>
      </c>
      <c r="L61" s="271" t="s">
        <v>76</v>
      </c>
      <c r="M61" s="97"/>
      <c r="N61" s="97"/>
      <c r="O61" s="97"/>
      <c r="P61" s="97"/>
      <c r="Q61" s="97"/>
      <c r="R61" s="97"/>
      <c r="S61" s="97"/>
      <c r="T61" s="97"/>
      <c r="U61" s="97"/>
      <c r="V61" s="97"/>
      <c r="W61" s="166"/>
      <c r="X61" s="166"/>
      <c r="Y61" s="166"/>
      <c r="Z61" s="166"/>
    </row>
    <row r="62" ht="11.25" customHeight="1">
      <c r="A62" s="100" t="s">
        <v>4099</v>
      </c>
      <c r="B62" s="100" t="s">
        <v>4100</v>
      </c>
      <c r="C62" s="81" t="s">
        <v>52</v>
      </c>
      <c r="D62" s="100" t="s">
        <v>4104</v>
      </c>
      <c r="E62" s="100" t="s">
        <v>4105</v>
      </c>
      <c r="F62" s="100" t="s">
        <v>4106</v>
      </c>
      <c r="G62" s="483">
        <v>2.0</v>
      </c>
      <c r="H62" s="501">
        <v>2.0</v>
      </c>
      <c r="I62" s="323">
        <v>2.0</v>
      </c>
      <c r="J62" s="324">
        <v>20.0</v>
      </c>
      <c r="K62" s="535">
        <v>10.0</v>
      </c>
      <c r="L62" s="271" t="s">
        <v>76</v>
      </c>
      <c r="M62" s="97"/>
      <c r="N62" s="97"/>
      <c r="O62" s="97"/>
      <c r="P62" s="97"/>
      <c r="Q62" s="97"/>
      <c r="R62" s="97"/>
      <c r="S62" s="97"/>
      <c r="T62" s="97"/>
      <c r="U62" s="97"/>
      <c r="V62" s="97"/>
      <c r="W62" s="166"/>
      <c r="X62" s="166"/>
      <c r="Y62" s="166"/>
      <c r="Z62" s="166"/>
    </row>
    <row r="63" ht="11.25" customHeight="1">
      <c r="A63" s="100" t="s">
        <v>4099</v>
      </c>
      <c r="B63" s="147" t="s">
        <v>4107</v>
      </c>
      <c r="C63" s="81" t="s">
        <v>52</v>
      </c>
      <c r="D63" s="100" t="s">
        <v>4108</v>
      </c>
      <c r="E63" s="148" t="s">
        <v>4109</v>
      </c>
      <c r="F63" s="100" t="s">
        <v>4106</v>
      </c>
      <c r="G63" s="483">
        <v>2.0</v>
      </c>
      <c r="H63" s="501">
        <v>2.0</v>
      </c>
      <c r="I63" s="323">
        <v>2.0</v>
      </c>
      <c r="J63" s="324">
        <v>20.0</v>
      </c>
      <c r="K63" s="535">
        <v>10.0</v>
      </c>
      <c r="L63" s="271" t="s">
        <v>76</v>
      </c>
      <c r="M63" s="97"/>
      <c r="N63" s="97"/>
      <c r="O63" s="97"/>
      <c r="P63" s="97"/>
      <c r="Q63" s="97"/>
      <c r="R63" s="97"/>
      <c r="S63" s="97"/>
      <c r="T63" s="97"/>
      <c r="U63" s="97"/>
      <c r="V63" s="97"/>
      <c r="W63" s="166"/>
      <c r="X63" s="166"/>
      <c r="Y63" s="166"/>
      <c r="Z63" s="166"/>
    </row>
    <row r="64" ht="11.25" customHeight="1">
      <c r="A64" s="100" t="s">
        <v>4152</v>
      </c>
      <c r="B64" s="100" t="s">
        <v>4153</v>
      </c>
      <c r="C64" s="81" t="s">
        <v>52</v>
      </c>
      <c r="D64" s="100" t="s">
        <v>4154</v>
      </c>
      <c r="E64" s="148" t="s">
        <v>4155</v>
      </c>
      <c r="F64" s="100" t="s">
        <v>4106</v>
      </c>
      <c r="G64" s="483">
        <v>3.0</v>
      </c>
      <c r="H64" s="501">
        <v>1.0</v>
      </c>
      <c r="I64" s="323">
        <v>3.0</v>
      </c>
      <c r="J64" s="324">
        <v>20.0</v>
      </c>
      <c r="K64" s="535">
        <v>6.67</v>
      </c>
      <c r="L64" s="271" t="s">
        <v>76</v>
      </c>
      <c r="M64" s="97"/>
      <c r="N64" s="97"/>
      <c r="O64" s="97"/>
      <c r="P64" s="97"/>
      <c r="Q64" s="97"/>
      <c r="R64" s="97"/>
      <c r="S64" s="97"/>
      <c r="T64" s="97"/>
      <c r="U64" s="97"/>
      <c r="V64" s="97"/>
      <c r="W64" s="166"/>
      <c r="X64" s="166"/>
      <c r="Y64" s="166"/>
      <c r="Z64" s="166"/>
    </row>
    <row r="65" ht="11.25" customHeight="1">
      <c r="A65" s="100" t="s">
        <v>4152</v>
      </c>
      <c r="B65" s="100" t="s">
        <v>4153</v>
      </c>
      <c r="C65" s="81" t="s">
        <v>52</v>
      </c>
      <c r="D65" s="147" t="s">
        <v>4156</v>
      </c>
      <c r="E65" s="148" t="s">
        <v>4157</v>
      </c>
      <c r="F65" s="147" t="s">
        <v>4158</v>
      </c>
      <c r="G65" s="484">
        <v>3.0</v>
      </c>
      <c r="H65" s="544">
        <v>1.0</v>
      </c>
      <c r="I65" s="323">
        <v>3.0</v>
      </c>
      <c r="J65" s="324">
        <v>20.0</v>
      </c>
      <c r="K65" s="535">
        <v>6.67</v>
      </c>
      <c r="L65" s="271" t="s">
        <v>76</v>
      </c>
      <c r="M65" s="97"/>
      <c r="N65" s="97"/>
      <c r="O65" s="97"/>
      <c r="P65" s="97"/>
      <c r="Q65" s="97"/>
      <c r="R65" s="97"/>
      <c r="S65" s="97"/>
      <c r="T65" s="97"/>
      <c r="U65" s="97"/>
      <c r="V65" s="97"/>
      <c r="W65" s="166"/>
      <c r="X65" s="166"/>
      <c r="Y65" s="166"/>
      <c r="Z65" s="166"/>
    </row>
    <row r="66" ht="11.25" customHeight="1">
      <c r="A66" s="100"/>
      <c r="B66" s="100" t="s">
        <v>4153</v>
      </c>
      <c r="C66" s="81" t="s">
        <v>52</v>
      </c>
      <c r="D66" s="147" t="s">
        <v>4159</v>
      </c>
      <c r="E66" s="148" t="s">
        <v>4160</v>
      </c>
      <c r="F66" s="147" t="s">
        <v>4161</v>
      </c>
      <c r="G66" s="484">
        <v>3.0</v>
      </c>
      <c r="H66" s="544">
        <v>1.0</v>
      </c>
      <c r="I66" s="323">
        <v>3.0</v>
      </c>
      <c r="J66" s="324">
        <v>20.0</v>
      </c>
      <c r="K66" s="535">
        <v>6.67</v>
      </c>
      <c r="L66" s="271" t="s">
        <v>76</v>
      </c>
      <c r="M66" s="97"/>
      <c r="N66" s="97"/>
      <c r="O66" s="97"/>
      <c r="P66" s="97"/>
      <c r="Q66" s="97"/>
      <c r="R66" s="97"/>
      <c r="S66" s="97"/>
      <c r="T66" s="97"/>
      <c r="U66" s="97"/>
      <c r="V66" s="97"/>
      <c r="W66" s="166"/>
      <c r="X66" s="166"/>
      <c r="Y66" s="166"/>
      <c r="Z66" s="166"/>
    </row>
    <row r="67" ht="11.25" customHeight="1">
      <c r="A67" s="100" t="s">
        <v>1502</v>
      </c>
      <c r="B67" s="100" t="s">
        <v>1503</v>
      </c>
      <c r="C67" s="81" t="s">
        <v>52</v>
      </c>
      <c r="D67" s="147" t="s">
        <v>4162</v>
      </c>
      <c r="E67" s="148" t="s">
        <v>4163</v>
      </c>
      <c r="F67" s="147" t="s">
        <v>4164</v>
      </c>
      <c r="G67" s="484">
        <v>5.0</v>
      </c>
      <c r="H67" s="544">
        <v>1.0</v>
      </c>
      <c r="I67" s="323">
        <v>5.0</v>
      </c>
      <c r="J67" s="324">
        <v>20.0</v>
      </c>
      <c r="K67" s="535">
        <v>4.0</v>
      </c>
      <c r="L67" s="271" t="s">
        <v>76</v>
      </c>
      <c r="M67" s="97"/>
      <c r="N67" s="97"/>
      <c r="O67" s="97"/>
      <c r="P67" s="97"/>
      <c r="Q67" s="97"/>
      <c r="R67" s="97"/>
      <c r="S67" s="97"/>
      <c r="T67" s="97"/>
      <c r="U67" s="97"/>
      <c r="V67" s="97"/>
      <c r="W67" s="166"/>
      <c r="X67" s="166"/>
      <c r="Y67" s="166"/>
      <c r="Z67" s="166"/>
    </row>
    <row r="68" ht="11.25" customHeight="1">
      <c r="A68" s="100" t="s">
        <v>1502</v>
      </c>
      <c r="B68" s="100" t="s">
        <v>1503</v>
      </c>
      <c r="C68" s="81" t="s">
        <v>52</v>
      </c>
      <c r="D68" s="147" t="s">
        <v>4165</v>
      </c>
      <c r="E68" s="148" t="s">
        <v>4166</v>
      </c>
      <c r="F68" s="147" t="s">
        <v>4161</v>
      </c>
      <c r="G68" s="484">
        <v>5.0</v>
      </c>
      <c r="H68" s="544">
        <v>1.0</v>
      </c>
      <c r="I68" s="323">
        <v>5.0</v>
      </c>
      <c r="J68" s="324">
        <v>20.0</v>
      </c>
      <c r="K68" s="535">
        <v>4.0</v>
      </c>
      <c r="L68" s="271" t="s">
        <v>76</v>
      </c>
      <c r="M68" s="97"/>
      <c r="N68" s="97"/>
      <c r="O68" s="97"/>
      <c r="P68" s="97"/>
      <c r="Q68" s="97"/>
      <c r="R68" s="97"/>
      <c r="S68" s="97"/>
      <c r="T68" s="97"/>
      <c r="U68" s="97"/>
      <c r="V68" s="97"/>
      <c r="W68" s="166"/>
      <c r="X68" s="166"/>
      <c r="Y68" s="166"/>
      <c r="Z68" s="166"/>
    </row>
    <row r="69" ht="11.25" customHeight="1">
      <c r="A69" s="100" t="s">
        <v>1502</v>
      </c>
      <c r="B69" s="100" t="s">
        <v>1503</v>
      </c>
      <c r="C69" s="81" t="s">
        <v>52</v>
      </c>
      <c r="D69" s="147" t="s">
        <v>1516</v>
      </c>
      <c r="E69" s="148" t="s">
        <v>4167</v>
      </c>
      <c r="F69" s="147" t="s">
        <v>4161</v>
      </c>
      <c r="G69" s="484">
        <v>5.0</v>
      </c>
      <c r="H69" s="544">
        <v>1.0</v>
      </c>
      <c r="I69" s="323">
        <v>5.0</v>
      </c>
      <c r="J69" s="324">
        <v>20.0</v>
      </c>
      <c r="K69" s="535">
        <v>4.0</v>
      </c>
      <c r="L69" s="271" t="s">
        <v>76</v>
      </c>
      <c r="M69" s="97"/>
      <c r="N69" s="97"/>
      <c r="O69" s="97"/>
      <c r="P69" s="97"/>
      <c r="Q69" s="97"/>
      <c r="R69" s="97"/>
      <c r="S69" s="97"/>
      <c r="T69" s="97"/>
      <c r="U69" s="97"/>
      <c r="V69" s="97"/>
      <c r="W69" s="166"/>
      <c r="X69" s="166"/>
      <c r="Y69" s="166"/>
      <c r="Z69" s="166"/>
    </row>
    <row r="70" ht="11.25" customHeight="1">
      <c r="A70" s="100" t="s">
        <v>1502</v>
      </c>
      <c r="B70" s="100" t="s">
        <v>1503</v>
      </c>
      <c r="C70" s="81" t="s">
        <v>52</v>
      </c>
      <c r="D70" s="147" t="s">
        <v>4168</v>
      </c>
      <c r="E70" s="148" t="s">
        <v>4169</v>
      </c>
      <c r="F70" s="147" t="s">
        <v>4170</v>
      </c>
      <c r="G70" s="484">
        <v>5.0</v>
      </c>
      <c r="H70" s="544">
        <v>1.0</v>
      </c>
      <c r="I70" s="323">
        <v>5.0</v>
      </c>
      <c r="J70" s="324">
        <v>20.0</v>
      </c>
      <c r="K70" s="535">
        <v>4.0</v>
      </c>
      <c r="L70" s="271" t="s">
        <v>76</v>
      </c>
      <c r="M70" s="97"/>
      <c r="N70" s="97"/>
      <c r="O70" s="97"/>
      <c r="P70" s="97"/>
      <c r="Q70" s="97"/>
      <c r="R70" s="97"/>
      <c r="S70" s="97"/>
      <c r="T70" s="97"/>
      <c r="U70" s="97"/>
      <c r="V70" s="97"/>
      <c r="W70" s="166"/>
      <c r="X70" s="166"/>
      <c r="Y70" s="166"/>
      <c r="Z70" s="166"/>
    </row>
    <row r="71" ht="11.25" customHeight="1">
      <c r="A71" s="100" t="s">
        <v>1502</v>
      </c>
      <c r="B71" s="100" t="s">
        <v>1503</v>
      </c>
      <c r="C71" s="81" t="s">
        <v>52</v>
      </c>
      <c r="D71" s="147" t="s">
        <v>4171</v>
      </c>
      <c r="E71" s="148" t="s">
        <v>4172</v>
      </c>
      <c r="F71" s="147" t="s">
        <v>4161</v>
      </c>
      <c r="G71" s="484">
        <v>5.0</v>
      </c>
      <c r="H71" s="544">
        <v>1.0</v>
      </c>
      <c r="I71" s="323">
        <v>5.0</v>
      </c>
      <c r="J71" s="324">
        <v>20.0</v>
      </c>
      <c r="K71" s="535">
        <v>4.0</v>
      </c>
      <c r="L71" s="271" t="s">
        <v>76</v>
      </c>
      <c r="M71" s="97"/>
      <c r="N71" s="97"/>
      <c r="O71" s="97"/>
      <c r="P71" s="97"/>
      <c r="Q71" s="97"/>
      <c r="R71" s="97"/>
      <c r="S71" s="97"/>
      <c r="T71" s="97"/>
      <c r="U71" s="97"/>
      <c r="V71" s="97"/>
      <c r="W71" s="166"/>
      <c r="X71" s="166"/>
      <c r="Y71" s="166"/>
      <c r="Z71" s="166"/>
    </row>
    <row r="72" ht="11.25" customHeight="1">
      <c r="A72" s="100" t="s">
        <v>1502</v>
      </c>
      <c r="B72" s="100" t="s">
        <v>1503</v>
      </c>
      <c r="C72" s="81" t="s">
        <v>52</v>
      </c>
      <c r="D72" s="147" t="s">
        <v>4173</v>
      </c>
      <c r="E72" s="148" t="s">
        <v>4174</v>
      </c>
      <c r="F72" s="147" t="s">
        <v>4161</v>
      </c>
      <c r="G72" s="484">
        <v>5.0</v>
      </c>
      <c r="H72" s="544">
        <v>1.0</v>
      </c>
      <c r="I72" s="323">
        <v>5.0</v>
      </c>
      <c r="J72" s="324">
        <v>20.0</v>
      </c>
      <c r="K72" s="535">
        <v>4.0</v>
      </c>
      <c r="L72" s="271" t="s">
        <v>76</v>
      </c>
      <c r="M72" s="97"/>
      <c r="N72" s="97"/>
      <c r="O72" s="97"/>
      <c r="P72" s="97"/>
      <c r="Q72" s="97"/>
      <c r="R72" s="97"/>
      <c r="S72" s="97"/>
      <c r="T72" s="97"/>
      <c r="U72" s="97"/>
      <c r="V72" s="97"/>
      <c r="W72" s="166"/>
      <c r="X72" s="166"/>
      <c r="Y72" s="166"/>
      <c r="Z72" s="166"/>
    </row>
    <row r="73" ht="11.25" customHeight="1">
      <c r="A73" s="100" t="s">
        <v>1502</v>
      </c>
      <c r="B73" s="100" t="s">
        <v>1503</v>
      </c>
      <c r="C73" s="81" t="s">
        <v>52</v>
      </c>
      <c r="D73" s="147" t="s">
        <v>4175</v>
      </c>
      <c r="E73" s="148" t="s">
        <v>4176</v>
      </c>
      <c r="F73" s="147" t="s">
        <v>4161</v>
      </c>
      <c r="G73" s="484">
        <v>5.0</v>
      </c>
      <c r="H73" s="544">
        <v>1.0</v>
      </c>
      <c r="I73" s="323">
        <v>5.0</v>
      </c>
      <c r="J73" s="324">
        <v>20.0</v>
      </c>
      <c r="K73" s="535">
        <v>4.0</v>
      </c>
      <c r="L73" s="271" t="s">
        <v>76</v>
      </c>
      <c r="M73" s="97"/>
      <c r="N73" s="97"/>
      <c r="O73" s="97"/>
      <c r="P73" s="97"/>
      <c r="Q73" s="97"/>
      <c r="R73" s="97"/>
      <c r="S73" s="97"/>
      <c r="T73" s="97"/>
      <c r="U73" s="97"/>
      <c r="V73" s="97"/>
      <c r="W73" s="166"/>
      <c r="X73" s="166"/>
      <c r="Y73" s="166"/>
      <c r="Z73" s="166"/>
    </row>
    <row r="74" ht="11.25" customHeight="1">
      <c r="A74" s="100" t="s">
        <v>1502</v>
      </c>
      <c r="B74" s="100" t="s">
        <v>1503</v>
      </c>
      <c r="C74" s="81" t="s">
        <v>52</v>
      </c>
      <c r="D74" s="147" t="s">
        <v>4177</v>
      </c>
      <c r="E74" s="148" t="s">
        <v>4178</v>
      </c>
      <c r="F74" s="147" t="s">
        <v>4161</v>
      </c>
      <c r="G74" s="484">
        <v>5.0</v>
      </c>
      <c r="H74" s="544">
        <v>1.0</v>
      </c>
      <c r="I74" s="323">
        <v>5.0</v>
      </c>
      <c r="J74" s="324">
        <v>20.0</v>
      </c>
      <c r="K74" s="535">
        <v>4.0</v>
      </c>
      <c r="L74" s="271" t="s">
        <v>76</v>
      </c>
      <c r="M74" s="97"/>
      <c r="N74" s="97"/>
      <c r="O74" s="97"/>
      <c r="P74" s="97"/>
      <c r="Q74" s="97"/>
      <c r="R74" s="97"/>
      <c r="S74" s="97"/>
      <c r="T74" s="97"/>
      <c r="U74" s="97"/>
      <c r="V74" s="97"/>
      <c r="W74" s="166"/>
      <c r="X74" s="166"/>
      <c r="Y74" s="166"/>
      <c r="Z74" s="166"/>
    </row>
    <row r="75" ht="11.25" customHeight="1">
      <c r="A75" s="100" t="s">
        <v>1502</v>
      </c>
      <c r="B75" s="100" t="s">
        <v>1503</v>
      </c>
      <c r="C75" s="81" t="s">
        <v>52</v>
      </c>
      <c r="D75" s="147" t="s">
        <v>4179</v>
      </c>
      <c r="E75" s="148" t="s">
        <v>4180</v>
      </c>
      <c r="F75" s="147" t="s">
        <v>4161</v>
      </c>
      <c r="G75" s="484">
        <v>5.0</v>
      </c>
      <c r="H75" s="544">
        <v>1.0</v>
      </c>
      <c r="I75" s="323">
        <v>5.0</v>
      </c>
      <c r="J75" s="324">
        <v>20.0</v>
      </c>
      <c r="K75" s="535">
        <v>4.0</v>
      </c>
      <c r="L75" s="271" t="s">
        <v>76</v>
      </c>
      <c r="M75" s="97"/>
      <c r="N75" s="97"/>
      <c r="O75" s="97"/>
      <c r="P75" s="97"/>
      <c r="Q75" s="97"/>
      <c r="R75" s="97"/>
      <c r="S75" s="97"/>
      <c r="T75" s="97"/>
      <c r="U75" s="97"/>
      <c r="V75" s="97"/>
      <c r="W75" s="166"/>
      <c r="X75" s="166"/>
      <c r="Y75" s="166"/>
      <c r="Z75" s="166"/>
    </row>
    <row r="76" ht="11.25" customHeight="1">
      <c r="A76" s="100" t="s">
        <v>1502</v>
      </c>
      <c r="B76" s="100" t="s">
        <v>1503</v>
      </c>
      <c r="C76" s="81" t="s">
        <v>52</v>
      </c>
      <c r="D76" s="147" t="s">
        <v>4181</v>
      </c>
      <c r="E76" s="148" t="s">
        <v>4182</v>
      </c>
      <c r="F76" s="147" t="s">
        <v>4161</v>
      </c>
      <c r="G76" s="484">
        <v>5.0</v>
      </c>
      <c r="H76" s="544">
        <v>1.0</v>
      </c>
      <c r="I76" s="323">
        <v>5.0</v>
      </c>
      <c r="J76" s="324">
        <v>20.0</v>
      </c>
      <c r="K76" s="535">
        <v>4.0</v>
      </c>
      <c r="L76" s="271" t="s">
        <v>76</v>
      </c>
      <c r="M76" s="97"/>
      <c r="N76" s="97"/>
      <c r="O76" s="97"/>
      <c r="P76" s="97"/>
      <c r="Q76" s="97"/>
      <c r="R76" s="97"/>
      <c r="S76" s="97"/>
      <c r="T76" s="97"/>
      <c r="U76" s="97"/>
      <c r="V76" s="97"/>
      <c r="W76" s="166"/>
      <c r="X76" s="166"/>
      <c r="Y76" s="166"/>
      <c r="Z76" s="166"/>
    </row>
    <row r="77" ht="11.25" customHeight="1">
      <c r="A77" s="100" t="s">
        <v>1502</v>
      </c>
      <c r="B77" s="100" t="s">
        <v>1503</v>
      </c>
      <c r="C77" s="81" t="s">
        <v>52</v>
      </c>
      <c r="D77" s="147" t="s">
        <v>4183</v>
      </c>
      <c r="E77" s="148" t="s">
        <v>4184</v>
      </c>
      <c r="F77" s="147" t="s">
        <v>4161</v>
      </c>
      <c r="G77" s="484">
        <v>5.0</v>
      </c>
      <c r="H77" s="544">
        <v>1.0</v>
      </c>
      <c r="I77" s="323">
        <v>5.0</v>
      </c>
      <c r="J77" s="324">
        <v>20.0</v>
      </c>
      <c r="K77" s="535">
        <v>4.0</v>
      </c>
      <c r="L77" s="271" t="s">
        <v>76</v>
      </c>
      <c r="M77" s="97"/>
      <c r="N77" s="97"/>
      <c r="O77" s="97"/>
      <c r="P77" s="97"/>
      <c r="Q77" s="97"/>
      <c r="R77" s="97"/>
      <c r="S77" s="97"/>
      <c r="T77" s="97"/>
      <c r="U77" s="97"/>
      <c r="V77" s="97"/>
      <c r="W77" s="166"/>
      <c r="X77" s="166"/>
      <c r="Y77" s="166"/>
      <c r="Z77" s="166"/>
    </row>
    <row r="78" ht="11.25" customHeight="1">
      <c r="A78" s="100" t="s">
        <v>1502</v>
      </c>
      <c r="B78" s="100" t="s">
        <v>1503</v>
      </c>
      <c r="C78" s="81" t="s">
        <v>52</v>
      </c>
      <c r="D78" s="147" t="s">
        <v>4185</v>
      </c>
      <c r="E78" s="148" t="s">
        <v>4186</v>
      </c>
      <c r="F78" s="147" t="s">
        <v>4161</v>
      </c>
      <c r="G78" s="484">
        <v>5.0</v>
      </c>
      <c r="H78" s="544">
        <v>1.0</v>
      </c>
      <c r="I78" s="323">
        <v>5.0</v>
      </c>
      <c r="J78" s="324">
        <v>20.0</v>
      </c>
      <c r="K78" s="535">
        <v>4.0</v>
      </c>
      <c r="L78" s="271" t="s">
        <v>76</v>
      </c>
      <c r="M78" s="97"/>
      <c r="N78" s="97"/>
      <c r="O78" s="97"/>
      <c r="P78" s="97"/>
      <c r="Q78" s="97"/>
      <c r="R78" s="97"/>
      <c r="S78" s="97"/>
      <c r="T78" s="97"/>
      <c r="U78" s="97"/>
      <c r="V78" s="97"/>
      <c r="W78" s="166"/>
      <c r="X78" s="166"/>
      <c r="Y78" s="166"/>
      <c r="Z78" s="166"/>
    </row>
    <row r="79" ht="11.25" customHeight="1">
      <c r="A79" s="100" t="s">
        <v>4187</v>
      </c>
      <c r="B79" s="100" t="s">
        <v>4188</v>
      </c>
      <c r="C79" s="81" t="s">
        <v>52</v>
      </c>
      <c r="D79" s="147" t="s">
        <v>4189</v>
      </c>
      <c r="E79" s="148" t="s">
        <v>4190</v>
      </c>
      <c r="F79" s="147" t="s">
        <v>4161</v>
      </c>
      <c r="G79" s="484">
        <v>2.0</v>
      </c>
      <c r="H79" s="544">
        <v>1.0</v>
      </c>
      <c r="I79" s="323">
        <v>2.0</v>
      </c>
      <c r="J79" s="324">
        <v>20.0</v>
      </c>
      <c r="K79" s="535">
        <v>10.0</v>
      </c>
      <c r="L79" s="271" t="s">
        <v>76</v>
      </c>
      <c r="M79" s="97"/>
      <c r="N79" s="97"/>
      <c r="O79" s="97"/>
      <c r="P79" s="97"/>
      <c r="Q79" s="97"/>
      <c r="R79" s="97"/>
      <c r="S79" s="97"/>
      <c r="T79" s="97"/>
      <c r="U79" s="97"/>
      <c r="V79" s="97"/>
      <c r="W79" s="166"/>
      <c r="X79" s="166"/>
      <c r="Y79" s="166"/>
      <c r="Z79" s="166"/>
    </row>
    <row r="80" ht="11.25" customHeight="1">
      <c r="A80" s="100" t="s">
        <v>4187</v>
      </c>
      <c r="B80" s="100" t="s">
        <v>4188</v>
      </c>
      <c r="C80" s="81" t="s">
        <v>52</v>
      </c>
      <c r="D80" s="147" t="s">
        <v>4191</v>
      </c>
      <c r="E80" s="148" t="s">
        <v>4192</v>
      </c>
      <c r="F80" s="147" t="s">
        <v>4161</v>
      </c>
      <c r="G80" s="484">
        <v>2.0</v>
      </c>
      <c r="H80" s="544">
        <v>1.0</v>
      </c>
      <c r="I80" s="323">
        <v>2.0</v>
      </c>
      <c r="J80" s="324">
        <v>20.0</v>
      </c>
      <c r="K80" s="535">
        <v>10.0</v>
      </c>
      <c r="L80" s="271" t="s">
        <v>76</v>
      </c>
      <c r="M80" s="97"/>
      <c r="N80" s="97"/>
      <c r="O80" s="97"/>
      <c r="P80" s="97"/>
      <c r="Q80" s="97"/>
      <c r="R80" s="97"/>
      <c r="S80" s="97"/>
      <c r="T80" s="97"/>
      <c r="U80" s="97"/>
      <c r="V80" s="97"/>
      <c r="W80" s="166"/>
      <c r="X80" s="166"/>
      <c r="Y80" s="166"/>
      <c r="Z80" s="166"/>
    </row>
    <row r="81" ht="11.25" customHeight="1">
      <c r="A81" s="100" t="s">
        <v>3800</v>
      </c>
      <c r="B81" s="100" t="s">
        <v>4193</v>
      </c>
      <c r="C81" s="81" t="s">
        <v>52</v>
      </c>
      <c r="D81" s="147" t="s">
        <v>4194</v>
      </c>
      <c r="E81" s="148" t="s">
        <v>4195</v>
      </c>
      <c r="F81" s="147" t="s">
        <v>4161</v>
      </c>
      <c r="G81" s="484">
        <v>1.0</v>
      </c>
      <c r="H81" s="544">
        <v>1.0</v>
      </c>
      <c r="I81" s="323">
        <v>1.0</v>
      </c>
      <c r="J81" s="324">
        <v>20.0</v>
      </c>
      <c r="K81" s="535">
        <v>20.0</v>
      </c>
      <c r="L81" s="271" t="s">
        <v>76</v>
      </c>
      <c r="M81" s="97"/>
      <c r="N81" s="97"/>
      <c r="O81" s="97"/>
      <c r="P81" s="97"/>
      <c r="Q81" s="97"/>
      <c r="R81" s="97"/>
      <c r="S81" s="97"/>
      <c r="T81" s="97"/>
      <c r="U81" s="97"/>
      <c r="V81" s="97"/>
      <c r="W81" s="166"/>
      <c r="X81" s="166"/>
      <c r="Y81" s="166"/>
      <c r="Z81" s="166"/>
    </row>
    <row r="82" ht="11.25" customHeight="1">
      <c r="A82" s="100" t="s">
        <v>4196</v>
      </c>
      <c r="B82" s="100" t="s">
        <v>4197</v>
      </c>
      <c r="C82" s="81" t="s">
        <v>52</v>
      </c>
      <c r="D82" s="147" t="s">
        <v>4198</v>
      </c>
      <c r="E82" s="148" t="s">
        <v>4199</v>
      </c>
      <c r="F82" s="147" t="s">
        <v>4161</v>
      </c>
      <c r="G82" s="484">
        <v>4.0</v>
      </c>
      <c r="H82" s="544">
        <v>1.0</v>
      </c>
      <c r="I82" s="323">
        <v>4.0</v>
      </c>
      <c r="J82" s="324">
        <v>20.0</v>
      </c>
      <c r="K82" s="535">
        <v>5.0</v>
      </c>
      <c r="L82" s="271" t="s">
        <v>76</v>
      </c>
      <c r="M82" s="97"/>
      <c r="N82" s="97"/>
      <c r="O82" s="97"/>
      <c r="P82" s="97"/>
      <c r="Q82" s="97"/>
      <c r="R82" s="97"/>
      <c r="S82" s="97"/>
      <c r="T82" s="97"/>
      <c r="U82" s="97"/>
      <c r="V82" s="97"/>
      <c r="W82" s="166"/>
      <c r="X82" s="166"/>
      <c r="Y82" s="166"/>
      <c r="Z82" s="166"/>
    </row>
    <row r="83" ht="11.25" customHeight="1">
      <c r="A83" s="100" t="s">
        <v>4196</v>
      </c>
      <c r="B83" s="100" t="s">
        <v>4197</v>
      </c>
      <c r="C83" s="81" t="s">
        <v>52</v>
      </c>
      <c r="D83" s="147" t="s">
        <v>4198</v>
      </c>
      <c r="E83" s="148" t="s">
        <v>4200</v>
      </c>
      <c r="F83" s="147" t="s">
        <v>4201</v>
      </c>
      <c r="G83" s="484">
        <v>4.0</v>
      </c>
      <c r="H83" s="544">
        <v>1.0</v>
      </c>
      <c r="I83" s="323">
        <v>4.0</v>
      </c>
      <c r="J83" s="324">
        <v>20.0</v>
      </c>
      <c r="K83" s="535">
        <v>5.0</v>
      </c>
      <c r="L83" s="271" t="s">
        <v>76</v>
      </c>
      <c r="M83" s="97"/>
      <c r="N83" s="97"/>
      <c r="O83" s="97"/>
      <c r="P83" s="97"/>
      <c r="Q83" s="97"/>
      <c r="R83" s="97"/>
      <c r="S83" s="97"/>
      <c r="T83" s="97"/>
      <c r="U83" s="97"/>
      <c r="V83" s="97"/>
      <c r="W83" s="166"/>
      <c r="X83" s="166"/>
      <c r="Y83" s="166"/>
      <c r="Z83" s="166"/>
    </row>
    <row r="84" ht="11.25" customHeight="1">
      <c r="A84" s="100" t="s">
        <v>4196</v>
      </c>
      <c r="B84" s="100" t="s">
        <v>4197</v>
      </c>
      <c r="C84" s="81" t="s">
        <v>52</v>
      </c>
      <c r="D84" s="147" t="s">
        <v>4202</v>
      </c>
      <c r="E84" s="148" t="s">
        <v>4203</v>
      </c>
      <c r="F84" s="147" t="s">
        <v>4204</v>
      </c>
      <c r="G84" s="484">
        <v>4.0</v>
      </c>
      <c r="H84" s="544">
        <v>1.0</v>
      </c>
      <c r="I84" s="323">
        <v>4.0</v>
      </c>
      <c r="J84" s="324">
        <v>20.0</v>
      </c>
      <c r="K84" s="535">
        <v>5.0</v>
      </c>
      <c r="L84" s="271" t="s">
        <v>76</v>
      </c>
      <c r="M84" s="97"/>
      <c r="N84" s="97"/>
      <c r="O84" s="97"/>
      <c r="P84" s="97"/>
      <c r="Q84" s="97"/>
      <c r="R84" s="97"/>
      <c r="S84" s="97"/>
      <c r="T84" s="97"/>
      <c r="U84" s="97"/>
      <c r="V84" s="97"/>
      <c r="W84" s="166"/>
      <c r="X84" s="166"/>
      <c r="Y84" s="166"/>
      <c r="Z84" s="166"/>
    </row>
    <row r="85" ht="11.25" customHeight="1">
      <c r="A85" s="100" t="s">
        <v>4196</v>
      </c>
      <c r="B85" s="100" t="s">
        <v>4197</v>
      </c>
      <c r="C85" s="81" t="s">
        <v>52</v>
      </c>
      <c r="D85" s="147" t="s">
        <v>4205</v>
      </c>
      <c r="E85" s="148" t="s">
        <v>4206</v>
      </c>
      <c r="F85" s="147" t="s">
        <v>4161</v>
      </c>
      <c r="G85" s="484">
        <v>4.0</v>
      </c>
      <c r="H85" s="544">
        <v>1.0</v>
      </c>
      <c r="I85" s="323">
        <v>4.0</v>
      </c>
      <c r="J85" s="324">
        <v>20.0</v>
      </c>
      <c r="K85" s="535">
        <v>5.0</v>
      </c>
      <c r="L85" s="271" t="s">
        <v>76</v>
      </c>
      <c r="M85" s="97"/>
      <c r="N85" s="97"/>
      <c r="O85" s="97"/>
      <c r="P85" s="97"/>
      <c r="Q85" s="97"/>
      <c r="R85" s="97"/>
      <c r="S85" s="97"/>
      <c r="T85" s="97"/>
      <c r="U85" s="97"/>
      <c r="V85" s="97"/>
      <c r="W85" s="166"/>
      <c r="X85" s="166"/>
      <c r="Y85" s="166"/>
      <c r="Z85" s="166"/>
    </row>
    <row r="86" ht="11.25" customHeight="1">
      <c r="A86" s="100" t="s">
        <v>4207</v>
      </c>
      <c r="B86" s="100" t="s">
        <v>4208</v>
      </c>
      <c r="C86" s="81" t="s">
        <v>52</v>
      </c>
      <c r="D86" s="147" t="s">
        <v>4209</v>
      </c>
      <c r="E86" s="148" t="s">
        <v>4210</v>
      </c>
      <c r="F86" s="147" t="s">
        <v>4211</v>
      </c>
      <c r="G86" s="484">
        <v>3.0</v>
      </c>
      <c r="H86" s="544">
        <v>3.0</v>
      </c>
      <c r="I86" s="323">
        <v>3.0</v>
      </c>
      <c r="J86" s="324">
        <v>20.0</v>
      </c>
      <c r="K86" s="535">
        <v>6.67</v>
      </c>
      <c r="L86" s="271" t="s">
        <v>76</v>
      </c>
      <c r="M86" s="97"/>
      <c r="N86" s="97"/>
      <c r="O86" s="97"/>
      <c r="P86" s="97"/>
      <c r="Q86" s="97"/>
      <c r="R86" s="97"/>
      <c r="S86" s="97"/>
      <c r="T86" s="97"/>
      <c r="U86" s="97"/>
      <c r="V86" s="97"/>
      <c r="W86" s="166"/>
      <c r="X86" s="166"/>
      <c r="Y86" s="166"/>
      <c r="Z86" s="166"/>
    </row>
    <row r="87" ht="11.25" customHeight="1">
      <c r="A87" s="100" t="s">
        <v>4212</v>
      </c>
      <c r="B87" s="100" t="s">
        <v>4213</v>
      </c>
      <c r="C87" s="81" t="s">
        <v>52</v>
      </c>
      <c r="D87" s="147" t="s">
        <v>4214</v>
      </c>
      <c r="E87" s="148" t="s">
        <v>4215</v>
      </c>
      <c r="F87" s="147" t="s">
        <v>4161</v>
      </c>
      <c r="G87" s="484">
        <v>5.0</v>
      </c>
      <c r="H87" s="544">
        <v>1.0</v>
      </c>
      <c r="I87" s="323">
        <v>5.0</v>
      </c>
      <c r="J87" s="324">
        <v>20.0</v>
      </c>
      <c r="K87" s="535">
        <v>4.0</v>
      </c>
      <c r="L87" s="271" t="s">
        <v>76</v>
      </c>
      <c r="M87" s="97"/>
      <c r="N87" s="97"/>
      <c r="O87" s="97"/>
      <c r="P87" s="97"/>
      <c r="Q87" s="97"/>
      <c r="R87" s="97"/>
      <c r="S87" s="97"/>
      <c r="T87" s="97"/>
      <c r="U87" s="97"/>
      <c r="V87" s="97"/>
      <c r="W87" s="166"/>
      <c r="X87" s="166"/>
      <c r="Y87" s="166"/>
      <c r="Z87" s="166"/>
    </row>
    <row r="88" ht="11.25" customHeight="1">
      <c r="A88" s="100" t="s">
        <v>4216</v>
      </c>
      <c r="B88" s="100" t="s">
        <v>4217</v>
      </c>
      <c r="C88" s="81" t="s">
        <v>52</v>
      </c>
      <c r="D88" s="147" t="s">
        <v>4218</v>
      </c>
      <c r="E88" s="148" t="s">
        <v>4219</v>
      </c>
      <c r="F88" s="147" t="s">
        <v>4220</v>
      </c>
      <c r="G88" s="484">
        <v>5.0</v>
      </c>
      <c r="H88" s="544">
        <v>1.0</v>
      </c>
      <c r="I88" s="323">
        <v>5.0</v>
      </c>
      <c r="J88" s="324">
        <v>20.0</v>
      </c>
      <c r="K88" s="535">
        <v>4.0</v>
      </c>
      <c r="L88" s="271" t="s">
        <v>76</v>
      </c>
      <c r="M88" s="97"/>
      <c r="N88" s="97"/>
      <c r="O88" s="97"/>
      <c r="P88" s="97"/>
      <c r="Q88" s="97"/>
      <c r="R88" s="97"/>
      <c r="S88" s="97"/>
      <c r="T88" s="97"/>
      <c r="U88" s="97"/>
      <c r="V88" s="97"/>
      <c r="W88" s="166"/>
      <c r="X88" s="166"/>
      <c r="Y88" s="166"/>
      <c r="Z88" s="166"/>
    </row>
    <row r="89" ht="11.25" customHeight="1">
      <c r="A89" s="100" t="s">
        <v>4216</v>
      </c>
      <c r="B89" s="100" t="s">
        <v>4217</v>
      </c>
      <c r="C89" s="81" t="s">
        <v>52</v>
      </c>
      <c r="D89" s="147" t="s">
        <v>4221</v>
      </c>
      <c r="E89" s="148" t="s">
        <v>4222</v>
      </c>
      <c r="F89" s="147" t="s">
        <v>4223</v>
      </c>
      <c r="G89" s="484">
        <v>5.0</v>
      </c>
      <c r="H89" s="544">
        <v>1.0</v>
      </c>
      <c r="I89" s="323">
        <v>5.0</v>
      </c>
      <c r="J89" s="324">
        <v>20.0</v>
      </c>
      <c r="K89" s="535">
        <v>4.0</v>
      </c>
      <c r="L89" s="271" t="s">
        <v>76</v>
      </c>
      <c r="M89" s="97"/>
      <c r="N89" s="97"/>
      <c r="O89" s="97"/>
      <c r="P89" s="97"/>
      <c r="Q89" s="97"/>
      <c r="R89" s="97"/>
      <c r="S89" s="97"/>
      <c r="T89" s="97"/>
      <c r="U89" s="97"/>
      <c r="V89" s="97"/>
      <c r="W89" s="166"/>
      <c r="X89" s="166"/>
      <c r="Y89" s="166"/>
      <c r="Z89" s="166"/>
    </row>
    <row r="90" ht="11.25" customHeight="1">
      <c r="A90" s="100" t="s">
        <v>4110</v>
      </c>
      <c r="B90" s="100" t="s">
        <v>4111</v>
      </c>
      <c r="C90" s="81" t="s">
        <v>52</v>
      </c>
      <c r="D90" s="147" t="s">
        <v>4112</v>
      </c>
      <c r="E90" s="148" t="s">
        <v>4113</v>
      </c>
      <c r="F90" s="147" t="s">
        <v>4114</v>
      </c>
      <c r="G90" s="484">
        <v>2.0</v>
      </c>
      <c r="H90" s="544">
        <v>1.0</v>
      </c>
      <c r="I90" s="323">
        <v>2.0</v>
      </c>
      <c r="J90" s="324">
        <v>20.0</v>
      </c>
      <c r="K90" s="535">
        <v>10.0</v>
      </c>
      <c r="L90" s="271" t="s">
        <v>76</v>
      </c>
      <c r="M90" s="97"/>
      <c r="N90" s="97"/>
      <c r="O90" s="97"/>
      <c r="P90" s="97"/>
      <c r="Q90" s="97"/>
      <c r="R90" s="97"/>
      <c r="S90" s="97"/>
      <c r="T90" s="97"/>
      <c r="U90" s="97"/>
      <c r="V90" s="97"/>
      <c r="W90" s="166"/>
      <c r="X90" s="166"/>
      <c r="Y90" s="166"/>
      <c r="Z90" s="166"/>
    </row>
    <row r="91" ht="11.25" customHeight="1">
      <c r="A91" s="100" t="s">
        <v>4115</v>
      </c>
      <c r="B91" s="100" t="s">
        <v>4116</v>
      </c>
      <c r="C91" s="81" t="s">
        <v>52</v>
      </c>
      <c r="D91" s="147" t="s">
        <v>4117</v>
      </c>
      <c r="E91" s="148" t="s">
        <v>4118</v>
      </c>
      <c r="F91" s="147" t="s">
        <v>4119</v>
      </c>
      <c r="G91" s="484">
        <v>2.0</v>
      </c>
      <c r="H91" s="544">
        <v>1.0</v>
      </c>
      <c r="I91" s="323">
        <v>2.0</v>
      </c>
      <c r="J91" s="324">
        <v>20.0</v>
      </c>
      <c r="K91" s="535">
        <v>10.0</v>
      </c>
      <c r="L91" s="271" t="s">
        <v>76</v>
      </c>
      <c r="M91" s="97"/>
      <c r="N91" s="97"/>
      <c r="O91" s="97"/>
      <c r="P91" s="97"/>
      <c r="Q91" s="97"/>
      <c r="R91" s="97"/>
      <c r="S91" s="97"/>
      <c r="T91" s="97"/>
      <c r="U91" s="97"/>
      <c r="V91" s="97"/>
      <c r="W91" s="166"/>
      <c r="X91" s="166"/>
      <c r="Y91" s="166"/>
      <c r="Z91" s="166"/>
    </row>
    <row r="92" ht="11.25" customHeight="1">
      <c r="A92" s="100" t="s">
        <v>4115</v>
      </c>
      <c r="B92" s="100" t="s">
        <v>4120</v>
      </c>
      <c r="C92" s="81" t="s">
        <v>52</v>
      </c>
      <c r="D92" s="147" t="s">
        <v>4121</v>
      </c>
      <c r="E92" s="148" t="s">
        <v>4122</v>
      </c>
      <c r="F92" s="147" t="s">
        <v>4114</v>
      </c>
      <c r="G92" s="484">
        <v>2.0</v>
      </c>
      <c r="H92" s="544">
        <v>1.0</v>
      </c>
      <c r="I92" s="323">
        <v>2.0</v>
      </c>
      <c r="J92" s="324">
        <v>10.0</v>
      </c>
      <c r="K92" s="535">
        <v>5.0</v>
      </c>
      <c r="L92" s="271" t="s">
        <v>76</v>
      </c>
      <c r="M92" s="97"/>
      <c r="N92" s="97"/>
      <c r="O92" s="97"/>
      <c r="P92" s="97"/>
      <c r="Q92" s="97"/>
      <c r="R92" s="97"/>
      <c r="S92" s="97"/>
      <c r="T92" s="97"/>
      <c r="U92" s="97"/>
      <c r="V92" s="97"/>
      <c r="W92" s="166"/>
      <c r="X92" s="166"/>
      <c r="Y92" s="166"/>
      <c r="Z92" s="166"/>
    </row>
    <row r="93" ht="11.25" customHeight="1">
      <c r="A93" s="100" t="s">
        <v>4115</v>
      </c>
      <c r="B93" s="100" t="s">
        <v>4123</v>
      </c>
      <c r="C93" s="81" t="s">
        <v>52</v>
      </c>
      <c r="D93" s="147" t="s">
        <v>4124</v>
      </c>
      <c r="E93" s="148" t="s">
        <v>4125</v>
      </c>
      <c r="F93" s="147" t="s">
        <v>4114</v>
      </c>
      <c r="G93" s="484">
        <v>2.0</v>
      </c>
      <c r="H93" s="544">
        <v>1.0</v>
      </c>
      <c r="I93" s="323">
        <v>2.0</v>
      </c>
      <c r="J93" s="324">
        <v>20.0</v>
      </c>
      <c r="K93" s="535">
        <v>10.0</v>
      </c>
      <c r="L93" s="271" t="s">
        <v>76</v>
      </c>
      <c r="M93" s="97"/>
      <c r="N93" s="97"/>
      <c r="O93" s="97"/>
      <c r="P93" s="97"/>
      <c r="Q93" s="97"/>
      <c r="R93" s="97"/>
      <c r="S93" s="97"/>
      <c r="T93" s="97"/>
      <c r="U93" s="97"/>
      <c r="V93" s="97"/>
      <c r="W93" s="166"/>
      <c r="X93" s="166"/>
      <c r="Y93" s="166"/>
      <c r="Z93" s="166"/>
    </row>
    <row r="94" ht="11.25" customHeight="1">
      <c r="A94" s="100" t="s">
        <v>4115</v>
      </c>
      <c r="B94" s="100" t="s">
        <v>4126</v>
      </c>
      <c r="C94" s="81" t="s">
        <v>52</v>
      </c>
      <c r="D94" s="147" t="s">
        <v>4127</v>
      </c>
      <c r="E94" s="148" t="s">
        <v>4128</v>
      </c>
      <c r="F94" s="147" t="s">
        <v>4114</v>
      </c>
      <c r="G94" s="484">
        <v>2.0</v>
      </c>
      <c r="H94" s="544">
        <v>1.0</v>
      </c>
      <c r="I94" s="323">
        <v>2.0</v>
      </c>
      <c r="J94" s="324">
        <v>20.0</v>
      </c>
      <c r="K94" s="535">
        <v>10.0</v>
      </c>
      <c r="L94" s="271" t="s">
        <v>76</v>
      </c>
      <c r="M94" s="97"/>
      <c r="N94" s="97"/>
      <c r="O94" s="97"/>
      <c r="P94" s="97"/>
      <c r="Q94" s="97"/>
      <c r="R94" s="97"/>
      <c r="S94" s="97"/>
      <c r="T94" s="97"/>
      <c r="U94" s="97"/>
      <c r="V94" s="97"/>
      <c r="W94" s="166"/>
      <c r="X94" s="166"/>
      <c r="Y94" s="166"/>
      <c r="Z94" s="166"/>
    </row>
    <row r="95" ht="11.25" customHeight="1">
      <c r="A95" s="100" t="s">
        <v>4115</v>
      </c>
      <c r="B95" s="100" t="s">
        <v>4126</v>
      </c>
      <c r="C95" s="81" t="s">
        <v>52</v>
      </c>
      <c r="D95" s="147" t="s">
        <v>4129</v>
      </c>
      <c r="E95" s="148" t="s">
        <v>4130</v>
      </c>
      <c r="F95" s="147" t="s">
        <v>4131</v>
      </c>
      <c r="G95" s="484">
        <v>2.0</v>
      </c>
      <c r="H95" s="544">
        <v>1.0</v>
      </c>
      <c r="I95" s="323">
        <v>2.0</v>
      </c>
      <c r="J95" s="324">
        <v>20.0</v>
      </c>
      <c r="K95" s="535">
        <v>10.0</v>
      </c>
      <c r="L95" s="271" t="s">
        <v>76</v>
      </c>
      <c r="M95" s="97"/>
      <c r="N95" s="97"/>
      <c r="O95" s="97"/>
      <c r="P95" s="97"/>
      <c r="Q95" s="97"/>
      <c r="R95" s="97"/>
      <c r="S95" s="97"/>
      <c r="T95" s="97"/>
      <c r="U95" s="97"/>
      <c r="V95" s="97"/>
      <c r="W95" s="166"/>
      <c r="X95" s="166"/>
      <c r="Y95" s="166"/>
      <c r="Z95" s="166"/>
    </row>
    <row r="96" ht="11.25" customHeight="1">
      <c r="A96" s="100" t="s">
        <v>4115</v>
      </c>
      <c r="B96" s="100" t="s">
        <v>4132</v>
      </c>
      <c r="C96" s="81" t="s">
        <v>52</v>
      </c>
      <c r="D96" s="147" t="s">
        <v>4133</v>
      </c>
      <c r="E96" s="148" t="s">
        <v>4134</v>
      </c>
      <c r="F96" s="147" t="s">
        <v>4135</v>
      </c>
      <c r="G96" s="484">
        <v>2.0</v>
      </c>
      <c r="H96" s="544">
        <v>1.0</v>
      </c>
      <c r="I96" s="323">
        <v>2.0</v>
      </c>
      <c r="J96" s="324">
        <v>20.0</v>
      </c>
      <c r="K96" s="535">
        <v>10.0</v>
      </c>
      <c r="L96" s="271" t="s">
        <v>76</v>
      </c>
      <c r="M96" s="97"/>
      <c r="N96" s="97"/>
      <c r="O96" s="97"/>
      <c r="P96" s="97"/>
      <c r="Q96" s="97"/>
      <c r="R96" s="97"/>
      <c r="S96" s="97"/>
      <c r="T96" s="97"/>
      <c r="U96" s="97"/>
      <c r="V96" s="97"/>
      <c r="W96" s="166"/>
      <c r="X96" s="166"/>
      <c r="Y96" s="166"/>
      <c r="Z96" s="166"/>
    </row>
    <row r="97" ht="11.25" customHeight="1">
      <c r="A97" s="100" t="s">
        <v>4224</v>
      </c>
      <c r="B97" s="100" t="s">
        <v>4225</v>
      </c>
      <c r="C97" s="81" t="s">
        <v>52</v>
      </c>
      <c r="D97" s="147" t="s">
        <v>4226</v>
      </c>
      <c r="E97" s="148" t="s">
        <v>4227</v>
      </c>
      <c r="F97" s="147" t="s">
        <v>4135</v>
      </c>
      <c r="G97" s="484">
        <v>2.0</v>
      </c>
      <c r="H97" s="544">
        <v>1.0</v>
      </c>
      <c r="I97" s="323">
        <v>2.0</v>
      </c>
      <c r="J97" s="324">
        <v>20.0</v>
      </c>
      <c r="K97" s="535">
        <v>10.0</v>
      </c>
      <c r="L97" s="271" t="s">
        <v>76</v>
      </c>
      <c r="M97" s="97"/>
      <c r="N97" s="97"/>
      <c r="O97" s="97"/>
      <c r="P97" s="97"/>
      <c r="Q97" s="97"/>
      <c r="R97" s="97"/>
      <c r="S97" s="97"/>
      <c r="T97" s="97"/>
      <c r="U97" s="97"/>
      <c r="V97" s="97"/>
      <c r="W97" s="166"/>
      <c r="X97" s="166"/>
      <c r="Y97" s="166"/>
      <c r="Z97" s="166"/>
    </row>
    <row r="98" ht="11.25" customHeight="1">
      <c r="A98" s="100" t="s">
        <v>4110</v>
      </c>
      <c r="B98" s="100" t="s">
        <v>4136</v>
      </c>
      <c r="C98" s="81" t="s">
        <v>52</v>
      </c>
      <c r="D98" s="147" t="s">
        <v>4137</v>
      </c>
      <c r="E98" s="148" t="s">
        <v>4138</v>
      </c>
      <c r="F98" s="147" t="s">
        <v>4114</v>
      </c>
      <c r="G98" s="484">
        <v>2.0</v>
      </c>
      <c r="H98" s="544">
        <v>2.0</v>
      </c>
      <c r="I98" s="323">
        <v>2.0</v>
      </c>
      <c r="J98" s="324">
        <v>20.0</v>
      </c>
      <c r="K98" s="535">
        <v>10.0</v>
      </c>
      <c r="L98" s="271" t="s">
        <v>76</v>
      </c>
      <c r="M98" s="97"/>
      <c r="N98" s="97"/>
      <c r="O98" s="97"/>
      <c r="P98" s="97"/>
      <c r="Q98" s="97"/>
      <c r="R98" s="97"/>
      <c r="S98" s="97"/>
      <c r="T98" s="97"/>
      <c r="U98" s="97"/>
      <c r="V98" s="97"/>
      <c r="W98" s="166"/>
      <c r="X98" s="166"/>
      <c r="Y98" s="166"/>
      <c r="Z98" s="166"/>
    </row>
    <row r="99" ht="11.25" customHeight="1">
      <c r="A99" s="100" t="s">
        <v>4139</v>
      </c>
      <c r="B99" s="100" t="s">
        <v>4140</v>
      </c>
      <c r="C99" s="81" t="s">
        <v>52</v>
      </c>
      <c r="D99" s="147" t="s">
        <v>4141</v>
      </c>
      <c r="E99" s="148" t="s">
        <v>4142</v>
      </c>
      <c r="F99" s="147" t="s">
        <v>4143</v>
      </c>
      <c r="G99" s="484">
        <v>2.0</v>
      </c>
      <c r="H99" s="544">
        <v>2.0</v>
      </c>
      <c r="I99" s="323">
        <v>2.0</v>
      </c>
      <c r="J99" s="324">
        <v>20.0</v>
      </c>
      <c r="K99" s="535">
        <v>10.0</v>
      </c>
      <c r="L99" s="271" t="s">
        <v>76</v>
      </c>
      <c r="M99" s="97"/>
      <c r="N99" s="97"/>
      <c r="O99" s="97"/>
      <c r="P99" s="97"/>
      <c r="Q99" s="97"/>
      <c r="R99" s="97"/>
      <c r="S99" s="97"/>
      <c r="T99" s="97"/>
      <c r="U99" s="97"/>
      <c r="V99" s="97"/>
      <c r="W99" s="166"/>
      <c r="X99" s="166"/>
      <c r="Y99" s="166"/>
      <c r="Z99" s="166"/>
    </row>
    <row r="100" ht="11.25" customHeight="1">
      <c r="A100" s="100" t="s">
        <v>4139</v>
      </c>
      <c r="B100" s="100" t="s">
        <v>4144</v>
      </c>
      <c r="C100" s="81" t="s">
        <v>52</v>
      </c>
      <c r="D100" s="147" t="s">
        <v>4145</v>
      </c>
      <c r="E100" s="148" t="s">
        <v>4146</v>
      </c>
      <c r="F100" s="147" t="s">
        <v>4143</v>
      </c>
      <c r="G100" s="484">
        <v>2.0</v>
      </c>
      <c r="H100" s="544">
        <v>2.0</v>
      </c>
      <c r="I100" s="323">
        <v>2.0</v>
      </c>
      <c r="J100" s="324">
        <v>20.0</v>
      </c>
      <c r="K100" s="535">
        <v>10.0</v>
      </c>
      <c r="L100" s="271" t="s">
        <v>76</v>
      </c>
      <c r="M100" s="97"/>
      <c r="N100" s="97"/>
      <c r="O100" s="97"/>
      <c r="P100" s="97"/>
      <c r="Q100" s="97"/>
      <c r="R100" s="97"/>
      <c r="S100" s="97"/>
      <c r="T100" s="97"/>
      <c r="U100" s="97"/>
      <c r="V100" s="97"/>
      <c r="W100" s="166"/>
      <c r="X100" s="166"/>
      <c r="Y100" s="166"/>
      <c r="Z100" s="166"/>
    </row>
    <row r="101" ht="11.25" customHeight="1">
      <c r="A101" s="100" t="s">
        <v>3800</v>
      </c>
      <c r="B101" s="100" t="s">
        <v>4228</v>
      </c>
      <c r="C101" s="81" t="s">
        <v>52</v>
      </c>
      <c r="D101" s="147" t="s">
        <v>4229</v>
      </c>
      <c r="E101" s="148" t="s">
        <v>4230</v>
      </c>
      <c r="F101" s="147" t="s">
        <v>4143</v>
      </c>
      <c r="G101" s="484">
        <v>1.0</v>
      </c>
      <c r="H101" s="544">
        <v>1.0</v>
      </c>
      <c r="I101" s="323">
        <v>1.0</v>
      </c>
      <c r="J101" s="324">
        <v>20.0</v>
      </c>
      <c r="K101" s="535">
        <v>20.0</v>
      </c>
      <c r="L101" s="271" t="s">
        <v>76</v>
      </c>
      <c r="M101" s="97"/>
      <c r="N101" s="97"/>
      <c r="O101" s="97"/>
      <c r="P101" s="97"/>
      <c r="Q101" s="97"/>
      <c r="R101" s="97"/>
      <c r="S101" s="97"/>
      <c r="T101" s="97"/>
      <c r="U101" s="97"/>
      <c r="V101" s="97"/>
      <c r="W101" s="166"/>
      <c r="X101" s="166"/>
      <c r="Y101" s="166"/>
      <c r="Z101" s="166"/>
    </row>
    <row r="102" ht="11.25" customHeight="1">
      <c r="A102" s="100" t="s">
        <v>3800</v>
      </c>
      <c r="B102" s="100" t="s">
        <v>4231</v>
      </c>
      <c r="C102" s="81" t="s">
        <v>52</v>
      </c>
      <c r="D102" s="147" t="s">
        <v>4232</v>
      </c>
      <c r="E102" s="148" t="s">
        <v>4233</v>
      </c>
      <c r="F102" s="147" t="s">
        <v>4143</v>
      </c>
      <c r="G102" s="484">
        <v>1.0</v>
      </c>
      <c r="H102" s="484">
        <v>1.0</v>
      </c>
      <c r="I102" s="484">
        <v>1.0</v>
      </c>
      <c r="J102" s="324">
        <v>20.0</v>
      </c>
      <c r="K102" s="535">
        <v>20.0</v>
      </c>
      <c r="L102" s="271" t="s">
        <v>76</v>
      </c>
      <c r="M102" s="97"/>
      <c r="N102" s="97"/>
      <c r="O102" s="97"/>
      <c r="P102" s="97"/>
      <c r="Q102" s="97"/>
      <c r="R102" s="97"/>
      <c r="S102" s="97"/>
      <c r="T102" s="97"/>
      <c r="U102" s="97"/>
      <c r="V102" s="97"/>
      <c r="W102" s="166"/>
      <c r="X102" s="166"/>
      <c r="Y102" s="166"/>
      <c r="Z102" s="166"/>
    </row>
    <row r="103" ht="11.25" customHeight="1">
      <c r="A103" s="100" t="s">
        <v>4147</v>
      </c>
      <c r="B103" s="100" t="s">
        <v>4148</v>
      </c>
      <c r="C103" s="81" t="s">
        <v>52</v>
      </c>
      <c r="D103" s="147" t="s">
        <v>4149</v>
      </c>
      <c r="E103" s="148" t="s">
        <v>4150</v>
      </c>
      <c r="F103" s="147" t="s">
        <v>4151</v>
      </c>
      <c r="G103" s="484">
        <v>2.0</v>
      </c>
      <c r="H103" s="545">
        <v>2.0</v>
      </c>
      <c r="I103" s="484">
        <v>2.0</v>
      </c>
      <c r="J103" s="324">
        <v>20.0</v>
      </c>
      <c r="K103" s="535">
        <v>10.0</v>
      </c>
      <c r="L103" s="271" t="s">
        <v>76</v>
      </c>
      <c r="M103" s="97"/>
      <c r="N103" s="97"/>
      <c r="O103" s="97"/>
      <c r="P103" s="97"/>
      <c r="Q103" s="97"/>
      <c r="R103" s="97"/>
      <c r="S103" s="97"/>
      <c r="T103" s="97"/>
      <c r="U103" s="97"/>
      <c r="V103" s="97"/>
      <c r="W103" s="166"/>
      <c r="X103" s="166"/>
      <c r="Y103" s="166"/>
      <c r="Z103" s="166"/>
    </row>
    <row r="104" ht="11.25" customHeight="1">
      <c r="A104" s="100" t="s">
        <v>4234</v>
      </c>
      <c r="B104" s="546" t="s">
        <v>4235</v>
      </c>
      <c r="C104" s="296" t="s">
        <v>52</v>
      </c>
      <c r="D104" s="546" t="s">
        <v>4236</v>
      </c>
      <c r="E104" s="547" t="s">
        <v>4237</v>
      </c>
      <c r="F104" s="100" t="s">
        <v>4238</v>
      </c>
      <c r="G104" s="483">
        <v>3.0</v>
      </c>
      <c r="H104" s="548">
        <v>2.0</v>
      </c>
      <c r="I104" s="51">
        <v>3.0</v>
      </c>
      <c r="J104" s="285">
        <v>20.0</v>
      </c>
      <c r="K104" s="543">
        <v>6.67</v>
      </c>
      <c r="L104" s="271" t="s">
        <v>77</v>
      </c>
      <c r="M104" s="97"/>
      <c r="N104" s="97"/>
      <c r="O104" s="97"/>
      <c r="P104" s="97"/>
      <c r="Q104" s="97"/>
      <c r="R104" s="97"/>
      <c r="S104" s="97"/>
      <c r="T104" s="97"/>
      <c r="U104" s="97"/>
      <c r="V104" s="97"/>
      <c r="W104" s="166"/>
      <c r="X104" s="166"/>
      <c r="Y104" s="166"/>
      <c r="Z104" s="166"/>
    </row>
    <row r="105" ht="11.25" customHeight="1">
      <c r="A105" s="143"/>
      <c r="B105" s="100" t="s">
        <v>4235</v>
      </c>
      <c r="C105" s="51" t="s">
        <v>52</v>
      </c>
      <c r="D105" s="397" t="s">
        <v>4239</v>
      </c>
      <c r="E105" s="148" t="s">
        <v>4240</v>
      </c>
      <c r="F105" s="529" t="s">
        <v>4241</v>
      </c>
      <c r="G105" s="483">
        <v>3.0</v>
      </c>
      <c r="H105" s="548">
        <v>2.0</v>
      </c>
      <c r="I105" s="51">
        <v>3.0</v>
      </c>
      <c r="J105" s="285">
        <v>20.0</v>
      </c>
      <c r="K105" s="543">
        <v>6.67</v>
      </c>
      <c r="L105" s="271" t="s">
        <v>77</v>
      </c>
      <c r="M105" s="97"/>
      <c r="N105" s="97"/>
      <c r="O105" s="97"/>
      <c r="P105" s="97"/>
      <c r="Q105" s="97"/>
      <c r="R105" s="97"/>
      <c r="S105" s="97"/>
      <c r="T105" s="97"/>
      <c r="U105" s="97"/>
      <c r="V105" s="97"/>
      <c r="W105" s="166"/>
      <c r="X105" s="166"/>
      <c r="Y105" s="166"/>
      <c r="Z105" s="166"/>
    </row>
    <row r="106" ht="11.25" customHeight="1">
      <c r="A106" s="228" t="s">
        <v>4242</v>
      </c>
      <c r="B106" s="228" t="s">
        <v>4243</v>
      </c>
      <c r="C106" s="289" t="s">
        <v>4244</v>
      </c>
      <c r="D106" s="549" t="s">
        <v>4245</v>
      </c>
      <c r="E106" s="547" t="s">
        <v>4246</v>
      </c>
      <c r="F106" s="228" t="s">
        <v>4247</v>
      </c>
      <c r="G106" s="550">
        <v>3.0</v>
      </c>
      <c r="H106" s="551">
        <v>2.0</v>
      </c>
      <c r="I106" s="289">
        <v>3.0</v>
      </c>
      <c r="J106" s="302">
        <v>20.0</v>
      </c>
      <c r="K106" s="552">
        <v>6.67</v>
      </c>
      <c r="L106" s="271" t="s">
        <v>77</v>
      </c>
      <c r="M106" s="97"/>
      <c r="N106" s="97"/>
      <c r="O106" s="97"/>
      <c r="P106" s="97"/>
      <c r="Q106" s="97"/>
      <c r="R106" s="97"/>
      <c r="S106" s="97"/>
      <c r="T106" s="97"/>
      <c r="U106" s="97"/>
      <c r="V106" s="97"/>
      <c r="W106" s="166"/>
      <c r="X106" s="166"/>
      <c r="Y106" s="166"/>
      <c r="Z106" s="166"/>
    </row>
    <row r="107" ht="11.25" customHeight="1">
      <c r="A107" s="100" t="s">
        <v>4242</v>
      </c>
      <c r="B107" s="228" t="s">
        <v>4243</v>
      </c>
      <c r="C107" s="289" t="s">
        <v>52</v>
      </c>
      <c r="D107" s="549" t="s">
        <v>4248</v>
      </c>
      <c r="E107" s="547" t="s">
        <v>4249</v>
      </c>
      <c r="F107" s="228" t="s">
        <v>4250</v>
      </c>
      <c r="G107" s="550">
        <v>3.0</v>
      </c>
      <c r="H107" s="551">
        <v>2.0</v>
      </c>
      <c r="I107" s="289">
        <v>3.0</v>
      </c>
      <c r="J107" s="302">
        <v>20.0</v>
      </c>
      <c r="K107" s="552">
        <v>6.67</v>
      </c>
      <c r="L107" s="271" t="s">
        <v>77</v>
      </c>
      <c r="M107" s="97"/>
      <c r="N107" s="97"/>
      <c r="O107" s="97"/>
      <c r="P107" s="97"/>
      <c r="Q107" s="97"/>
      <c r="R107" s="97"/>
      <c r="S107" s="97"/>
      <c r="T107" s="97"/>
      <c r="U107" s="97"/>
      <c r="V107" s="97"/>
      <c r="W107" s="166"/>
      <c r="X107" s="166"/>
      <c r="Y107" s="166"/>
      <c r="Z107" s="166"/>
    </row>
    <row r="108" ht="11.25" customHeight="1">
      <c r="A108" s="553" t="s">
        <v>4242</v>
      </c>
      <c r="B108" s="100" t="s">
        <v>4243</v>
      </c>
      <c r="C108" s="51" t="s">
        <v>52</v>
      </c>
      <c r="D108" s="147" t="s">
        <v>4251</v>
      </c>
      <c r="E108" s="148" t="s">
        <v>4252</v>
      </c>
      <c r="F108" s="147"/>
      <c r="G108" s="123">
        <v>3.0</v>
      </c>
      <c r="H108" s="554">
        <v>2.0</v>
      </c>
      <c r="I108" s="6">
        <v>3.0</v>
      </c>
      <c r="J108" s="413">
        <v>10.0</v>
      </c>
      <c r="K108" s="535">
        <v>3.33</v>
      </c>
      <c r="L108" s="271" t="s">
        <v>77</v>
      </c>
      <c r="M108" s="97"/>
      <c r="N108" s="97"/>
      <c r="O108" s="97"/>
      <c r="P108" s="97"/>
      <c r="Q108" s="97"/>
      <c r="R108" s="97"/>
      <c r="S108" s="97"/>
      <c r="T108" s="97"/>
      <c r="U108" s="97"/>
      <c r="V108" s="97"/>
      <c r="W108" s="166"/>
      <c r="X108" s="166"/>
      <c r="Y108" s="166"/>
      <c r="Z108" s="166"/>
    </row>
    <row r="109" ht="11.25" customHeight="1">
      <c r="A109" s="555" t="s">
        <v>4242</v>
      </c>
      <c r="B109" s="228" t="s">
        <v>4243</v>
      </c>
      <c r="C109" s="289" t="s">
        <v>52</v>
      </c>
      <c r="D109" s="549" t="s">
        <v>4253</v>
      </c>
      <c r="E109" s="148" t="s">
        <v>4254</v>
      </c>
      <c r="F109" s="147" t="s">
        <v>4250</v>
      </c>
      <c r="G109" s="123">
        <v>3.0</v>
      </c>
      <c r="H109" s="554">
        <v>2.0</v>
      </c>
      <c r="I109" s="6">
        <v>3.0</v>
      </c>
      <c r="J109" s="413">
        <v>20.0</v>
      </c>
      <c r="K109" s="535">
        <v>6.67</v>
      </c>
      <c r="L109" s="271" t="s">
        <v>77</v>
      </c>
      <c r="M109" s="97"/>
      <c r="N109" s="97"/>
      <c r="O109" s="97"/>
      <c r="P109" s="97"/>
      <c r="Q109" s="97"/>
      <c r="R109" s="97"/>
      <c r="S109" s="97"/>
      <c r="T109" s="97"/>
      <c r="U109" s="97"/>
      <c r="V109" s="97"/>
      <c r="W109" s="166"/>
      <c r="X109" s="166"/>
      <c r="Y109" s="166"/>
      <c r="Z109" s="166"/>
    </row>
    <row r="110" ht="11.25" customHeight="1">
      <c r="A110" s="100" t="s">
        <v>1575</v>
      </c>
      <c r="B110" s="100" t="s">
        <v>1576</v>
      </c>
      <c r="C110" s="323" t="s">
        <v>52</v>
      </c>
      <c r="D110" s="95" t="s">
        <v>4255</v>
      </c>
      <c r="E110" s="148" t="s">
        <v>4256</v>
      </c>
      <c r="F110" s="147" t="s">
        <v>4257</v>
      </c>
      <c r="G110" s="123">
        <v>3.0</v>
      </c>
      <c r="H110" s="554">
        <v>2.0</v>
      </c>
      <c r="I110" s="6">
        <v>3.0</v>
      </c>
      <c r="J110" s="413">
        <v>20.0</v>
      </c>
      <c r="K110" s="535">
        <v>6.67</v>
      </c>
      <c r="L110" s="271" t="s">
        <v>77</v>
      </c>
      <c r="M110" s="97"/>
      <c r="N110" s="97"/>
      <c r="O110" s="97"/>
      <c r="P110" s="97"/>
      <c r="Q110" s="97"/>
      <c r="R110" s="97"/>
      <c r="S110" s="97"/>
      <c r="T110" s="97"/>
      <c r="U110" s="97"/>
      <c r="V110" s="97"/>
      <c r="W110" s="166"/>
      <c r="X110" s="166"/>
      <c r="Y110" s="166"/>
      <c r="Z110" s="166"/>
    </row>
    <row r="111" ht="11.25" customHeight="1">
      <c r="A111" s="100" t="s">
        <v>1575</v>
      </c>
      <c r="B111" s="100" t="s">
        <v>1576</v>
      </c>
      <c r="C111" s="323" t="s">
        <v>52</v>
      </c>
      <c r="D111" s="549" t="s">
        <v>4258</v>
      </c>
      <c r="E111" s="148" t="s">
        <v>4259</v>
      </c>
      <c r="F111" s="147"/>
      <c r="G111" s="123">
        <v>3.0</v>
      </c>
      <c r="H111" s="554">
        <v>2.0</v>
      </c>
      <c r="I111" s="6">
        <v>3.0</v>
      </c>
      <c r="J111" s="413">
        <v>10.0</v>
      </c>
      <c r="K111" s="535">
        <v>3.33</v>
      </c>
      <c r="L111" s="271" t="s">
        <v>77</v>
      </c>
      <c r="M111" s="97"/>
      <c r="N111" s="97"/>
      <c r="O111" s="97"/>
      <c r="P111" s="97"/>
      <c r="Q111" s="97"/>
      <c r="R111" s="97"/>
      <c r="S111" s="97"/>
      <c r="T111" s="97"/>
      <c r="U111" s="97"/>
      <c r="V111" s="97"/>
      <c r="W111" s="166"/>
      <c r="X111" s="166"/>
      <c r="Y111" s="166"/>
      <c r="Z111" s="166"/>
    </row>
    <row r="112" ht="11.25" customHeight="1">
      <c r="A112" s="271" t="s">
        <v>77</v>
      </c>
      <c r="B112" s="100" t="s">
        <v>1584</v>
      </c>
      <c r="C112" s="81" t="s">
        <v>52</v>
      </c>
      <c r="D112" s="95" t="s">
        <v>4064</v>
      </c>
      <c r="E112" s="88" t="s">
        <v>4065</v>
      </c>
      <c r="F112" s="147" t="s">
        <v>4066</v>
      </c>
      <c r="G112" s="123">
        <v>5.0</v>
      </c>
      <c r="H112" s="554">
        <v>5.0</v>
      </c>
      <c r="I112" s="6">
        <v>5.0</v>
      </c>
      <c r="J112" s="413">
        <v>20.0</v>
      </c>
      <c r="K112" s="535">
        <v>4.0</v>
      </c>
      <c r="L112" s="271" t="s">
        <v>77</v>
      </c>
      <c r="M112" s="97"/>
      <c r="N112" s="97"/>
      <c r="O112" s="97"/>
      <c r="P112" s="97"/>
      <c r="Q112" s="97"/>
      <c r="R112" s="97"/>
      <c r="S112" s="97"/>
      <c r="T112" s="97"/>
      <c r="U112" s="97"/>
      <c r="V112" s="97"/>
      <c r="W112" s="166"/>
      <c r="X112" s="166"/>
      <c r="Y112" s="166"/>
      <c r="Z112" s="166"/>
    </row>
    <row r="113" ht="11.25" customHeight="1">
      <c r="A113" s="271" t="s">
        <v>77</v>
      </c>
      <c r="B113" s="100" t="s">
        <v>1584</v>
      </c>
      <c r="C113" s="81" t="s">
        <v>52</v>
      </c>
      <c r="D113" s="228" t="s">
        <v>4067</v>
      </c>
      <c r="E113" s="229" t="s">
        <v>4260</v>
      </c>
      <c r="F113" s="100" t="s">
        <v>4069</v>
      </c>
      <c r="G113" s="82">
        <v>5.0</v>
      </c>
      <c r="H113" s="503">
        <v>5.0</v>
      </c>
      <c r="I113" s="6">
        <v>5.0</v>
      </c>
      <c r="J113" s="413">
        <v>20.0</v>
      </c>
      <c r="K113" s="535">
        <v>4.0</v>
      </c>
      <c r="L113" s="271" t="s">
        <v>77</v>
      </c>
      <c r="M113" s="97"/>
      <c r="N113" s="97"/>
      <c r="O113" s="97"/>
      <c r="P113" s="97"/>
      <c r="Q113" s="97"/>
      <c r="R113" s="97"/>
      <c r="S113" s="97"/>
      <c r="T113" s="97"/>
      <c r="U113" s="97"/>
      <c r="V113" s="97"/>
      <c r="W113" s="166"/>
      <c r="X113" s="166"/>
      <c r="Y113" s="166"/>
      <c r="Z113" s="166"/>
    </row>
    <row r="114" ht="11.25" customHeight="1">
      <c r="A114" s="271" t="s">
        <v>77</v>
      </c>
      <c r="B114" s="100" t="s">
        <v>1584</v>
      </c>
      <c r="C114" s="81" t="s">
        <v>52</v>
      </c>
      <c r="D114" s="549" t="s">
        <v>4070</v>
      </c>
      <c r="E114" s="148" t="s">
        <v>4071</v>
      </c>
      <c r="F114" s="147" t="s">
        <v>4072</v>
      </c>
      <c r="G114" s="123">
        <v>5.0</v>
      </c>
      <c r="H114" s="554">
        <v>5.0</v>
      </c>
      <c r="I114" s="6">
        <v>5.0</v>
      </c>
      <c r="J114" s="413">
        <v>20.0</v>
      </c>
      <c r="K114" s="535">
        <v>4.0</v>
      </c>
      <c r="L114" s="271" t="s">
        <v>77</v>
      </c>
      <c r="M114" s="97"/>
      <c r="N114" s="97"/>
      <c r="O114" s="97"/>
      <c r="P114" s="97"/>
      <c r="Q114" s="97"/>
      <c r="R114" s="97"/>
      <c r="S114" s="97"/>
      <c r="T114" s="97"/>
      <c r="U114" s="97"/>
      <c r="V114" s="97"/>
      <c r="W114" s="166"/>
      <c r="X114" s="166"/>
      <c r="Y114" s="166"/>
      <c r="Z114" s="166"/>
    </row>
    <row r="115" ht="11.25" customHeight="1">
      <c r="A115" s="271" t="s">
        <v>77</v>
      </c>
      <c r="B115" s="100" t="s">
        <v>1584</v>
      </c>
      <c r="C115" s="81" t="s">
        <v>52</v>
      </c>
      <c r="D115" s="549" t="s">
        <v>4073</v>
      </c>
      <c r="E115" s="148" t="s">
        <v>4074</v>
      </c>
      <c r="F115" s="147" t="s">
        <v>4075</v>
      </c>
      <c r="G115" s="123">
        <v>5.0</v>
      </c>
      <c r="H115" s="554">
        <v>5.0</v>
      </c>
      <c r="I115" s="6">
        <v>5.0</v>
      </c>
      <c r="J115" s="413">
        <v>20.0</v>
      </c>
      <c r="K115" s="535">
        <v>4.0</v>
      </c>
      <c r="L115" s="271" t="s">
        <v>77</v>
      </c>
      <c r="M115" s="97"/>
      <c r="N115" s="97"/>
      <c r="O115" s="97"/>
      <c r="P115" s="97"/>
      <c r="Q115" s="97"/>
      <c r="R115" s="97"/>
      <c r="S115" s="97"/>
      <c r="T115" s="97"/>
      <c r="U115" s="97"/>
      <c r="V115" s="97"/>
      <c r="W115" s="166"/>
      <c r="X115" s="166"/>
      <c r="Y115" s="166"/>
      <c r="Z115" s="166"/>
    </row>
    <row r="116" ht="11.25" customHeight="1">
      <c r="A116" s="271" t="s">
        <v>77</v>
      </c>
      <c r="B116" s="100" t="s">
        <v>1584</v>
      </c>
      <c r="C116" s="81" t="s">
        <v>52</v>
      </c>
      <c r="D116" s="549" t="s">
        <v>4076</v>
      </c>
      <c r="E116" s="148" t="s">
        <v>4077</v>
      </c>
      <c r="F116" s="147" t="s">
        <v>4078</v>
      </c>
      <c r="G116" s="123">
        <v>5.0</v>
      </c>
      <c r="H116" s="554">
        <v>5.0</v>
      </c>
      <c r="I116" s="6">
        <v>5.0</v>
      </c>
      <c r="J116" s="413">
        <v>20.0</v>
      </c>
      <c r="K116" s="535">
        <v>4.0</v>
      </c>
      <c r="L116" s="271" t="s">
        <v>77</v>
      </c>
      <c r="M116" s="97"/>
      <c r="N116" s="97"/>
      <c r="O116" s="97"/>
      <c r="P116" s="97"/>
      <c r="Q116" s="97"/>
      <c r="R116" s="97"/>
      <c r="S116" s="97"/>
      <c r="T116" s="97"/>
      <c r="U116" s="97"/>
      <c r="V116" s="97"/>
      <c r="W116" s="166"/>
      <c r="X116" s="166"/>
      <c r="Y116" s="166"/>
      <c r="Z116" s="166"/>
    </row>
    <row r="117" ht="11.25" customHeight="1">
      <c r="A117" s="271" t="s">
        <v>77</v>
      </c>
      <c r="B117" s="100" t="s">
        <v>1584</v>
      </c>
      <c r="C117" s="81" t="s">
        <v>52</v>
      </c>
      <c r="D117" s="556" t="s">
        <v>4079</v>
      </c>
      <c r="E117" s="148" t="s">
        <v>4080</v>
      </c>
      <c r="F117" s="147" t="s">
        <v>4081</v>
      </c>
      <c r="G117" s="123">
        <v>5.0</v>
      </c>
      <c r="H117" s="554">
        <v>5.0</v>
      </c>
      <c r="I117" s="6">
        <v>5.0</v>
      </c>
      <c r="J117" s="413">
        <v>20.0</v>
      </c>
      <c r="K117" s="535">
        <v>4.0</v>
      </c>
      <c r="L117" s="271" t="s">
        <v>77</v>
      </c>
      <c r="M117" s="97"/>
      <c r="N117" s="97"/>
      <c r="O117" s="97"/>
      <c r="P117" s="97"/>
      <c r="Q117" s="97"/>
      <c r="R117" s="97"/>
      <c r="S117" s="97"/>
      <c r="T117" s="97"/>
      <c r="U117" s="97"/>
      <c r="V117" s="97"/>
      <c r="W117" s="166"/>
      <c r="X117" s="166"/>
      <c r="Y117" s="166"/>
      <c r="Z117" s="166"/>
    </row>
    <row r="118" ht="11.25" customHeight="1">
      <c r="A118" s="271" t="s">
        <v>77</v>
      </c>
      <c r="B118" s="100" t="s">
        <v>1584</v>
      </c>
      <c r="C118" s="81" t="s">
        <v>52</v>
      </c>
      <c r="D118" s="549" t="s">
        <v>4082</v>
      </c>
      <c r="E118" s="148" t="s">
        <v>4083</v>
      </c>
      <c r="F118" s="147" t="s">
        <v>4069</v>
      </c>
      <c r="G118" s="123">
        <v>5.0</v>
      </c>
      <c r="H118" s="554">
        <v>5.0</v>
      </c>
      <c r="I118" s="6">
        <v>5.0</v>
      </c>
      <c r="J118" s="413">
        <v>20.0</v>
      </c>
      <c r="K118" s="535">
        <v>4.0</v>
      </c>
      <c r="L118" s="271" t="s">
        <v>77</v>
      </c>
      <c r="M118" s="97"/>
      <c r="N118" s="97"/>
      <c r="O118" s="97"/>
      <c r="P118" s="97"/>
      <c r="Q118" s="97"/>
      <c r="R118" s="97"/>
      <c r="S118" s="97"/>
      <c r="T118" s="97"/>
      <c r="U118" s="97"/>
      <c r="V118" s="97"/>
      <c r="W118" s="166"/>
      <c r="X118" s="166"/>
      <c r="Y118" s="166"/>
      <c r="Z118" s="166"/>
    </row>
    <row r="119" ht="11.25" customHeight="1">
      <c r="A119" s="271" t="s">
        <v>77</v>
      </c>
      <c r="B119" s="100" t="s">
        <v>1584</v>
      </c>
      <c r="C119" s="81" t="s">
        <v>52</v>
      </c>
      <c r="D119" s="549" t="s">
        <v>4084</v>
      </c>
      <c r="E119" s="148" t="s">
        <v>4085</v>
      </c>
      <c r="F119" s="147" t="s">
        <v>4086</v>
      </c>
      <c r="G119" s="123">
        <v>5.0</v>
      </c>
      <c r="H119" s="554">
        <v>5.0</v>
      </c>
      <c r="I119" s="6">
        <v>5.0</v>
      </c>
      <c r="J119" s="413">
        <v>20.0</v>
      </c>
      <c r="K119" s="535">
        <v>4.0</v>
      </c>
      <c r="L119" s="271" t="s">
        <v>77</v>
      </c>
      <c r="M119" s="97"/>
      <c r="N119" s="97"/>
      <c r="O119" s="97"/>
      <c r="P119" s="97"/>
      <c r="Q119" s="97"/>
      <c r="R119" s="97"/>
      <c r="S119" s="97"/>
      <c r="T119" s="97"/>
      <c r="U119" s="97"/>
      <c r="V119" s="97"/>
      <c r="W119" s="166"/>
      <c r="X119" s="166"/>
      <c r="Y119" s="166"/>
      <c r="Z119" s="166"/>
    </row>
    <row r="120" ht="11.25" customHeight="1">
      <c r="A120" s="271" t="s">
        <v>77</v>
      </c>
      <c r="B120" s="100" t="s">
        <v>1584</v>
      </c>
      <c r="C120" s="81" t="s">
        <v>52</v>
      </c>
      <c r="D120" s="549" t="s">
        <v>4087</v>
      </c>
      <c r="E120" s="148" t="s">
        <v>4088</v>
      </c>
      <c r="F120" s="147" t="s">
        <v>4089</v>
      </c>
      <c r="G120" s="123">
        <v>5.0</v>
      </c>
      <c r="H120" s="554">
        <v>5.0</v>
      </c>
      <c r="I120" s="6">
        <v>5.0</v>
      </c>
      <c r="J120" s="413">
        <v>20.0</v>
      </c>
      <c r="K120" s="535">
        <v>4.0</v>
      </c>
      <c r="L120" s="271" t="s">
        <v>77</v>
      </c>
      <c r="M120" s="97"/>
      <c r="N120" s="97"/>
      <c r="O120" s="97"/>
      <c r="P120" s="97"/>
      <c r="Q120" s="97"/>
      <c r="R120" s="97"/>
      <c r="S120" s="97"/>
      <c r="T120" s="97"/>
      <c r="U120" s="97"/>
      <c r="V120" s="97"/>
      <c r="W120" s="166"/>
      <c r="X120" s="166"/>
      <c r="Y120" s="166"/>
      <c r="Z120" s="166"/>
    </row>
    <row r="121" ht="11.25" customHeight="1">
      <c r="A121" s="271" t="s">
        <v>77</v>
      </c>
      <c r="B121" s="100" t="s">
        <v>1584</v>
      </c>
      <c r="C121" s="81" t="s">
        <v>52</v>
      </c>
      <c r="D121" s="549" t="s">
        <v>4090</v>
      </c>
      <c r="E121" s="148" t="s">
        <v>4091</v>
      </c>
      <c r="F121" s="147" t="s">
        <v>4092</v>
      </c>
      <c r="G121" s="123">
        <v>5.0</v>
      </c>
      <c r="H121" s="554">
        <v>5.0</v>
      </c>
      <c r="I121" s="6">
        <v>5.0</v>
      </c>
      <c r="J121" s="413">
        <v>20.0</v>
      </c>
      <c r="K121" s="535">
        <v>4.0</v>
      </c>
      <c r="L121" s="271" t="s">
        <v>77</v>
      </c>
      <c r="M121" s="97"/>
      <c r="N121" s="97"/>
      <c r="O121" s="97"/>
      <c r="P121" s="97"/>
      <c r="Q121" s="97"/>
      <c r="R121" s="97"/>
      <c r="S121" s="97"/>
      <c r="T121" s="97"/>
      <c r="U121" s="97"/>
      <c r="V121" s="97"/>
      <c r="W121" s="166"/>
      <c r="X121" s="166"/>
      <c r="Y121" s="166"/>
      <c r="Z121" s="166"/>
    </row>
    <row r="122" ht="11.25" customHeight="1">
      <c r="A122" s="271" t="s">
        <v>77</v>
      </c>
      <c r="B122" s="100" t="s">
        <v>1584</v>
      </c>
      <c r="C122" s="81" t="s">
        <v>52</v>
      </c>
      <c r="D122" s="549" t="s">
        <v>4093</v>
      </c>
      <c r="E122" s="148" t="s">
        <v>4094</v>
      </c>
      <c r="F122" s="147" t="s">
        <v>4095</v>
      </c>
      <c r="G122" s="123">
        <v>5.0</v>
      </c>
      <c r="H122" s="554">
        <v>5.0</v>
      </c>
      <c r="I122" s="6">
        <v>5.0</v>
      </c>
      <c r="J122" s="413">
        <v>20.0</v>
      </c>
      <c r="K122" s="535">
        <v>4.0</v>
      </c>
      <c r="L122" s="271" t="s">
        <v>77</v>
      </c>
      <c r="M122" s="97"/>
      <c r="N122" s="97"/>
      <c r="O122" s="97"/>
      <c r="P122" s="97"/>
      <c r="Q122" s="97"/>
      <c r="R122" s="97"/>
      <c r="S122" s="97"/>
      <c r="T122" s="97"/>
      <c r="U122" s="97"/>
      <c r="V122" s="97"/>
      <c r="W122" s="166"/>
      <c r="X122" s="166"/>
      <c r="Y122" s="166"/>
      <c r="Z122" s="166"/>
    </row>
    <row r="123" ht="11.25" customHeight="1">
      <c r="A123" s="271" t="s">
        <v>77</v>
      </c>
      <c r="B123" s="100" t="s">
        <v>1584</v>
      </c>
      <c r="C123" s="81" t="s">
        <v>52</v>
      </c>
      <c r="D123" s="549" t="s">
        <v>4096</v>
      </c>
      <c r="E123" s="148" t="s">
        <v>4097</v>
      </c>
      <c r="F123" s="147" t="s">
        <v>4098</v>
      </c>
      <c r="G123" s="123">
        <v>5.0</v>
      </c>
      <c r="H123" s="554">
        <v>5.0</v>
      </c>
      <c r="I123" s="6">
        <v>5.0</v>
      </c>
      <c r="J123" s="413">
        <v>10.0</v>
      </c>
      <c r="K123" s="535">
        <v>2.5</v>
      </c>
      <c r="L123" s="271" t="s">
        <v>77</v>
      </c>
      <c r="M123" s="97"/>
      <c r="N123" s="97"/>
      <c r="O123" s="97"/>
      <c r="P123" s="97"/>
      <c r="Q123" s="97"/>
      <c r="R123" s="97"/>
      <c r="S123" s="97"/>
      <c r="T123" s="97"/>
      <c r="U123" s="97"/>
      <c r="V123" s="97"/>
      <c r="W123" s="166"/>
      <c r="X123" s="166"/>
      <c r="Y123" s="166"/>
      <c r="Z123" s="166"/>
    </row>
    <row r="124" ht="11.25" customHeight="1">
      <c r="A124" s="271" t="s">
        <v>77</v>
      </c>
      <c r="B124" s="190" t="s">
        <v>1584</v>
      </c>
      <c r="C124" s="323" t="s">
        <v>52</v>
      </c>
      <c r="D124" s="323" t="s">
        <v>4064</v>
      </c>
      <c r="E124" s="189" t="s">
        <v>4065</v>
      </c>
      <c r="F124" s="187" t="s">
        <v>4261</v>
      </c>
      <c r="G124" s="484">
        <v>5.0</v>
      </c>
      <c r="H124" s="557">
        <v>5.0</v>
      </c>
      <c r="I124" s="323">
        <v>5.0</v>
      </c>
      <c r="J124" s="324">
        <v>10.0</v>
      </c>
      <c r="K124" s="535">
        <v>2.0</v>
      </c>
      <c r="L124" s="271" t="s">
        <v>77</v>
      </c>
      <c r="M124" s="97"/>
      <c r="N124" s="97"/>
      <c r="O124" s="97"/>
      <c r="P124" s="97"/>
      <c r="Q124" s="97"/>
      <c r="R124" s="97"/>
      <c r="S124" s="97"/>
      <c r="T124" s="97"/>
      <c r="U124" s="97"/>
      <c r="V124" s="97"/>
      <c r="W124" s="166"/>
      <c r="X124" s="166"/>
      <c r="Y124" s="166"/>
      <c r="Z124" s="166"/>
    </row>
    <row r="125" ht="11.25" customHeight="1">
      <c r="A125" s="271" t="s">
        <v>77</v>
      </c>
      <c r="B125" s="190" t="s">
        <v>1584</v>
      </c>
      <c r="C125" s="323" t="s">
        <v>52</v>
      </c>
      <c r="D125" s="289" t="s">
        <v>4067</v>
      </c>
      <c r="E125" s="189" t="s">
        <v>4260</v>
      </c>
      <c r="F125" s="187" t="s">
        <v>4261</v>
      </c>
      <c r="G125" s="484">
        <v>5.0</v>
      </c>
      <c r="H125" s="557">
        <v>5.0</v>
      </c>
      <c r="I125" s="323">
        <v>5.0</v>
      </c>
      <c r="J125" s="324">
        <v>10.0</v>
      </c>
      <c r="K125" s="535">
        <v>2.0</v>
      </c>
      <c r="L125" s="271" t="s">
        <v>77</v>
      </c>
      <c r="M125" s="97"/>
      <c r="N125" s="97"/>
      <c r="O125" s="97"/>
      <c r="P125" s="97"/>
      <c r="Q125" s="97"/>
      <c r="R125" s="97"/>
      <c r="S125" s="97"/>
      <c r="T125" s="97"/>
      <c r="U125" s="97"/>
      <c r="V125" s="97"/>
      <c r="W125" s="166"/>
      <c r="X125" s="166"/>
      <c r="Y125" s="166"/>
      <c r="Z125" s="166"/>
    </row>
    <row r="126" ht="11.25" customHeight="1">
      <c r="A126" s="271" t="s">
        <v>77</v>
      </c>
      <c r="B126" s="190" t="s">
        <v>1584</v>
      </c>
      <c r="C126" s="323" t="s">
        <v>52</v>
      </c>
      <c r="D126" s="289" t="s">
        <v>4070</v>
      </c>
      <c r="E126" s="189" t="s">
        <v>4071</v>
      </c>
      <c r="F126" s="187" t="s">
        <v>4261</v>
      </c>
      <c r="G126" s="484">
        <v>5.0</v>
      </c>
      <c r="H126" s="557">
        <v>5.0</v>
      </c>
      <c r="I126" s="323">
        <v>5.0</v>
      </c>
      <c r="J126" s="324">
        <v>10.0</v>
      </c>
      <c r="K126" s="535">
        <v>2.0</v>
      </c>
      <c r="L126" s="271" t="s">
        <v>77</v>
      </c>
      <c r="M126" s="97"/>
      <c r="N126" s="97"/>
      <c r="O126" s="97"/>
      <c r="P126" s="97"/>
      <c r="Q126" s="97"/>
      <c r="R126" s="97"/>
      <c r="S126" s="97"/>
      <c r="T126" s="97"/>
      <c r="U126" s="97"/>
      <c r="V126" s="97"/>
      <c r="W126" s="166"/>
      <c r="X126" s="166"/>
      <c r="Y126" s="166"/>
      <c r="Z126" s="166"/>
    </row>
    <row r="127" ht="11.25" customHeight="1">
      <c r="A127" s="271" t="s">
        <v>77</v>
      </c>
      <c r="B127" s="190" t="s">
        <v>1584</v>
      </c>
      <c r="C127" s="323" t="s">
        <v>52</v>
      </c>
      <c r="D127" s="289" t="s">
        <v>4073</v>
      </c>
      <c r="E127" s="189" t="s">
        <v>4262</v>
      </c>
      <c r="F127" s="187" t="s">
        <v>4261</v>
      </c>
      <c r="G127" s="484">
        <v>5.0</v>
      </c>
      <c r="H127" s="557">
        <v>5.0</v>
      </c>
      <c r="I127" s="323">
        <v>5.0</v>
      </c>
      <c r="J127" s="324">
        <v>10.0</v>
      </c>
      <c r="K127" s="535">
        <v>2.0</v>
      </c>
      <c r="L127" s="271" t="s">
        <v>77</v>
      </c>
      <c r="M127" s="97"/>
      <c r="N127" s="97"/>
      <c r="O127" s="97"/>
      <c r="P127" s="97"/>
      <c r="Q127" s="97"/>
      <c r="R127" s="97"/>
      <c r="S127" s="97"/>
      <c r="T127" s="97"/>
      <c r="U127" s="97"/>
      <c r="V127" s="97"/>
      <c r="W127" s="166"/>
      <c r="X127" s="166"/>
      <c r="Y127" s="166"/>
      <c r="Z127" s="166"/>
    </row>
    <row r="128" ht="11.25" customHeight="1">
      <c r="A128" s="271" t="s">
        <v>77</v>
      </c>
      <c r="B128" s="190" t="s">
        <v>1584</v>
      </c>
      <c r="C128" s="323" t="s">
        <v>52</v>
      </c>
      <c r="D128" s="289" t="s">
        <v>4076</v>
      </c>
      <c r="E128" s="189" t="s">
        <v>4263</v>
      </c>
      <c r="F128" s="187" t="s">
        <v>4261</v>
      </c>
      <c r="G128" s="484">
        <v>5.0</v>
      </c>
      <c r="H128" s="557">
        <v>5.0</v>
      </c>
      <c r="I128" s="323">
        <v>5.0</v>
      </c>
      <c r="J128" s="324">
        <v>10.0</v>
      </c>
      <c r="K128" s="535">
        <v>2.0</v>
      </c>
      <c r="L128" s="271" t="s">
        <v>77</v>
      </c>
      <c r="M128" s="97"/>
      <c r="N128" s="97"/>
      <c r="O128" s="97"/>
      <c r="P128" s="97"/>
      <c r="Q128" s="97"/>
      <c r="R128" s="97"/>
      <c r="S128" s="97"/>
      <c r="T128" s="97"/>
      <c r="U128" s="97"/>
      <c r="V128" s="97"/>
      <c r="W128" s="166"/>
      <c r="X128" s="166"/>
      <c r="Y128" s="166"/>
      <c r="Z128" s="166"/>
    </row>
    <row r="129" ht="11.25" customHeight="1">
      <c r="A129" s="271" t="s">
        <v>77</v>
      </c>
      <c r="B129" s="190" t="s">
        <v>1584</v>
      </c>
      <c r="C129" s="323" t="s">
        <v>52</v>
      </c>
      <c r="D129" s="558" t="s">
        <v>4079</v>
      </c>
      <c r="E129" s="189" t="s">
        <v>4080</v>
      </c>
      <c r="F129" s="187" t="s">
        <v>4261</v>
      </c>
      <c r="G129" s="484">
        <v>5.0</v>
      </c>
      <c r="H129" s="557">
        <v>5.0</v>
      </c>
      <c r="I129" s="323">
        <v>5.0</v>
      </c>
      <c r="J129" s="324">
        <v>10.0</v>
      </c>
      <c r="K129" s="535">
        <v>2.0</v>
      </c>
      <c r="L129" s="271" t="s">
        <v>77</v>
      </c>
      <c r="M129" s="97"/>
      <c r="N129" s="97"/>
      <c r="O129" s="97"/>
      <c r="P129" s="97"/>
      <c r="Q129" s="97"/>
      <c r="R129" s="97"/>
      <c r="S129" s="97"/>
      <c r="T129" s="97"/>
      <c r="U129" s="97"/>
      <c r="V129" s="97"/>
      <c r="W129" s="166"/>
      <c r="X129" s="166"/>
      <c r="Y129" s="166"/>
      <c r="Z129" s="166"/>
    </row>
    <row r="130" ht="11.25" customHeight="1">
      <c r="A130" s="271" t="s">
        <v>77</v>
      </c>
      <c r="B130" s="190" t="s">
        <v>1584</v>
      </c>
      <c r="C130" s="323" t="s">
        <v>52</v>
      </c>
      <c r="D130" s="289" t="s">
        <v>4082</v>
      </c>
      <c r="E130" s="189" t="s">
        <v>4083</v>
      </c>
      <c r="F130" s="187" t="s">
        <v>4261</v>
      </c>
      <c r="G130" s="484">
        <v>5.0</v>
      </c>
      <c r="H130" s="557">
        <v>5.0</v>
      </c>
      <c r="I130" s="323">
        <v>5.0</v>
      </c>
      <c r="J130" s="324">
        <v>10.0</v>
      </c>
      <c r="K130" s="535">
        <v>2.0</v>
      </c>
      <c r="L130" s="271" t="s">
        <v>77</v>
      </c>
      <c r="M130" s="97"/>
      <c r="N130" s="97"/>
      <c r="O130" s="97"/>
      <c r="P130" s="97"/>
      <c r="Q130" s="97"/>
      <c r="R130" s="97"/>
      <c r="S130" s="97"/>
      <c r="T130" s="97"/>
      <c r="U130" s="97"/>
      <c r="V130" s="97"/>
      <c r="W130" s="166"/>
      <c r="X130" s="166"/>
      <c r="Y130" s="166"/>
      <c r="Z130" s="166"/>
    </row>
    <row r="131" ht="11.25" customHeight="1">
      <c r="A131" s="271" t="s">
        <v>77</v>
      </c>
      <c r="B131" s="190" t="s">
        <v>1584</v>
      </c>
      <c r="C131" s="323" t="s">
        <v>52</v>
      </c>
      <c r="D131" s="289" t="s">
        <v>4084</v>
      </c>
      <c r="E131" s="189" t="s">
        <v>4085</v>
      </c>
      <c r="F131" s="187" t="s">
        <v>4261</v>
      </c>
      <c r="G131" s="484">
        <v>5.0</v>
      </c>
      <c r="H131" s="557">
        <v>5.0</v>
      </c>
      <c r="I131" s="323">
        <v>5.0</v>
      </c>
      <c r="J131" s="324">
        <v>10.0</v>
      </c>
      <c r="K131" s="535">
        <v>2.0</v>
      </c>
      <c r="L131" s="271" t="s">
        <v>77</v>
      </c>
      <c r="M131" s="97"/>
      <c r="N131" s="97"/>
      <c r="O131" s="97"/>
      <c r="P131" s="97"/>
      <c r="Q131" s="97"/>
      <c r="R131" s="97"/>
      <c r="S131" s="97"/>
      <c r="T131" s="97"/>
      <c r="U131" s="97"/>
      <c r="V131" s="97"/>
      <c r="W131" s="166"/>
      <c r="X131" s="166"/>
      <c r="Y131" s="166"/>
      <c r="Z131" s="166"/>
    </row>
    <row r="132" ht="11.25" customHeight="1">
      <c r="A132" s="271" t="s">
        <v>77</v>
      </c>
      <c r="B132" s="190" t="s">
        <v>1584</v>
      </c>
      <c r="C132" s="323" t="s">
        <v>52</v>
      </c>
      <c r="D132" s="289" t="s">
        <v>4087</v>
      </c>
      <c r="E132" s="189" t="s">
        <v>4088</v>
      </c>
      <c r="F132" s="187" t="s">
        <v>4261</v>
      </c>
      <c r="G132" s="484">
        <v>5.0</v>
      </c>
      <c r="H132" s="557">
        <v>5.0</v>
      </c>
      <c r="I132" s="323">
        <v>5.0</v>
      </c>
      <c r="J132" s="324">
        <v>10.0</v>
      </c>
      <c r="K132" s="535">
        <v>2.0</v>
      </c>
      <c r="L132" s="271" t="s">
        <v>77</v>
      </c>
      <c r="M132" s="97"/>
      <c r="N132" s="97"/>
      <c r="O132" s="97"/>
      <c r="P132" s="97"/>
      <c r="Q132" s="97"/>
      <c r="R132" s="97"/>
      <c r="S132" s="97"/>
      <c r="T132" s="97"/>
      <c r="U132" s="97"/>
      <c r="V132" s="97"/>
      <c r="W132" s="166"/>
      <c r="X132" s="166"/>
      <c r="Y132" s="166"/>
      <c r="Z132" s="166"/>
    </row>
    <row r="133" ht="11.25" customHeight="1">
      <c r="A133" s="271" t="s">
        <v>77</v>
      </c>
      <c r="B133" s="190" t="s">
        <v>1584</v>
      </c>
      <c r="C133" s="323" t="s">
        <v>52</v>
      </c>
      <c r="D133" s="289" t="s">
        <v>4090</v>
      </c>
      <c r="E133" s="189" t="s">
        <v>4091</v>
      </c>
      <c r="F133" s="187" t="s">
        <v>4261</v>
      </c>
      <c r="G133" s="484">
        <v>5.0</v>
      </c>
      <c r="H133" s="557">
        <v>5.0</v>
      </c>
      <c r="I133" s="323">
        <v>5.0</v>
      </c>
      <c r="J133" s="324">
        <v>10.0</v>
      </c>
      <c r="K133" s="535">
        <v>2.0</v>
      </c>
      <c r="L133" s="271" t="s">
        <v>77</v>
      </c>
      <c r="M133" s="97"/>
      <c r="N133" s="97"/>
      <c r="O133" s="97"/>
      <c r="P133" s="97"/>
      <c r="Q133" s="97"/>
      <c r="R133" s="97"/>
      <c r="S133" s="97"/>
      <c r="T133" s="97"/>
      <c r="U133" s="97"/>
      <c r="V133" s="97"/>
      <c r="W133" s="166"/>
      <c r="X133" s="166"/>
      <c r="Y133" s="166"/>
      <c r="Z133" s="166"/>
    </row>
    <row r="134" ht="11.25" customHeight="1">
      <c r="A134" s="271" t="s">
        <v>77</v>
      </c>
      <c r="B134" s="190" t="s">
        <v>1584</v>
      </c>
      <c r="C134" s="323" t="s">
        <v>52</v>
      </c>
      <c r="D134" s="289" t="s">
        <v>4093</v>
      </c>
      <c r="E134" s="189" t="s">
        <v>4094</v>
      </c>
      <c r="F134" s="187" t="s">
        <v>4261</v>
      </c>
      <c r="G134" s="484">
        <v>5.0</v>
      </c>
      <c r="H134" s="557">
        <v>5.0</v>
      </c>
      <c r="I134" s="323">
        <v>5.0</v>
      </c>
      <c r="J134" s="324">
        <v>10.0</v>
      </c>
      <c r="K134" s="535">
        <v>2.0</v>
      </c>
      <c r="L134" s="271" t="s">
        <v>77</v>
      </c>
      <c r="M134" s="97"/>
      <c r="N134" s="97"/>
      <c r="O134" s="97"/>
      <c r="P134" s="97"/>
      <c r="Q134" s="97"/>
      <c r="R134" s="97"/>
      <c r="S134" s="97"/>
      <c r="T134" s="97"/>
      <c r="U134" s="97"/>
      <c r="V134" s="97"/>
      <c r="W134" s="166"/>
      <c r="X134" s="166"/>
      <c r="Y134" s="166"/>
      <c r="Z134" s="166"/>
    </row>
    <row r="135" ht="11.25" customHeight="1">
      <c r="A135" s="271" t="s">
        <v>77</v>
      </c>
      <c r="B135" s="190" t="s">
        <v>1584</v>
      </c>
      <c r="C135" s="323" t="s">
        <v>52</v>
      </c>
      <c r="D135" s="289" t="s">
        <v>4096</v>
      </c>
      <c r="E135" s="189" t="s">
        <v>4097</v>
      </c>
      <c r="F135" s="187" t="s">
        <v>4261</v>
      </c>
      <c r="G135" s="484">
        <v>5.0</v>
      </c>
      <c r="H135" s="557">
        <v>5.0</v>
      </c>
      <c r="I135" s="323">
        <v>5.0</v>
      </c>
      <c r="J135" s="324">
        <v>10.0</v>
      </c>
      <c r="K135" s="535">
        <v>2.0</v>
      </c>
      <c r="L135" s="271" t="s">
        <v>77</v>
      </c>
      <c r="M135" s="97"/>
      <c r="N135" s="97"/>
      <c r="O135" s="97"/>
      <c r="P135" s="97"/>
      <c r="Q135" s="97"/>
      <c r="R135" s="97"/>
      <c r="S135" s="97"/>
      <c r="T135" s="97"/>
      <c r="U135" s="97"/>
      <c r="V135" s="97"/>
      <c r="W135" s="166"/>
      <c r="X135" s="166"/>
      <c r="Y135" s="166"/>
      <c r="Z135" s="166"/>
    </row>
    <row r="136" ht="11.25" customHeight="1">
      <c r="A136" s="187" t="s">
        <v>4264</v>
      </c>
      <c r="B136" s="187" t="s">
        <v>1643</v>
      </c>
      <c r="C136" s="51" t="s">
        <v>52</v>
      </c>
      <c r="D136" s="51" t="s">
        <v>4265</v>
      </c>
      <c r="E136" s="189" t="s">
        <v>4266</v>
      </c>
      <c r="F136" s="187" t="s">
        <v>4267</v>
      </c>
      <c r="G136" s="51">
        <v>3.0</v>
      </c>
      <c r="H136" s="309">
        <v>3.0</v>
      </c>
      <c r="I136" s="51">
        <v>3.0</v>
      </c>
      <c r="J136" s="285">
        <v>20.0</v>
      </c>
      <c r="K136" s="326">
        <v>6.666666666666667</v>
      </c>
      <c r="L136" s="136" t="s">
        <v>85</v>
      </c>
      <c r="M136" s="97"/>
      <c r="N136" s="97"/>
      <c r="O136" s="97"/>
      <c r="P136" s="97"/>
      <c r="Q136" s="97"/>
      <c r="R136" s="97"/>
      <c r="S136" s="97"/>
      <c r="T136" s="97"/>
      <c r="U136" s="97"/>
      <c r="V136" s="97"/>
      <c r="W136" s="166"/>
      <c r="X136" s="166"/>
      <c r="Y136" s="166"/>
      <c r="Z136" s="166"/>
    </row>
    <row r="137" ht="11.25" customHeight="1">
      <c r="A137" s="187" t="s">
        <v>4268</v>
      </c>
      <c r="B137" s="187" t="s">
        <v>1643</v>
      </c>
      <c r="C137" s="51" t="s">
        <v>52</v>
      </c>
      <c r="D137" s="559" t="s">
        <v>4269</v>
      </c>
      <c r="E137" s="560" t="s">
        <v>4270</v>
      </c>
      <c r="F137" s="187" t="s">
        <v>4267</v>
      </c>
      <c r="G137" s="561">
        <v>3.0</v>
      </c>
      <c r="H137" s="562">
        <v>3.0</v>
      </c>
      <c r="I137" s="51">
        <v>3.0</v>
      </c>
      <c r="J137" s="285">
        <v>20.0</v>
      </c>
      <c r="K137" s="326">
        <v>6.666666666666667</v>
      </c>
      <c r="L137" s="136" t="s">
        <v>85</v>
      </c>
      <c r="M137" s="97"/>
      <c r="N137" s="97"/>
      <c r="O137" s="97"/>
      <c r="P137" s="97"/>
      <c r="Q137" s="97"/>
      <c r="R137" s="97"/>
      <c r="S137" s="97"/>
      <c r="T137" s="97"/>
      <c r="U137" s="97"/>
      <c r="V137" s="97"/>
      <c r="W137" s="166"/>
      <c r="X137" s="166"/>
      <c r="Y137" s="166"/>
      <c r="Z137" s="166"/>
    </row>
    <row r="138" ht="11.25" customHeight="1">
      <c r="A138" s="187" t="s">
        <v>4271</v>
      </c>
      <c r="B138" s="187" t="s">
        <v>1643</v>
      </c>
      <c r="C138" s="51" t="s">
        <v>52</v>
      </c>
      <c r="D138" s="51" t="s">
        <v>4272</v>
      </c>
      <c r="E138" s="189" t="s">
        <v>4273</v>
      </c>
      <c r="F138" s="187" t="s">
        <v>4267</v>
      </c>
      <c r="G138" s="561">
        <v>3.0</v>
      </c>
      <c r="H138" s="562">
        <v>3.0</v>
      </c>
      <c r="I138" s="51">
        <v>3.0</v>
      </c>
      <c r="J138" s="285">
        <v>20.0</v>
      </c>
      <c r="K138" s="326">
        <v>6.666666666666667</v>
      </c>
      <c r="L138" s="136" t="s">
        <v>85</v>
      </c>
      <c r="M138" s="97"/>
      <c r="N138" s="97"/>
      <c r="O138" s="97"/>
      <c r="P138" s="97"/>
      <c r="Q138" s="97"/>
      <c r="R138" s="97"/>
      <c r="S138" s="97"/>
      <c r="T138" s="97"/>
      <c r="U138" s="97"/>
      <c r="V138" s="97"/>
      <c r="W138" s="166"/>
      <c r="X138" s="166"/>
      <c r="Y138" s="166"/>
      <c r="Z138" s="166"/>
    </row>
    <row r="139" ht="11.25" customHeight="1">
      <c r="A139" s="187" t="s">
        <v>4274</v>
      </c>
      <c r="B139" s="187" t="s">
        <v>1643</v>
      </c>
      <c r="C139" s="51" t="s">
        <v>52</v>
      </c>
      <c r="D139" s="51" t="s">
        <v>4275</v>
      </c>
      <c r="E139" s="189" t="s">
        <v>4276</v>
      </c>
      <c r="F139" s="187" t="s">
        <v>4267</v>
      </c>
      <c r="G139" s="561">
        <v>3.0</v>
      </c>
      <c r="H139" s="562">
        <v>3.0</v>
      </c>
      <c r="I139" s="51">
        <v>3.0</v>
      </c>
      <c r="J139" s="285">
        <v>20.0</v>
      </c>
      <c r="K139" s="326">
        <v>6.666666666666667</v>
      </c>
      <c r="L139" s="136" t="s">
        <v>85</v>
      </c>
      <c r="M139" s="97"/>
      <c r="N139" s="97"/>
      <c r="O139" s="97"/>
      <c r="P139" s="97"/>
      <c r="Q139" s="97"/>
      <c r="R139" s="97"/>
      <c r="S139" s="97"/>
      <c r="T139" s="97"/>
      <c r="U139" s="97"/>
      <c r="V139" s="97"/>
      <c r="W139" s="166"/>
      <c r="X139" s="166"/>
      <c r="Y139" s="166"/>
      <c r="Z139" s="166"/>
    </row>
    <row r="140" ht="11.25" customHeight="1">
      <c r="A140" s="187" t="s">
        <v>4277</v>
      </c>
      <c r="B140" s="187" t="s">
        <v>1643</v>
      </c>
      <c r="C140" s="51" t="s">
        <v>52</v>
      </c>
      <c r="D140" s="51" t="s">
        <v>4278</v>
      </c>
      <c r="E140" s="189" t="s">
        <v>4279</v>
      </c>
      <c r="F140" s="187" t="s">
        <v>4267</v>
      </c>
      <c r="G140" s="561">
        <v>3.0</v>
      </c>
      <c r="H140" s="562">
        <v>3.0</v>
      </c>
      <c r="I140" s="51">
        <v>3.0</v>
      </c>
      <c r="J140" s="285">
        <v>20.0</v>
      </c>
      <c r="K140" s="326">
        <v>6.666666666666667</v>
      </c>
      <c r="L140" s="136" t="s">
        <v>85</v>
      </c>
      <c r="M140" s="97"/>
      <c r="N140" s="97"/>
      <c r="O140" s="97"/>
      <c r="P140" s="97"/>
      <c r="Q140" s="97"/>
      <c r="R140" s="97"/>
      <c r="S140" s="97"/>
      <c r="T140" s="97"/>
      <c r="U140" s="97"/>
      <c r="V140" s="97"/>
      <c r="W140" s="166"/>
      <c r="X140" s="166"/>
      <c r="Y140" s="166"/>
      <c r="Z140" s="166"/>
    </row>
    <row r="141" ht="11.25" customHeight="1">
      <c r="A141" s="187" t="s">
        <v>4280</v>
      </c>
      <c r="B141" s="187" t="s">
        <v>1643</v>
      </c>
      <c r="C141" s="51" t="s">
        <v>52</v>
      </c>
      <c r="D141" s="51" t="s">
        <v>4281</v>
      </c>
      <c r="E141" s="189" t="s">
        <v>4282</v>
      </c>
      <c r="F141" s="187" t="s">
        <v>4283</v>
      </c>
      <c r="G141" s="484">
        <v>3.0</v>
      </c>
      <c r="H141" s="309">
        <v>3.0</v>
      </c>
      <c r="I141" s="51">
        <v>3.0</v>
      </c>
      <c r="J141" s="285">
        <v>10.0</v>
      </c>
      <c r="K141" s="326">
        <v>3.3333333333333335</v>
      </c>
      <c r="L141" s="136" t="s">
        <v>85</v>
      </c>
      <c r="M141" s="97"/>
      <c r="N141" s="97"/>
      <c r="O141" s="97"/>
      <c r="P141" s="97"/>
      <c r="Q141" s="97"/>
      <c r="R141" s="97"/>
      <c r="S141" s="97"/>
      <c r="T141" s="97"/>
      <c r="U141" s="97"/>
      <c r="V141" s="97"/>
      <c r="W141" s="166"/>
      <c r="X141" s="166"/>
      <c r="Y141" s="166"/>
      <c r="Z141" s="166"/>
    </row>
    <row r="142" ht="11.25" customHeight="1">
      <c r="A142" s="515" t="s">
        <v>4284</v>
      </c>
      <c r="B142" s="515" t="s">
        <v>1643</v>
      </c>
      <c r="C142" s="51" t="s">
        <v>52</v>
      </c>
      <c r="D142" s="289" t="s">
        <v>4285</v>
      </c>
      <c r="E142" s="290" t="s">
        <v>4286</v>
      </c>
      <c r="F142" s="515" t="s">
        <v>4283</v>
      </c>
      <c r="G142" s="563">
        <v>3.0</v>
      </c>
      <c r="H142" s="311">
        <v>3.0</v>
      </c>
      <c r="I142" s="289">
        <v>3.0</v>
      </c>
      <c r="J142" s="302">
        <v>10.0</v>
      </c>
      <c r="K142" s="326">
        <v>3.3333333333333335</v>
      </c>
      <c r="L142" s="136" t="s">
        <v>85</v>
      </c>
      <c r="M142" s="97"/>
      <c r="N142" s="97"/>
      <c r="O142" s="97"/>
      <c r="P142" s="97"/>
      <c r="Q142" s="97"/>
      <c r="R142" s="97"/>
      <c r="S142" s="97"/>
      <c r="T142" s="97"/>
      <c r="U142" s="97"/>
      <c r="V142" s="97"/>
      <c r="W142" s="166"/>
      <c r="X142" s="166"/>
      <c r="Y142" s="166"/>
      <c r="Z142" s="166"/>
    </row>
    <row r="143" ht="11.25" customHeight="1">
      <c r="A143" s="187" t="s">
        <v>4287</v>
      </c>
      <c r="B143" s="187" t="s">
        <v>1643</v>
      </c>
      <c r="C143" s="51" t="s">
        <v>52</v>
      </c>
      <c r="D143" s="51" t="s">
        <v>4288</v>
      </c>
      <c r="E143" s="189" t="s">
        <v>4289</v>
      </c>
      <c r="F143" s="187" t="s">
        <v>4290</v>
      </c>
      <c r="G143" s="484">
        <v>3.0</v>
      </c>
      <c r="H143" s="51">
        <v>3.0</v>
      </c>
      <c r="I143" s="51">
        <v>3.0</v>
      </c>
      <c r="J143" s="285">
        <v>20.0</v>
      </c>
      <c r="K143" s="326">
        <v>6.666666666666667</v>
      </c>
      <c r="L143" s="136" t="s">
        <v>85</v>
      </c>
      <c r="M143" s="97"/>
      <c r="N143" s="97"/>
      <c r="O143" s="97"/>
      <c r="P143" s="97"/>
      <c r="Q143" s="97"/>
      <c r="R143" s="97"/>
      <c r="S143" s="97"/>
      <c r="T143" s="97"/>
      <c r="U143" s="97"/>
      <c r="V143" s="97"/>
      <c r="W143" s="166"/>
      <c r="X143" s="166"/>
      <c r="Y143" s="166"/>
      <c r="Z143" s="166"/>
    </row>
    <row r="144" ht="11.25" customHeight="1">
      <c r="A144" s="187" t="s">
        <v>4291</v>
      </c>
      <c r="B144" s="187" t="s">
        <v>1643</v>
      </c>
      <c r="C144" s="51" t="s">
        <v>52</v>
      </c>
      <c r="D144" s="51" t="s">
        <v>4292</v>
      </c>
      <c r="E144" s="189" t="s">
        <v>4293</v>
      </c>
      <c r="F144" s="187" t="s">
        <v>4290</v>
      </c>
      <c r="G144" s="484">
        <v>3.0</v>
      </c>
      <c r="H144" s="51">
        <v>3.0</v>
      </c>
      <c r="I144" s="51">
        <v>3.0</v>
      </c>
      <c r="J144" s="285">
        <v>20.0</v>
      </c>
      <c r="K144" s="326">
        <v>6.666666666666667</v>
      </c>
      <c r="L144" s="136" t="s">
        <v>85</v>
      </c>
      <c r="M144" s="97"/>
      <c r="N144" s="97"/>
      <c r="O144" s="97"/>
      <c r="P144" s="97"/>
      <c r="Q144" s="97"/>
      <c r="R144" s="97"/>
      <c r="S144" s="97"/>
      <c r="T144" s="97"/>
      <c r="U144" s="97"/>
      <c r="V144" s="97"/>
      <c r="W144" s="166"/>
      <c r="X144" s="166"/>
      <c r="Y144" s="166"/>
      <c r="Z144" s="166"/>
    </row>
    <row r="145" ht="11.25" customHeight="1">
      <c r="A145" s="564" t="s">
        <v>4294</v>
      </c>
      <c r="B145" s="565" t="s">
        <v>1734</v>
      </c>
      <c r="C145" s="51" t="s">
        <v>52</v>
      </c>
      <c r="D145" s="296" t="s">
        <v>4295</v>
      </c>
      <c r="E145" s="304" t="s">
        <v>4296</v>
      </c>
      <c r="F145" s="566" t="s">
        <v>4267</v>
      </c>
      <c r="G145" s="567">
        <v>3.0</v>
      </c>
      <c r="H145" s="568">
        <v>2.0</v>
      </c>
      <c r="I145" s="296">
        <v>3.0</v>
      </c>
      <c r="J145" s="569">
        <v>20.0</v>
      </c>
      <c r="K145" s="326">
        <v>6.666666666666667</v>
      </c>
      <c r="L145" s="136" t="s">
        <v>85</v>
      </c>
      <c r="M145" s="97"/>
      <c r="N145" s="97"/>
      <c r="O145" s="97"/>
      <c r="P145" s="97"/>
      <c r="Q145" s="97"/>
      <c r="R145" s="97"/>
      <c r="S145" s="97"/>
      <c r="T145" s="97"/>
      <c r="U145" s="97"/>
      <c r="V145" s="97"/>
      <c r="W145" s="166"/>
      <c r="X145" s="166"/>
      <c r="Y145" s="166"/>
      <c r="Z145" s="166"/>
    </row>
    <row r="146" ht="11.25" customHeight="1">
      <c r="A146" s="187" t="s">
        <v>4297</v>
      </c>
      <c r="B146" s="187" t="s">
        <v>4298</v>
      </c>
      <c r="C146" s="51" t="s">
        <v>52</v>
      </c>
      <c r="D146" s="51" t="s">
        <v>4299</v>
      </c>
      <c r="E146" s="189" t="s">
        <v>4300</v>
      </c>
      <c r="F146" s="187" t="s">
        <v>4267</v>
      </c>
      <c r="G146" s="484">
        <v>3.0</v>
      </c>
      <c r="H146" s="51">
        <v>3.0</v>
      </c>
      <c r="I146" s="51">
        <v>3.0</v>
      </c>
      <c r="J146" s="285">
        <v>20.0</v>
      </c>
      <c r="K146" s="326">
        <v>6.666666666666667</v>
      </c>
      <c r="L146" s="136" t="s">
        <v>85</v>
      </c>
      <c r="M146" s="97"/>
      <c r="N146" s="97"/>
      <c r="O146" s="97"/>
      <c r="P146" s="97"/>
      <c r="Q146" s="97"/>
      <c r="R146" s="97"/>
      <c r="S146" s="97"/>
      <c r="T146" s="97"/>
      <c r="U146" s="97"/>
      <c r="V146" s="97"/>
      <c r="W146" s="166"/>
      <c r="X146" s="166"/>
      <c r="Y146" s="166"/>
      <c r="Z146" s="166"/>
    </row>
    <row r="147" ht="11.25" customHeight="1">
      <c r="A147" s="570" t="s">
        <v>4301</v>
      </c>
      <c r="B147" s="566" t="s">
        <v>1780</v>
      </c>
      <c r="C147" s="51" t="s">
        <v>52</v>
      </c>
      <c r="D147" s="51" t="s">
        <v>4302</v>
      </c>
      <c r="E147" s="189" t="s">
        <v>4303</v>
      </c>
      <c r="F147" s="187" t="s">
        <v>4267</v>
      </c>
      <c r="G147" s="484">
        <v>3.0</v>
      </c>
      <c r="H147" s="51">
        <v>3.0</v>
      </c>
      <c r="I147" s="51">
        <v>6.0</v>
      </c>
      <c r="J147" s="285">
        <v>20.0</v>
      </c>
      <c r="K147" s="326">
        <v>6.666666666666667</v>
      </c>
      <c r="L147" s="136" t="s">
        <v>85</v>
      </c>
      <c r="M147" s="97"/>
      <c r="N147" s="97"/>
      <c r="O147" s="97"/>
      <c r="P147" s="97"/>
      <c r="Q147" s="97"/>
      <c r="R147" s="97"/>
      <c r="S147" s="97"/>
      <c r="T147" s="97"/>
      <c r="U147" s="97"/>
      <c r="V147" s="97"/>
      <c r="W147" s="166"/>
      <c r="X147" s="166"/>
      <c r="Y147" s="166"/>
      <c r="Z147" s="166"/>
    </row>
    <row r="148" ht="11.25" customHeight="1">
      <c r="A148" s="570" t="s">
        <v>4304</v>
      </c>
      <c r="B148" s="566" t="s">
        <v>1780</v>
      </c>
      <c r="C148" s="51" t="s">
        <v>52</v>
      </c>
      <c r="D148" s="51" t="s">
        <v>4305</v>
      </c>
      <c r="E148" s="189" t="s">
        <v>4306</v>
      </c>
      <c r="F148" s="187" t="s">
        <v>4283</v>
      </c>
      <c r="G148" s="484">
        <v>3.0</v>
      </c>
      <c r="H148" s="51">
        <v>3.0</v>
      </c>
      <c r="I148" s="51">
        <v>6.0</v>
      </c>
      <c r="J148" s="285">
        <v>10.0</v>
      </c>
      <c r="K148" s="326">
        <v>3.3333333333333335</v>
      </c>
      <c r="L148" s="136" t="s">
        <v>85</v>
      </c>
      <c r="M148" s="97"/>
      <c r="N148" s="97"/>
      <c r="O148" s="97"/>
      <c r="P148" s="97"/>
      <c r="Q148" s="97"/>
      <c r="R148" s="97"/>
      <c r="S148" s="97"/>
      <c r="T148" s="97"/>
      <c r="U148" s="97"/>
      <c r="V148" s="97"/>
      <c r="W148" s="166"/>
      <c r="X148" s="166"/>
      <c r="Y148" s="166"/>
      <c r="Z148" s="166"/>
    </row>
    <row r="149" ht="11.25" customHeight="1">
      <c r="A149" s="187" t="s">
        <v>4307</v>
      </c>
      <c r="B149" s="187" t="s">
        <v>4308</v>
      </c>
      <c r="C149" s="51" t="s">
        <v>52</v>
      </c>
      <c r="D149" s="51" t="s">
        <v>1875</v>
      </c>
      <c r="E149" s="189" t="s">
        <v>4309</v>
      </c>
      <c r="F149" s="187" t="s">
        <v>4267</v>
      </c>
      <c r="G149" s="484">
        <v>3.0</v>
      </c>
      <c r="H149" s="51">
        <v>1.0</v>
      </c>
      <c r="I149" s="51">
        <v>1.0</v>
      </c>
      <c r="J149" s="285">
        <v>20.0</v>
      </c>
      <c r="K149" s="326">
        <v>6.666666666666667</v>
      </c>
      <c r="L149" s="136" t="s">
        <v>85</v>
      </c>
      <c r="M149" s="97"/>
      <c r="N149" s="97"/>
      <c r="O149" s="97"/>
      <c r="P149" s="97"/>
      <c r="Q149" s="97"/>
      <c r="R149" s="97"/>
      <c r="S149" s="97"/>
      <c r="T149" s="97"/>
      <c r="U149" s="97"/>
      <c r="V149" s="97"/>
      <c r="W149" s="166"/>
      <c r="X149" s="166"/>
      <c r="Y149" s="166"/>
      <c r="Z149" s="166"/>
    </row>
    <row r="150" ht="11.25" customHeight="1">
      <c r="A150" s="515" t="s">
        <v>4310</v>
      </c>
      <c r="B150" s="515" t="s">
        <v>1822</v>
      </c>
      <c r="C150" s="51" t="s">
        <v>52</v>
      </c>
      <c r="D150" s="51" t="s">
        <v>4311</v>
      </c>
      <c r="E150" s="189" t="s">
        <v>4312</v>
      </c>
      <c r="F150" s="187" t="s">
        <v>4267</v>
      </c>
      <c r="G150" s="484">
        <v>4.0</v>
      </c>
      <c r="H150" s="51">
        <v>1.0</v>
      </c>
      <c r="I150" s="51">
        <v>10.0</v>
      </c>
      <c r="J150" s="285">
        <v>20.0</v>
      </c>
      <c r="K150" s="326">
        <v>5.0</v>
      </c>
      <c r="L150" s="136" t="s">
        <v>85</v>
      </c>
      <c r="M150" s="97"/>
      <c r="N150" s="97"/>
      <c r="O150" s="97"/>
      <c r="P150" s="97"/>
      <c r="Q150" s="97"/>
      <c r="R150" s="97"/>
      <c r="S150" s="97"/>
      <c r="T150" s="97"/>
      <c r="U150" s="97"/>
      <c r="V150" s="97"/>
      <c r="W150" s="166"/>
      <c r="X150" s="166"/>
      <c r="Y150" s="166"/>
      <c r="Z150" s="166"/>
    </row>
    <row r="151" ht="11.25" customHeight="1">
      <c r="A151" s="515" t="s">
        <v>4313</v>
      </c>
      <c r="B151" s="515" t="s">
        <v>1822</v>
      </c>
      <c r="C151" s="51" t="s">
        <v>52</v>
      </c>
      <c r="D151" s="2" t="s">
        <v>4314</v>
      </c>
      <c r="E151" s="189" t="s">
        <v>4315</v>
      </c>
      <c r="F151" s="187" t="s">
        <v>4267</v>
      </c>
      <c r="G151" s="484">
        <v>4.0</v>
      </c>
      <c r="H151" s="51">
        <v>1.0</v>
      </c>
      <c r="I151" s="51">
        <v>10.0</v>
      </c>
      <c r="J151" s="285">
        <v>20.0</v>
      </c>
      <c r="K151" s="326">
        <v>5.0</v>
      </c>
      <c r="L151" s="136" t="s">
        <v>85</v>
      </c>
      <c r="M151" s="97"/>
      <c r="N151" s="97"/>
      <c r="O151" s="97"/>
      <c r="P151" s="97"/>
      <c r="Q151" s="97"/>
      <c r="R151" s="97"/>
      <c r="S151" s="97"/>
      <c r="T151" s="97"/>
      <c r="U151" s="97"/>
      <c r="V151" s="97"/>
      <c r="W151" s="166"/>
      <c r="X151" s="166"/>
      <c r="Y151" s="166"/>
      <c r="Z151" s="166"/>
    </row>
    <row r="152" ht="11.25" customHeight="1">
      <c r="A152" s="515" t="s">
        <v>4316</v>
      </c>
      <c r="B152" s="515" t="s">
        <v>1822</v>
      </c>
      <c r="C152" s="51" t="s">
        <v>52</v>
      </c>
      <c r="D152" s="51" t="s">
        <v>4317</v>
      </c>
      <c r="E152" s="189" t="s">
        <v>4318</v>
      </c>
      <c r="F152" s="187" t="s">
        <v>4267</v>
      </c>
      <c r="G152" s="484">
        <v>4.0</v>
      </c>
      <c r="H152" s="51">
        <v>1.0</v>
      </c>
      <c r="I152" s="51">
        <v>10.0</v>
      </c>
      <c r="J152" s="285">
        <v>20.0</v>
      </c>
      <c r="K152" s="326">
        <v>5.0</v>
      </c>
      <c r="L152" s="136" t="s">
        <v>85</v>
      </c>
      <c r="M152" s="97"/>
      <c r="N152" s="97"/>
      <c r="O152" s="97"/>
      <c r="P152" s="97"/>
      <c r="Q152" s="97"/>
      <c r="R152" s="97"/>
      <c r="S152" s="97"/>
      <c r="T152" s="97"/>
      <c r="U152" s="97"/>
      <c r="V152" s="97"/>
      <c r="W152" s="166"/>
      <c r="X152" s="166"/>
      <c r="Y152" s="166"/>
      <c r="Z152" s="166"/>
    </row>
    <row r="153" ht="11.25" customHeight="1">
      <c r="A153" s="515" t="s">
        <v>4319</v>
      </c>
      <c r="B153" s="515" t="s">
        <v>1822</v>
      </c>
      <c r="C153" s="51" t="s">
        <v>52</v>
      </c>
      <c r="D153" s="51" t="s">
        <v>1838</v>
      </c>
      <c r="E153" s="189" t="s">
        <v>4320</v>
      </c>
      <c r="F153" s="187" t="s">
        <v>4290</v>
      </c>
      <c r="G153" s="484">
        <v>4.0</v>
      </c>
      <c r="H153" s="51">
        <v>1.0</v>
      </c>
      <c r="I153" s="51">
        <v>10.0</v>
      </c>
      <c r="J153" s="285">
        <v>20.0</v>
      </c>
      <c r="K153" s="326">
        <v>5.0</v>
      </c>
      <c r="L153" s="136" t="s">
        <v>85</v>
      </c>
      <c r="M153" s="97"/>
      <c r="N153" s="97"/>
      <c r="O153" s="97"/>
      <c r="P153" s="97"/>
      <c r="Q153" s="97"/>
      <c r="R153" s="97"/>
      <c r="S153" s="97"/>
      <c r="T153" s="97"/>
      <c r="U153" s="97"/>
      <c r="V153" s="97"/>
      <c r="W153" s="166"/>
      <c r="X153" s="166"/>
      <c r="Y153" s="166"/>
      <c r="Z153" s="166"/>
    </row>
    <row r="154" ht="11.25" customHeight="1">
      <c r="A154" s="515" t="s">
        <v>4321</v>
      </c>
      <c r="B154" s="515" t="s">
        <v>1822</v>
      </c>
      <c r="C154" s="51" t="s">
        <v>52</v>
      </c>
      <c r="D154" s="51" t="s">
        <v>4322</v>
      </c>
      <c r="E154" s="189" t="s">
        <v>4323</v>
      </c>
      <c r="F154" s="187" t="s">
        <v>4290</v>
      </c>
      <c r="G154" s="484">
        <v>4.0</v>
      </c>
      <c r="H154" s="51">
        <v>1.0</v>
      </c>
      <c r="I154" s="51">
        <v>10.0</v>
      </c>
      <c r="J154" s="285">
        <v>20.0</v>
      </c>
      <c r="K154" s="326">
        <v>5.0</v>
      </c>
      <c r="L154" s="136" t="s">
        <v>85</v>
      </c>
      <c r="M154" s="97"/>
      <c r="N154" s="97"/>
      <c r="O154" s="97"/>
      <c r="P154" s="97"/>
      <c r="Q154" s="97"/>
      <c r="R154" s="97"/>
      <c r="S154" s="97"/>
      <c r="T154" s="97"/>
      <c r="U154" s="97"/>
      <c r="V154" s="97"/>
      <c r="W154" s="166"/>
      <c r="X154" s="166"/>
      <c r="Y154" s="166"/>
      <c r="Z154" s="166"/>
    </row>
    <row r="155" ht="11.25" customHeight="1">
      <c r="A155" s="515" t="s">
        <v>4324</v>
      </c>
      <c r="B155" s="515" t="s">
        <v>1822</v>
      </c>
      <c r="C155" s="51" t="s">
        <v>52</v>
      </c>
      <c r="D155" s="51" t="s">
        <v>4325</v>
      </c>
      <c r="E155" s="189" t="s">
        <v>4326</v>
      </c>
      <c r="F155" s="187" t="s">
        <v>4290</v>
      </c>
      <c r="G155" s="484">
        <v>4.0</v>
      </c>
      <c r="H155" s="51">
        <v>1.0</v>
      </c>
      <c r="I155" s="51">
        <v>10.0</v>
      </c>
      <c r="J155" s="285">
        <v>20.0</v>
      </c>
      <c r="K155" s="326">
        <v>5.0</v>
      </c>
      <c r="L155" s="136" t="s">
        <v>85</v>
      </c>
      <c r="M155" s="97"/>
      <c r="N155" s="97"/>
      <c r="O155" s="97"/>
      <c r="P155" s="97"/>
      <c r="Q155" s="97"/>
      <c r="R155" s="97"/>
      <c r="S155" s="97"/>
      <c r="T155" s="97"/>
      <c r="U155" s="97"/>
      <c r="V155" s="97"/>
      <c r="W155" s="166"/>
      <c r="X155" s="166"/>
      <c r="Y155" s="166"/>
      <c r="Z155" s="166"/>
    </row>
    <row r="156" ht="11.25" customHeight="1">
      <c r="A156" s="515" t="s">
        <v>4327</v>
      </c>
      <c r="B156" s="515" t="s">
        <v>1822</v>
      </c>
      <c r="C156" s="51" t="s">
        <v>52</v>
      </c>
      <c r="D156" s="51" t="s">
        <v>4328</v>
      </c>
      <c r="E156" s="189" t="s">
        <v>4329</v>
      </c>
      <c r="F156" s="187" t="s">
        <v>4290</v>
      </c>
      <c r="G156" s="484">
        <v>4.0</v>
      </c>
      <c r="H156" s="51">
        <v>1.0</v>
      </c>
      <c r="I156" s="51">
        <v>10.0</v>
      </c>
      <c r="J156" s="285">
        <v>20.0</v>
      </c>
      <c r="K156" s="326">
        <v>5.0</v>
      </c>
      <c r="L156" s="136" t="s">
        <v>85</v>
      </c>
      <c r="M156" s="97"/>
      <c r="N156" s="97"/>
      <c r="O156" s="97"/>
      <c r="P156" s="97"/>
      <c r="Q156" s="97"/>
      <c r="R156" s="97"/>
      <c r="S156" s="97"/>
      <c r="T156" s="97"/>
      <c r="U156" s="97"/>
      <c r="V156" s="97"/>
      <c r="W156" s="166"/>
      <c r="X156" s="166"/>
      <c r="Y156" s="166"/>
      <c r="Z156" s="166"/>
    </row>
    <row r="157" ht="11.25" customHeight="1">
      <c r="A157" s="515" t="s">
        <v>4330</v>
      </c>
      <c r="B157" s="571" t="s">
        <v>1892</v>
      </c>
      <c r="C157" s="51" t="s">
        <v>52</v>
      </c>
      <c r="D157" s="51" t="s">
        <v>4331</v>
      </c>
      <c r="E157" s="189" t="s">
        <v>4332</v>
      </c>
      <c r="F157" s="187" t="s">
        <v>4267</v>
      </c>
      <c r="G157" s="484">
        <v>5.0</v>
      </c>
      <c r="H157" s="51">
        <v>1.0</v>
      </c>
      <c r="I157" s="51">
        <v>26.0</v>
      </c>
      <c r="J157" s="285">
        <v>20.0</v>
      </c>
      <c r="K157" s="326">
        <v>4.0</v>
      </c>
      <c r="L157" s="136" t="s">
        <v>85</v>
      </c>
      <c r="M157" s="97"/>
      <c r="N157" s="97"/>
      <c r="O157" s="97"/>
      <c r="P157" s="97"/>
      <c r="Q157" s="97"/>
      <c r="R157" s="97"/>
      <c r="S157" s="97"/>
      <c r="T157" s="97"/>
      <c r="U157" s="97"/>
      <c r="V157" s="97"/>
      <c r="W157" s="166"/>
      <c r="X157" s="166"/>
      <c r="Y157" s="166"/>
      <c r="Z157" s="166"/>
    </row>
    <row r="158" ht="11.25" customHeight="1">
      <c r="A158" s="515" t="s">
        <v>4333</v>
      </c>
      <c r="B158" s="571" t="s">
        <v>1892</v>
      </c>
      <c r="C158" s="51" t="s">
        <v>52</v>
      </c>
      <c r="D158" s="289" t="s">
        <v>4334</v>
      </c>
      <c r="E158" s="290" t="s">
        <v>4335</v>
      </c>
      <c r="F158" s="187" t="s">
        <v>4267</v>
      </c>
      <c r="G158" s="563">
        <v>5.0</v>
      </c>
      <c r="H158" s="289">
        <v>1.0</v>
      </c>
      <c r="I158" s="289">
        <v>26.0</v>
      </c>
      <c r="J158" s="302">
        <v>20.0</v>
      </c>
      <c r="K158" s="326">
        <v>4.0</v>
      </c>
      <c r="L158" s="136" t="s">
        <v>85</v>
      </c>
      <c r="M158" s="97"/>
      <c r="N158" s="97"/>
      <c r="O158" s="97"/>
      <c r="P158" s="97"/>
      <c r="Q158" s="97"/>
      <c r="R158" s="97"/>
      <c r="S158" s="97"/>
      <c r="T158" s="97"/>
      <c r="U158" s="97"/>
      <c r="V158" s="97"/>
      <c r="W158" s="166"/>
      <c r="X158" s="166"/>
      <c r="Y158" s="166"/>
      <c r="Z158" s="166"/>
    </row>
    <row r="159" ht="11.25" customHeight="1">
      <c r="A159" s="515" t="s">
        <v>4336</v>
      </c>
      <c r="B159" s="571" t="s">
        <v>1892</v>
      </c>
      <c r="C159" s="51" t="s">
        <v>52</v>
      </c>
      <c r="D159" s="51" t="s">
        <v>4337</v>
      </c>
      <c r="E159" s="189" t="s">
        <v>4338</v>
      </c>
      <c r="F159" s="187" t="s">
        <v>4267</v>
      </c>
      <c r="G159" s="563">
        <v>5.0</v>
      </c>
      <c r="H159" s="289">
        <v>1.0</v>
      </c>
      <c r="I159" s="289">
        <v>26.0</v>
      </c>
      <c r="J159" s="302">
        <v>20.0</v>
      </c>
      <c r="K159" s="326">
        <v>4.0</v>
      </c>
      <c r="L159" s="136" t="s">
        <v>85</v>
      </c>
      <c r="M159" s="97"/>
      <c r="N159" s="97"/>
      <c r="O159" s="97"/>
      <c r="P159" s="97"/>
      <c r="Q159" s="97"/>
      <c r="R159" s="97"/>
      <c r="S159" s="97"/>
      <c r="T159" s="97"/>
      <c r="U159" s="97"/>
      <c r="V159" s="97"/>
      <c r="W159" s="166"/>
      <c r="X159" s="166"/>
      <c r="Y159" s="166"/>
      <c r="Z159" s="166"/>
    </row>
    <row r="160" ht="11.25" customHeight="1">
      <c r="A160" s="515" t="s">
        <v>4339</v>
      </c>
      <c r="B160" s="571" t="s">
        <v>1892</v>
      </c>
      <c r="C160" s="51" t="s">
        <v>52</v>
      </c>
      <c r="D160" s="51" t="s">
        <v>4340</v>
      </c>
      <c r="E160" s="189" t="s">
        <v>4341</v>
      </c>
      <c r="F160" s="187" t="s">
        <v>4267</v>
      </c>
      <c r="G160" s="563">
        <v>5.0</v>
      </c>
      <c r="H160" s="289">
        <v>1.0</v>
      </c>
      <c r="I160" s="289">
        <v>26.0</v>
      </c>
      <c r="J160" s="302">
        <v>20.0</v>
      </c>
      <c r="K160" s="326">
        <v>4.0</v>
      </c>
      <c r="L160" s="136" t="s">
        <v>85</v>
      </c>
      <c r="M160" s="97"/>
      <c r="N160" s="97"/>
      <c r="O160" s="97"/>
      <c r="P160" s="97"/>
      <c r="Q160" s="97"/>
      <c r="R160" s="97"/>
      <c r="S160" s="97"/>
      <c r="T160" s="97"/>
      <c r="U160" s="97"/>
      <c r="V160" s="97"/>
      <c r="W160" s="166"/>
      <c r="X160" s="166"/>
      <c r="Y160" s="166"/>
      <c r="Z160" s="166"/>
    </row>
    <row r="161" ht="11.25" customHeight="1">
      <c r="A161" s="515" t="s">
        <v>4342</v>
      </c>
      <c r="B161" s="571" t="s">
        <v>1892</v>
      </c>
      <c r="C161" s="51" t="s">
        <v>52</v>
      </c>
      <c r="D161" s="51" t="s">
        <v>4343</v>
      </c>
      <c r="E161" s="189" t="s">
        <v>4344</v>
      </c>
      <c r="F161" s="187" t="s">
        <v>4267</v>
      </c>
      <c r="G161" s="563">
        <v>5.0</v>
      </c>
      <c r="H161" s="289">
        <v>1.0</v>
      </c>
      <c r="I161" s="289">
        <v>26.0</v>
      </c>
      <c r="J161" s="302">
        <v>20.0</v>
      </c>
      <c r="K161" s="326">
        <v>4.0</v>
      </c>
      <c r="L161" s="136" t="s">
        <v>85</v>
      </c>
      <c r="M161" s="97"/>
      <c r="N161" s="97"/>
      <c r="O161" s="97"/>
      <c r="P161" s="97"/>
      <c r="Q161" s="97"/>
      <c r="R161" s="97"/>
      <c r="S161" s="97"/>
      <c r="T161" s="97"/>
      <c r="U161" s="97"/>
      <c r="V161" s="97"/>
      <c r="W161" s="166"/>
      <c r="X161" s="166"/>
      <c r="Y161" s="166"/>
      <c r="Z161" s="166"/>
    </row>
    <row r="162" ht="11.25" customHeight="1">
      <c r="A162" s="515" t="s">
        <v>4345</v>
      </c>
      <c r="B162" s="571" t="s">
        <v>1892</v>
      </c>
      <c r="C162" s="51" t="s">
        <v>52</v>
      </c>
      <c r="D162" s="289" t="s">
        <v>4346</v>
      </c>
      <c r="E162" s="290" t="s">
        <v>4347</v>
      </c>
      <c r="F162" s="515" t="s">
        <v>4267</v>
      </c>
      <c r="G162" s="563">
        <v>5.0</v>
      </c>
      <c r="H162" s="289">
        <v>1.0</v>
      </c>
      <c r="I162" s="289">
        <v>26.0</v>
      </c>
      <c r="J162" s="302">
        <v>20.0</v>
      </c>
      <c r="K162" s="326">
        <v>4.0</v>
      </c>
      <c r="L162" s="136" t="s">
        <v>85</v>
      </c>
      <c r="M162" s="97"/>
      <c r="N162" s="97"/>
      <c r="O162" s="97"/>
      <c r="P162" s="97"/>
      <c r="Q162" s="97"/>
      <c r="R162" s="97"/>
      <c r="S162" s="97"/>
      <c r="T162" s="97"/>
      <c r="U162" s="97"/>
      <c r="V162" s="97"/>
      <c r="W162" s="166"/>
      <c r="X162" s="166"/>
      <c r="Y162" s="166"/>
      <c r="Z162" s="166"/>
    </row>
    <row r="163" ht="11.25" customHeight="1">
      <c r="A163" s="187" t="s">
        <v>4348</v>
      </c>
      <c r="B163" s="572" t="s">
        <v>1892</v>
      </c>
      <c r="C163" s="51" t="s">
        <v>52</v>
      </c>
      <c r="D163" s="51" t="s">
        <v>4349</v>
      </c>
      <c r="E163" s="189" t="s">
        <v>4350</v>
      </c>
      <c r="F163" s="187" t="s">
        <v>4290</v>
      </c>
      <c r="G163" s="484">
        <v>5.0</v>
      </c>
      <c r="H163" s="51">
        <v>1.0</v>
      </c>
      <c r="I163" s="51">
        <v>26.0</v>
      </c>
      <c r="J163" s="285">
        <v>20.0</v>
      </c>
      <c r="K163" s="326">
        <v>4.0</v>
      </c>
      <c r="L163" s="136" t="s">
        <v>85</v>
      </c>
      <c r="M163" s="97"/>
      <c r="N163" s="97"/>
      <c r="O163" s="97"/>
      <c r="P163" s="97"/>
      <c r="Q163" s="97"/>
      <c r="R163" s="97"/>
      <c r="S163" s="97"/>
      <c r="T163" s="97"/>
      <c r="U163" s="97"/>
      <c r="V163" s="97"/>
      <c r="W163" s="166"/>
      <c r="X163" s="166"/>
      <c r="Y163" s="166"/>
      <c r="Z163" s="166"/>
    </row>
    <row r="164" ht="11.25" customHeight="1">
      <c r="A164" s="187" t="s">
        <v>4351</v>
      </c>
      <c r="B164" s="572" t="s">
        <v>1892</v>
      </c>
      <c r="C164" s="51" t="s">
        <v>52</v>
      </c>
      <c r="D164" s="51" t="s">
        <v>4352</v>
      </c>
      <c r="E164" s="189" t="s">
        <v>4353</v>
      </c>
      <c r="F164" s="187" t="s">
        <v>4290</v>
      </c>
      <c r="G164" s="484">
        <v>5.0</v>
      </c>
      <c r="H164" s="51">
        <v>1.0</v>
      </c>
      <c r="I164" s="51">
        <v>26.0</v>
      </c>
      <c r="J164" s="285">
        <v>20.0</v>
      </c>
      <c r="K164" s="326">
        <v>4.0</v>
      </c>
      <c r="L164" s="136" t="s">
        <v>85</v>
      </c>
      <c r="M164" s="97"/>
      <c r="N164" s="97"/>
      <c r="O164" s="97"/>
      <c r="P164" s="97"/>
      <c r="Q164" s="97"/>
      <c r="R164" s="97"/>
      <c r="S164" s="97"/>
      <c r="T164" s="97"/>
      <c r="U164" s="97"/>
      <c r="V164" s="97"/>
      <c r="W164" s="166"/>
      <c r="X164" s="166"/>
      <c r="Y164" s="166"/>
      <c r="Z164" s="166"/>
    </row>
    <row r="165" ht="11.25" customHeight="1">
      <c r="A165" s="573" t="s">
        <v>4354</v>
      </c>
      <c r="B165" s="566" t="s">
        <v>1884</v>
      </c>
      <c r="C165" s="51" t="s">
        <v>52</v>
      </c>
      <c r="D165" s="297" t="s">
        <v>4355</v>
      </c>
      <c r="E165" s="298" t="s">
        <v>4356</v>
      </c>
      <c r="F165" s="566" t="s">
        <v>4267</v>
      </c>
      <c r="G165" s="567">
        <v>3.0</v>
      </c>
      <c r="H165" s="296">
        <v>3.0</v>
      </c>
      <c r="I165" s="296">
        <v>3.0</v>
      </c>
      <c r="J165" s="569">
        <v>20.0</v>
      </c>
      <c r="K165" s="326">
        <v>6.666666666666667</v>
      </c>
      <c r="L165" s="136" t="s">
        <v>85</v>
      </c>
      <c r="M165" s="97"/>
      <c r="N165" s="97"/>
      <c r="O165" s="97"/>
      <c r="P165" s="97"/>
      <c r="Q165" s="97"/>
      <c r="R165" s="97"/>
      <c r="S165" s="97"/>
      <c r="T165" s="97"/>
      <c r="U165" s="97"/>
      <c r="V165" s="97"/>
      <c r="W165" s="166"/>
      <c r="X165" s="166"/>
      <c r="Y165" s="166"/>
      <c r="Z165" s="166"/>
    </row>
    <row r="166" ht="11.25" customHeight="1">
      <c r="A166" s="574" t="s">
        <v>4357</v>
      </c>
      <c r="B166" s="187" t="s">
        <v>1884</v>
      </c>
      <c r="C166" s="51" t="s">
        <v>52</v>
      </c>
      <c r="D166" s="51" t="s">
        <v>4358</v>
      </c>
      <c r="E166" s="189" t="s">
        <v>4359</v>
      </c>
      <c r="F166" s="575" t="s">
        <v>4290</v>
      </c>
      <c r="G166" s="563">
        <v>3.0</v>
      </c>
      <c r="H166" s="289">
        <v>3.0</v>
      </c>
      <c r="I166" s="289">
        <v>3.0</v>
      </c>
      <c r="J166" s="302">
        <v>20.0</v>
      </c>
      <c r="K166" s="326">
        <v>6.666666666666667</v>
      </c>
      <c r="L166" s="136" t="s">
        <v>85</v>
      </c>
      <c r="M166" s="97"/>
      <c r="N166" s="97"/>
      <c r="O166" s="97"/>
      <c r="P166" s="97"/>
      <c r="Q166" s="97"/>
      <c r="R166" s="97"/>
      <c r="S166" s="97"/>
      <c r="T166" s="97"/>
      <c r="U166" s="97"/>
      <c r="V166" s="97"/>
      <c r="W166" s="166"/>
      <c r="X166" s="166"/>
      <c r="Y166" s="166"/>
      <c r="Z166" s="166"/>
    </row>
    <row r="167" ht="11.25" customHeight="1">
      <c r="A167" s="187" t="s">
        <v>4360</v>
      </c>
      <c r="B167" s="572" t="s">
        <v>4361</v>
      </c>
      <c r="C167" s="51" t="s">
        <v>52</v>
      </c>
      <c r="D167" s="51" t="s">
        <v>4362</v>
      </c>
      <c r="E167" s="189" t="s">
        <v>4363</v>
      </c>
      <c r="F167" s="515" t="s">
        <v>4283</v>
      </c>
      <c r="G167" s="484">
        <v>4.0</v>
      </c>
      <c r="H167" s="51">
        <v>4.0</v>
      </c>
      <c r="I167" s="51">
        <v>4.0</v>
      </c>
      <c r="J167" s="285">
        <v>10.0</v>
      </c>
      <c r="K167" s="326">
        <v>2.5</v>
      </c>
      <c r="L167" s="136" t="s">
        <v>85</v>
      </c>
      <c r="M167" s="97"/>
      <c r="N167" s="97"/>
      <c r="O167" s="97"/>
      <c r="P167" s="97"/>
      <c r="Q167" s="97"/>
      <c r="R167" s="97"/>
      <c r="S167" s="97"/>
      <c r="T167" s="97"/>
      <c r="U167" s="97"/>
      <c r="V167" s="97"/>
      <c r="W167" s="166"/>
      <c r="X167" s="166"/>
      <c r="Y167" s="166"/>
      <c r="Z167" s="166"/>
    </row>
    <row r="168" ht="11.25" customHeight="1">
      <c r="A168" s="515" t="s">
        <v>4364</v>
      </c>
      <c r="B168" s="103" t="s">
        <v>4365</v>
      </c>
      <c r="C168" s="51" t="s">
        <v>52</v>
      </c>
      <c r="D168" s="294" t="s">
        <v>4366</v>
      </c>
      <c r="E168" s="313" t="s">
        <v>4367</v>
      </c>
      <c r="F168" s="187" t="s">
        <v>4267</v>
      </c>
      <c r="G168" s="563">
        <v>1.0</v>
      </c>
      <c r="H168" s="289">
        <v>1.0</v>
      </c>
      <c r="I168" s="289">
        <v>3.0</v>
      </c>
      <c r="J168" s="302">
        <v>20.0</v>
      </c>
      <c r="K168" s="326">
        <v>20.0</v>
      </c>
      <c r="L168" s="136" t="s">
        <v>85</v>
      </c>
      <c r="M168" s="97"/>
      <c r="N168" s="97"/>
      <c r="O168" s="97"/>
      <c r="P168" s="97"/>
      <c r="Q168" s="97"/>
      <c r="R168" s="97"/>
      <c r="S168" s="97"/>
      <c r="T168" s="97"/>
      <c r="U168" s="97"/>
      <c r="V168" s="97"/>
      <c r="W168" s="166"/>
      <c r="X168" s="166"/>
      <c r="Y168" s="166"/>
      <c r="Z168" s="166"/>
    </row>
    <row r="169" ht="11.25" customHeight="1">
      <c r="A169" s="574" t="s">
        <v>4368</v>
      </c>
      <c r="B169" s="190" t="s">
        <v>4369</v>
      </c>
      <c r="C169" s="51" t="s">
        <v>52</v>
      </c>
      <c r="D169" s="293" t="s">
        <v>4370</v>
      </c>
      <c r="E169" s="303" t="s">
        <v>4371</v>
      </c>
      <c r="F169" s="187" t="s">
        <v>4267</v>
      </c>
      <c r="G169" s="484">
        <v>1.0</v>
      </c>
      <c r="H169" s="51">
        <v>1.0</v>
      </c>
      <c r="I169" s="51">
        <v>1.0</v>
      </c>
      <c r="J169" s="285">
        <v>20.0</v>
      </c>
      <c r="K169" s="326">
        <v>20.0</v>
      </c>
      <c r="L169" s="136" t="s">
        <v>85</v>
      </c>
      <c r="M169" s="97"/>
      <c r="N169" s="97"/>
      <c r="O169" s="97"/>
      <c r="P169" s="97"/>
      <c r="Q169" s="97"/>
      <c r="R169" s="97"/>
      <c r="S169" s="97"/>
      <c r="T169" s="97"/>
      <c r="U169" s="97"/>
      <c r="V169" s="97"/>
      <c r="W169" s="166"/>
      <c r="X169" s="166"/>
      <c r="Y169" s="166"/>
      <c r="Z169" s="166"/>
    </row>
    <row r="170" ht="11.25" customHeight="1">
      <c r="A170" s="574" t="s">
        <v>4368</v>
      </c>
      <c r="B170" s="190" t="s">
        <v>4372</v>
      </c>
      <c r="C170" s="51" t="s">
        <v>52</v>
      </c>
      <c r="D170" s="294" t="s">
        <v>4373</v>
      </c>
      <c r="E170" s="303" t="s">
        <v>4374</v>
      </c>
      <c r="F170" s="187" t="s">
        <v>4267</v>
      </c>
      <c r="G170" s="484">
        <v>1.0</v>
      </c>
      <c r="H170" s="51">
        <v>1.0</v>
      </c>
      <c r="I170" s="51">
        <v>1.0</v>
      </c>
      <c r="J170" s="285">
        <v>20.0</v>
      </c>
      <c r="K170" s="326">
        <v>20.0</v>
      </c>
      <c r="L170" s="136" t="s">
        <v>85</v>
      </c>
      <c r="M170" s="97"/>
      <c r="N170" s="97"/>
      <c r="O170" s="97"/>
      <c r="P170" s="97"/>
      <c r="Q170" s="97"/>
      <c r="R170" s="97"/>
      <c r="S170" s="97"/>
      <c r="T170" s="97"/>
      <c r="U170" s="97"/>
      <c r="V170" s="97"/>
      <c r="W170" s="166"/>
      <c r="X170" s="166"/>
      <c r="Y170" s="166"/>
      <c r="Z170" s="166"/>
    </row>
    <row r="171" ht="11.25" customHeight="1">
      <c r="A171" s="100" t="s">
        <v>4375</v>
      </c>
      <c r="B171" s="104" t="s">
        <v>1924</v>
      </c>
      <c r="C171" s="81" t="s">
        <v>52</v>
      </c>
      <c r="D171" s="100" t="s">
        <v>4376</v>
      </c>
      <c r="E171" s="148" t="s">
        <v>4377</v>
      </c>
      <c r="F171" s="100" t="s">
        <v>4378</v>
      </c>
      <c r="G171" s="81">
        <v>3.0</v>
      </c>
      <c r="H171" s="247">
        <v>1.0</v>
      </c>
      <c r="I171" s="86">
        <v>3.0</v>
      </c>
      <c r="J171" s="401">
        <v>20.0</v>
      </c>
      <c r="K171" s="326">
        <v>6.666666666666667</v>
      </c>
      <c r="L171" s="136" t="s">
        <v>87</v>
      </c>
      <c r="M171" s="97"/>
      <c r="N171" s="97"/>
      <c r="O171" s="97"/>
      <c r="P171" s="97"/>
      <c r="Q171" s="97"/>
      <c r="R171" s="97"/>
      <c r="S171" s="97"/>
      <c r="T171" s="97"/>
      <c r="U171" s="97"/>
      <c r="V171" s="97"/>
      <c r="W171" s="166"/>
      <c r="X171" s="166"/>
      <c r="Y171" s="166"/>
      <c r="Z171" s="166"/>
    </row>
    <row r="172" ht="11.25" customHeight="1">
      <c r="A172" s="100" t="s">
        <v>4379</v>
      </c>
      <c r="B172" s="576" t="s">
        <v>1946</v>
      </c>
      <c r="C172" s="81" t="s">
        <v>52</v>
      </c>
      <c r="D172" s="104" t="s">
        <v>4380</v>
      </c>
      <c r="E172" s="260" t="s">
        <v>4381</v>
      </c>
      <c r="F172" s="100" t="s">
        <v>4382</v>
      </c>
      <c r="G172" s="523">
        <v>2.0</v>
      </c>
      <c r="H172" s="111">
        <v>1.0</v>
      </c>
      <c r="I172" s="6">
        <v>2.0</v>
      </c>
      <c r="J172" s="401">
        <v>20.0</v>
      </c>
      <c r="K172" s="326">
        <v>10.0</v>
      </c>
      <c r="L172" s="136" t="s">
        <v>87</v>
      </c>
      <c r="M172" s="97"/>
      <c r="N172" s="97"/>
      <c r="O172" s="97"/>
      <c r="P172" s="97"/>
      <c r="Q172" s="97"/>
      <c r="R172" s="97"/>
      <c r="S172" s="97"/>
      <c r="T172" s="97"/>
      <c r="U172" s="97"/>
      <c r="V172" s="97"/>
      <c r="W172" s="166"/>
      <c r="X172" s="166"/>
      <c r="Y172" s="166"/>
      <c r="Z172" s="166"/>
    </row>
    <row r="173" ht="11.25" customHeight="1">
      <c r="A173" s="100" t="s">
        <v>4383</v>
      </c>
      <c r="B173" s="576" t="s">
        <v>1946</v>
      </c>
      <c r="C173" s="81" t="s">
        <v>52</v>
      </c>
      <c r="D173" s="100" t="s">
        <v>4384</v>
      </c>
      <c r="E173" s="148" t="s">
        <v>4385</v>
      </c>
      <c r="F173" s="100" t="s">
        <v>4378</v>
      </c>
      <c r="G173" s="523">
        <v>2.0</v>
      </c>
      <c r="H173" s="111">
        <v>1.0</v>
      </c>
      <c r="I173" s="6">
        <v>2.0</v>
      </c>
      <c r="J173" s="401">
        <v>20.0</v>
      </c>
      <c r="K173" s="326">
        <v>10.0</v>
      </c>
      <c r="L173" s="136" t="s">
        <v>87</v>
      </c>
      <c r="M173" s="97"/>
      <c r="N173" s="97"/>
      <c r="O173" s="97"/>
      <c r="P173" s="97"/>
      <c r="Q173" s="97"/>
      <c r="R173" s="97"/>
      <c r="S173" s="97"/>
      <c r="T173" s="97"/>
      <c r="U173" s="97"/>
      <c r="V173" s="97"/>
      <c r="W173" s="166"/>
      <c r="X173" s="166"/>
      <c r="Y173" s="166"/>
      <c r="Z173" s="166"/>
    </row>
    <row r="174" ht="11.25" customHeight="1">
      <c r="A174" s="100" t="s">
        <v>4386</v>
      </c>
      <c r="B174" s="576" t="s">
        <v>1946</v>
      </c>
      <c r="C174" s="81" t="s">
        <v>52</v>
      </c>
      <c r="D174" s="100" t="s">
        <v>4387</v>
      </c>
      <c r="E174" s="148" t="s">
        <v>4388</v>
      </c>
      <c r="F174" s="100" t="s">
        <v>4389</v>
      </c>
      <c r="G174" s="523">
        <v>2.0</v>
      </c>
      <c r="H174" s="111">
        <v>1.0</v>
      </c>
      <c r="I174" s="6">
        <v>2.0</v>
      </c>
      <c r="J174" s="401">
        <v>20.0</v>
      </c>
      <c r="K174" s="326">
        <v>10.0</v>
      </c>
      <c r="L174" s="136" t="s">
        <v>87</v>
      </c>
      <c r="M174" s="97"/>
      <c r="N174" s="97"/>
      <c r="O174" s="97"/>
      <c r="P174" s="97"/>
      <c r="Q174" s="97"/>
      <c r="R174" s="97"/>
      <c r="S174" s="97"/>
      <c r="T174" s="97"/>
      <c r="U174" s="97"/>
      <c r="V174" s="97"/>
      <c r="W174" s="166"/>
      <c r="X174" s="166"/>
      <c r="Y174" s="166"/>
      <c r="Z174" s="166"/>
    </row>
    <row r="175" ht="11.25" customHeight="1">
      <c r="A175" s="100" t="s">
        <v>4390</v>
      </c>
      <c r="B175" s="576" t="s">
        <v>1946</v>
      </c>
      <c r="C175" s="81" t="s">
        <v>52</v>
      </c>
      <c r="D175" s="100" t="s">
        <v>4391</v>
      </c>
      <c r="E175" s="148" t="s">
        <v>4392</v>
      </c>
      <c r="F175" s="100" t="s">
        <v>4393</v>
      </c>
      <c r="G175" s="523">
        <v>2.0</v>
      </c>
      <c r="H175" s="111">
        <v>1.0</v>
      </c>
      <c r="I175" s="6">
        <v>2.0</v>
      </c>
      <c r="J175" s="401">
        <v>20.0</v>
      </c>
      <c r="K175" s="326">
        <v>10.0</v>
      </c>
      <c r="L175" s="136" t="s">
        <v>87</v>
      </c>
      <c r="M175" s="97"/>
      <c r="N175" s="97"/>
      <c r="O175" s="97"/>
      <c r="P175" s="97"/>
      <c r="Q175" s="97"/>
      <c r="R175" s="97"/>
      <c r="S175" s="97"/>
      <c r="T175" s="97"/>
      <c r="U175" s="97"/>
      <c r="V175" s="97"/>
      <c r="W175" s="166"/>
      <c r="X175" s="166"/>
      <c r="Y175" s="166"/>
      <c r="Z175" s="166"/>
    </row>
    <row r="176" ht="11.25" customHeight="1">
      <c r="A176" s="100" t="s">
        <v>4394</v>
      </c>
      <c r="B176" s="576" t="s">
        <v>1946</v>
      </c>
      <c r="C176" s="81" t="s">
        <v>52</v>
      </c>
      <c r="D176" s="100" t="s">
        <v>4395</v>
      </c>
      <c r="E176" s="148" t="s">
        <v>4396</v>
      </c>
      <c r="F176" s="100" t="s">
        <v>4393</v>
      </c>
      <c r="G176" s="523">
        <v>2.0</v>
      </c>
      <c r="H176" s="111">
        <v>1.0</v>
      </c>
      <c r="I176" s="6">
        <v>2.0</v>
      </c>
      <c r="J176" s="401">
        <v>20.0</v>
      </c>
      <c r="K176" s="326">
        <v>10.0</v>
      </c>
      <c r="L176" s="136" t="s">
        <v>87</v>
      </c>
      <c r="M176" s="97"/>
      <c r="N176" s="97"/>
      <c r="O176" s="97"/>
      <c r="P176" s="97"/>
      <c r="Q176" s="97"/>
      <c r="R176" s="97"/>
      <c r="S176" s="97"/>
      <c r="T176" s="97"/>
      <c r="U176" s="97"/>
      <c r="V176" s="97"/>
      <c r="W176" s="166"/>
      <c r="X176" s="166"/>
      <c r="Y176" s="166"/>
      <c r="Z176" s="166"/>
    </row>
    <row r="177" ht="11.25" customHeight="1">
      <c r="A177" s="100" t="s">
        <v>4397</v>
      </c>
      <c r="B177" s="576" t="s">
        <v>1946</v>
      </c>
      <c r="C177" s="81" t="s">
        <v>52</v>
      </c>
      <c r="D177" s="100" t="s">
        <v>4398</v>
      </c>
      <c r="E177" s="148" t="s">
        <v>4399</v>
      </c>
      <c r="F177" s="100" t="s">
        <v>4393</v>
      </c>
      <c r="G177" s="523">
        <v>2.0</v>
      </c>
      <c r="H177" s="111">
        <v>1.0</v>
      </c>
      <c r="I177" s="6">
        <v>2.0</v>
      </c>
      <c r="J177" s="401">
        <v>20.0</v>
      </c>
      <c r="K177" s="326">
        <v>10.0</v>
      </c>
      <c r="L177" s="136" t="s">
        <v>87</v>
      </c>
      <c r="M177" s="97"/>
      <c r="N177" s="97"/>
      <c r="O177" s="97"/>
      <c r="P177" s="97"/>
      <c r="Q177" s="97"/>
      <c r="R177" s="97"/>
      <c r="S177" s="97"/>
      <c r="T177" s="97"/>
      <c r="U177" s="97"/>
      <c r="V177" s="97"/>
      <c r="W177" s="166"/>
      <c r="X177" s="166"/>
      <c r="Y177" s="166"/>
      <c r="Z177" s="166"/>
    </row>
    <row r="178" ht="11.25" customHeight="1">
      <c r="A178" s="100" t="s">
        <v>4400</v>
      </c>
      <c r="B178" s="576" t="s">
        <v>1946</v>
      </c>
      <c r="C178" s="81" t="s">
        <v>52</v>
      </c>
      <c r="D178" s="100" t="s">
        <v>4401</v>
      </c>
      <c r="E178" s="148" t="s">
        <v>4402</v>
      </c>
      <c r="F178" s="100" t="s">
        <v>4393</v>
      </c>
      <c r="G178" s="523">
        <v>2.0</v>
      </c>
      <c r="H178" s="111">
        <v>1.0</v>
      </c>
      <c r="I178" s="6">
        <v>2.0</v>
      </c>
      <c r="J178" s="401">
        <v>20.0</v>
      </c>
      <c r="K178" s="326">
        <v>10.0</v>
      </c>
      <c r="L178" s="136" t="s">
        <v>87</v>
      </c>
      <c r="M178" s="97"/>
      <c r="N178" s="97"/>
      <c r="O178" s="97"/>
      <c r="P178" s="97"/>
      <c r="Q178" s="97"/>
      <c r="R178" s="97"/>
      <c r="S178" s="97"/>
      <c r="T178" s="97"/>
      <c r="U178" s="97"/>
      <c r="V178" s="97"/>
      <c r="W178" s="166"/>
      <c r="X178" s="166"/>
      <c r="Y178" s="166"/>
      <c r="Z178" s="166"/>
    </row>
    <row r="179" ht="11.25" customHeight="1">
      <c r="A179" s="100" t="s">
        <v>4403</v>
      </c>
      <c r="B179" s="576" t="s">
        <v>1946</v>
      </c>
      <c r="C179" s="81" t="s">
        <v>52</v>
      </c>
      <c r="D179" s="100" t="s">
        <v>4404</v>
      </c>
      <c r="E179" s="148" t="s">
        <v>4405</v>
      </c>
      <c r="F179" s="100" t="s">
        <v>4378</v>
      </c>
      <c r="G179" s="523">
        <v>2.0</v>
      </c>
      <c r="H179" s="111">
        <v>1.0</v>
      </c>
      <c r="I179" s="6">
        <v>2.0</v>
      </c>
      <c r="J179" s="401">
        <v>20.0</v>
      </c>
      <c r="K179" s="326">
        <v>10.0</v>
      </c>
      <c r="L179" s="136" t="s">
        <v>87</v>
      </c>
      <c r="M179" s="97"/>
      <c r="N179" s="97"/>
      <c r="O179" s="97"/>
      <c r="P179" s="97"/>
      <c r="Q179" s="97"/>
      <c r="R179" s="97"/>
      <c r="S179" s="97"/>
      <c r="T179" s="97"/>
      <c r="U179" s="97"/>
      <c r="V179" s="97"/>
      <c r="W179" s="166"/>
      <c r="X179" s="166"/>
      <c r="Y179" s="166"/>
      <c r="Z179" s="166"/>
    </row>
    <row r="180" ht="11.25" customHeight="1">
      <c r="A180" s="577" t="s">
        <v>4406</v>
      </c>
      <c r="B180" s="576" t="s">
        <v>1993</v>
      </c>
      <c r="C180" s="81" t="s">
        <v>52</v>
      </c>
      <c r="D180" s="100" t="s">
        <v>4407</v>
      </c>
      <c r="E180" s="148" t="s">
        <v>4408</v>
      </c>
      <c r="F180" s="100" t="s">
        <v>4378</v>
      </c>
      <c r="G180" s="523">
        <v>3.0</v>
      </c>
      <c r="H180" s="111">
        <v>1.0</v>
      </c>
      <c r="I180" s="6">
        <v>3.0</v>
      </c>
      <c r="J180" s="401">
        <v>20.0</v>
      </c>
      <c r="K180" s="326">
        <v>6.666666666666667</v>
      </c>
      <c r="L180" s="136" t="s">
        <v>87</v>
      </c>
      <c r="M180" s="97"/>
      <c r="N180" s="97"/>
      <c r="O180" s="97"/>
      <c r="P180" s="97"/>
      <c r="Q180" s="97"/>
      <c r="R180" s="97"/>
      <c r="S180" s="97"/>
      <c r="T180" s="97"/>
      <c r="U180" s="97"/>
      <c r="V180" s="97"/>
      <c r="W180" s="166"/>
      <c r="X180" s="166"/>
      <c r="Y180" s="166"/>
      <c r="Z180" s="166"/>
    </row>
    <row r="181" ht="11.25" customHeight="1">
      <c r="A181" s="577" t="s">
        <v>4409</v>
      </c>
      <c r="B181" s="576" t="s">
        <v>4410</v>
      </c>
      <c r="C181" s="81" t="s">
        <v>52</v>
      </c>
      <c r="D181" s="100" t="s">
        <v>4411</v>
      </c>
      <c r="E181" s="148" t="s">
        <v>4412</v>
      </c>
      <c r="F181" s="100" t="s">
        <v>4378</v>
      </c>
      <c r="G181" s="523">
        <v>3.0</v>
      </c>
      <c r="H181" s="111">
        <v>1.0</v>
      </c>
      <c r="I181" s="6">
        <v>3.0</v>
      </c>
      <c r="J181" s="401">
        <v>20.0</v>
      </c>
      <c r="K181" s="326">
        <v>6.666666666666667</v>
      </c>
      <c r="L181" s="136" t="s">
        <v>87</v>
      </c>
      <c r="M181" s="97"/>
      <c r="N181" s="97"/>
      <c r="O181" s="97"/>
      <c r="P181" s="97"/>
      <c r="Q181" s="97"/>
      <c r="R181" s="97"/>
      <c r="S181" s="97"/>
      <c r="T181" s="97"/>
      <c r="U181" s="97"/>
      <c r="V181" s="97"/>
      <c r="W181" s="166"/>
      <c r="X181" s="166"/>
      <c r="Y181" s="166"/>
      <c r="Z181" s="166"/>
    </row>
    <row r="182" ht="11.25" customHeight="1">
      <c r="A182" s="100" t="s">
        <v>4413</v>
      </c>
      <c r="B182" s="576" t="s">
        <v>1997</v>
      </c>
      <c r="C182" s="81" t="s">
        <v>52</v>
      </c>
      <c r="D182" s="100" t="s">
        <v>4414</v>
      </c>
      <c r="E182" s="148" t="s">
        <v>4415</v>
      </c>
      <c r="F182" s="100" t="s">
        <v>4378</v>
      </c>
      <c r="G182" s="523">
        <v>2.0</v>
      </c>
      <c r="H182" s="111">
        <v>1.0</v>
      </c>
      <c r="I182" s="6">
        <v>2.0</v>
      </c>
      <c r="J182" s="401">
        <v>20.0</v>
      </c>
      <c r="K182" s="326">
        <v>10.0</v>
      </c>
      <c r="L182" s="136" t="s">
        <v>87</v>
      </c>
      <c r="M182" s="97"/>
      <c r="N182" s="97"/>
      <c r="O182" s="97"/>
      <c r="P182" s="97"/>
      <c r="Q182" s="97"/>
      <c r="R182" s="97"/>
      <c r="S182" s="97"/>
      <c r="T182" s="97"/>
      <c r="U182" s="97"/>
      <c r="V182" s="97"/>
      <c r="W182" s="166"/>
      <c r="X182" s="166"/>
      <c r="Y182" s="166"/>
      <c r="Z182" s="166"/>
    </row>
    <row r="183" ht="11.25" customHeight="1">
      <c r="A183" s="100" t="s">
        <v>4416</v>
      </c>
      <c r="B183" s="576" t="s">
        <v>2001</v>
      </c>
      <c r="C183" s="81" t="s">
        <v>52</v>
      </c>
      <c r="D183" s="100" t="s">
        <v>4417</v>
      </c>
      <c r="E183" s="148" t="s">
        <v>4418</v>
      </c>
      <c r="F183" s="100" t="s">
        <v>4378</v>
      </c>
      <c r="G183" s="523">
        <v>3.0</v>
      </c>
      <c r="H183" s="111">
        <v>1.0</v>
      </c>
      <c r="I183" s="6">
        <v>3.0</v>
      </c>
      <c r="J183" s="401">
        <v>20.0</v>
      </c>
      <c r="K183" s="326">
        <v>6.666666666666667</v>
      </c>
      <c r="L183" s="136" t="s">
        <v>87</v>
      </c>
      <c r="M183" s="97"/>
      <c r="N183" s="97"/>
      <c r="O183" s="97"/>
      <c r="P183" s="97"/>
      <c r="Q183" s="97"/>
      <c r="R183" s="97"/>
      <c r="S183" s="97"/>
      <c r="T183" s="97"/>
      <c r="U183" s="97"/>
      <c r="V183" s="97"/>
      <c r="W183" s="166"/>
      <c r="X183" s="166"/>
      <c r="Y183" s="166"/>
      <c r="Z183" s="166"/>
    </row>
    <row r="184" ht="11.25" customHeight="1">
      <c r="A184" s="100" t="s">
        <v>4419</v>
      </c>
      <c r="B184" s="576" t="s">
        <v>2001</v>
      </c>
      <c r="C184" s="81" t="s">
        <v>52</v>
      </c>
      <c r="D184" s="100" t="s">
        <v>4420</v>
      </c>
      <c r="E184" s="100" t="s">
        <v>4421</v>
      </c>
      <c r="F184" s="100" t="s">
        <v>4422</v>
      </c>
      <c r="G184" s="523">
        <v>3.0</v>
      </c>
      <c r="H184" s="111">
        <v>1.0</v>
      </c>
      <c r="I184" s="6">
        <v>3.0</v>
      </c>
      <c r="J184" s="401">
        <v>20.0</v>
      </c>
      <c r="K184" s="326">
        <v>6.666666666666667</v>
      </c>
      <c r="L184" s="136" t="s">
        <v>87</v>
      </c>
      <c r="M184" s="97"/>
      <c r="N184" s="97"/>
      <c r="O184" s="97"/>
      <c r="P184" s="97"/>
      <c r="Q184" s="97"/>
      <c r="R184" s="97"/>
      <c r="S184" s="97"/>
      <c r="T184" s="97"/>
      <c r="U184" s="97"/>
      <c r="V184" s="97"/>
      <c r="W184" s="166"/>
      <c r="X184" s="166"/>
      <c r="Y184" s="166"/>
      <c r="Z184" s="166"/>
    </row>
    <row r="185" ht="11.25" customHeight="1">
      <c r="A185" s="100" t="s">
        <v>4423</v>
      </c>
      <c r="B185" s="100" t="s">
        <v>2033</v>
      </c>
      <c r="C185" s="81" t="s">
        <v>52</v>
      </c>
      <c r="D185" s="100" t="s">
        <v>4424</v>
      </c>
      <c r="E185" s="148" t="s">
        <v>4425</v>
      </c>
      <c r="F185" s="100" t="s">
        <v>4426</v>
      </c>
      <c r="G185" s="82">
        <v>2.0</v>
      </c>
      <c r="H185" s="111">
        <v>1.0</v>
      </c>
      <c r="I185" s="6">
        <v>2.0</v>
      </c>
      <c r="J185" s="401">
        <v>20.0</v>
      </c>
      <c r="K185" s="326">
        <v>10.0</v>
      </c>
      <c r="L185" s="136" t="s">
        <v>87</v>
      </c>
      <c r="M185" s="97"/>
      <c r="N185" s="97"/>
      <c r="O185" s="97"/>
      <c r="P185" s="97"/>
      <c r="Q185" s="97"/>
      <c r="R185" s="97"/>
      <c r="S185" s="97"/>
      <c r="T185" s="97"/>
      <c r="U185" s="97"/>
      <c r="V185" s="97"/>
      <c r="W185" s="166"/>
      <c r="X185" s="166"/>
      <c r="Y185" s="166"/>
      <c r="Z185" s="166"/>
    </row>
    <row r="186" ht="11.25" customHeight="1">
      <c r="A186" s="100" t="s">
        <v>4427</v>
      </c>
      <c r="B186" s="100" t="s">
        <v>2033</v>
      </c>
      <c r="C186" s="81" t="s">
        <v>52</v>
      </c>
      <c r="D186" s="100" t="s">
        <v>4404</v>
      </c>
      <c r="E186" s="148" t="s">
        <v>4405</v>
      </c>
      <c r="F186" s="100" t="s">
        <v>4378</v>
      </c>
      <c r="G186" s="82">
        <v>2.0</v>
      </c>
      <c r="H186" s="111">
        <v>1.0</v>
      </c>
      <c r="I186" s="6">
        <v>2.0</v>
      </c>
      <c r="J186" s="401">
        <v>20.0</v>
      </c>
      <c r="K186" s="326">
        <v>10.0</v>
      </c>
      <c r="L186" s="136" t="s">
        <v>87</v>
      </c>
      <c r="M186" s="97"/>
      <c r="N186" s="97"/>
      <c r="O186" s="97"/>
      <c r="P186" s="97"/>
      <c r="Q186" s="97"/>
      <c r="R186" s="97"/>
      <c r="S186" s="97"/>
      <c r="T186" s="97"/>
      <c r="U186" s="97"/>
      <c r="V186" s="97"/>
      <c r="W186" s="166"/>
      <c r="X186" s="166"/>
      <c r="Y186" s="166"/>
      <c r="Z186" s="166"/>
    </row>
    <row r="187" ht="11.25" customHeight="1">
      <c r="A187" s="578" t="s">
        <v>4428</v>
      </c>
      <c r="B187" s="147" t="s">
        <v>4429</v>
      </c>
      <c r="C187" s="81" t="s">
        <v>52</v>
      </c>
      <c r="D187" s="100" t="s">
        <v>4430</v>
      </c>
      <c r="E187" s="148" t="s">
        <v>4431</v>
      </c>
      <c r="F187" s="100" t="s">
        <v>4378</v>
      </c>
      <c r="G187" s="82">
        <v>1.0</v>
      </c>
      <c r="H187" s="111">
        <v>1.0</v>
      </c>
      <c r="I187" s="6">
        <v>1.0</v>
      </c>
      <c r="J187" s="401">
        <v>20.0</v>
      </c>
      <c r="K187" s="326">
        <v>20.0</v>
      </c>
      <c r="L187" s="136" t="s">
        <v>87</v>
      </c>
      <c r="M187" s="97"/>
      <c r="N187" s="97"/>
      <c r="O187" s="97"/>
      <c r="P187" s="97"/>
      <c r="Q187" s="97"/>
      <c r="R187" s="97"/>
      <c r="S187" s="97"/>
      <c r="T187" s="97"/>
      <c r="U187" s="97"/>
      <c r="V187" s="97"/>
      <c r="W187" s="166"/>
      <c r="X187" s="166"/>
      <c r="Y187" s="166"/>
      <c r="Z187" s="166"/>
    </row>
    <row r="188" ht="11.25" customHeight="1">
      <c r="A188" s="578" t="s">
        <v>4428</v>
      </c>
      <c r="B188" s="147" t="s">
        <v>4429</v>
      </c>
      <c r="C188" s="81" t="s">
        <v>52</v>
      </c>
      <c r="D188" s="100" t="s">
        <v>4432</v>
      </c>
      <c r="E188" s="148" t="s">
        <v>4433</v>
      </c>
      <c r="F188" s="100" t="s">
        <v>4378</v>
      </c>
      <c r="G188" s="82">
        <v>1.0</v>
      </c>
      <c r="H188" s="111">
        <v>1.0</v>
      </c>
      <c r="I188" s="6">
        <v>1.0</v>
      </c>
      <c r="J188" s="401">
        <v>20.0</v>
      </c>
      <c r="K188" s="326">
        <v>20.0</v>
      </c>
      <c r="L188" s="136" t="s">
        <v>87</v>
      </c>
      <c r="M188" s="97"/>
      <c r="N188" s="97"/>
      <c r="O188" s="97"/>
      <c r="P188" s="97"/>
      <c r="Q188" s="97"/>
      <c r="R188" s="97"/>
      <c r="S188" s="97"/>
      <c r="T188" s="97"/>
      <c r="U188" s="97"/>
      <c r="V188" s="97"/>
      <c r="W188" s="166"/>
      <c r="X188" s="166"/>
      <c r="Y188" s="166"/>
      <c r="Z188" s="166"/>
    </row>
    <row r="189" ht="11.25" customHeight="1">
      <c r="A189" s="100" t="s">
        <v>4434</v>
      </c>
      <c r="B189" s="576" t="s">
        <v>2049</v>
      </c>
      <c r="C189" s="81" t="s">
        <v>52</v>
      </c>
      <c r="D189" s="100" t="s">
        <v>4435</v>
      </c>
      <c r="E189" s="148" t="s">
        <v>4436</v>
      </c>
      <c r="F189" s="100" t="s">
        <v>4378</v>
      </c>
      <c r="G189" s="82">
        <v>2.0</v>
      </c>
      <c r="H189" s="247">
        <v>2.0</v>
      </c>
      <c r="I189" s="6">
        <v>3.0</v>
      </c>
      <c r="J189" s="401">
        <v>20.0</v>
      </c>
      <c r="K189" s="326">
        <v>10.0</v>
      </c>
      <c r="L189" s="136" t="s">
        <v>87</v>
      </c>
      <c r="M189" s="97"/>
      <c r="N189" s="97"/>
      <c r="O189" s="97"/>
      <c r="P189" s="97"/>
      <c r="Q189" s="97"/>
      <c r="R189" s="97"/>
      <c r="S189" s="97"/>
      <c r="T189" s="97"/>
      <c r="U189" s="97"/>
      <c r="V189" s="97"/>
      <c r="W189" s="166"/>
      <c r="X189" s="166"/>
      <c r="Y189" s="166"/>
      <c r="Z189" s="166"/>
    </row>
    <row r="190" ht="11.25" customHeight="1">
      <c r="A190" s="577" t="s">
        <v>1967</v>
      </c>
      <c r="B190" s="100" t="s">
        <v>2064</v>
      </c>
      <c r="C190" s="81" t="s">
        <v>52</v>
      </c>
      <c r="D190" s="100" t="s">
        <v>4411</v>
      </c>
      <c r="E190" s="148" t="s">
        <v>4437</v>
      </c>
      <c r="F190" s="100" t="s">
        <v>4378</v>
      </c>
      <c r="G190" s="82">
        <v>1.0</v>
      </c>
      <c r="H190" s="247">
        <v>1.0</v>
      </c>
      <c r="I190" s="6">
        <v>1.0</v>
      </c>
      <c r="J190" s="401">
        <v>20.0</v>
      </c>
      <c r="K190" s="326">
        <v>20.0</v>
      </c>
      <c r="L190" s="136" t="s">
        <v>87</v>
      </c>
      <c r="M190" s="97"/>
      <c r="N190" s="97"/>
      <c r="O190" s="97"/>
      <c r="P190" s="97"/>
      <c r="Q190" s="97"/>
      <c r="R190" s="97"/>
      <c r="S190" s="97"/>
      <c r="T190" s="97"/>
      <c r="U190" s="97"/>
      <c r="V190" s="97"/>
      <c r="W190" s="166"/>
      <c r="X190" s="166"/>
      <c r="Y190" s="166"/>
      <c r="Z190" s="166"/>
    </row>
    <row r="191" ht="11.25" customHeight="1">
      <c r="A191" s="577" t="s">
        <v>4438</v>
      </c>
      <c r="B191" s="100" t="s">
        <v>4439</v>
      </c>
      <c r="C191" s="81" t="s">
        <v>52</v>
      </c>
      <c r="D191" s="100" t="s">
        <v>4440</v>
      </c>
      <c r="E191" s="148" t="s">
        <v>4441</v>
      </c>
      <c r="F191" s="100" t="s">
        <v>4426</v>
      </c>
      <c r="G191" s="82">
        <v>3.0</v>
      </c>
      <c r="H191" s="247">
        <v>1.0</v>
      </c>
      <c r="I191" s="6">
        <v>3.0</v>
      </c>
      <c r="J191" s="401">
        <v>20.0</v>
      </c>
      <c r="K191" s="326">
        <v>6.666666666666667</v>
      </c>
      <c r="L191" s="136" t="s">
        <v>87</v>
      </c>
      <c r="M191" s="97"/>
      <c r="N191" s="97"/>
      <c r="O191" s="97"/>
      <c r="P191" s="97"/>
      <c r="Q191" s="97"/>
      <c r="R191" s="97"/>
      <c r="S191" s="97"/>
      <c r="T191" s="97"/>
      <c r="U191" s="97"/>
      <c r="V191" s="97"/>
      <c r="W191" s="166"/>
      <c r="X191" s="166"/>
      <c r="Y191" s="166"/>
      <c r="Z191" s="166"/>
    </row>
    <row r="192" ht="11.25" customHeight="1">
      <c r="A192" s="577" t="s">
        <v>4442</v>
      </c>
      <c r="B192" s="100" t="s">
        <v>2102</v>
      </c>
      <c r="C192" s="81" t="s">
        <v>52</v>
      </c>
      <c r="D192" s="100" t="s">
        <v>4443</v>
      </c>
      <c r="E192" s="148" t="s">
        <v>4444</v>
      </c>
      <c r="F192" s="100" t="s">
        <v>4445</v>
      </c>
      <c r="G192" s="82">
        <v>2.0</v>
      </c>
      <c r="H192" s="247">
        <v>2.0</v>
      </c>
      <c r="I192" s="6">
        <v>2.0</v>
      </c>
      <c r="J192" s="401">
        <v>20.0</v>
      </c>
      <c r="K192" s="326">
        <v>10.0</v>
      </c>
      <c r="L192" s="136" t="s">
        <v>87</v>
      </c>
      <c r="M192" s="97"/>
      <c r="N192" s="97"/>
      <c r="O192" s="97"/>
      <c r="P192" s="97"/>
      <c r="Q192" s="97"/>
      <c r="R192" s="97"/>
      <c r="S192" s="97"/>
      <c r="T192" s="97"/>
      <c r="U192" s="97"/>
      <c r="V192" s="97"/>
      <c r="W192" s="166"/>
      <c r="X192" s="166"/>
      <c r="Y192" s="166"/>
      <c r="Z192" s="166"/>
    </row>
    <row r="193" ht="11.25" customHeight="1">
      <c r="A193" s="100" t="s">
        <v>4446</v>
      </c>
      <c r="B193" s="100" t="s">
        <v>4447</v>
      </c>
      <c r="C193" s="81" t="s">
        <v>52</v>
      </c>
      <c r="D193" s="100" t="s">
        <v>4411</v>
      </c>
      <c r="E193" s="148" t="s">
        <v>4437</v>
      </c>
      <c r="F193" s="100" t="s">
        <v>4378</v>
      </c>
      <c r="G193" s="82">
        <v>2.0</v>
      </c>
      <c r="H193" s="247">
        <v>1.0</v>
      </c>
      <c r="I193" s="6">
        <v>2.0</v>
      </c>
      <c r="J193" s="401">
        <v>20.0</v>
      </c>
      <c r="K193" s="326">
        <v>10.0</v>
      </c>
      <c r="L193" s="136" t="s">
        <v>87</v>
      </c>
      <c r="M193" s="97"/>
      <c r="N193" s="97"/>
      <c r="O193" s="97"/>
      <c r="P193" s="97"/>
      <c r="Q193" s="97"/>
      <c r="R193" s="97"/>
      <c r="S193" s="97"/>
      <c r="T193" s="97"/>
      <c r="U193" s="97"/>
      <c r="V193" s="97"/>
      <c r="W193" s="166"/>
      <c r="X193" s="166"/>
      <c r="Y193" s="166"/>
      <c r="Z193" s="166"/>
    </row>
    <row r="194" ht="11.25" customHeight="1">
      <c r="A194" s="577" t="s">
        <v>4448</v>
      </c>
      <c r="B194" s="100" t="s">
        <v>4449</v>
      </c>
      <c r="C194" s="81" t="s">
        <v>52</v>
      </c>
      <c r="D194" s="100" t="s">
        <v>4450</v>
      </c>
      <c r="E194" s="148" t="s">
        <v>4451</v>
      </c>
      <c r="F194" s="100" t="s">
        <v>4378</v>
      </c>
      <c r="G194" s="82">
        <v>3.0</v>
      </c>
      <c r="H194" s="247">
        <v>1.0</v>
      </c>
      <c r="I194" s="6">
        <v>3.0</v>
      </c>
      <c r="J194" s="401">
        <v>20.0</v>
      </c>
      <c r="K194" s="326">
        <v>6.666666666666667</v>
      </c>
      <c r="L194" s="136" t="s">
        <v>87</v>
      </c>
      <c r="M194" s="97"/>
      <c r="N194" s="97"/>
      <c r="O194" s="97"/>
      <c r="P194" s="97"/>
      <c r="Q194" s="97"/>
      <c r="R194" s="97"/>
      <c r="S194" s="97"/>
      <c r="T194" s="97"/>
      <c r="U194" s="97"/>
      <c r="V194" s="97"/>
      <c r="W194" s="166"/>
      <c r="X194" s="166"/>
      <c r="Y194" s="166"/>
      <c r="Z194" s="166"/>
    </row>
    <row r="195" ht="11.25" customHeight="1">
      <c r="A195" s="577" t="s">
        <v>4452</v>
      </c>
      <c r="B195" s="100" t="s">
        <v>4449</v>
      </c>
      <c r="C195" s="81" t="s">
        <v>52</v>
      </c>
      <c r="D195" s="100" t="s">
        <v>4453</v>
      </c>
      <c r="E195" s="148" t="s">
        <v>4454</v>
      </c>
      <c r="F195" s="100" t="s">
        <v>4378</v>
      </c>
      <c r="G195" s="82">
        <v>3.0</v>
      </c>
      <c r="H195" s="247">
        <v>1.0</v>
      </c>
      <c r="I195" s="6">
        <v>3.0</v>
      </c>
      <c r="J195" s="401">
        <v>20.0</v>
      </c>
      <c r="K195" s="326">
        <v>6.666666666666667</v>
      </c>
      <c r="L195" s="136" t="s">
        <v>87</v>
      </c>
      <c r="M195" s="97"/>
      <c r="N195" s="97"/>
      <c r="O195" s="97"/>
      <c r="P195" s="97"/>
      <c r="Q195" s="97"/>
      <c r="R195" s="97"/>
      <c r="S195" s="97"/>
      <c r="T195" s="97"/>
      <c r="U195" s="97"/>
      <c r="V195" s="97"/>
      <c r="W195" s="166"/>
      <c r="X195" s="166"/>
      <c r="Y195" s="166"/>
      <c r="Z195" s="166"/>
    </row>
    <row r="196" ht="11.25" customHeight="1">
      <c r="A196" s="104" t="s">
        <v>4455</v>
      </c>
      <c r="B196" s="228" t="s">
        <v>4456</v>
      </c>
      <c r="C196" s="81" t="s">
        <v>52</v>
      </c>
      <c r="D196" s="100" t="s">
        <v>4457</v>
      </c>
      <c r="E196" s="148" t="s">
        <v>4458</v>
      </c>
      <c r="F196" s="100" t="s">
        <v>4378</v>
      </c>
      <c r="G196" s="82">
        <v>6.0</v>
      </c>
      <c r="H196" s="247">
        <v>1.0</v>
      </c>
      <c r="I196" s="6">
        <v>6.0</v>
      </c>
      <c r="J196" s="401">
        <v>20.0</v>
      </c>
      <c r="K196" s="326">
        <v>3.3333333333333335</v>
      </c>
      <c r="L196" s="136" t="s">
        <v>87</v>
      </c>
      <c r="M196" s="97"/>
      <c r="N196" s="97"/>
      <c r="O196" s="97"/>
      <c r="P196" s="97"/>
      <c r="Q196" s="97"/>
      <c r="R196" s="97"/>
      <c r="S196" s="97"/>
      <c r="T196" s="97"/>
      <c r="U196" s="97"/>
      <c r="V196" s="97"/>
      <c r="W196" s="166"/>
      <c r="X196" s="166"/>
      <c r="Y196" s="166"/>
      <c r="Z196" s="166"/>
    </row>
    <row r="197" ht="11.25" customHeight="1">
      <c r="A197" s="577" t="s">
        <v>4459</v>
      </c>
      <c r="B197" s="100" t="s">
        <v>4460</v>
      </c>
      <c r="C197" s="81" t="s">
        <v>52</v>
      </c>
      <c r="D197" s="100" t="s">
        <v>4461</v>
      </c>
      <c r="E197" s="148" t="s">
        <v>4462</v>
      </c>
      <c r="F197" s="100" t="s">
        <v>4378</v>
      </c>
      <c r="G197" s="82">
        <v>2.0</v>
      </c>
      <c r="H197" s="247">
        <v>1.0</v>
      </c>
      <c r="I197" s="6">
        <v>2.0</v>
      </c>
      <c r="J197" s="401">
        <v>20.0</v>
      </c>
      <c r="K197" s="326">
        <v>10.0</v>
      </c>
      <c r="L197" s="136" t="s">
        <v>87</v>
      </c>
      <c r="M197" s="97"/>
      <c r="N197" s="97"/>
      <c r="O197" s="97"/>
      <c r="P197" s="97"/>
      <c r="Q197" s="97"/>
      <c r="R197" s="97"/>
      <c r="S197" s="97"/>
      <c r="T197" s="97"/>
      <c r="U197" s="97"/>
      <c r="V197" s="97"/>
      <c r="W197" s="166"/>
      <c r="X197" s="166"/>
      <c r="Y197" s="166"/>
      <c r="Z197" s="166"/>
    </row>
    <row r="198" ht="11.25" customHeight="1">
      <c r="A198" s="104" t="s">
        <v>4463</v>
      </c>
      <c r="B198" s="228" t="s">
        <v>2109</v>
      </c>
      <c r="C198" s="81" t="s">
        <v>52</v>
      </c>
      <c r="D198" s="100" t="s">
        <v>4464</v>
      </c>
      <c r="E198" s="148" t="s">
        <v>4465</v>
      </c>
      <c r="F198" s="100" t="s">
        <v>4378</v>
      </c>
      <c r="G198" s="82">
        <v>2.0</v>
      </c>
      <c r="H198" s="247">
        <v>2.0</v>
      </c>
      <c r="I198" s="6">
        <v>2.0</v>
      </c>
      <c r="J198" s="401">
        <v>20.0</v>
      </c>
      <c r="K198" s="326">
        <v>10.0</v>
      </c>
      <c r="L198" s="136" t="s">
        <v>87</v>
      </c>
      <c r="M198" s="97"/>
      <c r="N198" s="97"/>
      <c r="O198" s="97"/>
      <c r="P198" s="97"/>
      <c r="Q198" s="97"/>
      <c r="R198" s="97"/>
      <c r="S198" s="97"/>
      <c r="T198" s="97"/>
      <c r="U198" s="97"/>
      <c r="V198" s="97"/>
      <c r="W198" s="166"/>
      <c r="X198" s="166"/>
      <c r="Y198" s="166"/>
      <c r="Z198" s="166"/>
    </row>
    <row r="199" ht="11.25" customHeight="1">
      <c r="A199" s="100" t="s">
        <v>4466</v>
      </c>
      <c r="B199" s="576" t="s">
        <v>2001</v>
      </c>
      <c r="C199" s="81" t="s">
        <v>52</v>
      </c>
      <c r="D199" s="100" t="s">
        <v>4464</v>
      </c>
      <c r="E199" s="148" t="s">
        <v>4465</v>
      </c>
      <c r="F199" s="100" t="s">
        <v>4378</v>
      </c>
      <c r="G199" s="123">
        <v>3.0</v>
      </c>
      <c r="H199" s="579">
        <v>1.0</v>
      </c>
      <c r="I199" s="6">
        <v>3.0</v>
      </c>
      <c r="J199" s="401">
        <v>20.0</v>
      </c>
      <c r="K199" s="326">
        <v>6.666666666666667</v>
      </c>
      <c r="L199" s="136" t="s">
        <v>87</v>
      </c>
      <c r="M199" s="97"/>
      <c r="N199" s="97"/>
      <c r="O199" s="97"/>
      <c r="P199" s="97"/>
      <c r="Q199" s="97"/>
      <c r="R199" s="97"/>
      <c r="S199" s="97"/>
      <c r="T199" s="97"/>
      <c r="U199" s="97"/>
      <c r="V199" s="97"/>
      <c r="W199" s="166"/>
      <c r="X199" s="166"/>
      <c r="Y199" s="166"/>
      <c r="Z199" s="166"/>
    </row>
    <row r="200" ht="11.25" customHeight="1">
      <c r="A200" s="104" t="s">
        <v>2121</v>
      </c>
      <c r="B200" s="100" t="s">
        <v>2122</v>
      </c>
      <c r="C200" s="81" t="s">
        <v>89</v>
      </c>
      <c r="D200" s="81" t="s">
        <v>4467</v>
      </c>
      <c r="E200" s="100" t="s">
        <v>4468</v>
      </c>
      <c r="F200" s="100" t="s">
        <v>4469</v>
      </c>
      <c r="G200" s="81">
        <v>3.0</v>
      </c>
      <c r="H200" s="247">
        <v>3.0</v>
      </c>
      <c r="I200" s="86">
        <v>3.0</v>
      </c>
      <c r="J200" s="256">
        <f>20</f>
        <v>20</v>
      </c>
      <c r="K200" s="326">
        <v>6.666666666666667</v>
      </c>
      <c r="L200" s="136" t="s">
        <v>88</v>
      </c>
      <c r="M200" s="97"/>
      <c r="N200" s="97"/>
      <c r="O200" s="97"/>
      <c r="P200" s="97"/>
      <c r="Q200" s="97"/>
      <c r="R200" s="97"/>
      <c r="S200" s="97"/>
      <c r="T200" s="97"/>
      <c r="U200" s="97"/>
      <c r="V200" s="97"/>
      <c r="W200" s="166"/>
      <c r="X200" s="166"/>
      <c r="Y200" s="166"/>
      <c r="Z200" s="166"/>
    </row>
    <row r="201" ht="11.25" customHeight="1">
      <c r="A201" s="104" t="s">
        <v>4470</v>
      </c>
      <c r="B201" s="228" t="s">
        <v>4471</v>
      </c>
      <c r="C201" s="81" t="s">
        <v>89</v>
      </c>
      <c r="D201" s="95" t="s">
        <v>4472</v>
      </c>
      <c r="E201" s="219" t="s">
        <v>4473</v>
      </c>
      <c r="F201" s="580" t="s">
        <v>4474</v>
      </c>
      <c r="G201" s="581">
        <v>2.0</v>
      </c>
      <c r="H201" s="581">
        <v>1.0</v>
      </c>
      <c r="I201" s="581">
        <v>2.0</v>
      </c>
      <c r="J201" s="582">
        <v>20.0</v>
      </c>
      <c r="K201" s="326">
        <v>10.0</v>
      </c>
      <c r="L201" s="136" t="s">
        <v>90</v>
      </c>
      <c r="M201" s="97"/>
      <c r="N201" s="97"/>
      <c r="O201" s="97"/>
      <c r="P201" s="97"/>
      <c r="Q201" s="97"/>
      <c r="R201" s="97"/>
      <c r="S201" s="97"/>
      <c r="T201" s="97"/>
      <c r="U201" s="97"/>
      <c r="V201" s="97"/>
      <c r="W201" s="166"/>
      <c r="X201" s="166"/>
      <c r="Y201" s="166"/>
      <c r="Z201" s="166"/>
    </row>
    <row r="202" ht="11.25" customHeight="1">
      <c r="A202" s="100" t="s">
        <v>4475</v>
      </c>
      <c r="B202" s="104" t="s">
        <v>4476</v>
      </c>
      <c r="C202" s="81" t="s">
        <v>89</v>
      </c>
      <c r="D202" s="95" t="s">
        <v>4477</v>
      </c>
      <c r="E202" s="219" t="s">
        <v>4478</v>
      </c>
      <c r="F202" s="580"/>
      <c r="G202" s="323">
        <v>3.0</v>
      </c>
      <c r="H202" s="323">
        <v>1.0</v>
      </c>
      <c r="I202" s="323">
        <v>3.0</v>
      </c>
      <c r="J202" s="582">
        <v>10.0</v>
      </c>
      <c r="K202" s="326">
        <v>3.3333333333333335</v>
      </c>
      <c r="L202" s="136" t="s">
        <v>90</v>
      </c>
      <c r="M202" s="97"/>
      <c r="N202" s="97"/>
      <c r="O202" s="97"/>
      <c r="P202" s="97"/>
      <c r="Q202" s="97"/>
      <c r="R202" s="97"/>
      <c r="S202" s="97"/>
      <c r="T202" s="97"/>
      <c r="U202" s="97"/>
      <c r="V202" s="97"/>
      <c r="W202" s="166"/>
      <c r="X202" s="166"/>
      <c r="Y202" s="166"/>
      <c r="Z202" s="166"/>
    </row>
    <row r="203" ht="11.25" customHeight="1">
      <c r="A203" s="100" t="s">
        <v>4475</v>
      </c>
      <c r="B203" s="100" t="s">
        <v>4476</v>
      </c>
      <c r="C203" s="81" t="s">
        <v>89</v>
      </c>
      <c r="D203" s="95" t="s">
        <v>4479</v>
      </c>
      <c r="E203" s="219" t="s">
        <v>4480</v>
      </c>
      <c r="F203" s="580" t="s">
        <v>4481</v>
      </c>
      <c r="G203" s="323">
        <v>3.0</v>
      </c>
      <c r="H203" s="323">
        <v>1.0</v>
      </c>
      <c r="I203" s="323">
        <v>3.0</v>
      </c>
      <c r="J203" s="582">
        <v>20.0</v>
      </c>
      <c r="K203" s="326">
        <v>6.666666666666667</v>
      </c>
      <c r="L203" s="136" t="s">
        <v>90</v>
      </c>
      <c r="M203" s="97"/>
      <c r="N203" s="97"/>
      <c r="O203" s="97"/>
      <c r="P203" s="97"/>
      <c r="Q203" s="97"/>
      <c r="R203" s="97"/>
      <c r="S203" s="97"/>
      <c r="T203" s="97"/>
      <c r="U203" s="97"/>
      <c r="V203" s="97"/>
      <c r="W203" s="166"/>
      <c r="X203" s="166"/>
      <c r="Y203" s="166"/>
      <c r="Z203" s="166"/>
    </row>
    <row r="204" ht="11.25" customHeight="1">
      <c r="A204" s="228" t="s">
        <v>4475</v>
      </c>
      <c r="B204" s="228" t="s">
        <v>4476</v>
      </c>
      <c r="C204" s="214" t="s">
        <v>89</v>
      </c>
      <c r="D204" s="99" t="s">
        <v>4482</v>
      </c>
      <c r="E204" s="281" t="s">
        <v>4483</v>
      </c>
      <c r="F204" s="583" t="s">
        <v>4484</v>
      </c>
      <c r="G204" s="584">
        <v>3.0</v>
      </c>
      <c r="H204" s="584">
        <v>1.0</v>
      </c>
      <c r="I204" s="584">
        <v>3.0</v>
      </c>
      <c r="J204" s="585">
        <v>10.0</v>
      </c>
      <c r="K204" s="586">
        <v>3.3333333333333335</v>
      </c>
      <c r="L204" s="136" t="s">
        <v>90</v>
      </c>
      <c r="M204" s="97"/>
      <c r="N204" s="97"/>
      <c r="O204" s="97"/>
      <c r="P204" s="97"/>
      <c r="Q204" s="97"/>
      <c r="R204" s="97"/>
      <c r="S204" s="97"/>
      <c r="T204" s="97"/>
      <c r="U204" s="97"/>
      <c r="V204" s="97"/>
      <c r="W204" s="166"/>
      <c r="X204" s="166"/>
      <c r="Y204" s="166"/>
      <c r="Z204" s="166"/>
    </row>
    <row r="205" ht="11.25" customHeight="1">
      <c r="A205" s="100" t="s">
        <v>4485</v>
      </c>
      <c r="B205" s="104" t="s">
        <v>4486</v>
      </c>
      <c r="C205" s="81" t="s">
        <v>89</v>
      </c>
      <c r="D205" s="95" t="s">
        <v>4487</v>
      </c>
      <c r="E205" s="219" t="s">
        <v>4488</v>
      </c>
      <c r="F205" s="100" t="s">
        <v>3870</v>
      </c>
      <c r="G205" s="81">
        <v>2.0</v>
      </c>
      <c r="H205" s="81">
        <v>2.0</v>
      </c>
      <c r="I205" s="6">
        <v>2.0</v>
      </c>
      <c r="J205" s="413">
        <v>20.0</v>
      </c>
      <c r="K205" s="326">
        <v>10.0</v>
      </c>
      <c r="L205" s="218" t="s">
        <v>94</v>
      </c>
      <c r="M205" s="97"/>
      <c r="N205" s="97"/>
      <c r="O205" s="97"/>
      <c r="P205" s="97"/>
      <c r="Q205" s="97"/>
      <c r="R205" s="97"/>
      <c r="S205" s="97"/>
      <c r="T205" s="97"/>
      <c r="U205" s="97"/>
      <c r="V205" s="97"/>
      <c r="W205" s="166"/>
      <c r="X205" s="166"/>
      <c r="Y205" s="166"/>
      <c r="Z205" s="166"/>
    </row>
    <row r="206" ht="11.25" customHeight="1">
      <c r="A206" s="100" t="s">
        <v>4485</v>
      </c>
      <c r="B206" s="104" t="s">
        <v>4486</v>
      </c>
      <c r="C206" s="81" t="s">
        <v>89</v>
      </c>
      <c r="D206" s="100" t="s">
        <v>4489</v>
      </c>
      <c r="E206" s="100" t="s">
        <v>4490</v>
      </c>
      <c r="F206" s="100" t="s">
        <v>3870</v>
      </c>
      <c r="G206" s="81">
        <v>2.0</v>
      </c>
      <c r="H206" s="81">
        <v>2.0</v>
      </c>
      <c r="I206" s="6">
        <v>2.0</v>
      </c>
      <c r="J206" s="413">
        <v>20.0</v>
      </c>
      <c r="K206" s="326">
        <v>10.0</v>
      </c>
      <c r="L206" s="218" t="s">
        <v>94</v>
      </c>
      <c r="M206" s="97"/>
      <c r="N206" s="97"/>
      <c r="O206" s="97"/>
      <c r="P206" s="97"/>
      <c r="Q206" s="97"/>
      <c r="R206" s="97"/>
      <c r="S206" s="97"/>
      <c r="T206" s="97"/>
      <c r="U206" s="97"/>
      <c r="V206" s="97"/>
      <c r="W206" s="166"/>
      <c r="X206" s="166"/>
      <c r="Y206" s="166"/>
      <c r="Z206" s="166"/>
    </row>
    <row r="207" ht="11.25" customHeight="1">
      <c r="A207" s="100" t="s">
        <v>4485</v>
      </c>
      <c r="B207" s="104" t="s">
        <v>4486</v>
      </c>
      <c r="C207" s="81" t="s">
        <v>89</v>
      </c>
      <c r="D207" s="100" t="s">
        <v>4491</v>
      </c>
      <c r="E207" s="100" t="s">
        <v>4492</v>
      </c>
      <c r="F207" s="100" t="s">
        <v>4493</v>
      </c>
      <c r="G207" s="81">
        <v>2.0</v>
      </c>
      <c r="H207" s="81">
        <v>2.0</v>
      </c>
      <c r="I207" s="6">
        <v>2.0</v>
      </c>
      <c r="J207" s="413">
        <v>10.0</v>
      </c>
      <c r="K207" s="326">
        <v>5.0</v>
      </c>
      <c r="L207" s="218" t="s">
        <v>94</v>
      </c>
      <c r="M207" s="97"/>
      <c r="N207" s="97"/>
      <c r="O207" s="97"/>
      <c r="P207" s="97"/>
      <c r="Q207" s="97"/>
      <c r="R207" s="97"/>
      <c r="S207" s="97"/>
      <c r="T207" s="97"/>
      <c r="U207" s="97"/>
      <c r="V207" s="97"/>
      <c r="W207" s="166"/>
      <c r="X207" s="166"/>
      <c r="Y207" s="166"/>
      <c r="Z207" s="166"/>
    </row>
    <row r="208" ht="11.25" customHeight="1">
      <c r="A208" s="100" t="s">
        <v>4485</v>
      </c>
      <c r="B208" s="104" t="s">
        <v>4486</v>
      </c>
      <c r="C208" s="81" t="s">
        <v>89</v>
      </c>
      <c r="D208" s="100" t="s">
        <v>4494</v>
      </c>
      <c r="E208" s="148" t="s">
        <v>4495</v>
      </c>
      <c r="F208" s="100" t="s">
        <v>3870</v>
      </c>
      <c r="G208" s="81">
        <v>2.0</v>
      </c>
      <c r="H208" s="81">
        <v>2.0</v>
      </c>
      <c r="I208" s="6">
        <v>2.0</v>
      </c>
      <c r="J208" s="413">
        <v>20.0</v>
      </c>
      <c r="K208" s="326">
        <v>10.0</v>
      </c>
      <c r="L208" s="218" t="s">
        <v>94</v>
      </c>
      <c r="M208" s="97"/>
      <c r="N208" s="97"/>
      <c r="O208" s="97"/>
      <c r="P208" s="97"/>
      <c r="Q208" s="97"/>
      <c r="R208" s="97"/>
      <c r="S208" s="97"/>
      <c r="T208" s="97"/>
      <c r="U208" s="97"/>
      <c r="V208" s="97"/>
      <c r="W208" s="166"/>
      <c r="X208" s="166"/>
      <c r="Y208" s="166"/>
      <c r="Z208" s="166"/>
    </row>
    <row r="209" ht="11.25" customHeight="1">
      <c r="A209" s="100" t="s">
        <v>4485</v>
      </c>
      <c r="B209" s="104" t="s">
        <v>4486</v>
      </c>
      <c r="C209" s="81" t="s">
        <v>89</v>
      </c>
      <c r="D209" s="100" t="s">
        <v>4496</v>
      </c>
      <c r="E209" s="148" t="s">
        <v>4497</v>
      </c>
      <c r="F209" s="100"/>
      <c r="G209" s="81">
        <v>2.0</v>
      </c>
      <c r="H209" s="81">
        <v>2.0</v>
      </c>
      <c r="I209" s="6">
        <v>2.0</v>
      </c>
      <c r="J209" s="413">
        <v>10.0</v>
      </c>
      <c r="K209" s="326">
        <v>5.0</v>
      </c>
      <c r="L209" s="218" t="s">
        <v>94</v>
      </c>
      <c r="M209" s="97"/>
      <c r="N209" s="97"/>
      <c r="O209" s="97"/>
      <c r="P209" s="97"/>
      <c r="Q209" s="97"/>
      <c r="R209" s="97"/>
      <c r="S209" s="97"/>
      <c r="T209" s="97"/>
      <c r="U209" s="97"/>
      <c r="V209" s="97"/>
      <c r="W209" s="166"/>
      <c r="X209" s="166"/>
      <c r="Y209" s="166"/>
      <c r="Z209" s="166"/>
    </row>
    <row r="210" ht="11.25" customHeight="1">
      <c r="A210" s="100" t="s">
        <v>4485</v>
      </c>
      <c r="B210" s="104" t="s">
        <v>4486</v>
      </c>
      <c r="C210" s="81" t="s">
        <v>89</v>
      </c>
      <c r="D210" s="100" t="s">
        <v>4498</v>
      </c>
      <c r="E210" s="148" t="s">
        <v>4499</v>
      </c>
      <c r="F210" s="100" t="s">
        <v>3870</v>
      </c>
      <c r="G210" s="81">
        <v>2.0</v>
      </c>
      <c r="H210" s="81">
        <v>2.0</v>
      </c>
      <c r="I210" s="6">
        <v>2.0</v>
      </c>
      <c r="J210" s="413">
        <v>20.0</v>
      </c>
      <c r="K210" s="326">
        <v>10.0</v>
      </c>
      <c r="L210" s="218" t="s">
        <v>94</v>
      </c>
      <c r="M210" s="97"/>
      <c r="N210" s="97"/>
      <c r="O210" s="97"/>
      <c r="P210" s="97"/>
      <c r="Q210" s="97"/>
      <c r="R210" s="97"/>
      <c r="S210" s="97"/>
      <c r="T210" s="97"/>
      <c r="U210" s="97"/>
      <c r="V210" s="97"/>
      <c r="W210" s="166"/>
      <c r="X210" s="166"/>
      <c r="Y210" s="166"/>
      <c r="Z210" s="166"/>
    </row>
    <row r="211" ht="11.25" customHeight="1">
      <c r="A211" s="100" t="s">
        <v>2154</v>
      </c>
      <c r="B211" s="104" t="s">
        <v>2155</v>
      </c>
      <c r="C211" s="81" t="s">
        <v>89</v>
      </c>
      <c r="D211" s="100" t="s">
        <v>4500</v>
      </c>
      <c r="E211" s="148" t="s">
        <v>4501</v>
      </c>
      <c r="F211" s="100" t="s">
        <v>3870</v>
      </c>
      <c r="G211" s="81">
        <v>4.0</v>
      </c>
      <c r="H211" s="81">
        <v>4.0</v>
      </c>
      <c r="I211" s="81">
        <v>4.0</v>
      </c>
      <c r="J211" s="413">
        <v>20.0</v>
      </c>
      <c r="K211" s="326">
        <v>5.0</v>
      </c>
      <c r="L211" s="218" t="s">
        <v>94</v>
      </c>
      <c r="M211" s="97"/>
      <c r="N211" s="97"/>
      <c r="O211" s="97"/>
      <c r="P211" s="97"/>
      <c r="Q211" s="97"/>
      <c r="R211" s="97"/>
      <c r="S211" s="97"/>
      <c r="T211" s="97"/>
      <c r="U211" s="97"/>
      <c r="V211" s="97"/>
      <c r="W211" s="166"/>
      <c r="X211" s="166"/>
      <c r="Y211" s="166"/>
      <c r="Z211" s="166"/>
    </row>
    <row r="212" ht="11.25" customHeight="1">
      <c r="A212" s="100" t="s">
        <v>2154</v>
      </c>
      <c r="B212" s="104" t="s">
        <v>2155</v>
      </c>
      <c r="C212" s="81" t="s">
        <v>89</v>
      </c>
      <c r="D212" s="100" t="s">
        <v>4502</v>
      </c>
      <c r="E212" s="224" t="s">
        <v>4503</v>
      </c>
      <c r="F212" s="100" t="s">
        <v>3870</v>
      </c>
      <c r="G212" s="81">
        <v>4.0</v>
      </c>
      <c r="H212" s="81">
        <v>4.0</v>
      </c>
      <c r="I212" s="81">
        <v>4.0</v>
      </c>
      <c r="J212" s="413">
        <v>20.0</v>
      </c>
      <c r="K212" s="326">
        <v>5.0</v>
      </c>
      <c r="L212" s="218" t="s">
        <v>94</v>
      </c>
      <c r="M212" s="97"/>
      <c r="N212" s="97"/>
      <c r="O212" s="97"/>
      <c r="P212" s="97"/>
      <c r="Q212" s="97"/>
      <c r="R212" s="97"/>
      <c r="S212" s="97"/>
      <c r="T212" s="97"/>
      <c r="U212" s="97"/>
      <c r="V212" s="97"/>
      <c r="W212" s="166"/>
      <c r="X212" s="166"/>
      <c r="Y212" s="166"/>
      <c r="Z212" s="166"/>
    </row>
    <row r="213" ht="11.25" customHeight="1">
      <c r="A213" s="100" t="s">
        <v>2154</v>
      </c>
      <c r="B213" s="104" t="s">
        <v>2155</v>
      </c>
      <c r="C213" s="81" t="s">
        <v>89</v>
      </c>
      <c r="D213" s="100" t="s">
        <v>4504</v>
      </c>
      <c r="E213" s="148" t="s">
        <v>4505</v>
      </c>
      <c r="F213" s="100" t="s">
        <v>3870</v>
      </c>
      <c r="G213" s="81">
        <v>4.0</v>
      </c>
      <c r="H213" s="81">
        <v>4.0</v>
      </c>
      <c r="I213" s="81">
        <v>4.0</v>
      </c>
      <c r="J213" s="413">
        <v>20.0</v>
      </c>
      <c r="K213" s="326">
        <v>5.0</v>
      </c>
      <c r="L213" s="218" t="s">
        <v>94</v>
      </c>
      <c r="M213" s="97"/>
      <c r="N213" s="97"/>
      <c r="O213" s="97"/>
      <c r="P213" s="97"/>
      <c r="Q213" s="97"/>
      <c r="R213" s="97"/>
      <c r="S213" s="97"/>
      <c r="T213" s="97"/>
      <c r="U213" s="97"/>
      <c r="V213" s="97"/>
      <c r="W213" s="166"/>
      <c r="X213" s="166"/>
      <c r="Y213" s="166"/>
      <c r="Z213" s="166"/>
    </row>
    <row r="214" ht="11.25" customHeight="1">
      <c r="A214" s="100" t="s">
        <v>4506</v>
      </c>
      <c r="B214" s="104" t="s">
        <v>4507</v>
      </c>
      <c r="C214" s="81" t="s">
        <v>89</v>
      </c>
      <c r="D214" s="100" t="s">
        <v>4508</v>
      </c>
      <c r="E214" s="148" t="s">
        <v>4509</v>
      </c>
      <c r="F214" s="100" t="s">
        <v>4493</v>
      </c>
      <c r="G214" s="81">
        <v>2.0</v>
      </c>
      <c r="H214" s="81">
        <v>2.0</v>
      </c>
      <c r="I214" s="6">
        <v>2.0</v>
      </c>
      <c r="J214" s="413">
        <v>10.0</v>
      </c>
      <c r="K214" s="326">
        <v>5.0</v>
      </c>
      <c r="L214" s="218" t="s">
        <v>94</v>
      </c>
      <c r="M214" s="97"/>
      <c r="N214" s="97"/>
      <c r="O214" s="97"/>
      <c r="P214" s="97"/>
      <c r="Q214" s="97"/>
      <c r="R214" s="97"/>
      <c r="S214" s="97"/>
      <c r="T214" s="97"/>
      <c r="U214" s="97"/>
      <c r="V214" s="97"/>
      <c r="W214" s="166"/>
      <c r="X214" s="166"/>
      <c r="Y214" s="166"/>
      <c r="Z214" s="166"/>
    </row>
    <row r="215" ht="11.25" customHeight="1">
      <c r="A215" s="100" t="s">
        <v>4510</v>
      </c>
      <c r="B215" s="104" t="s">
        <v>4511</v>
      </c>
      <c r="C215" s="81" t="s">
        <v>89</v>
      </c>
      <c r="D215" s="100" t="s">
        <v>4512</v>
      </c>
      <c r="E215" s="148" t="s">
        <v>4513</v>
      </c>
      <c r="F215" s="100" t="s">
        <v>3870</v>
      </c>
      <c r="G215" s="81">
        <v>3.0</v>
      </c>
      <c r="H215" s="81">
        <v>3.0</v>
      </c>
      <c r="I215" s="81">
        <v>3.0</v>
      </c>
      <c r="J215" s="413">
        <v>20.0</v>
      </c>
      <c r="K215" s="326">
        <v>6.0</v>
      </c>
      <c r="L215" s="218" t="s">
        <v>94</v>
      </c>
      <c r="M215" s="97"/>
      <c r="N215" s="97"/>
      <c r="O215" s="97"/>
      <c r="P215" s="97"/>
      <c r="Q215" s="97"/>
      <c r="R215" s="97"/>
      <c r="S215" s="97"/>
      <c r="T215" s="97"/>
      <c r="U215" s="97"/>
      <c r="V215" s="97"/>
      <c r="W215" s="166"/>
      <c r="X215" s="166"/>
      <c r="Y215" s="166"/>
      <c r="Z215" s="166"/>
    </row>
    <row r="216" ht="11.25" customHeight="1">
      <c r="A216" s="228" t="s">
        <v>4510</v>
      </c>
      <c r="B216" s="576" t="s">
        <v>4511</v>
      </c>
      <c r="C216" s="214" t="s">
        <v>89</v>
      </c>
      <c r="D216" s="228" t="s">
        <v>4514</v>
      </c>
      <c r="E216" s="547" t="s">
        <v>4515</v>
      </c>
      <c r="F216" s="228" t="s">
        <v>3870</v>
      </c>
      <c r="G216" s="214">
        <v>3.0</v>
      </c>
      <c r="H216" s="214">
        <v>3.0</v>
      </c>
      <c r="I216" s="214">
        <v>3.0</v>
      </c>
      <c r="J216" s="587">
        <v>20.0</v>
      </c>
      <c r="K216" s="586">
        <v>6.0</v>
      </c>
      <c r="L216" s="218" t="s">
        <v>94</v>
      </c>
      <c r="M216" s="97"/>
      <c r="N216" s="97"/>
      <c r="O216" s="97"/>
      <c r="P216" s="97"/>
      <c r="Q216" s="97"/>
      <c r="R216" s="97"/>
      <c r="S216" s="97"/>
      <c r="T216" s="97"/>
      <c r="U216" s="97"/>
      <c r="V216" s="97"/>
      <c r="W216" s="166"/>
      <c r="X216" s="166"/>
      <c r="Y216" s="166"/>
      <c r="Z216" s="166"/>
    </row>
    <row r="217" ht="11.25" customHeight="1">
      <c r="A217" s="100" t="s">
        <v>4516</v>
      </c>
      <c r="B217" s="104" t="s">
        <v>4517</v>
      </c>
      <c r="C217" s="81" t="s">
        <v>89</v>
      </c>
      <c r="D217" s="95" t="s">
        <v>4518</v>
      </c>
      <c r="E217" s="88" t="s">
        <v>4519</v>
      </c>
      <c r="F217" s="100" t="s">
        <v>3870</v>
      </c>
      <c r="G217" s="81">
        <v>4.0</v>
      </c>
      <c r="H217" s="81">
        <v>4.0</v>
      </c>
      <c r="I217" s="81">
        <v>4.0</v>
      </c>
      <c r="J217" s="221">
        <v>20.0</v>
      </c>
      <c r="K217" s="365">
        <v>5.0</v>
      </c>
      <c r="L217" s="136" t="s">
        <v>95</v>
      </c>
      <c r="M217" s="97"/>
      <c r="N217" s="97"/>
      <c r="O217" s="97"/>
      <c r="P217" s="97"/>
      <c r="Q217" s="97"/>
      <c r="R217" s="97"/>
      <c r="S217" s="97"/>
      <c r="T217" s="97"/>
      <c r="U217" s="97"/>
      <c r="V217" s="97"/>
      <c r="W217" s="166"/>
      <c r="X217" s="166"/>
      <c r="Y217" s="166"/>
      <c r="Z217" s="166"/>
    </row>
    <row r="218" ht="11.25" customHeight="1">
      <c r="A218" s="100" t="s">
        <v>4485</v>
      </c>
      <c r="B218" s="104" t="s">
        <v>4486</v>
      </c>
      <c r="C218" s="81" t="s">
        <v>89</v>
      </c>
      <c r="D218" s="95" t="s">
        <v>4487</v>
      </c>
      <c r="E218" s="219" t="s">
        <v>4488</v>
      </c>
      <c r="F218" s="100" t="s">
        <v>3870</v>
      </c>
      <c r="G218" s="81">
        <v>2.0</v>
      </c>
      <c r="H218" s="81">
        <v>2.0</v>
      </c>
      <c r="I218" s="6">
        <v>2.0</v>
      </c>
      <c r="J218" s="413">
        <v>20.0</v>
      </c>
      <c r="K218" s="326">
        <v>10.0</v>
      </c>
      <c r="L218" s="136" t="s">
        <v>95</v>
      </c>
      <c r="M218" s="97"/>
      <c r="N218" s="97"/>
      <c r="O218" s="97"/>
      <c r="P218" s="97"/>
      <c r="Q218" s="97"/>
      <c r="R218" s="97"/>
      <c r="S218" s="97"/>
      <c r="T218" s="97"/>
      <c r="U218" s="97"/>
      <c r="V218" s="97"/>
      <c r="W218" s="166"/>
      <c r="X218" s="166"/>
      <c r="Y218" s="166"/>
      <c r="Z218" s="166"/>
    </row>
    <row r="219" ht="11.25" customHeight="1">
      <c r="A219" s="100" t="s">
        <v>4485</v>
      </c>
      <c r="B219" s="104" t="s">
        <v>4486</v>
      </c>
      <c r="C219" s="81" t="s">
        <v>89</v>
      </c>
      <c r="D219" s="100" t="s">
        <v>4489</v>
      </c>
      <c r="E219" s="100" t="s">
        <v>4490</v>
      </c>
      <c r="F219" s="100" t="s">
        <v>3870</v>
      </c>
      <c r="G219" s="81">
        <v>2.0</v>
      </c>
      <c r="H219" s="81">
        <v>2.0</v>
      </c>
      <c r="I219" s="6">
        <v>2.0</v>
      </c>
      <c r="J219" s="413">
        <v>20.0</v>
      </c>
      <c r="K219" s="326">
        <v>10.0</v>
      </c>
      <c r="L219" s="136" t="s">
        <v>95</v>
      </c>
      <c r="M219" s="97"/>
      <c r="N219" s="97"/>
      <c r="O219" s="97"/>
      <c r="P219" s="97"/>
      <c r="Q219" s="97"/>
      <c r="R219" s="97"/>
      <c r="S219" s="97"/>
      <c r="T219" s="97"/>
      <c r="U219" s="97"/>
      <c r="V219" s="97"/>
      <c r="W219" s="166"/>
      <c r="X219" s="166"/>
      <c r="Y219" s="166"/>
      <c r="Z219" s="166"/>
    </row>
    <row r="220" ht="11.25" customHeight="1">
      <c r="A220" s="100" t="s">
        <v>4485</v>
      </c>
      <c r="B220" s="104" t="s">
        <v>4486</v>
      </c>
      <c r="C220" s="81" t="s">
        <v>89</v>
      </c>
      <c r="D220" s="100" t="s">
        <v>4491</v>
      </c>
      <c r="E220" s="100" t="s">
        <v>4492</v>
      </c>
      <c r="F220" s="100" t="s">
        <v>4493</v>
      </c>
      <c r="G220" s="81">
        <v>2.0</v>
      </c>
      <c r="H220" s="81">
        <v>2.0</v>
      </c>
      <c r="I220" s="6">
        <v>2.0</v>
      </c>
      <c r="J220" s="413">
        <v>10.0</v>
      </c>
      <c r="K220" s="326">
        <v>5.0</v>
      </c>
      <c r="L220" s="136" t="s">
        <v>95</v>
      </c>
      <c r="M220" s="97"/>
      <c r="N220" s="97"/>
      <c r="O220" s="97"/>
      <c r="P220" s="97"/>
      <c r="Q220" s="97"/>
      <c r="R220" s="97"/>
      <c r="S220" s="97"/>
      <c r="T220" s="97"/>
      <c r="U220" s="97"/>
      <c r="V220" s="97"/>
      <c r="W220" s="166"/>
      <c r="X220" s="166"/>
      <c r="Y220" s="166"/>
      <c r="Z220" s="166"/>
    </row>
    <row r="221" ht="11.25" customHeight="1">
      <c r="A221" s="100" t="s">
        <v>4485</v>
      </c>
      <c r="B221" s="104" t="s">
        <v>4486</v>
      </c>
      <c r="C221" s="81" t="s">
        <v>89</v>
      </c>
      <c r="D221" s="100" t="s">
        <v>4494</v>
      </c>
      <c r="E221" s="148" t="s">
        <v>4495</v>
      </c>
      <c r="F221" s="100" t="s">
        <v>3870</v>
      </c>
      <c r="G221" s="81">
        <v>2.0</v>
      </c>
      <c r="H221" s="81">
        <v>2.0</v>
      </c>
      <c r="I221" s="6">
        <v>2.0</v>
      </c>
      <c r="J221" s="413">
        <v>20.0</v>
      </c>
      <c r="K221" s="326">
        <v>10.0</v>
      </c>
      <c r="L221" s="136" t="s">
        <v>95</v>
      </c>
      <c r="M221" s="97"/>
      <c r="N221" s="97"/>
      <c r="O221" s="97"/>
      <c r="P221" s="97"/>
      <c r="Q221" s="97"/>
      <c r="R221" s="97"/>
      <c r="S221" s="97"/>
      <c r="T221" s="97"/>
      <c r="U221" s="97"/>
      <c r="V221" s="97"/>
      <c r="W221" s="166"/>
      <c r="X221" s="166"/>
      <c r="Y221" s="166"/>
      <c r="Z221" s="166"/>
    </row>
    <row r="222" ht="11.25" customHeight="1">
      <c r="A222" s="100" t="s">
        <v>4485</v>
      </c>
      <c r="B222" s="104" t="s">
        <v>4486</v>
      </c>
      <c r="C222" s="81" t="s">
        <v>89</v>
      </c>
      <c r="D222" s="100" t="s">
        <v>4496</v>
      </c>
      <c r="E222" s="148" t="s">
        <v>4497</v>
      </c>
      <c r="F222" s="100"/>
      <c r="G222" s="81">
        <v>2.0</v>
      </c>
      <c r="H222" s="81">
        <v>2.0</v>
      </c>
      <c r="I222" s="6">
        <v>2.0</v>
      </c>
      <c r="J222" s="413">
        <v>10.0</v>
      </c>
      <c r="K222" s="326">
        <v>5.0</v>
      </c>
      <c r="L222" s="136" t="s">
        <v>95</v>
      </c>
      <c r="M222" s="97"/>
      <c r="N222" s="97"/>
      <c r="O222" s="97"/>
      <c r="P222" s="97"/>
      <c r="Q222" s="97"/>
      <c r="R222" s="97"/>
      <c r="S222" s="97"/>
      <c r="T222" s="97"/>
      <c r="U222" s="97"/>
      <c r="V222" s="97"/>
      <c r="W222" s="166"/>
      <c r="X222" s="166"/>
      <c r="Y222" s="166"/>
      <c r="Z222" s="166"/>
    </row>
    <row r="223" ht="11.25" customHeight="1">
      <c r="A223" s="100" t="s">
        <v>4485</v>
      </c>
      <c r="B223" s="104" t="s">
        <v>4486</v>
      </c>
      <c r="C223" s="81" t="s">
        <v>89</v>
      </c>
      <c r="D223" s="100" t="s">
        <v>4498</v>
      </c>
      <c r="E223" s="148" t="s">
        <v>4499</v>
      </c>
      <c r="F223" s="100" t="s">
        <v>3870</v>
      </c>
      <c r="G223" s="81">
        <v>2.0</v>
      </c>
      <c r="H223" s="81">
        <v>2.0</v>
      </c>
      <c r="I223" s="6">
        <v>2.0</v>
      </c>
      <c r="J223" s="413">
        <v>20.0</v>
      </c>
      <c r="K223" s="326">
        <v>10.0</v>
      </c>
      <c r="L223" s="136" t="s">
        <v>95</v>
      </c>
      <c r="M223" s="97"/>
      <c r="N223" s="97"/>
      <c r="O223" s="97"/>
      <c r="P223" s="97"/>
      <c r="Q223" s="97"/>
      <c r="R223" s="97"/>
      <c r="S223" s="97"/>
      <c r="T223" s="97"/>
      <c r="U223" s="97"/>
      <c r="V223" s="97"/>
      <c r="W223" s="166"/>
      <c r="X223" s="166"/>
      <c r="Y223" s="166"/>
      <c r="Z223" s="166"/>
    </row>
    <row r="224" ht="11.25" customHeight="1">
      <c r="A224" s="100" t="s">
        <v>2154</v>
      </c>
      <c r="B224" s="104" t="s">
        <v>2155</v>
      </c>
      <c r="C224" s="81" t="s">
        <v>89</v>
      </c>
      <c r="D224" s="100" t="s">
        <v>4500</v>
      </c>
      <c r="E224" s="148" t="s">
        <v>4501</v>
      </c>
      <c r="F224" s="100" t="s">
        <v>3870</v>
      </c>
      <c r="G224" s="81">
        <v>4.0</v>
      </c>
      <c r="H224" s="81">
        <v>4.0</v>
      </c>
      <c r="I224" s="81">
        <v>4.0</v>
      </c>
      <c r="J224" s="413">
        <v>20.0</v>
      </c>
      <c r="K224" s="326">
        <v>5.0</v>
      </c>
      <c r="L224" s="136" t="s">
        <v>95</v>
      </c>
      <c r="M224" s="97"/>
      <c r="N224" s="97"/>
      <c r="O224" s="97"/>
      <c r="P224" s="97"/>
      <c r="Q224" s="97"/>
      <c r="R224" s="97"/>
      <c r="S224" s="97"/>
      <c r="T224" s="97"/>
      <c r="U224" s="97"/>
      <c r="V224" s="97"/>
      <c r="W224" s="166"/>
      <c r="X224" s="166"/>
      <c r="Y224" s="166"/>
      <c r="Z224" s="166"/>
    </row>
    <row r="225" ht="11.25" customHeight="1">
      <c r="A225" s="100" t="s">
        <v>2154</v>
      </c>
      <c r="B225" s="104" t="s">
        <v>2155</v>
      </c>
      <c r="C225" s="81" t="s">
        <v>89</v>
      </c>
      <c r="D225" s="100" t="s">
        <v>4502</v>
      </c>
      <c r="E225" s="224" t="s">
        <v>4503</v>
      </c>
      <c r="F225" s="100" t="s">
        <v>3870</v>
      </c>
      <c r="G225" s="81">
        <v>4.0</v>
      </c>
      <c r="H225" s="81">
        <v>4.0</v>
      </c>
      <c r="I225" s="81">
        <v>4.0</v>
      </c>
      <c r="J225" s="413">
        <v>20.0</v>
      </c>
      <c r="K225" s="326">
        <v>5.0</v>
      </c>
      <c r="L225" s="136" t="s">
        <v>95</v>
      </c>
      <c r="M225" s="97"/>
      <c r="N225" s="97"/>
      <c r="O225" s="97"/>
      <c r="P225" s="97"/>
      <c r="Q225" s="97"/>
      <c r="R225" s="97"/>
      <c r="S225" s="97"/>
      <c r="T225" s="97"/>
      <c r="U225" s="97"/>
      <c r="V225" s="97"/>
      <c r="W225" s="166"/>
      <c r="X225" s="166"/>
      <c r="Y225" s="166"/>
      <c r="Z225" s="166"/>
    </row>
    <row r="226" ht="11.25" customHeight="1">
      <c r="A226" s="100" t="s">
        <v>2154</v>
      </c>
      <c r="B226" s="104" t="s">
        <v>2155</v>
      </c>
      <c r="C226" s="81" t="s">
        <v>89</v>
      </c>
      <c r="D226" s="100" t="s">
        <v>4504</v>
      </c>
      <c r="E226" s="148" t="s">
        <v>4505</v>
      </c>
      <c r="F226" s="100" t="s">
        <v>3870</v>
      </c>
      <c r="G226" s="81">
        <v>4.0</v>
      </c>
      <c r="H226" s="81">
        <v>4.0</v>
      </c>
      <c r="I226" s="81">
        <v>4.0</v>
      </c>
      <c r="J226" s="413">
        <v>20.0</v>
      </c>
      <c r="K226" s="326">
        <v>5.0</v>
      </c>
      <c r="L226" s="136" t="s">
        <v>95</v>
      </c>
      <c r="M226" s="97"/>
      <c r="N226" s="97"/>
      <c r="O226" s="97"/>
      <c r="P226" s="97"/>
      <c r="Q226" s="97"/>
      <c r="R226" s="97"/>
      <c r="S226" s="97"/>
      <c r="T226" s="97"/>
      <c r="U226" s="97"/>
      <c r="V226" s="97"/>
      <c r="W226" s="166"/>
      <c r="X226" s="166"/>
      <c r="Y226" s="166"/>
      <c r="Z226" s="166"/>
    </row>
    <row r="227" ht="11.25" customHeight="1">
      <c r="A227" s="100" t="s">
        <v>4506</v>
      </c>
      <c r="B227" s="104" t="s">
        <v>4507</v>
      </c>
      <c r="C227" s="81" t="s">
        <v>89</v>
      </c>
      <c r="D227" s="100" t="s">
        <v>4508</v>
      </c>
      <c r="E227" s="148" t="s">
        <v>4509</v>
      </c>
      <c r="F227" s="100" t="s">
        <v>4493</v>
      </c>
      <c r="G227" s="81">
        <v>2.0</v>
      </c>
      <c r="H227" s="81">
        <v>2.0</v>
      </c>
      <c r="I227" s="6">
        <v>2.0</v>
      </c>
      <c r="J227" s="413">
        <v>10.0</v>
      </c>
      <c r="K227" s="326">
        <v>5.0</v>
      </c>
      <c r="L227" s="136" t="s">
        <v>95</v>
      </c>
      <c r="M227" s="97"/>
      <c r="N227" s="97"/>
      <c r="O227" s="97"/>
      <c r="P227" s="97"/>
      <c r="Q227" s="97"/>
      <c r="R227" s="97"/>
      <c r="S227" s="97"/>
      <c r="T227" s="97"/>
      <c r="U227" s="97"/>
      <c r="V227" s="97"/>
      <c r="W227" s="166"/>
      <c r="X227" s="166"/>
      <c r="Y227" s="166"/>
      <c r="Z227" s="166"/>
    </row>
    <row r="228" ht="11.25" customHeight="1">
      <c r="A228" s="100" t="s">
        <v>4510</v>
      </c>
      <c r="B228" s="104" t="s">
        <v>4511</v>
      </c>
      <c r="C228" s="81" t="s">
        <v>89</v>
      </c>
      <c r="D228" s="100" t="s">
        <v>4512</v>
      </c>
      <c r="E228" s="148" t="s">
        <v>4513</v>
      </c>
      <c r="F228" s="100" t="s">
        <v>3870</v>
      </c>
      <c r="G228" s="81">
        <v>3.0</v>
      </c>
      <c r="H228" s="81">
        <v>3.0</v>
      </c>
      <c r="I228" s="81">
        <v>3.0</v>
      </c>
      <c r="J228" s="413">
        <v>20.0</v>
      </c>
      <c r="K228" s="326">
        <v>6.0</v>
      </c>
      <c r="L228" s="136" t="s">
        <v>95</v>
      </c>
      <c r="M228" s="97"/>
      <c r="N228" s="97"/>
      <c r="O228" s="97"/>
      <c r="P228" s="97"/>
      <c r="Q228" s="97"/>
      <c r="R228" s="97"/>
      <c r="S228" s="97"/>
      <c r="T228" s="97"/>
      <c r="U228" s="97"/>
      <c r="V228" s="97"/>
      <c r="W228" s="166"/>
      <c r="X228" s="166"/>
      <c r="Y228" s="166"/>
      <c r="Z228" s="166"/>
    </row>
    <row r="229" ht="11.25" customHeight="1">
      <c r="A229" s="100" t="s">
        <v>4510</v>
      </c>
      <c r="B229" s="104" t="s">
        <v>4511</v>
      </c>
      <c r="C229" s="81" t="s">
        <v>89</v>
      </c>
      <c r="D229" s="100" t="s">
        <v>4514</v>
      </c>
      <c r="E229" s="148" t="s">
        <v>4515</v>
      </c>
      <c r="F229" s="100" t="s">
        <v>3870</v>
      </c>
      <c r="G229" s="81">
        <v>3.0</v>
      </c>
      <c r="H229" s="81">
        <v>3.0</v>
      </c>
      <c r="I229" s="81">
        <v>3.0</v>
      </c>
      <c r="J229" s="413">
        <v>20.0</v>
      </c>
      <c r="K229" s="326">
        <v>6.0</v>
      </c>
      <c r="L229" s="136" t="s">
        <v>95</v>
      </c>
      <c r="M229" s="97"/>
      <c r="N229" s="97"/>
      <c r="O229" s="97"/>
      <c r="P229" s="97"/>
      <c r="Q229" s="97"/>
      <c r="R229" s="97"/>
      <c r="S229" s="97"/>
      <c r="T229" s="97"/>
      <c r="U229" s="97"/>
      <c r="V229" s="97"/>
      <c r="W229" s="166"/>
      <c r="X229" s="166"/>
      <c r="Y229" s="166"/>
      <c r="Z229" s="166"/>
    </row>
    <row r="230" ht="11.25" customHeight="1">
      <c r="A230" s="100" t="s">
        <v>2166</v>
      </c>
      <c r="B230" s="104" t="s">
        <v>2167</v>
      </c>
      <c r="C230" s="81" t="s">
        <v>89</v>
      </c>
      <c r="D230" s="100" t="s">
        <v>4520</v>
      </c>
      <c r="E230" s="148" t="s">
        <v>4521</v>
      </c>
      <c r="F230" s="100" t="s">
        <v>3870</v>
      </c>
      <c r="G230" s="81">
        <v>6.0</v>
      </c>
      <c r="H230" s="81">
        <v>6.0</v>
      </c>
      <c r="I230" s="81">
        <v>6.0</v>
      </c>
      <c r="J230" s="413">
        <v>20.0</v>
      </c>
      <c r="K230" s="326">
        <v>3.0</v>
      </c>
      <c r="L230" s="136" t="s">
        <v>95</v>
      </c>
      <c r="M230" s="97"/>
      <c r="N230" s="97"/>
      <c r="O230" s="97"/>
      <c r="P230" s="97"/>
      <c r="Q230" s="97"/>
      <c r="R230" s="97"/>
      <c r="S230" s="97"/>
      <c r="T230" s="97"/>
      <c r="U230" s="97"/>
      <c r="V230" s="97"/>
      <c r="W230" s="166"/>
      <c r="X230" s="166"/>
      <c r="Y230" s="166"/>
      <c r="Z230" s="166"/>
    </row>
    <row r="231" ht="11.25" customHeight="1">
      <c r="A231" s="100" t="s">
        <v>2166</v>
      </c>
      <c r="B231" s="104" t="s">
        <v>2167</v>
      </c>
      <c r="C231" s="81" t="s">
        <v>89</v>
      </c>
      <c r="D231" s="100" t="s">
        <v>4522</v>
      </c>
      <c r="E231" s="148" t="s">
        <v>4523</v>
      </c>
      <c r="F231" s="100" t="s">
        <v>3870</v>
      </c>
      <c r="G231" s="81">
        <v>6.0</v>
      </c>
      <c r="H231" s="81">
        <v>6.0</v>
      </c>
      <c r="I231" s="81">
        <v>6.0</v>
      </c>
      <c r="J231" s="413">
        <v>20.0</v>
      </c>
      <c r="K231" s="326">
        <v>3.0</v>
      </c>
      <c r="L231" s="136" t="s">
        <v>95</v>
      </c>
      <c r="M231" s="97"/>
      <c r="N231" s="97"/>
      <c r="O231" s="97"/>
      <c r="P231" s="97"/>
      <c r="Q231" s="97"/>
      <c r="R231" s="97"/>
      <c r="S231" s="97"/>
      <c r="T231" s="97"/>
      <c r="U231" s="97"/>
      <c r="V231" s="97"/>
      <c r="W231" s="166"/>
      <c r="X231" s="166"/>
      <c r="Y231" s="166"/>
      <c r="Z231" s="166"/>
    </row>
    <row r="232" ht="11.25" customHeight="1">
      <c r="A232" s="100" t="s">
        <v>2201</v>
      </c>
      <c r="B232" s="104" t="s">
        <v>2202</v>
      </c>
      <c r="C232" s="81" t="s">
        <v>89</v>
      </c>
      <c r="D232" s="100" t="s">
        <v>4524</v>
      </c>
      <c r="E232" s="148" t="s">
        <v>4525</v>
      </c>
      <c r="F232" s="100" t="s">
        <v>3870</v>
      </c>
      <c r="G232" s="81">
        <v>3.0</v>
      </c>
      <c r="H232" s="81">
        <v>3.0</v>
      </c>
      <c r="I232" s="81">
        <v>3.0</v>
      </c>
      <c r="J232" s="413">
        <v>20.0</v>
      </c>
      <c r="K232" s="326">
        <v>6.0</v>
      </c>
      <c r="L232" s="136" t="s">
        <v>95</v>
      </c>
      <c r="M232" s="97"/>
      <c r="N232" s="97"/>
      <c r="O232" s="97"/>
      <c r="P232" s="97"/>
      <c r="Q232" s="97"/>
      <c r="R232" s="97"/>
      <c r="S232" s="97"/>
      <c r="T232" s="97"/>
      <c r="U232" s="97"/>
      <c r="V232" s="97"/>
      <c r="W232" s="166"/>
      <c r="X232" s="166"/>
      <c r="Y232" s="166"/>
      <c r="Z232" s="166"/>
    </row>
    <row r="233" ht="11.25" customHeight="1">
      <c r="A233" s="100" t="s">
        <v>2201</v>
      </c>
      <c r="B233" s="104" t="s">
        <v>2202</v>
      </c>
      <c r="C233" s="81" t="s">
        <v>89</v>
      </c>
      <c r="D233" s="100" t="s">
        <v>4526</v>
      </c>
      <c r="E233" s="148" t="s">
        <v>4527</v>
      </c>
      <c r="F233" s="100" t="s">
        <v>3870</v>
      </c>
      <c r="G233" s="81">
        <v>3.0</v>
      </c>
      <c r="H233" s="81">
        <v>3.0</v>
      </c>
      <c r="I233" s="81">
        <v>3.0</v>
      </c>
      <c r="J233" s="413">
        <v>20.0</v>
      </c>
      <c r="K233" s="326">
        <v>6.0</v>
      </c>
      <c r="L233" s="136" t="s">
        <v>95</v>
      </c>
      <c r="M233" s="97"/>
      <c r="N233" s="97"/>
      <c r="O233" s="97"/>
      <c r="P233" s="97"/>
      <c r="Q233" s="97"/>
      <c r="R233" s="97"/>
      <c r="S233" s="97"/>
      <c r="T233" s="97"/>
      <c r="U233" s="97"/>
      <c r="V233" s="97"/>
      <c r="W233" s="166"/>
      <c r="X233" s="166"/>
      <c r="Y233" s="166"/>
      <c r="Z233" s="166"/>
    </row>
    <row r="234" ht="11.25" customHeight="1">
      <c r="A234" s="100" t="s">
        <v>2201</v>
      </c>
      <c r="B234" s="104" t="s">
        <v>2202</v>
      </c>
      <c r="C234" s="81" t="s">
        <v>89</v>
      </c>
      <c r="D234" s="100" t="s">
        <v>4528</v>
      </c>
      <c r="E234" s="148" t="s">
        <v>4529</v>
      </c>
      <c r="F234" s="100" t="s">
        <v>3870</v>
      </c>
      <c r="G234" s="81">
        <v>3.0</v>
      </c>
      <c r="H234" s="81">
        <v>3.0</v>
      </c>
      <c r="I234" s="81">
        <v>3.0</v>
      </c>
      <c r="J234" s="413">
        <v>20.0</v>
      </c>
      <c r="K234" s="326">
        <v>6.0</v>
      </c>
      <c r="L234" s="136" t="s">
        <v>95</v>
      </c>
      <c r="M234" s="97"/>
      <c r="N234" s="97"/>
      <c r="O234" s="97"/>
      <c r="P234" s="97"/>
      <c r="Q234" s="97"/>
      <c r="R234" s="97"/>
      <c r="S234" s="97"/>
      <c r="T234" s="97"/>
      <c r="U234" s="97"/>
      <c r="V234" s="97"/>
      <c r="W234" s="166"/>
      <c r="X234" s="166"/>
      <c r="Y234" s="166"/>
      <c r="Z234" s="166"/>
    </row>
    <row r="235" ht="11.25" customHeight="1">
      <c r="A235" s="100" t="s">
        <v>2201</v>
      </c>
      <c r="B235" s="104" t="s">
        <v>2202</v>
      </c>
      <c r="C235" s="81" t="s">
        <v>89</v>
      </c>
      <c r="D235" s="147" t="s">
        <v>4530</v>
      </c>
      <c r="E235" s="147" t="s">
        <v>4531</v>
      </c>
      <c r="F235" s="100" t="s">
        <v>3870</v>
      </c>
      <c r="G235" s="81">
        <v>3.0</v>
      </c>
      <c r="H235" s="81">
        <v>3.0</v>
      </c>
      <c r="I235" s="81">
        <v>3.0</v>
      </c>
      <c r="J235" s="413">
        <v>20.0</v>
      </c>
      <c r="K235" s="326">
        <v>6.0</v>
      </c>
      <c r="L235" s="136" t="s">
        <v>95</v>
      </c>
      <c r="M235" s="97"/>
      <c r="N235" s="97"/>
      <c r="O235" s="97"/>
      <c r="P235" s="97"/>
      <c r="Q235" s="97"/>
      <c r="R235" s="97"/>
      <c r="S235" s="97"/>
      <c r="T235" s="97"/>
      <c r="U235" s="97"/>
      <c r="V235" s="97"/>
      <c r="W235" s="166"/>
      <c r="X235" s="166"/>
      <c r="Y235" s="166"/>
      <c r="Z235" s="166"/>
    </row>
    <row r="236" ht="11.25" customHeight="1">
      <c r="A236" s="100" t="s">
        <v>2201</v>
      </c>
      <c r="B236" s="104" t="s">
        <v>2202</v>
      </c>
      <c r="C236" s="81" t="s">
        <v>89</v>
      </c>
      <c r="D236" s="147" t="s">
        <v>4532</v>
      </c>
      <c r="E236" s="147" t="s">
        <v>4533</v>
      </c>
      <c r="F236" s="100" t="s">
        <v>3870</v>
      </c>
      <c r="G236" s="81">
        <v>3.0</v>
      </c>
      <c r="H236" s="81">
        <v>3.0</v>
      </c>
      <c r="I236" s="81">
        <v>3.0</v>
      </c>
      <c r="J236" s="413">
        <v>20.0</v>
      </c>
      <c r="K236" s="326">
        <v>6.0</v>
      </c>
      <c r="L236" s="136" t="s">
        <v>95</v>
      </c>
      <c r="M236" s="97"/>
      <c r="N236" s="97"/>
      <c r="O236" s="97"/>
      <c r="P236" s="97"/>
      <c r="Q236" s="97"/>
      <c r="R236" s="97"/>
      <c r="S236" s="97"/>
      <c r="T236" s="97"/>
      <c r="U236" s="97"/>
      <c r="V236" s="97"/>
      <c r="W236" s="166"/>
      <c r="X236" s="166"/>
      <c r="Y236" s="166"/>
      <c r="Z236" s="166"/>
    </row>
    <row r="237" ht="11.25" customHeight="1">
      <c r="A237" s="100" t="s">
        <v>2201</v>
      </c>
      <c r="B237" s="104" t="s">
        <v>2202</v>
      </c>
      <c r="C237" s="81" t="s">
        <v>89</v>
      </c>
      <c r="D237" s="147" t="s">
        <v>4534</v>
      </c>
      <c r="E237" s="148" t="s">
        <v>4535</v>
      </c>
      <c r="F237" s="100" t="s">
        <v>3870</v>
      </c>
      <c r="G237" s="81">
        <v>3.0</v>
      </c>
      <c r="H237" s="81">
        <v>3.0</v>
      </c>
      <c r="I237" s="81">
        <v>3.0</v>
      </c>
      <c r="J237" s="413">
        <v>20.0</v>
      </c>
      <c r="K237" s="326">
        <v>6.0</v>
      </c>
      <c r="L237" s="136" t="s">
        <v>95</v>
      </c>
      <c r="M237" s="97"/>
      <c r="N237" s="97"/>
      <c r="O237" s="97"/>
      <c r="P237" s="97"/>
      <c r="Q237" s="97"/>
      <c r="R237" s="97"/>
      <c r="S237" s="97"/>
      <c r="T237" s="97"/>
      <c r="U237" s="97"/>
      <c r="V237" s="97"/>
      <c r="W237" s="166"/>
      <c r="X237" s="166"/>
      <c r="Y237" s="166"/>
      <c r="Z237" s="166"/>
    </row>
    <row r="238" ht="11.25" customHeight="1">
      <c r="A238" s="100" t="s">
        <v>2201</v>
      </c>
      <c r="B238" s="104" t="s">
        <v>2202</v>
      </c>
      <c r="C238" s="81" t="s">
        <v>89</v>
      </c>
      <c r="D238" s="147" t="s">
        <v>4536</v>
      </c>
      <c r="E238" s="148" t="s">
        <v>4537</v>
      </c>
      <c r="F238" s="100" t="s">
        <v>3870</v>
      </c>
      <c r="G238" s="81">
        <v>3.0</v>
      </c>
      <c r="H238" s="81">
        <v>3.0</v>
      </c>
      <c r="I238" s="81">
        <v>3.0</v>
      </c>
      <c r="J238" s="413">
        <v>20.0</v>
      </c>
      <c r="K238" s="326">
        <v>6.0</v>
      </c>
      <c r="L238" s="136" t="s">
        <v>95</v>
      </c>
      <c r="M238" s="97"/>
      <c r="N238" s="97"/>
      <c r="O238" s="97"/>
      <c r="P238" s="97"/>
      <c r="Q238" s="97"/>
      <c r="R238" s="97"/>
      <c r="S238" s="97"/>
      <c r="T238" s="97"/>
      <c r="U238" s="97"/>
      <c r="V238" s="97"/>
      <c r="W238" s="166"/>
      <c r="X238" s="166"/>
      <c r="Y238" s="166"/>
      <c r="Z238" s="166"/>
    </row>
    <row r="239" ht="11.25" customHeight="1">
      <c r="A239" s="100" t="s">
        <v>2201</v>
      </c>
      <c r="B239" s="104" t="s">
        <v>2202</v>
      </c>
      <c r="C239" s="81" t="s">
        <v>89</v>
      </c>
      <c r="D239" s="147" t="s">
        <v>4538</v>
      </c>
      <c r="E239" s="148" t="s">
        <v>4539</v>
      </c>
      <c r="F239" s="100" t="s">
        <v>3870</v>
      </c>
      <c r="G239" s="81">
        <v>3.0</v>
      </c>
      <c r="H239" s="81">
        <v>3.0</v>
      </c>
      <c r="I239" s="81">
        <v>3.0</v>
      </c>
      <c r="J239" s="413">
        <v>20.0</v>
      </c>
      <c r="K239" s="326">
        <v>6.0</v>
      </c>
      <c r="L239" s="136" t="s">
        <v>95</v>
      </c>
      <c r="M239" s="97"/>
      <c r="N239" s="97"/>
      <c r="O239" s="97"/>
      <c r="P239" s="97"/>
      <c r="Q239" s="97"/>
      <c r="R239" s="97"/>
      <c r="S239" s="97"/>
      <c r="T239" s="97"/>
      <c r="U239" s="97"/>
      <c r="V239" s="97"/>
      <c r="W239" s="166"/>
      <c r="X239" s="166"/>
      <c r="Y239" s="166"/>
      <c r="Z239" s="166"/>
    </row>
    <row r="240" ht="11.25" customHeight="1">
      <c r="A240" s="100" t="s">
        <v>2201</v>
      </c>
      <c r="B240" s="104" t="s">
        <v>2202</v>
      </c>
      <c r="C240" s="81" t="s">
        <v>89</v>
      </c>
      <c r="D240" s="147" t="s">
        <v>4540</v>
      </c>
      <c r="E240" s="148" t="s">
        <v>4541</v>
      </c>
      <c r="F240" s="100" t="s">
        <v>3870</v>
      </c>
      <c r="G240" s="81">
        <v>3.0</v>
      </c>
      <c r="H240" s="81">
        <v>3.0</v>
      </c>
      <c r="I240" s="81">
        <v>3.0</v>
      </c>
      <c r="J240" s="413">
        <v>20.0</v>
      </c>
      <c r="K240" s="326">
        <v>6.0</v>
      </c>
      <c r="L240" s="136" t="s">
        <v>95</v>
      </c>
      <c r="M240" s="97"/>
      <c r="N240" s="97"/>
      <c r="O240" s="97"/>
      <c r="P240" s="97"/>
      <c r="Q240" s="97"/>
      <c r="R240" s="97"/>
      <c r="S240" s="97"/>
      <c r="T240" s="97"/>
      <c r="U240" s="97"/>
      <c r="V240" s="97"/>
      <c r="W240" s="166"/>
      <c r="X240" s="166"/>
      <c r="Y240" s="166"/>
      <c r="Z240" s="166"/>
    </row>
    <row r="241" ht="11.25" customHeight="1">
      <c r="A241" s="100" t="s">
        <v>2201</v>
      </c>
      <c r="B241" s="104" t="s">
        <v>2202</v>
      </c>
      <c r="C241" s="81" t="s">
        <v>89</v>
      </c>
      <c r="D241" s="147" t="s">
        <v>4542</v>
      </c>
      <c r="E241" s="148" t="s">
        <v>4543</v>
      </c>
      <c r="F241" s="100" t="s">
        <v>3870</v>
      </c>
      <c r="G241" s="81">
        <v>3.0</v>
      </c>
      <c r="H241" s="81">
        <v>3.0</v>
      </c>
      <c r="I241" s="81">
        <v>3.0</v>
      </c>
      <c r="J241" s="413">
        <v>20.0</v>
      </c>
      <c r="K241" s="326">
        <v>6.0</v>
      </c>
      <c r="L241" s="136" t="s">
        <v>95</v>
      </c>
      <c r="M241" s="97"/>
      <c r="N241" s="97"/>
      <c r="O241" s="97"/>
      <c r="P241" s="97"/>
      <c r="Q241" s="97"/>
      <c r="R241" s="97"/>
      <c r="S241" s="97"/>
      <c r="T241" s="97"/>
      <c r="U241" s="97"/>
      <c r="V241" s="97"/>
      <c r="W241" s="166"/>
      <c r="X241" s="166"/>
      <c r="Y241" s="166"/>
      <c r="Z241" s="166"/>
    </row>
    <row r="242" ht="11.25" customHeight="1">
      <c r="A242" s="100" t="s">
        <v>2201</v>
      </c>
      <c r="B242" s="104" t="s">
        <v>2202</v>
      </c>
      <c r="C242" s="81" t="s">
        <v>89</v>
      </c>
      <c r="D242" s="147" t="s">
        <v>4544</v>
      </c>
      <c r="E242" s="148" t="s">
        <v>4545</v>
      </c>
      <c r="F242" s="100" t="s">
        <v>3870</v>
      </c>
      <c r="G242" s="81">
        <v>3.0</v>
      </c>
      <c r="H242" s="81">
        <v>3.0</v>
      </c>
      <c r="I242" s="81">
        <v>3.0</v>
      </c>
      <c r="J242" s="413">
        <v>20.0</v>
      </c>
      <c r="K242" s="326">
        <v>6.0</v>
      </c>
      <c r="L242" s="136" t="s">
        <v>95</v>
      </c>
      <c r="M242" s="97"/>
      <c r="N242" s="97"/>
      <c r="O242" s="97"/>
      <c r="P242" s="97"/>
      <c r="Q242" s="97"/>
      <c r="R242" s="97"/>
      <c r="S242" s="97"/>
      <c r="T242" s="97"/>
      <c r="U242" s="97"/>
      <c r="V242" s="97"/>
      <c r="W242" s="166"/>
      <c r="X242" s="166"/>
      <c r="Y242" s="166"/>
      <c r="Z242" s="166"/>
    </row>
    <row r="243" ht="11.25" customHeight="1">
      <c r="A243" s="100" t="s">
        <v>2201</v>
      </c>
      <c r="B243" s="104" t="s">
        <v>2202</v>
      </c>
      <c r="C243" s="81" t="s">
        <v>89</v>
      </c>
      <c r="D243" s="147" t="s">
        <v>4546</v>
      </c>
      <c r="E243" s="147" t="s">
        <v>4547</v>
      </c>
      <c r="F243" s="100"/>
      <c r="G243" s="81">
        <v>3.0</v>
      </c>
      <c r="H243" s="81">
        <v>3.0</v>
      </c>
      <c r="I243" s="81">
        <v>3.0</v>
      </c>
      <c r="J243" s="413">
        <v>10.0</v>
      </c>
      <c r="K243" s="326">
        <v>3.0</v>
      </c>
      <c r="L243" s="136" t="s">
        <v>95</v>
      </c>
      <c r="M243" s="97"/>
      <c r="N243" s="97"/>
      <c r="O243" s="97"/>
      <c r="P243" s="97"/>
      <c r="Q243" s="97"/>
      <c r="R243" s="97"/>
      <c r="S243" s="97"/>
      <c r="T243" s="97"/>
      <c r="U243" s="97"/>
      <c r="V243" s="97"/>
      <c r="W243" s="166"/>
      <c r="X243" s="166"/>
      <c r="Y243" s="166"/>
      <c r="Z243" s="166"/>
    </row>
    <row r="244" ht="11.25" customHeight="1">
      <c r="A244" s="190" t="s">
        <v>4548</v>
      </c>
      <c r="B244" s="190" t="s">
        <v>4549</v>
      </c>
      <c r="C244" s="323" t="s">
        <v>89</v>
      </c>
      <c r="D244" s="323" t="s">
        <v>4550</v>
      </c>
      <c r="E244" s="323" t="s">
        <v>4551</v>
      </c>
      <c r="F244" s="190" t="s">
        <v>4552</v>
      </c>
      <c r="G244" s="323">
        <v>2.0</v>
      </c>
      <c r="H244" s="542">
        <v>2.0</v>
      </c>
      <c r="I244" s="51">
        <v>2.0</v>
      </c>
      <c r="J244" s="285">
        <v>20.0</v>
      </c>
      <c r="K244" s="543">
        <v>10.0</v>
      </c>
      <c r="L244" s="190" t="s">
        <v>4553</v>
      </c>
      <c r="M244" s="97"/>
      <c r="N244" s="97"/>
      <c r="O244" s="97"/>
      <c r="P244" s="97"/>
      <c r="Q244" s="97"/>
      <c r="R244" s="97"/>
      <c r="S244" s="97"/>
      <c r="T244" s="97"/>
      <c r="U244" s="97"/>
      <c r="V244" s="97"/>
      <c r="W244" s="166"/>
      <c r="X244" s="166"/>
      <c r="Y244" s="166"/>
      <c r="Z244" s="166"/>
    </row>
    <row r="245" ht="11.25" customHeight="1">
      <c r="A245" s="530" t="s">
        <v>4554</v>
      </c>
      <c r="B245" s="588" t="s">
        <v>2277</v>
      </c>
      <c r="C245" s="279" t="s">
        <v>89</v>
      </c>
      <c r="D245" s="589" t="s">
        <v>4555</v>
      </c>
      <c r="E245" s="590" t="s">
        <v>4556</v>
      </c>
      <c r="F245" s="591" t="s">
        <v>4557</v>
      </c>
      <c r="G245" s="279">
        <v>1.0</v>
      </c>
      <c r="H245" s="279">
        <v>1.0</v>
      </c>
      <c r="I245" s="279">
        <v>3.0</v>
      </c>
      <c r="J245" s="342">
        <v>20.0</v>
      </c>
      <c r="K245" s="592">
        <v>20.0</v>
      </c>
      <c r="L245" s="136" t="s">
        <v>99</v>
      </c>
      <c r="M245" s="97"/>
      <c r="N245" s="97"/>
      <c r="O245" s="97"/>
      <c r="P245" s="97"/>
      <c r="Q245" s="97"/>
      <c r="R245" s="97"/>
      <c r="S245" s="97"/>
      <c r="T245" s="97"/>
      <c r="U245" s="97"/>
      <c r="V245" s="97"/>
      <c r="W245" s="166"/>
      <c r="X245" s="166"/>
      <c r="Y245" s="166"/>
      <c r="Z245" s="166"/>
    </row>
    <row r="246" ht="11.25" customHeight="1">
      <c r="A246" s="530" t="s">
        <v>2308</v>
      </c>
      <c r="B246" s="588" t="s">
        <v>2309</v>
      </c>
      <c r="C246" s="279" t="s">
        <v>89</v>
      </c>
      <c r="D246" s="278" t="s">
        <v>4558</v>
      </c>
      <c r="E246" s="278" t="s">
        <v>4559</v>
      </c>
      <c r="F246" s="530" t="s">
        <v>4560</v>
      </c>
      <c r="G246" s="279">
        <v>1.0</v>
      </c>
      <c r="H246" s="279">
        <v>1.0</v>
      </c>
      <c r="I246" s="279">
        <v>5.0</v>
      </c>
      <c r="J246" s="345">
        <v>10.0</v>
      </c>
      <c r="K246" s="592">
        <v>10.0</v>
      </c>
      <c r="L246" s="136" t="s">
        <v>99</v>
      </c>
      <c r="M246" s="97"/>
      <c r="N246" s="97"/>
      <c r="O246" s="97"/>
      <c r="P246" s="97"/>
      <c r="Q246" s="97"/>
      <c r="R246" s="97"/>
      <c r="S246" s="97"/>
      <c r="T246" s="97"/>
      <c r="U246" s="97"/>
      <c r="V246" s="97"/>
      <c r="W246" s="166"/>
      <c r="X246" s="166"/>
      <c r="Y246" s="166"/>
      <c r="Z246" s="166"/>
    </row>
    <row r="247" ht="11.25" customHeight="1">
      <c r="A247" s="530" t="s">
        <v>2312</v>
      </c>
      <c r="B247" s="530" t="s">
        <v>2313</v>
      </c>
      <c r="C247" s="279" t="s">
        <v>89</v>
      </c>
      <c r="D247" s="350" t="s">
        <v>4561</v>
      </c>
      <c r="E247" s="341" t="s">
        <v>4562</v>
      </c>
      <c r="F247" s="530" t="s">
        <v>4563</v>
      </c>
      <c r="G247" s="279">
        <v>2.0</v>
      </c>
      <c r="H247" s="279">
        <v>2.0</v>
      </c>
      <c r="I247" s="279">
        <v>2.0</v>
      </c>
      <c r="J247" s="345">
        <v>20.0</v>
      </c>
      <c r="K247" s="592">
        <v>10.0</v>
      </c>
      <c r="L247" s="136" t="s">
        <v>99</v>
      </c>
      <c r="M247" s="97"/>
      <c r="N247" s="97"/>
      <c r="O247" s="97"/>
      <c r="P247" s="97"/>
      <c r="Q247" s="97"/>
      <c r="R247" s="97"/>
      <c r="S247" s="97"/>
      <c r="T247" s="97"/>
      <c r="U247" s="97"/>
      <c r="V247" s="97"/>
      <c r="W247" s="166"/>
      <c r="X247" s="166"/>
      <c r="Y247" s="166"/>
      <c r="Z247" s="166"/>
    </row>
    <row r="248" ht="11.25" customHeight="1">
      <c r="A248" s="530" t="s">
        <v>2312</v>
      </c>
      <c r="B248" s="530" t="s">
        <v>2313</v>
      </c>
      <c r="C248" s="279" t="s">
        <v>89</v>
      </c>
      <c r="D248" s="278" t="s">
        <v>4564</v>
      </c>
      <c r="E248" s="278" t="s">
        <v>4565</v>
      </c>
      <c r="F248" s="530" t="s">
        <v>4566</v>
      </c>
      <c r="G248" s="279">
        <v>2.0</v>
      </c>
      <c r="H248" s="279">
        <v>2.0</v>
      </c>
      <c r="I248" s="279">
        <v>2.0</v>
      </c>
      <c r="J248" s="345">
        <v>20.0</v>
      </c>
      <c r="K248" s="592">
        <v>10.0</v>
      </c>
      <c r="L248" s="136" t="s">
        <v>99</v>
      </c>
      <c r="M248" s="97"/>
      <c r="N248" s="97"/>
      <c r="O248" s="97"/>
      <c r="P248" s="97"/>
      <c r="Q248" s="97"/>
      <c r="R248" s="97"/>
      <c r="S248" s="97"/>
      <c r="T248" s="97"/>
      <c r="U248" s="97"/>
      <c r="V248" s="97"/>
      <c r="W248" s="166"/>
      <c r="X248" s="166"/>
      <c r="Y248" s="166"/>
      <c r="Z248" s="166"/>
    </row>
    <row r="249" ht="11.25" customHeight="1">
      <c r="A249" s="147" t="s">
        <v>4567</v>
      </c>
      <c r="B249" s="147" t="s">
        <v>2341</v>
      </c>
      <c r="C249" s="81" t="s">
        <v>89</v>
      </c>
      <c r="D249" s="95" t="s">
        <v>4568</v>
      </c>
      <c r="E249" s="219" t="s">
        <v>4569</v>
      </c>
      <c r="F249" s="407" t="s">
        <v>3870</v>
      </c>
      <c r="G249" s="81">
        <v>5.0</v>
      </c>
      <c r="H249" s="81">
        <v>5.0</v>
      </c>
      <c r="I249" s="101">
        <v>5.0</v>
      </c>
      <c r="J249" s="272">
        <v>20.0</v>
      </c>
      <c r="K249" s="593">
        <v>4.0</v>
      </c>
      <c r="L249" s="136" t="s">
        <v>100</v>
      </c>
      <c r="M249" s="97"/>
      <c r="N249" s="97"/>
      <c r="O249" s="97"/>
      <c r="P249" s="97"/>
      <c r="Q249" s="97"/>
      <c r="R249" s="97"/>
      <c r="S249" s="97"/>
      <c r="T249" s="97"/>
      <c r="U249" s="97"/>
      <c r="V249" s="97"/>
      <c r="W249" s="166"/>
      <c r="X249" s="166"/>
      <c r="Y249" s="166"/>
      <c r="Z249" s="166"/>
    </row>
    <row r="250" ht="11.25" customHeight="1">
      <c r="A250" s="100" t="s">
        <v>4570</v>
      </c>
      <c r="B250" s="100" t="s">
        <v>4571</v>
      </c>
      <c r="C250" s="81" t="s">
        <v>89</v>
      </c>
      <c r="D250" s="95" t="s">
        <v>4572</v>
      </c>
      <c r="E250" s="219" t="s">
        <v>4573</v>
      </c>
      <c r="F250" s="407" t="s">
        <v>3870</v>
      </c>
      <c r="G250" s="81">
        <v>2.0</v>
      </c>
      <c r="H250" s="81">
        <v>2.0</v>
      </c>
      <c r="I250" s="81">
        <v>2.0</v>
      </c>
      <c r="J250" s="220">
        <v>20.0</v>
      </c>
      <c r="K250" s="593">
        <v>10.0</v>
      </c>
      <c r="L250" s="136" t="s">
        <v>100</v>
      </c>
      <c r="M250" s="97"/>
      <c r="N250" s="97"/>
      <c r="O250" s="97"/>
      <c r="P250" s="97"/>
      <c r="Q250" s="97"/>
      <c r="R250" s="97"/>
      <c r="S250" s="97"/>
      <c r="T250" s="97"/>
      <c r="U250" s="97"/>
      <c r="V250" s="97"/>
      <c r="W250" s="166"/>
      <c r="X250" s="166"/>
      <c r="Y250" s="166"/>
      <c r="Z250" s="166"/>
    </row>
    <row r="251" ht="11.25" customHeight="1">
      <c r="A251" s="100" t="s">
        <v>4570</v>
      </c>
      <c r="B251" s="147" t="s">
        <v>4574</v>
      </c>
      <c r="C251" s="81" t="s">
        <v>89</v>
      </c>
      <c r="D251" s="95" t="s">
        <v>4575</v>
      </c>
      <c r="E251" s="219" t="s">
        <v>4576</v>
      </c>
      <c r="F251" s="407" t="s">
        <v>3870</v>
      </c>
      <c r="G251" s="81">
        <v>2.0</v>
      </c>
      <c r="H251" s="81">
        <v>2.0</v>
      </c>
      <c r="I251" s="101">
        <v>2.0</v>
      </c>
      <c r="J251" s="272">
        <v>20.0</v>
      </c>
      <c r="K251" s="593">
        <v>10.0</v>
      </c>
      <c r="L251" s="136" t="s">
        <v>100</v>
      </c>
      <c r="M251" s="97"/>
      <c r="N251" s="97"/>
      <c r="O251" s="97"/>
      <c r="P251" s="97"/>
      <c r="Q251" s="97"/>
      <c r="R251" s="97"/>
      <c r="S251" s="97"/>
      <c r="T251" s="97"/>
      <c r="U251" s="97"/>
      <c r="V251" s="97"/>
      <c r="W251" s="166"/>
      <c r="X251" s="166"/>
      <c r="Y251" s="166"/>
      <c r="Z251" s="166"/>
    </row>
    <row r="252" ht="11.25" customHeight="1">
      <c r="A252" s="100" t="s">
        <v>4570</v>
      </c>
      <c r="B252" s="147" t="s">
        <v>4574</v>
      </c>
      <c r="C252" s="81" t="s">
        <v>89</v>
      </c>
      <c r="D252" s="100" t="s">
        <v>4577</v>
      </c>
      <c r="E252" s="148" t="s">
        <v>4578</v>
      </c>
      <c r="F252" s="407" t="s">
        <v>3870</v>
      </c>
      <c r="G252" s="81">
        <v>2.0</v>
      </c>
      <c r="H252" s="81">
        <v>2.0</v>
      </c>
      <c r="I252" s="101">
        <v>2.0</v>
      </c>
      <c r="J252" s="272">
        <v>20.0</v>
      </c>
      <c r="K252" s="593">
        <v>10.0</v>
      </c>
      <c r="L252" s="136" t="s">
        <v>100</v>
      </c>
      <c r="M252" s="97"/>
      <c r="N252" s="97"/>
      <c r="O252" s="97"/>
      <c r="P252" s="97"/>
      <c r="Q252" s="97"/>
      <c r="R252" s="97"/>
      <c r="S252" s="97"/>
      <c r="T252" s="97"/>
      <c r="U252" s="97"/>
      <c r="V252" s="97"/>
      <c r="W252" s="166"/>
      <c r="X252" s="166"/>
      <c r="Y252" s="166"/>
      <c r="Z252" s="166"/>
    </row>
    <row r="253" ht="11.25" customHeight="1">
      <c r="A253" s="147" t="s">
        <v>4567</v>
      </c>
      <c r="B253" s="147" t="s">
        <v>2341</v>
      </c>
      <c r="C253" s="81" t="s">
        <v>89</v>
      </c>
      <c r="D253" s="95" t="s">
        <v>4568</v>
      </c>
      <c r="E253" s="219" t="s">
        <v>4569</v>
      </c>
      <c r="F253" s="407" t="s">
        <v>3870</v>
      </c>
      <c r="G253" s="81">
        <v>5.0</v>
      </c>
      <c r="H253" s="81">
        <v>5.0</v>
      </c>
      <c r="I253" s="101">
        <v>5.0</v>
      </c>
      <c r="J253" s="272">
        <v>20.0</v>
      </c>
      <c r="K253" s="593">
        <v>4.0</v>
      </c>
      <c r="L253" s="165" t="s">
        <v>481</v>
      </c>
      <c r="M253" s="97"/>
      <c r="N253" s="97"/>
      <c r="O253" s="97"/>
      <c r="P253" s="97"/>
      <c r="Q253" s="97"/>
      <c r="R253" s="97"/>
      <c r="S253" s="97"/>
      <c r="T253" s="97"/>
      <c r="U253" s="97"/>
      <c r="V253" s="97"/>
      <c r="W253" s="166"/>
      <c r="X253" s="166"/>
      <c r="Y253" s="166"/>
      <c r="Z253" s="166"/>
    </row>
    <row r="254" ht="11.25" customHeight="1">
      <c r="A254" s="100" t="s">
        <v>4570</v>
      </c>
      <c r="B254" s="100" t="s">
        <v>4571</v>
      </c>
      <c r="C254" s="81" t="s">
        <v>89</v>
      </c>
      <c r="D254" s="95" t="s">
        <v>4572</v>
      </c>
      <c r="E254" s="219" t="s">
        <v>4573</v>
      </c>
      <c r="F254" s="407" t="s">
        <v>3870</v>
      </c>
      <c r="G254" s="81">
        <v>2.0</v>
      </c>
      <c r="H254" s="81">
        <v>2.0</v>
      </c>
      <c r="I254" s="81">
        <v>2.0</v>
      </c>
      <c r="J254" s="220">
        <v>20.0</v>
      </c>
      <c r="K254" s="365">
        <v>10.0</v>
      </c>
      <c r="L254" s="165" t="s">
        <v>481</v>
      </c>
      <c r="M254" s="97"/>
      <c r="N254" s="97"/>
      <c r="O254" s="97"/>
      <c r="P254" s="97"/>
      <c r="Q254" s="97"/>
      <c r="R254" s="97"/>
      <c r="S254" s="97"/>
      <c r="T254" s="97"/>
      <c r="U254" s="97"/>
      <c r="V254" s="97"/>
      <c r="W254" s="166"/>
      <c r="X254" s="166"/>
      <c r="Y254" s="166"/>
      <c r="Z254" s="166"/>
    </row>
    <row r="255" ht="11.25" customHeight="1">
      <c r="A255" s="100" t="s">
        <v>4570</v>
      </c>
      <c r="B255" s="147" t="s">
        <v>4574</v>
      </c>
      <c r="C255" s="81" t="s">
        <v>89</v>
      </c>
      <c r="D255" s="95" t="s">
        <v>4575</v>
      </c>
      <c r="E255" s="219" t="s">
        <v>4576</v>
      </c>
      <c r="F255" s="407" t="s">
        <v>3870</v>
      </c>
      <c r="G255" s="81">
        <v>2.0</v>
      </c>
      <c r="H255" s="81">
        <v>2.0</v>
      </c>
      <c r="I255" s="101">
        <v>2.0</v>
      </c>
      <c r="J255" s="272">
        <v>20.0</v>
      </c>
      <c r="K255" s="593">
        <v>10.0</v>
      </c>
      <c r="L255" s="165" t="s">
        <v>481</v>
      </c>
      <c r="M255" s="97"/>
      <c r="N255" s="97"/>
      <c r="O255" s="97"/>
      <c r="P255" s="97"/>
      <c r="Q255" s="97"/>
      <c r="R255" s="97"/>
      <c r="S255" s="97"/>
      <c r="T255" s="97"/>
      <c r="U255" s="97"/>
      <c r="V255" s="97"/>
      <c r="W255" s="166"/>
      <c r="X255" s="166"/>
      <c r="Y255" s="166"/>
      <c r="Z255" s="166"/>
    </row>
    <row r="256" ht="11.25" customHeight="1">
      <c r="A256" s="100" t="s">
        <v>4570</v>
      </c>
      <c r="B256" s="147" t="s">
        <v>4574</v>
      </c>
      <c r="C256" s="81" t="s">
        <v>89</v>
      </c>
      <c r="D256" s="100" t="s">
        <v>4577</v>
      </c>
      <c r="E256" s="148" t="s">
        <v>4578</v>
      </c>
      <c r="F256" s="407" t="s">
        <v>3870</v>
      </c>
      <c r="G256" s="81">
        <v>2.0</v>
      </c>
      <c r="H256" s="81">
        <v>2.0</v>
      </c>
      <c r="I256" s="101">
        <v>2.0</v>
      </c>
      <c r="J256" s="272">
        <v>20.0</v>
      </c>
      <c r="K256" s="593">
        <v>10.0</v>
      </c>
      <c r="L256" s="165" t="s">
        <v>481</v>
      </c>
      <c r="M256" s="97"/>
      <c r="N256" s="97"/>
      <c r="O256" s="97"/>
      <c r="P256" s="97"/>
      <c r="Q256" s="97"/>
      <c r="R256" s="97"/>
      <c r="S256" s="97"/>
      <c r="T256" s="97"/>
      <c r="U256" s="97"/>
      <c r="V256" s="97"/>
      <c r="W256" s="166"/>
      <c r="X256" s="166"/>
      <c r="Y256" s="166"/>
      <c r="Z256" s="166"/>
    </row>
    <row r="257" ht="11.25" customHeight="1">
      <c r="A257" s="100" t="s">
        <v>2673</v>
      </c>
      <c r="B257" s="100" t="s">
        <v>4579</v>
      </c>
      <c r="C257" s="81" t="s">
        <v>89</v>
      </c>
      <c r="D257" s="100" t="s">
        <v>4580</v>
      </c>
      <c r="E257" s="148" t="s">
        <v>4581</v>
      </c>
      <c r="F257" s="100" t="s">
        <v>4582</v>
      </c>
      <c r="G257" s="81">
        <v>1.0</v>
      </c>
      <c r="H257" s="81">
        <v>1.0</v>
      </c>
      <c r="I257" s="101">
        <v>2.0</v>
      </c>
      <c r="J257" s="272">
        <v>20.0</v>
      </c>
      <c r="K257" s="593">
        <v>20.0</v>
      </c>
      <c r="L257" s="136" t="s">
        <v>104</v>
      </c>
      <c r="M257" s="97"/>
      <c r="N257" s="97"/>
      <c r="O257" s="97"/>
      <c r="P257" s="97"/>
      <c r="Q257" s="97"/>
      <c r="R257" s="97"/>
      <c r="S257" s="97"/>
      <c r="T257" s="97"/>
      <c r="U257" s="97"/>
      <c r="V257" s="97"/>
      <c r="W257" s="166"/>
      <c r="X257" s="166"/>
      <c r="Y257" s="166"/>
      <c r="Z257" s="166"/>
    </row>
    <row r="258" ht="11.25" customHeight="1">
      <c r="A258" s="100" t="s">
        <v>2673</v>
      </c>
      <c r="B258" s="147" t="s">
        <v>4583</v>
      </c>
      <c r="C258" s="101" t="s">
        <v>89</v>
      </c>
      <c r="D258" s="104" t="s">
        <v>4584</v>
      </c>
      <c r="E258" s="260" t="s">
        <v>4585</v>
      </c>
      <c r="F258" s="104" t="s">
        <v>4474</v>
      </c>
      <c r="G258" s="81">
        <v>1.0</v>
      </c>
      <c r="H258" s="81">
        <v>1.0</v>
      </c>
      <c r="I258" s="101">
        <v>2.0</v>
      </c>
      <c r="J258" s="272">
        <v>20.0</v>
      </c>
      <c r="K258" s="593">
        <v>20.0</v>
      </c>
      <c r="L258" s="136" t="s">
        <v>104</v>
      </c>
      <c r="M258" s="97"/>
      <c r="N258" s="97"/>
      <c r="O258" s="97"/>
      <c r="P258" s="97"/>
      <c r="Q258" s="97"/>
      <c r="R258" s="97"/>
      <c r="S258" s="97"/>
      <c r="T258" s="97"/>
      <c r="U258" s="97"/>
      <c r="V258" s="97"/>
      <c r="W258" s="166"/>
      <c r="X258" s="166"/>
      <c r="Y258" s="166"/>
      <c r="Z258" s="166"/>
    </row>
    <row r="259" ht="11.25" customHeight="1">
      <c r="A259" s="147" t="s">
        <v>4586</v>
      </c>
      <c r="B259" s="147" t="s">
        <v>4587</v>
      </c>
      <c r="C259" s="101" t="s">
        <v>89</v>
      </c>
      <c r="D259" s="100" t="s">
        <v>4588</v>
      </c>
      <c r="E259" s="148" t="s">
        <v>4589</v>
      </c>
      <c r="F259" s="104" t="s">
        <v>4474</v>
      </c>
      <c r="G259" s="82">
        <v>1.0</v>
      </c>
      <c r="H259" s="503">
        <v>1.0</v>
      </c>
      <c r="I259" s="6">
        <v>2.0</v>
      </c>
      <c r="J259" s="413">
        <v>20.0</v>
      </c>
      <c r="K259" s="326">
        <v>20.0</v>
      </c>
      <c r="L259" s="136" t="s">
        <v>104</v>
      </c>
      <c r="M259" s="97"/>
      <c r="N259" s="97"/>
      <c r="O259" s="97"/>
      <c r="P259" s="97"/>
      <c r="Q259" s="97"/>
      <c r="R259" s="97"/>
      <c r="S259" s="97"/>
      <c r="T259" s="97"/>
      <c r="U259" s="97"/>
      <c r="V259" s="97"/>
      <c r="W259" s="166"/>
      <c r="X259" s="166"/>
      <c r="Y259" s="166"/>
      <c r="Z259" s="166"/>
    </row>
    <row r="260" ht="11.25" customHeight="1">
      <c r="A260" s="100" t="s">
        <v>2708</v>
      </c>
      <c r="B260" s="100" t="s">
        <v>2721</v>
      </c>
      <c r="C260" s="75" t="s">
        <v>89</v>
      </c>
      <c r="D260" s="100" t="s">
        <v>4590</v>
      </c>
      <c r="E260" s="148" t="s">
        <v>4591</v>
      </c>
      <c r="F260" s="100" t="s">
        <v>4592</v>
      </c>
      <c r="G260" s="81">
        <v>2.0</v>
      </c>
      <c r="H260" s="81">
        <v>2.0</v>
      </c>
      <c r="I260" s="86">
        <v>2.0</v>
      </c>
      <c r="J260" s="256">
        <v>20.0</v>
      </c>
      <c r="K260" s="594">
        <v>10.0</v>
      </c>
      <c r="L260" s="136" t="s">
        <v>105</v>
      </c>
      <c r="M260" s="97"/>
      <c r="N260" s="97"/>
      <c r="O260" s="97"/>
      <c r="P260" s="97"/>
      <c r="Q260" s="97"/>
      <c r="R260" s="97"/>
      <c r="S260" s="97"/>
      <c r="T260" s="97"/>
      <c r="U260" s="97"/>
      <c r="V260" s="97"/>
      <c r="W260" s="166"/>
      <c r="X260" s="166"/>
      <c r="Y260" s="166"/>
      <c r="Z260" s="166"/>
    </row>
    <row r="261" ht="11.25" customHeight="1">
      <c r="A261" s="100" t="s">
        <v>2708</v>
      </c>
      <c r="B261" s="100" t="s">
        <v>2721</v>
      </c>
      <c r="C261" s="75" t="s">
        <v>89</v>
      </c>
      <c r="D261" s="104" t="s">
        <v>4593</v>
      </c>
      <c r="E261" s="260" t="s">
        <v>4594</v>
      </c>
      <c r="F261" s="100" t="s">
        <v>4595</v>
      </c>
      <c r="G261" s="523">
        <v>2.0</v>
      </c>
      <c r="H261" s="595">
        <v>2.0</v>
      </c>
      <c r="I261" s="6">
        <v>2.0</v>
      </c>
      <c r="J261" s="413">
        <v>20.0</v>
      </c>
      <c r="K261" s="326">
        <v>10.0</v>
      </c>
      <c r="L261" s="136" t="s">
        <v>105</v>
      </c>
      <c r="M261" s="97"/>
      <c r="N261" s="97"/>
      <c r="O261" s="97"/>
      <c r="P261" s="97"/>
      <c r="Q261" s="97"/>
      <c r="R261" s="97"/>
      <c r="S261" s="97"/>
      <c r="T261" s="97"/>
      <c r="U261" s="97"/>
      <c r="V261" s="97"/>
      <c r="W261" s="166"/>
      <c r="X261" s="166"/>
      <c r="Y261" s="166"/>
      <c r="Z261" s="166"/>
    </row>
    <row r="262" ht="11.25" customHeight="1">
      <c r="A262" s="530" t="s">
        <v>2828</v>
      </c>
      <c r="B262" s="100" t="s">
        <v>2829</v>
      </c>
      <c r="C262" s="81" t="s">
        <v>89</v>
      </c>
      <c r="D262" s="81" t="s">
        <v>4596</v>
      </c>
      <c r="E262" s="219" t="s">
        <v>4597</v>
      </c>
      <c r="F262" s="100" t="s">
        <v>4598</v>
      </c>
      <c r="G262" s="81">
        <v>2.0</v>
      </c>
      <c r="H262" s="81">
        <v>2.0</v>
      </c>
      <c r="I262" s="86">
        <v>2.0</v>
      </c>
      <c r="J262" s="256">
        <v>20.0</v>
      </c>
      <c r="K262" s="594">
        <v>10.0</v>
      </c>
      <c r="L262" s="278" t="s">
        <v>4599</v>
      </c>
      <c r="M262" s="97"/>
      <c r="N262" s="97"/>
      <c r="O262" s="97"/>
      <c r="P262" s="97"/>
      <c r="Q262" s="97"/>
      <c r="R262" s="97"/>
      <c r="S262" s="97"/>
      <c r="T262" s="97"/>
      <c r="U262" s="97"/>
      <c r="V262" s="97"/>
      <c r="W262" s="166"/>
      <c r="X262" s="166"/>
      <c r="Y262" s="166"/>
      <c r="Z262" s="166"/>
    </row>
    <row r="263" ht="11.25" customHeight="1">
      <c r="A263" s="100" t="s">
        <v>2733</v>
      </c>
      <c r="B263" s="100" t="s">
        <v>2734</v>
      </c>
      <c r="C263" s="81" t="s">
        <v>89</v>
      </c>
      <c r="D263" s="81" t="s">
        <v>4600</v>
      </c>
      <c r="E263" s="219" t="s">
        <v>4601</v>
      </c>
      <c r="F263" s="100" t="s">
        <v>4602</v>
      </c>
      <c r="G263" s="123">
        <v>1.0</v>
      </c>
      <c r="H263" s="554">
        <v>1.0</v>
      </c>
      <c r="I263" s="6">
        <v>6.0</v>
      </c>
      <c r="J263" s="413">
        <v>20.0</v>
      </c>
      <c r="K263" s="326">
        <v>20.0</v>
      </c>
      <c r="L263" s="278" t="s">
        <v>4599</v>
      </c>
      <c r="M263" s="97"/>
      <c r="N263" s="97"/>
      <c r="O263" s="97"/>
      <c r="P263" s="97"/>
      <c r="Q263" s="97"/>
      <c r="R263" s="97"/>
      <c r="S263" s="97"/>
      <c r="T263" s="97"/>
      <c r="U263" s="97"/>
      <c r="V263" s="97"/>
      <c r="W263" s="166"/>
      <c r="X263" s="166"/>
      <c r="Y263" s="166"/>
      <c r="Z263" s="166"/>
    </row>
    <row r="264" ht="11.25" customHeight="1">
      <c r="A264" s="100" t="s">
        <v>2733</v>
      </c>
      <c r="B264" s="100" t="s">
        <v>2734</v>
      </c>
      <c r="C264" s="81" t="s">
        <v>89</v>
      </c>
      <c r="D264" s="92" t="s">
        <v>4603</v>
      </c>
      <c r="E264" s="224" t="s">
        <v>4604</v>
      </c>
      <c r="F264" s="407"/>
      <c r="G264" s="123">
        <v>1.0</v>
      </c>
      <c r="H264" s="554">
        <v>1.0</v>
      </c>
      <c r="I264" s="6">
        <v>6.0</v>
      </c>
      <c r="J264" s="413">
        <v>20.0</v>
      </c>
      <c r="K264" s="326">
        <v>20.0</v>
      </c>
      <c r="L264" s="278" t="s">
        <v>4599</v>
      </c>
      <c r="M264" s="97"/>
      <c r="N264" s="97"/>
      <c r="O264" s="97"/>
      <c r="P264" s="97"/>
      <c r="Q264" s="97"/>
      <c r="R264" s="97"/>
      <c r="S264" s="97"/>
      <c r="T264" s="97"/>
      <c r="U264" s="97"/>
      <c r="V264" s="97"/>
      <c r="W264" s="166"/>
      <c r="X264" s="166"/>
      <c r="Y264" s="166"/>
      <c r="Z264" s="166"/>
    </row>
    <row r="265" ht="11.25" customHeight="1">
      <c r="A265" s="165" t="s">
        <v>4605</v>
      </c>
      <c r="B265" s="165" t="s">
        <v>4606</v>
      </c>
      <c r="C265" s="81" t="s">
        <v>89</v>
      </c>
      <c r="D265" s="92" t="s">
        <v>4607</v>
      </c>
      <c r="E265" s="224" t="s">
        <v>4608</v>
      </c>
      <c r="F265" s="165" t="s">
        <v>4609</v>
      </c>
      <c r="G265" s="6">
        <v>3.0</v>
      </c>
      <c r="H265" s="6">
        <v>3.0</v>
      </c>
      <c r="I265" s="6">
        <v>3.0</v>
      </c>
      <c r="J265" s="413">
        <v>20.0</v>
      </c>
      <c r="K265" s="326">
        <v>6.66</v>
      </c>
      <c r="L265" s="278" t="s">
        <v>4599</v>
      </c>
      <c r="M265" s="97"/>
      <c r="N265" s="97"/>
      <c r="O265" s="97"/>
      <c r="P265" s="97"/>
      <c r="Q265" s="97"/>
      <c r="R265" s="97"/>
      <c r="S265" s="97"/>
      <c r="T265" s="97"/>
      <c r="U265" s="97"/>
      <c r="V265" s="97"/>
      <c r="W265" s="166"/>
      <c r="X265" s="166"/>
      <c r="Y265" s="166"/>
      <c r="Z265" s="166"/>
    </row>
    <row r="266" ht="11.25" customHeight="1">
      <c r="A266" s="530" t="s">
        <v>2916</v>
      </c>
      <c r="B266" s="100" t="s">
        <v>2917</v>
      </c>
      <c r="C266" s="81" t="s">
        <v>89</v>
      </c>
      <c r="D266" s="92" t="s">
        <v>4610</v>
      </c>
      <c r="E266" s="224" t="s">
        <v>4611</v>
      </c>
      <c r="F266" s="407" t="s">
        <v>4612</v>
      </c>
      <c r="G266" s="81">
        <v>1.0</v>
      </c>
      <c r="H266" s="81">
        <v>3.0</v>
      </c>
      <c r="I266" s="81">
        <v>3.0</v>
      </c>
      <c r="J266" s="220">
        <v>20.0</v>
      </c>
      <c r="K266" s="365">
        <v>6.66</v>
      </c>
      <c r="L266" s="278" t="s">
        <v>4599</v>
      </c>
      <c r="M266" s="97"/>
      <c r="N266" s="97"/>
      <c r="O266" s="97"/>
      <c r="P266" s="97"/>
      <c r="Q266" s="97"/>
      <c r="R266" s="97"/>
      <c r="S266" s="97"/>
      <c r="T266" s="97"/>
      <c r="U266" s="97"/>
      <c r="V266" s="97"/>
      <c r="W266" s="166"/>
      <c r="X266" s="166"/>
      <c r="Y266" s="166"/>
      <c r="Z266" s="166"/>
    </row>
    <row r="267" ht="11.25" customHeight="1">
      <c r="A267" s="104" t="s">
        <v>2785</v>
      </c>
      <c r="B267" s="104" t="s">
        <v>2786</v>
      </c>
      <c r="C267" s="75" t="s">
        <v>89</v>
      </c>
      <c r="D267" s="81" t="s">
        <v>4613</v>
      </c>
      <c r="E267" s="224" t="s">
        <v>4614</v>
      </c>
      <c r="F267" s="407" t="s">
        <v>4615</v>
      </c>
      <c r="G267" s="81">
        <v>2.0</v>
      </c>
      <c r="H267" s="81">
        <v>1.0</v>
      </c>
      <c r="I267" s="81">
        <v>5.0</v>
      </c>
      <c r="J267" s="220">
        <v>20.0</v>
      </c>
      <c r="K267" s="365">
        <v>10.0</v>
      </c>
      <c r="L267" s="278" t="s">
        <v>4599</v>
      </c>
      <c r="M267" s="97"/>
      <c r="N267" s="97"/>
      <c r="O267" s="97"/>
      <c r="P267" s="97"/>
      <c r="Q267" s="97"/>
      <c r="R267" s="97"/>
      <c r="S267" s="97"/>
      <c r="T267" s="97"/>
      <c r="U267" s="97"/>
      <c r="V267" s="97"/>
      <c r="W267" s="166"/>
      <c r="X267" s="166"/>
      <c r="Y267" s="166"/>
      <c r="Z267" s="166"/>
    </row>
    <row r="268" ht="11.25" customHeight="1">
      <c r="A268" s="530" t="s">
        <v>4616</v>
      </c>
      <c r="B268" s="100" t="s">
        <v>4616</v>
      </c>
      <c r="C268" s="81" t="s">
        <v>89</v>
      </c>
      <c r="D268" s="81" t="s">
        <v>4617</v>
      </c>
      <c r="E268" s="219" t="s">
        <v>4618</v>
      </c>
      <c r="F268" s="148" t="s">
        <v>4618</v>
      </c>
      <c r="G268" s="81">
        <v>3.0</v>
      </c>
      <c r="H268" s="81">
        <v>3.0</v>
      </c>
      <c r="I268" s="86">
        <v>3.0</v>
      </c>
      <c r="J268" s="256">
        <v>20.0</v>
      </c>
      <c r="K268" s="594">
        <v>6.66</v>
      </c>
      <c r="L268" s="278" t="s">
        <v>4599</v>
      </c>
      <c r="M268" s="97"/>
      <c r="N268" s="97"/>
      <c r="O268" s="97"/>
      <c r="P268" s="97"/>
      <c r="Q268" s="97"/>
      <c r="R268" s="97"/>
      <c r="S268" s="97"/>
      <c r="T268" s="97"/>
      <c r="U268" s="97"/>
      <c r="V268" s="97"/>
      <c r="W268" s="166"/>
      <c r="X268" s="166"/>
      <c r="Y268" s="166"/>
      <c r="Z268" s="166"/>
    </row>
    <row r="269" ht="11.25" customHeight="1">
      <c r="A269" s="530" t="s">
        <v>4599</v>
      </c>
      <c r="B269" s="100" t="s">
        <v>4619</v>
      </c>
      <c r="C269" s="81" t="s">
        <v>89</v>
      </c>
      <c r="D269" s="81" t="s">
        <v>4620</v>
      </c>
      <c r="E269" s="219" t="s">
        <v>4621</v>
      </c>
      <c r="F269" s="100" t="s">
        <v>4622</v>
      </c>
      <c r="G269" s="81">
        <v>1.0</v>
      </c>
      <c r="H269" s="81">
        <v>1.0</v>
      </c>
      <c r="I269" s="86">
        <v>1.0</v>
      </c>
      <c r="J269" s="256">
        <v>10.0</v>
      </c>
      <c r="K269" s="594">
        <v>10.0</v>
      </c>
      <c r="L269" s="278" t="s">
        <v>4599</v>
      </c>
      <c r="M269" s="97"/>
      <c r="N269" s="97"/>
      <c r="O269" s="97"/>
      <c r="P269" s="97"/>
      <c r="Q269" s="97"/>
      <c r="R269" s="97"/>
      <c r="S269" s="97"/>
      <c r="T269" s="97"/>
      <c r="U269" s="97"/>
      <c r="V269" s="97"/>
      <c r="W269" s="166"/>
      <c r="X269" s="166"/>
      <c r="Y269" s="166"/>
      <c r="Z269" s="166"/>
    </row>
    <row r="270" ht="11.25" customHeight="1">
      <c r="A270" s="100" t="s">
        <v>2974</v>
      </c>
      <c r="B270" s="104" t="s">
        <v>2975</v>
      </c>
      <c r="C270" s="81" t="s">
        <v>89</v>
      </c>
      <c r="D270" s="100" t="s">
        <v>4623</v>
      </c>
      <c r="E270" s="148" t="s">
        <v>4624</v>
      </c>
      <c r="F270" s="100" t="s">
        <v>4625</v>
      </c>
      <c r="G270" s="81">
        <v>3.0</v>
      </c>
      <c r="H270" s="247">
        <v>2.0</v>
      </c>
      <c r="I270" s="101">
        <v>3.0</v>
      </c>
      <c r="J270" s="272">
        <v>10.0</v>
      </c>
      <c r="K270" s="593">
        <v>3.33</v>
      </c>
      <c r="L270" s="136" t="s">
        <v>111</v>
      </c>
      <c r="M270" s="97"/>
      <c r="N270" s="97"/>
      <c r="O270" s="97"/>
      <c r="P270" s="97"/>
      <c r="Q270" s="97"/>
      <c r="R270" s="97"/>
      <c r="S270" s="97"/>
      <c r="T270" s="97"/>
      <c r="U270" s="97"/>
      <c r="V270" s="97"/>
      <c r="W270" s="166"/>
      <c r="X270" s="166"/>
      <c r="Y270" s="166"/>
      <c r="Z270" s="166"/>
    </row>
    <row r="271" ht="11.25" customHeight="1">
      <c r="A271" s="100" t="s">
        <v>2974</v>
      </c>
      <c r="B271" s="104" t="s">
        <v>2975</v>
      </c>
      <c r="C271" s="81" t="s">
        <v>89</v>
      </c>
      <c r="D271" s="104" t="s">
        <v>4626</v>
      </c>
      <c r="E271" s="260" t="s">
        <v>4627</v>
      </c>
      <c r="F271" s="104" t="s">
        <v>4628</v>
      </c>
      <c r="G271" s="523">
        <v>3.0</v>
      </c>
      <c r="H271" s="524">
        <v>2.0</v>
      </c>
      <c r="I271" s="81">
        <v>3.0</v>
      </c>
      <c r="J271" s="221">
        <v>20.0</v>
      </c>
      <c r="K271" s="365">
        <v>6.66</v>
      </c>
      <c r="L271" s="136" t="s">
        <v>111</v>
      </c>
      <c r="M271" s="97"/>
      <c r="N271" s="97"/>
      <c r="O271" s="97"/>
      <c r="P271" s="97"/>
      <c r="Q271" s="97"/>
      <c r="R271" s="97"/>
      <c r="S271" s="97"/>
      <c r="T271" s="97"/>
      <c r="U271" s="97"/>
      <c r="V271" s="97"/>
      <c r="W271" s="166"/>
      <c r="X271" s="166"/>
      <c r="Y271" s="166"/>
      <c r="Z271" s="166"/>
    </row>
    <row r="272" ht="11.25" customHeight="1">
      <c r="A272" s="147" t="s">
        <v>4629</v>
      </c>
      <c r="B272" s="147" t="s">
        <v>4630</v>
      </c>
      <c r="C272" s="101" t="s">
        <v>89</v>
      </c>
      <c r="D272" s="100" t="s">
        <v>4631</v>
      </c>
      <c r="E272" s="148" t="s">
        <v>4632</v>
      </c>
      <c r="F272" s="100" t="s">
        <v>4625</v>
      </c>
      <c r="G272" s="82">
        <v>2.0</v>
      </c>
      <c r="H272" s="250">
        <v>1.0</v>
      </c>
      <c r="I272" s="81">
        <v>3.0</v>
      </c>
      <c r="J272" s="221">
        <v>10.0</v>
      </c>
      <c r="K272" s="365">
        <v>5.0</v>
      </c>
      <c r="L272" s="136" t="s">
        <v>111</v>
      </c>
      <c r="M272" s="97"/>
      <c r="N272" s="97"/>
      <c r="O272" s="97"/>
      <c r="P272" s="97"/>
      <c r="Q272" s="97"/>
      <c r="R272" s="97"/>
      <c r="S272" s="97"/>
      <c r="T272" s="97"/>
      <c r="U272" s="97"/>
      <c r="V272" s="97"/>
      <c r="W272" s="166"/>
      <c r="X272" s="166"/>
      <c r="Y272" s="166"/>
      <c r="Z272" s="166"/>
    </row>
    <row r="273" ht="11.25" customHeight="1">
      <c r="A273" s="100" t="s">
        <v>2983</v>
      </c>
      <c r="B273" s="104" t="s">
        <v>4633</v>
      </c>
      <c r="C273" s="81" t="s">
        <v>89</v>
      </c>
      <c r="D273" s="97" t="s">
        <v>4634</v>
      </c>
      <c r="E273" s="148" t="s">
        <v>4635</v>
      </c>
      <c r="F273" s="596" t="s">
        <v>4636</v>
      </c>
      <c r="G273" s="323">
        <v>1.0</v>
      </c>
      <c r="H273" s="542">
        <v>1.0</v>
      </c>
      <c r="I273" s="51">
        <v>1.0</v>
      </c>
      <c r="J273" s="285">
        <v>20.0</v>
      </c>
      <c r="K273" s="543">
        <v>20.0</v>
      </c>
      <c r="L273" s="136" t="s">
        <v>112</v>
      </c>
      <c r="M273" s="97"/>
      <c r="N273" s="97"/>
      <c r="O273" s="97"/>
      <c r="P273" s="97"/>
      <c r="Q273" s="97"/>
      <c r="R273" s="97"/>
      <c r="S273" s="97"/>
      <c r="T273" s="97"/>
      <c r="U273" s="97"/>
      <c r="V273" s="97"/>
      <c r="W273" s="166"/>
      <c r="X273" s="166"/>
      <c r="Y273" s="166"/>
      <c r="Z273" s="166"/>
    </row>
    <row r="274" ht="11.25" customHeight="1">
      <c r="A274" s="100" t="s">
        <v>2983</v>
      </c>
      <c r="B274" s="104" t="s">
        <v>4633</v>
      </c>
      <c r="C274" s="81" t="s">
        <v>89</v>
      </c>
      <c r="D274" s="108" t="s">
        <v>4637</v>
      </c>
      <c r="E274" s="148" t="s">
        <v>4638</v>
      </c>
      <c r="F274" s="596" t="s">
        <v>4639</v>
      </c>
      <c r="G274" s="323">
        <v>1.0</v>
      </c>
      <c r="H274" s="542">
        <v>1.0</v>
      </c>
      <c r="I274" s="51">
        <v>1.0</v>
      </c>
      <c r="J274" s="285">
        <v>20.0</v>
      </c>
      <c r="K274" s="543">
        <v>20.0</v>
      </c>
      <c r="L274" s="136" t="s">
        <v>112</v>
      </c>
      <c r="M274" s="97"/>
      <c r="N274" s="97"/>
      <c r="O274" s="97"/>
      <c r="P274" s="97"/>
      <c r="Q274" s="97"/>
      <c r="R274" s="97"/>
      <c r="S274" s="97"/>
      <c r="T274" s="97"/>
      <c r="U274" s="97"/>
      <c r="V274" s="97"/>
      <c r="W274" s="166"/>
      <c r="X274" s="166"/>
      <c r="Y274" s="166"/>
      <c r="Z274" s="166"/>
    </row>
    <row r="275" ht="11.25" customHeight="1">
      <c r="A275" s="100" t="s">
        <v>2983</v>
      </c>
      <c r="B275" s="104" t="s">
        <v>4640</v>
      </c>
      <c r="C275" s="81" t="s">
        <v>89</v>
      </c>
      <c r="D275" s="597" t="s">
        <v>4641</v>
      </c>
      <c r="E275" s="148" t="s">
        <v>4642</v>
      </c>
      <c r="F275" s="596" t="s">
        <v>4643</v>
      </c>
      <c r="G275" s="323">
        <v>1.0</v>
      </c>
      <c r="H275" s="542">
        <v>1.0</v>
      </c>
      <c r="I275" s="51">
        <v>1.0</v>
      </c>
      <c r="J275" s="324">
        <v>20.0</v>
      </c>
      <c r="K275" s="535">
        <v>20.0</v>
      </c>
      <c r="L275" s="136" t="s">
        <v>112</v>
      </c>
      <c r="M275" s="97"/>
      <c r="N275" s="97"/>
      <c r="O275" s="97"/>
      <c r="P275" s="97"/>
      <c r="Q275" s="97"/>
      <c r="R275" s="97"/>
      <c r="S275" s="97"/>
      <c r="T275" s="97"/>
      <c r="U275" s="97"/>
      <c r="V275" s="97"/>
      <c r="W275" s="166"/>
      <c r="X275" s="166"/>
      <c r="Y275" s="166"/>
      <c r="Z275" s="166"/>
    </row>
    <row r="276" ht="11.25" customHeight="1">
      <c r="A276" s="100" t="s">
        <v>3101</v>
      </c>
      <c r="B276" s="528" t="s">
        <v>4644</v>
      </c>
      <c r="C276" s="81" t="s">
        <v>89</v>
      </c>
      <c r="D276" s="528" t="s">
        <v>4645</v>
      </c>
      <c r="E276" s="148" t="s">
        <v>4646</v>
      </c>
      <c r="F276" s="143" t="s">
        <v>4647</v>
      </c>
      <c r="G276" s="323">
        <v>1.0</v>
      </c>
      <c r="H276" s="542">
        <v>1.0</v>
      </c>
      <c r="I276" s="51">
        <v>3.0</v>
      </c>
      <c r="J276" s="324">
        <v>20.0</v>
      </c>
      <c r="K276" s="535">
        <v>20.0</v>
      </c>
      <c r="L276" s="136" t="s">
        <v>112</v>
      </c>
      <c r="M276" s="97"/>
      <c r="N276" s="97"/>
      <c r="O276" s="97"/>
      <c r="P276" s="97"/>
      <c r="Q276" s="97"/>
      <c r="R276" s="97"/>
      <c r="S276" s="97"/>
      <c r="T276" s="97"/>
      <c r="U276" s="97"/>
      <c r="V276" s="97"/>
      <c r="W276" s="166"/>
      <c r="X276" s="166"/>
      <c r="Y276" s="166"/>
      <c r="Z276" s="166"/>
    </row>
    <row r="277" ht="11.25" customHeight="1">
      <c r="A277" s="100" t="s">
        <v>3078</v>
      </c>
      <c r="B277" s="104" t="s">
        <v>3079</v>
      </c>
      <c r="C277" s="81" t="s">
        <v>89</v>
      </c>
      <c r="D277" s="108" t="s">
        <v>4648</v>
      </c>
      <c r="E277" s="100" t="s">
        <v>4649</v>
      </c>
      <c r="F277" s="100" t="s">
        <v>4650</v>
      </c>
      <c r="G277" s="82">
        <v>1.0</v>
      </c>
      <c r="H277" s="250">
        <v>1.0</v>
      </c>
      <c r="I277" s="81">
        <v>3.0</v>
      </c>
      <c r="J277" s="221">
        <v>20.0</v>
      </c>
      <c r="K277" s="365">
        <v>20.0</v>
      </c>
      <c r="L277" s="136" t="s">
        <v>112</v>
      </c>
      <c r="M277" s="97"/>
      <c r="N277" s="97"/>
      <c r="O277" s="97"/>
      <c r="P277" s="97"/>
      <c r="Q277" s="97"/>
      <c r="R277" s="97"/>
      <c r="S277" s="97"/>
      <c r="T277" s="97"/>
      <c r="U277" s="97"/>
      <c r="V277" s="97"/>
      <c r="W277" s="166"/>
      <c r="X277" s="166"/>
      <c r="Y277" s="166"/>
      <c r="Z277" s="166"/>
    </row>
    <row r="278" ht="11.25" customHeight="1">
      <c r="A278" s="100" t="s">
        <v>2983</v>
      </c>
      <c r="B278" s="104" t="s">
        <v>3107</v>
      </c>
      <c r="C278" s="81" t="s">
        <v>89</v>
      </c>
      <c r="D278" s="597" t="s">
        <v>4641</v>
      </c>
      <c r="E278" s="148" t="s">
        <v>4642</v>
      </c>
      <c r="F278" s="596" t="s">
        <v>4643</v>
      </c>
      <c r="G278" s="323">
        <v>1.0</v>
      </c>
      <c r="H278" s="542">
        <v>1.0</v>
      </c>
      <c r="I278" s="51">
        <v>1.0</v>
      </c>
      <c r="J278" s="324">
        <v>20.0</v>
      </c>
      <c r="K278" s="535">
        <v>20.0</v>
      </c>
      <c r="L278" s="136" t="s">
        <v>112</v>
      </c>
      <c r="M278" s="97"/>
      <c r="N278" s="97"/>
      <c r="O278" s="97"/>
      <c r="P278" s="97"/>
      <c r="Q278" s="97"/>
      <c r="R278" s="97"/>
      <c r="S278" s="97"/>
      <c r="T278" s="97"/>
      <c r="U278" s="97"/>
      <c r="V278" s="97"/>
      <c r="W278" s="166"/>
      <c r="X278" s="166"/>
      <c r="Y278" s="166"/>
      <c r="Z278" s="166"/>
    </row>
    <row r="279" ht="11.25" customHeight="1">
      <c r="A279" s="100" t="s">
        <v>2983</v>
      </c>
      <c r="B279" s="104" t="s">
        <v>3123</v>
      </c>
      <c r="C279" s="81" t="s">
        <v>89</v>
      </c>
      <c r="D279" s="597" t="s">
        <v>4641</v>
      </c>
      <c r="E279" s="148" t="s">
        <v>4642</v>
      </c>
      <c r="F279" s="596" t="s">
        <v>4643</v>
      </c>
      <c r="G279" s="323">
        <v>1.0</v>
      </c>
      <c r="H279" s="542">
        <v>1.0</v>
      </c>
      <c r="I279" s="51">
        <v>1.0</v>
      </c>
      <c r="J279" s="324">
        <v>20.0</v>
      </c>
      <c r="K279" s="535">
        <v>20.0</v>
      </c>
      <c r="L279" s="136" t="s">
        <v>112</v>
      </c>
      <c r="M279" s="97"/>
      <c r="N279" s="97"/>
      <c r="O279" s="97"/>
      <c r="P279" s="97"/>
      <c r="Q279" s="97"/>
      <c r="R279" s="97"/>
      <c r="S279" s="97"/>
      <c r="T279" s="97"/>
      <c r="U279" s="97"/>
      <c r="V279" s="97"/>
      <c r="W279" s="166"/>
      <c r="X279" s="166"/>
      <c r="Y279" s="166"/>
      <c r="Z279" s="166"/>
    </row>
    <row r="280" ht="11.25" customHeight="1">
      <c r="A280" s="100" t="s">
        <v>2983</v>
      </c>
      <c r="B280" s="528" t="s">
        <v>4651</v>
      </c>
      <c r="C280" s="81" t="s">
        <v>89</v>
      </c>
      <c r="D280" s="528" t="s">
        <v>4652</v>
      </c>
      <c r="E280" s="143" t="s">
        <v>4653</v>
      </c>
      <c r="F280" s="143" t="s">
        <v>4654</v>
      </c>
      <c r="G280" s="323">
        <v>1.0</v>
      </c>
      <c r="H280" s="542">
        <v>1.0</v>
      </c>
      <c r="I280" s="51">
        <v>1.0</v>
      </c>
      <c r="J280" s="324">
        <v>20.0</v>
      </c>
      <c r="K280" s="535">
        <v>20.0</v>
      </c>
      <c r="L280" s="136" t="s">
        <v>112</v>
      </c>
      <c r="M280" s="97"/>
      <c r="N280" s="97"/>
      <c r="O280" s="97"/>
      <c r="P280" s="97"/>
      <c r="Q280" s="97"/>
      <c r="R280" s="97"/>
      <c r="S280" s="97"/>
      <c r="T280" s="97"/>
      <c r="U280" s="97"/>
      <c r="V280" s="97"/>
      <c r="W280" s="166"/>
      <c r="X280" s="166"/>
      <c r="Y280" s="166"/>
      <c r="Z280" s="166"/>
    </row>
    <row r="281" ht="11.25" customHeight="1">
      <c r="A281" s="100" t="s">
        <v>2983</v>
      </c>
      <c r="B281" s="598" t="s">
        <v>4655</v>
      </c>
      <c r="C281" s="81" t="s">
        <v>89</v>
      </c>
      <c r="D281" s="597" t="s">
        <v>4641</v>
      </c>
      <c r="E281" s="148" t="s">
        <v>4642</v>
      </c>
      <c r="F281" s="596" t="s">
        <v>4643</v>
      </c>
      <c r="G281" s="323">
        <v>1.0</v>
      </c>
      <c r="H281" s="542">
        <v>1.0</v>
      </c>
      <c r="I281" s="51">
        <v>1.0</v>
      </c>
      <c r="J281" s="324">
        <v>20.0</v>
      </c>
      <c r="K281" s="535">
        <v>20.0</v>
      </c>
      <c r="L281" s="136" t="s">
        <v>112</v>
      </c>
      <c r="M281" s="97"/>
      <c r="N281" s="97"/>
      <c r="O281" s="97"/>
      <c r="P281" s="97"/>
      <c r="Q281" s="97"/>
      <c r="R281" s="97"/>
      <c r="S281" s="97"/>
      <c r="T281" s="97"/>
      <c r="U281" s="97"/>
      <c r="V281" s="97"/>
      <c r="W281" s="166"/>
      <c r="X281" s="166"/>
      <c r="Y281" s="166"/>
      <c r="Z281" s="166"/>
    </row>
    <row r="282" ht="11.25" customHeight="1">
      <c r="A282" s="100" t="s">
        <v>2983</v>
      </c>
      <c r="B282" s="528" t="s">
        <v>4656</v>
      </c>
      <c r="C282" s="81" t="s">
        <v>89</v>
      </c>
      <c r="D282" s="597" t="s">
        <v>4641</v>
      </c>
      <c r="E282" s="148" t="s">
        <v>4642</v>
      </c>
      <c r="F282" s="596" t="s">
        <v>4643</v>
      </c>
      <c r="G282" s="323">
        <v>1.0</v>
      </c>
      <c r="H282" s="542">
        <v>1.0</v>
      </c>
      <c r="I282" s="51">
        <v>1.0</v>
      </c>
      <c r="J282" s="324">
        <v>20.0</v>
      </c>
      <c r="K282" s="535">
        <v>20.0</v>
      </c>
      <c r="L282" s="136" t="s">
        <v>112</v>
      </c>
      <c r="M282" s="97"/>
      <c r="N282" s="97"/>
      <c r="O282" s="97"/>
      <c r="P282" s="97"/>
      <c r="Q282" s="97"/>
      <c r="R282" s="97"/>
      <c r="S282" s="97"/>
      <c r="T282" s="97"/>
      <c r="U282" s="97"/>
      <c r="V282" s="97"/>
      <c r="W282" s="166"/>
      <c r="X282" s="166"/>
      <c r="Y282" s="166"/>
      <c r="Z282" s="166"/>
    </row>
    <row r="283" ht="11.25" customHeight="1">
      <c r="A283" s="100" t="s">
        <v>2983</v>
      </c>
      <c r="B283" s="528" t="s">
        <v>3147</v>
      </c>
      <c r="C283" s="81" t="s">
        <v>89</v>
      </c>
      <c r="D283" s="597" t="s">
        <v>4641</v>
      </c>
      <c r="E283" s="148" t="s">
        <v>4642</v>
      </c>
      <c r="F283" s="596" t="s">
        <v>4643</v>
      </c>
      <c r="G283" s="323">
        <v>1.0</v>
      </c>
      <c r="H283" s="542">
        <v>1.0</v>
      </c>
      <c r="I283" s="51">
        <v>1.0</v>
      </c>
      <c r="J283" s="324">
        <v>20.0</v>
      </c>
      <c r="K283" s="535">
        <v>20.0</v>
      </c>
      <c r="L283" s="136" t="s">
        <v>112</v>
      </c>
      <c r="M283" s="97"/>
      <c r="N283" s="97"/>
      <c r="O283" s="97"/>
      <c r="P283" s="97"/>
      <c r="Q283" s="97"/>
      <c r="R283" s="97"/>
      <c r="S283" s="97"/>
      <c r="T283" s="97"/>
      <c r="U283" s="97"/>
      <c r="V283" s="97"/>
      <c r="W283" s="166"/>
      <c r="X283" s="166"/>
      <c r="Y283" s="166"/>
      <c r="Z283" s="166"/>
    </row>
    <row r="284" ht="11.25" customHeight="1">
      <c r="A284" s="100" t="s">
        <v>4657</v>
      </c>
      <c r="B284" s="528" t="s">
        <v>4658</v>
      </c>
      <c r="C284" s="81" t="s">
        <v>89</v>
      </c>
      <c r="D284" s="528" t="s">
        <v>4659</v>
      </c>
      <c r="E284" s="223" t="s">
        <v>4660</v>
      </c>
      <c r="F284" s="599" t="s">
        <v>4661</v>
      </c>
      <c r="G284" s="323">
        <v>1.0</v>
      </c>
      <c r="H284" s="542">
        <v>1.0</v>
      </c>
      <c r="I284" s="51">
        <v>4.0</v>
      </c>
      <c r="J284" s="324">
        <v>20.0</v>
      </c>
      <c r="K284" s="600">
        <v>20.0</v>
      </c>
      <c r="L284" s="136" t="s">
        <v>112</v>
      </c>
      <c r="M284" s="97"/>
      <c r="N284" s="97"/>
      <c r="O284" s="97"/>
      <c r="P284" s="97"/>
      <c r="Q284" s="97"/>
      <c r="R284" s="97"/>
      <c r="S284" s="97"/>
      <c r="T284" s="97"/>
      <c r="U284" s="97"/>
      <c r="V284" s="97"/>
      <c r="W284" s="166"/>
      <c r="X284" s="166"/>
      <c r="Y284" s="166"/>
      <c r="Z284" s="166"/>
    </row>
    <row r="285" ht="11.25" customHeight="1">
      <c r="A285" s="100" t="s">
        <v>4662</v>
      </c>
      <c r="B285" s="100" t="s">
        <v>2380</v>
      </c>
      <c r="C285" s="81" t="s">
        <v>89</v>
      </c>
      <c r="D285" s="95" t="s">
        <v>4663</v>
      </c>
      <c r="E285" s="219" t="s">
        <v>4664</v>
      </c>
      <c r="F285" s="407" t="s">
        <v>4665</v>
      </c>
      <c r="G285" s="81">
        <v>2.0</v>
      </c>
      <c r="H285" s="81">
        <v>2.0</v>
      </c>
      <c r="I285" s="81">
        <v>3.0</v>
      </c>
      <c r="J285" s="601">
        <v>20.0</v>
      </c>
      <c r="K285" s="326">
        <v>10.0</v>
      </c>
      <c r="L285" s="136" t="s">
        <v>113</v>
      </c>
      <c r="M285" s="97"/>
      <c r="N285" s="97"/>
      <c r="O285" s="97"/>
      <c r="P285" s="97"/>
      <c r="Q285" s="97"/>
      <c r="R285" s="97"/>
      <c r="S285" s="97"/>
      <c r="T285" s="97"/>
      <c r="U285" s="97"/>
      <c r="V285" s="97"/>
      <c r="W285" s="166"/>
      <c r="X285" s="166"/>
      <c r="Y285" s="166"/>
      <c r="Z285" s="166"/>
    </row>
    <row r="286" ht="11.25" customHeight="1">
      <c r="A286" s="100" t="s">
        <v>4662</v>
      </c>
      <c r="B286" s="100" t="s">
        <v>2380</v>
      </c>
      <c r="C286" s="81" t="s">
        <v>89</v>
      </c>
      <c r="D286" s="95" t="s">
        <v>4666</v>
      </c>
      <c r="E286" s="88" t="s">
        <v>4667</v>
      </c>
      <c r="F286" s="407" t="s">
        <v>4668</v>
      </c>
      <c r="G286" s="81">
        <v>2.0</v>
      </c>
      <c r="H286" s="81">
        <v>2.0</v>
      </c>
      <c r="I286" s="81">
        <v>3.0</v>
      </c>
      <c r="J286" s="601">
        <v>20.0</v>
      </c>
      <c r="K286" s="326">
        <v>10.0</v>
      </c>
      <c r="L286" s="136" t="s">
        <v>113</v>
      </c>
      <c r="M286" s="97"/>
      <c r="N286" s="97"/>
      <c r="O286" s="97"/>
      <c r="P286" s="97"/>
      <c r="Q286" s="97"/>
      <c r="R286" s="97"/>
      <c r="S286" s="97"/>
      <c r="T286" s="97"/>
      <c r="U286" s="97"/>
      <c r="V286" s="97"/>
      <c r="W286" s="166"/>
      <c r="X286" s="166"/>
      <c r="Y286" s="166"/>
      <c r="Z286" s="166"/>
    </row>
    <row r="287" ht="11.25" customHeight="1">
      <c r="A287" s="100" t="s">
        <v>4662</v>
      </c>
      <c r="B287" s="100" t="s">
        <v>2380</v>
      </c>
      <c r="C287" s="81" t="s">
        <v>89</v>
      </c>
      <c r="D287" s="95" t="s">
        <v>4669</v>
      </c>
      <c r="E287" s="88" t="s">
        <v>4670</v>
      </c>
      <c r="F287" s="407" t="s">
        <v>4668</v>
      </c>
      <c r="G287" s="81">
        <v>2.0</v>
      </c>
      <c r="H287" s="81">
        <v>2.0</v>
      </c>
      <c r="I287" s="81">
        <v>3.0</v>
      </c>
      <c r="J287" s="601">
        <v>20.0</v>
      </c>
      <c r="K287" s="326">
        <v>10.0</v>
      </c>
      <c r="L287" s="136" t="s">
        <v>113</v>
      </c>
      <c r="M287" s="97"/>
      <c r="N287" s="97"/>
      <c r="O287" s="97"/>
      <c r="P287" s="97"/>
      <c r="Q287" s="97"/>
      <c r="R287" s="97"/>
      <c r="S287" s="97"/>
      <c r="T287" s="97"/>
      <c r="U287" s="97"/>
      <c r="V287" s="97"/>
      <c r="W287" s="166"/>
      <c r="X287" s="166"/>
      <c r="Y287" s="166"/>
      <c r="Z287" s="166"/>
    </row>
    <row r="288" ht="11.25" customHeight="1">
      <c r="A288" s="100" t="s">
        <v>4662</v>
      </c>
      <c r="B288" s="100" t="s">
        <v>2380</v>
      </c>
      <c r="C288" s="81" t="s">
        <v>89</v>
      </c>
      <c r="D288" s="95" t="s">
        <v>4671</v>
      </c>
      <c r="E288" s="88" t="s">
        <v>4672</v>
      </c>
      <c r="F288" s="407" t="s">
        <v>4665</v>
      </c>
      <c r="G288" s="81">
        <v>2.0</v>
      </c>
      <c r="H288" s="81">
        <v>2.0</v>
      </c>
      <c r="I288" s="81">
        <v>3.0</v>
      </c>
      <c r="J288" s="601">
        <v>20.0</v>
      </c>
      <c r="K288" s="326">
        <v>10.0</v>
      </c>
      <c r="L288" s="136" t="s">
        <v>113</v>
      </c>
      <c r="M288" s="97"/>
      <c r="N288" s="97"/>
      <c r="O288" s="97"/>
      <c r="P288" s="97"/>
      <c r="Q288" s="97"/>
      <c r="R288" s="97"/>
      <c r="S288" s="97"/>
      <c r="T288" s="97"/>
      <c r="U288" s="97"/>
      <c r="V288" s="97"/>
      <c r="W288" s="166"/>
      <c r="X288" s="166"/>
      <c r="Y288" s="166"/>
      <c r="Z288" s="166"/>
    </row>
    <row r="289" ht="11.25" customHeight="1">
      <c r="A289" s="100" t="s">
        <v>4662</v>
      </c>
      <c r="B289" s="100" t="s">
        <v>2380</v>
      </c>
      <c r="C289" s="81" t="s">
        <v>89</v>
      </c>
      <c r="D289" s="95" t="s">
        <v>4673</v>
      </c>
      <c r="E289" s="88" t="s">
        <v>4674</v>
      </c>
      <c r="F289" s="407" t="s">
        <v>4668</v>
      </c>
      <c r="G289" s="81">
        <v>2.0</v>
      </c>
      <c r="H289" s="81">
        <v>2.0</v>
      </c>
      <c r="I289" s="81">
        <v>3.0</v>
      </c>
      <c r="J289" s="601">
        <v>20.0</v>
      </c>
      <c r="K289" s="326">
        <v>10.0</v>
      </c>
      <c r="L289" s="136" t="s">
        <v>113</v>
      </c>
      <c r="M289" s="97"/>
      <c r="N289" s="97"/>
      <c r="O289" s="97"/>
      <c r="P289" s="97"/>
      <c r="Q289" s="97"/>
      <c r="R289" s="97"/>
      <c r="S289" s="97"/>
      <c r="T289" s="97"/>
      <c r="U289" s="97"/>
      <c r="V289" s="97"/>
      <c r="W289" s="166"/>
      <c r="X289" s="166"/>
      <c r="Y289" s="166"/>
      <c r="Z289" s="166"/>
    </row>
    <row r="290" ht="11.25" customHeight="1">
      <c r="A290" s="100" t="s">
        <v>4662</v>
      </c>
      <c r="B290" s="100" t="s">
        <v>2380</v>
      </c>
      <c r="C290" s="81" t="s">
        <v>89</v>
      </c>
      <c r="D290" s="95" t="s">
        <v>4675</v>
      </c>
      <c r="E290" s="88" t="s">
        <v>4676</v>
      </c>
      <c r="F290" s="407" t="s">
        <v>4665</v>
      </c>
      <c r="G290" s="81">
        <v>2.0</v>
      </c>
      <c r="H290" s="81">
        <v>2.0</v>
      </c>
      <c r="I290" s="81">
        <v>3.0</v>
      </c>
      <c r="J290" s="601">
        <v>20.0</v>
      </c>
      <c r="K290" s="326">
        <v>10.0</v>
      </c>
      <c r="L290" s="136" t="s">
        <v>113</v>
      </c>
      <c r="M290" s="97"/>
      <c r="N290" s="97"/>
      <c r="O290" s="97"/>
      <c r="P290" s="97"/>
      <c r="Q290" s="97"/>
      <c r="R290" s="97"/>
      <c r="S290" s="97"/>
      <c r="T290" s="97"/>
      <c r="U290" s="97"/>
      <c r="V290" s="97"/>
      <c r="W290" s="166"/>
      <c r="X290" s="166"/>
      <c r="Y290" s="166"/>
      <c r="Z290" s="166"/>
    </row>
    <row r="291" ht="11.25" customHeight="1">
      <c r="A291" s="100" t="s">
        <v>4662</v>
      </c>
      <c r="B291" s="100" t="s">
        <v>2380</v>
      </c>
      <c r="C291" s="81" t="s">
        <v>89</v>
      </c>
      <c r="D291" s="95" t="s">
        <v>4677</v>
      </c>
      <c r="E291" s="88" t="s">
        <v>4678</v>
      </c>
      <c r="F291" s="407" t="s">
        <v>4679</v>
      </c>
      <c r="G291" s="81">
        <v>2.0</v>
      </c>
      <c r="H291" s="81">
        <v>2.0</v>
      </c>
      <c r="I291" s="81">
        <v>3.0</v>
      </c>
      <c r="J291" s="601">
        <v>20.0</v>
      </c>
      <c r="K291" s="326">
        <v>10.0</v>
      </c>
      <c r="L291" s="136" t="s">
        <v>113</v>
      </c>
      <c r="M291" s="97"/>
      <c r="N291" s="97"/>
      <c r="O291" s="97"/>
      <c r="P291" s="97"/>
      <c r="Q291" s="97"/>
      <c r="R291" s="97"/>
      <c r="S291" s="97"/>
      <c r="T291" s="97"/>
      <c r="U291" s="97"/>
      <c r="V291" s="97"/>
      <c r="W291" s="166"/>
      <c r="X291" s="166"/>
      <c r="Y291" s="166"/>
      <c r="Z291" s="166"/>
    </row>
    <row r="292" ht="11.25" customHeight="1">
      <c r="A292" s="100" t="s">
        <v>4662</v>
      </c>
      <c r="B292" s="100" t="s">
        <v>2380</v>
      </c>
      <c r="C292" s="81" t="s">
        <v>89</v>
      </c>
      <c r="D292" s="95" t="s">
        <v>4680</v>
      </c>
      <c r="E292" s="88" t="s">
        <v>4678</v>
      </c>
      <c r="F292" s="407" t="s">
        <v>4665</v>
      </c>
      <c r="G292" s="81">
        <v>2.0</v>
      </c>
      <c r="H292" s="81">
        <v>2.0</v>
      </c>
      <c r="I292" s="81">
        <v>3.0</v>
      </c>
      <c r="J292" s="601">
        <v>20.0</v>
      </c>
      <c r="K292" s="326">
        <v>10.0</v>
      </c>
      <c r="L292" s="136" t="s">
        <v>113</v>
      </c>
      <c r="M292" s="97"/>
      <c r="N292" s="97"/>
      <c r="O292" s="97"/>
      <c r="P292" s="97"/>
      <c r="Q292" s="97"/>
      <c r="R292" s="97"/>
      <c r="S292" s="97"/>
      <c r="T292" s="97"/>
      <c r="U292" s="97"/>
      <c r="V292" s="97"/>
      <c r="W292" s="166"/>
      <c r="X292" s="166"/>
      <c r="Y292" s="166"/>
      <c r="Z292" s="166"/>
    </row>
    <row r="293" ht="11.25" customHeight="1">
      <c r="A293" s="100" t="s">
        <v>4662</v>
      </c>
      <c r="B293" s="100" t="s">
        <v>2380</v>
      </c>
      <c r="C293" s="81" t="s">
        <v>89</v>
      </c>
      <c r="D293" s="95" t="s">
        <v>4681</v>
      </c>
      <c r="E293" s="88" t="s">
        <v>4682</v>
      </c>
      <c r="F293" s="407" t="s">
        <v>4665</v>
      </c>
      <c r="G293" s="81">
        <v>2.0</v>
      </c>
      <c r="H293" s="81">
        <v>2.0</v>
      </c>
      <c r="I293" s="81">
        <v>3.0</v>
      </c>
      <c r="J293" s="601">
        <v>20.0</v>
      </c>
      <c r="K293" s="326">
        <v>10.0</v>
      </c>
      <c r="L293" s="136" t="s">
        <v>113</v>
      </c>
      <c r="M293" s="97"/>
      <c r="N293" s="97"/>
      <c r="O293" s="97"/>
      <c r="P293" s="97"/>
      <c r="Q293" s="97"/>
      <c r="R293" s="97"/>
      <c r="S293" s="97"/>
      <c r="T293" s="97"/>
      <c r="U293" s="97"/>
      <c r="V293" s="97"/>
      <c r="W293" s="166"/>
      <c r="X293" s="166"/>
      <c r="Y293" s="166"/>
      <c r="Z293" s="166"/>
    </row>
    <row r="294" ht="11.25" customHeight="1">
      <c r="A294" s="100" t="s">
        <v>4662</v>
      </c>
      <c r="B294" s="100" t="s">
        <v>2380</v>
      </c>
      <c r="C294" s="81" t="s">
        <v>89</v>
      </c>
      <c r="D294" s="95" t="s">
        <v>4683</v>
      </c>
      <c r="E294" s="88" t="s">
        <v>4684</v>
      </c>
      <c r="F294" s="407" t="s">
        <v>4665</v>
      </c>
      <c r="G294" s="81">
        <v>2.0</v>
      </c>
      <c r="H294" s="81">
        <v>2.0</v>
      </c>
      <c r="I294" s="81">
        <v>3.0</v>
      </c>
      <c r="J294" s="601">
        <v>20.0</v>
      </c>
      <c r="K294" s="326">
        <v>10.0</v>
      </c>
      <c r="L294" s="136" t="s">
        <v>113</v>
      </c>
      <c r="M294" s="97"/>
      <c r="N294" s="97"/>
      <c r="O294" s="97"/>
      <c r="P294" s="97"/>
      <c r="Q294" s="97"/>
      <c r="R294" s="97"/>
      <c r="S294" s="97"/>
      <c r="T294" s="97"/>
      <c r="U294" s="97"/>
      <c r="V294" s="97"/>
      <c r="W294" s="166"/>
      <c r="X294" s="166"/>
      <c r="Y294" s="166"/>
      <c r="Z294" s="166"/>
    </row>
    <row r="295" ht="11.25" customHeight="1">
      <c r="A295" s="100" t="s">
        <v>4662</v>
      </c>
      <c r="B295" s="100" t="s">
        <v>2380</v>
      </c>
      <c r="C295" s="81" t="s">
        <v>89</v>
      </c>
      <c r="D295" s="95" t="s">
        <v>4685</v>
      </c>
      <c r="E295" s="88" t="s">
        <v>4686</v>
      </c>
      <c r="F295" s="407" t="s">
        <v>4668</v>
      </c>
      <c r="G295" s="81">
        <v>2.0</v>
      </c>
      <c r="H295" s="81">
        <v>2.0</v>
      </c>
      <c r="I295" s="81">
        <v>3.0</v>
      </c>
      <c r="J295" s="601">
        <v>20.0</v>
      </c>
      <c r="K295" s="326">
        <v>10.0</v>
      </c>
      <c r="L295" s="136" t="s">
        <v>113</v>
      </c>
      <c r="M295" s="97"/>
      <c r="N295" s="97"/>
      <c r="O295" s="97"/>
      <c r="P295" s="97"/>
      <c r="Q295" s="97"/>
      <c r="R295" s="97"/>
      <c r="S295" s="97"/>
      <c r="T295" s="97"/>
      <c r="U295" s="97"/>
      <c r="V295" s="97"/>
      <c r="W295" s="166"/>
      <c r="X295" s="166"/>
      <c r="Y295" s="166"/>
      <c r="Z295" s="166"/>
    </row>
    <row r="296" ht="11.25" customHeight="1">
      <c r="A296" s="100" t="s">
        <v>4662</v>
      </c>
      <c r="B296" s="100" t="s">
        <v>2380</v>
      </c>
      <c r="C296" s="81" t="s">
        <v>89</v>
      </c>
      <c r="D296" s="95" t="s">
        <v>4687</v>
      </c>
      <c r="E296" s="88" t="s">
        <v>4688</v>
      </c>
      <c r="F296" s="407" t="s">
        <v>4665</v>
      </c>
      <c r="G296" s="81">
        <v>2.0</v>
      </c>
      <c r="H296" s="81">
        <v>2.0</v>
      </c>
      <c r="I296" s="81">
        <v>3.0</v>
      </c>
      <c r="J296" s="601">
        <v>20.0</v>
      </c>
      <c r="K296" s="326">
        <v>10.0</v>
      </c>
      <c r="L296" s="136" t="s">
        <v>113</v>
      </c>
      <c r="M296" s="97"/>
      <c r="N296" s="97"/>
      <c r="O296" s="97"/>
      <c r="P296" s="97"/>
      <c r="Q296" s="97"/>
      <c r="R296" s="97"/>
      <c r="S296" s="97"/>
      <c r="T296" s="97"/>
      <c r="U296" s="97"/>
      <c r="V296" s="97"/>
      <c r="W296" s="166"/>
      <c r="X296" s="166"/>
      <c r="Y296" s="166"/>
      <c r="Z296" s="166"/>
    </row>
    <row r="297" ht="11.25" customHeight="1">
      <c r="A297" s="100" t="s">
        <v>4689</v>
      </c>
      <c r="B297" s="100" t="s">
        <v>2512</v>
      </c>
      <c r="C297" s="81" t="s">
        <v>89</v>
      </c>
      <c r="D297" s="95" t="s">
        <v>4690</v>
      </c>
      <c r="E297" s="88" t="s">
        <v>4691</v>
      </c>
      <c r="F297" s="407" t="s">
        <v>4668</v>
      </c>
      <c r="G297" s="81">
        <v>3.0</v>
      </c>
      <c r="H297" s="81">
        <v>2.0</v>
      </c>
      <c r="I297" s="81">
        <v>4.0</v>
      </c>
      <c r="J297" s="601">
        <v>20.0</v>
      </c>
      <c r="K297" s="326">
        <v>6.666666666666667</v>
      </c>
      <c r="L297" s="136" t="s">
        <v>113</v>
      </c>
      <c r="M297" s="97"/>
      <c r="N297" s="97"/>
      <c r="O297" s="97"/>
      <c r="P297" s="97"/>
      <c r="Q297" s="97"/>
      <c r="R297" s="97"/>
      <c r="S297" s="97"/>
      <c r="T297" s="97"/>
      <c r="U297" s="97"/>
      <c r="V297" s="97"/>
      <c r="W297" s="166"/>
      <c r="X297" s="166"/>
      <c r="Y297" s="166"/>
      <c r="Z297" s="166"/>
    </row>
    <row r="298" ht="11.25" customHeight="1">
      <c r="A298" s="100" t="s">
        <v>4689</v>
      </c>
      <c r="B298" s="100" t="s">
        <v>2512</v>
      </c>
      <c r="C298" s="81" t="s">
        <v>89</v>
      </c>
      <c r="D298" s="95" t="s">
        <v>4692</v>
      </c>
      <c r="E298" s="88" t="s">
        <v>4693</v>
      </c>
      <c r="F298" s="407" t="s">
        <v>4665</v>
      </c>
      <c r="G298" s="81">
        <v>3.0</v>
      </c>
      <c r="H298" s="81">
        <v>2.0</v>
      </c>
      <c r="I298" s="81">
        <v>4.0</v>
      </c>
      <c r="J298" s="601">
        <v>20.0</v>
      </c>
      <c r="K298" s="326">
        <v>6.666666666666667</v>
      </c>
      <c r="L298" s="136" t="s">
        <v>113</v>
      </c>
      <c r="M298" s="97"/>
      <c r="N298" s="97"/>
      <c r="O298" s="97"/>
      <c r="P298" s="97"/>
      <c r="Q298" s="97"/>
      <c r="R298" s="97"/>
      <c r="S298" s="97"/>
      <c r="T298" s="97"/>
      <c r="U298" s="97"/>
      <c r="V298" s="97"/>
      <c r="W298" s="166"/>
      <c r="X298" s="166"/>
      <c r="Y298" s="166"/>
      <c r="Z298" s="166"/>
    </row>
    <row r="299" ht="11.25" customHeight="1">
      <c r="A299" s="100" t="s">
        <v>4689</v>
      </c>
      <c r="B299" s="100" t="s">
        <v>2512</v>
      </c>
      <c r="C299" s="81" t="s">
        <v>89</v>
      </c>
      <c r="D299" s="95" t="s">
        <v>4694</v>
      </c>
      <c r="E299" s="88" t="s">
        <v>4695</v>
      </c>
      <c r="F299" s="407" t="s">
        <v>4668</v>
      </c>
      <c r="G299" s="81">
        <v>3.0</v>
      </c>
      <c r="H299" s="81">
        <v>2.0</v>
      </c>
      <c r="I299" s="81">
        <v>4.0</v>
      </c>
      <c r="J299" s="601">
        <v>20.0</v>
      </c>
      <c r="K299" s="326">
        <v>6.666666666666667</v>
      </c>
      <c r="L299" s="136" t="s">
        <v>113</v>
      </c>
      <c r="M299" s="97"/>
      <c r="N299" s="97"/>
      <c r="O299" s="97"/>
      <c r="P299" s="97"/>
      <c r="Q299" s="97"/>
      <c r="R299" s="97"/>
      <c r="S299" s="97"/>
      <c r="T299" s="97"/>
      <c r="U299" s="97"/>
      <c r="V299" s="97"/>
      <c r="W299" s="166"/>
      <c r="X299" s="166"/>
      <c r="Y299" s="166"/>
      <c r="Z299" s="166"/>
    </row>
    <row r="300" ht="11.25" customHeight="1">
      <c r="A300" s="100" t="s">
        <v>4696</v>
      </c>
      <c r="B300" s="100" t="s">
        <v>4697</v>
      </c>
      <c r="C300" s="81" t="s">
        <v>89</v>
      </c>
      <c r="D300" s="95" t="s">
        <v>4698</v>
      </c>
      <c r="E300" s="88" t="s">
        <v>4699</v>
      </c>
      <c r="F300" s="407" t="s">
        <v>4668</v>
      </c>
      <c r="G300" s="81">
        <v>2.0</v>
      </c>
      <c r="H300" s="81">
        <v>2.0</v>
      </c>
      <c r="I300" s="81">
        <v>3.0</v>
      </c>
      <c r="J300" s="601">
        <v>20.0</v>
      </c>
      <c r="K300" s="326">
        <v>10.0</v>
      </c>
      <c r="L300" s="136" t="s">
        <v>113</v>
      </c>
      <c r="M300" s="97"/>
      <c r="N300" s="97"/>
      <c r="O300" s="97"/>
      <c r="P300" s="97"/>
      <c r="Q300" s="97"/>
      <c r="R300" s="97"/>
      <c r="S300" s="97"/>
      <c r="T300" s="97"/>
      <c r="U300" s="97"/>
      <c r="V300" s="97"/>
      <c r="W300" s="166"/>
      <c r="X300" s="166"/>
      <c r="Y300" s="166"/>
      <c r="Z300" s="166"/>
    </row>
    <row r="301" ht="11.25" customHeight="1">
      <c r="A301" s="100" t="s">
        <v>4696</v>
      </c>
      <c r="B301" s="100" t="s">
        <v>4697</v>
      </c>
      <c r="C301" s="81" t="s">
        <v>89</v>
      </c>
      <c r="D301" s="95" t="s">
        <v>4700</v>
      </c>
      <c r="E301" s="88" t="s">
        <v>4701</v>
      </c>
      <c r="F301" s="407" t="s">
        <v>4665</v>
      </c>
      <c r="G301" s="81">
        <v>2.0</v>
      </c>
      <c r="H301" s="81">
        <v>2.0</v>
      </c>
      <c r="I301" s="81">
        <v>3.0</v>
      </c>
      <c r="J301" s="601">
        <v>20.0</v>
      </c>
      <c r="K301" s="326">
        <v>10.0</v>
      </c>
      <c r="L301" s="136" t="s">
        <v>113</v>
      </c>
      <c r="M301" s="97"/>
      <c r="N301" s="97"/>
      <c r="O301" s="97"/>
      <c r="P301" s="97"/>
      <c r="Q301" s="97"/>
      <c r="R301" s="97"/>
      <c r="S301" s="97"/>
      <c r="T301" s="97"/>
      <c r="U301" s="97"/>
      <c r="V301" s="97"/>
      <c r="W301" s="166"/>
      <c r="X301" s="166"/>
      <c r="Y301" s="166"/>
      <c r="Z301" s="166"/>
    </row>
    <row r="302" ht="11.25" customHeight="1">
      <c r="A302" s="100" t="s">
        <v>4696</v>
      </c>
      <c r="B302" s="100" t="s">
        <v>4697</v>
      </c>
      <c r="C302" s="81" t="s">
        <v>89</v>
      </c>
      <c r="D302" s="95" t="s">
        <v>4702</v>
      </c>
      <c r="E302" s="88" t="s">
        <v>4703</v>
      </c>
      <c r="F302" s="407" t="s">
        <v>4668</v>
      </c>
      <c r="G302" s="81">
        <v>2.0</v>
      </c>
      <c r="H302" s="81">
        <v>2.0</v>
      </c>
      <c r="I302" s="81">
        <v>3.0</v>
      </c>
      <c r="J302" s="601">
        <v>20.0</v>
      </c>
      <c r="K302" s="326">
        <v>10.0</v>
      </c>
      <c r="L302" s="136" t="s">
        <v>113</v>
      </c>
      <c r="M302" s="97"/>
      <c r="N302" s="97"/>
      <c r="O302" s="97"/>
      <c r="P302" s="97"/>
      <c r="Q302" s="97"/>
      <c r="R302" s="97"/>
      <c r="S302" s="97"/>
      <c r="T302" s="97"/>
      <c r="U302" s="97"/>
      <c r="V302" s="97"/>
      <c r="W302" s="166"/>
      <c r="X302" s="166"/>
      <c r="Y302" s="166"/>
      <c r="Z302" s="166"/>
    </row>
    <row r="303" ht="11.25" customHeight="1">
      <c r="A303" s="100" t="s">
        <v>4704</v>
      </c>
      <c r="B303" s="100" t="s">
        <v>4705</v>
      </c>
      <c r="C303" s="81" t="s">
        <v>89</v>
      </c>
      <c r="D303" s="95" t="s">
        <v>4706</v>
      </c>
      <c r="E303" s="88" t="s">
        <v>4707</v>
      </c>
      <c r="F303" s="407" t="s">
        <v>4665</v>
      </c>
      <c r="G303" s="81">
        <v>1.0</v>
      </c>
      <c r="H303" s="81">
        <v>1.0</v>
      </c>
      <c r="I303" s="81">
        <v>1.0</v>
      </c>
      <c r="J303" s="601">
        <v>20.0</v>
      </c>
      <c r="K303" s="326">
        <v>20.0</v>
      </c>
      <c r="L303" s="136" t="s">
        <v>113</v>
      </c>
      <c r="M303" s="97"/>
      <c r="N303" s="97"/>
      <c r="O303" s="97"/>
      <c r="P303" s="97"/>
      <c r="Q303" s="97"/>
      <c r="R303" s="97"/>
      <c r="S303" s="97"/>
      <c r="T303" s="97"/>
      <c r="U303" s="97"/>
      <c r="V303" s="97"/>
      <c r="W303" s="166"/>
      <c r="X303" s="166"/>
      <c r="Y303" s="166"/>
      <c r="Z303" s="166"/>
    </row>
    <row r="304" ht="11.25" customHeight="1">
      <c r="A304" s="100" t="s">
        <v>4704</v>
      </c>
      <c r="B304" s="100" t="s">
        <v>4705</v>
      </c>
      <c r="C304" s="81" t="s">
        <v>89</v>
      </c>
      <c r="D304" s="95" t="s">
        <v>4708</v>
      </c>
      <c r="E304" s="88" t="s">
        <v>4709</v>
      </c>
      <c r="F304" s="407" t="s">
        <v>4665</v>
      </c>
      <c r="G304" s="81">
        <v>1.0</v>
      </c>
      <c r="H304" s="81">
        <v>1.0</v>
      </c>
      <c r="I304" s="81">
        <v>1.0</v>
      </c>
      <c r="J304" s="601">
        <v>20.0</v>
      </c>
      <c r="K304" s="326">
        <v>20.0</v>
      </c>
      <c r="L304" s="136" t="s">
        <v>113</v>
      </c>
      <c r="M304" s="97"/>
      <c r="N304" s="97"/>
      <c r="O304" s="97"/>
      <c r="P304" s="97"/>
      <c r="Q304" s="97"/>
      <c r="R304" s="97"/>
      <c r="S304" s="97"/>
      <c r="T304" s="97"/>
      <c r="U304" s="97"/>
      <c r="V304" s="97"/>
      <c r="W304" s="166"/>
      <c r="X304" s="166"/>
      <c r="Y304" s="166"/>
      <c r="Z304" s="166"/>
    </row>
    <row r="305" ht="11.25" customHeight="1">
      <c r="A305" s="100" t="s">
        <v>4710</v>
      </c>
      <c r="B305" s="100" t="s">
        <v>4711</v>
      </c>
      <c r="C305" s="81" t="s">
        <v>89</v>
      </c>
      <c r="D305" s="95" t="s">
        <v>4712</v>
      </c>
      <c r="E305" s="88" t="s">
        <v>4713</v>
      </c>
      <c r="F305" s="407" t="s">
        <v>4665</v>
      </c>
      <c r="G305" s="81">
        <v>3.0</v>
      </c>
      <c r="H305" s="81">
        <v>3.0</v>
      </c>
      <c r="I305" s="81">
        <v>3.0</v>
      </c>
      <c r="J305" s="601">
        <v>20.0</v>
      </c>
      <c r="K305" s="602">
        <v>6.666666666666667</v>
      </c>
      <c r="L305" s="136" t="s">
        <v>113</v>
      </c>
      <c r="M305" s="97"/>
      <c r="N305" s="97"/>
      <c r="O305" s="97"/>
      <c r="P305" s="97"/>
      <c r="Q305" s="97"/>
      <c r="R305" s="97"/>
      <c r="S305" s="97"/>
      <c r="T305" s="97"/>
      <c r="U305" s="97"/>
      <c r="V305" s="97"/>
      <c r="W305" s="166"/>
      <c r="X305" s="166"/>
      <c r="Y305" s="166"/>
      <c r="Z305" s="166"/>
    </row>
    <row r="306" ht="11.25" customHeight="1">
      <c r="A306" s="100" t="s">
        <v>4710</v>
      </c>
      <c r="B306" s="100" t="s">
        <v>4711</v>
      </c>
      <c r="C306" s="81" t="s">
        <v>89</v>
      </c>
      <c r="D306" s="95" t="s">
        <v>4714</v>
      </c>
      <c r="E306" s="88" t="s">
        <v>4715</v>
      </c>
      <c r="F306" s="407" t="s">
        <v>4665</v>
      </c>
      <c r="G306" s="81">
        <v>3.0</v>
      </c>
      <c r="H306" s="81">
        <v>3.0</v>
      </c>
      <c r="I306" s="81">
        <v>3.0</v>
      </c>
      <c r="J306" s="601">
        <v>20.0</v>
      </c>
      <c r="K306" s="602">
        <v>6.666666666666667</v>
      </c>
      <c r="L306" s="136" t="s">
        <v>113</v>
      </c>
      <c r="M306" s="97"/>
      <c r="N306" s="97"/>
      <c r="O306" s="97"/>
      <c r="P306" s="97"/>
      <c r="Q306" s="97"/>
      <c r="R306" s="97"/>
      <c r="S306" s="97"/>
      <c r="T306" s="97"/>
      <c r="U306" s="97"/>
      <c r="V306" s="97"/>
      <c r="W306" s="166"/>
      <c r="X306" s="166"/>
      <c r="Y306" s="166"/>
      <c r="Z306" s="166"/>
    </row>
    <row r="307" ht="11.25" customHeight="1">
      <c r="A307" s="100" t="s">
        <v>4662</v>
      </c>
      <c r="B307" s="100" t="s">
        <v>2380</v>
      </c>
      <c r="C307" s="81" t="s">
        <v>89</v>
      </c>
      <c r="D307" s="95" t="s">
        <v>4716</v>
      </c>
      <c r="E307" s="88" t="s">
        <v>4717</v>
      </c>
      <c r="F307" s="407" t="s">
        <v>4718</v>
      </c>
      <c r="G307" s="81">
        <v>2.0</v>
      </c>
      <c r="H307" s="81">
        <v>2.0</v>
      </c>
      <c r="I307" s="81">
        <v>3.0</v>
      </c>
      <c r="J307" s="601">
        <v>20.0</v>
      </c>
      <c r="K307" s="602">
        <v>10.0</v>
      </c>
      <c r="L307" s="136" t="s">
        <v>113</v>
      </c>
      <c r="M307" s="97"/>
      <c r="N307" s="97"/>
      <c r="O307" s="97"/>
      <c r="P307" s="97"/>
      <c r="Q307" s="97"/>
      <c r="R307" s="97"/>
      <c r="S307" s="97"/>
      <c r="T307" s="97"/>
      <c r="U307" s="97"/>
      <c r="V307" s="97"/>
      <c r="W307" s="166"/>
      <c r="X307" s="166"/>
      <c r="Y307" s="166"/>
      <c r="Z307" s="166"/>
    </row>
    <row r="308" ht="11.25" customHeight="1">
      <c r="A308" s="100" t="s">
        <v>4662</v>
      </c>
      <c r="B308" s="100" t="s">
        <v>2380</v>
      </c>
      <c r="C308" s="81" t="s">
        <v>89</v>
      </c>
      <c r="D308" s="95" t="s">
        <v>4719</v>
      </c>
      <c r="E308" s="88" t="s">
        <v>4720</v>
      </c>
      <c r="F308" s="407" t="s">
        <v>4718</v>
      </c>
      <c r="G308" s="81">
        <v>2.0</v>
      </c>
      <c r="H308" s="81">
        <v>2.0</v>
      </c>
      <c r="I308" s="81">
        <v>3.0</v>
      </c>
      <c r="J308" s="601">
        <v>20.0</v>
      </c>
      <c r="K308" s="602">
        <v>10.0</v>
      </c>
      <c r="L308" s="136" t="s">
        <v>113</v>
      </c>
      <c r="M308" s="97"/>
      <c r="N308" s="97"/>
      <c r="O308" s="97"/>
      <c r="P308" s="97"/>
      <c r="Q308" s="97"/>
      <c r="R308" s="97"/>
      <c r="S308" s="97"/>
      <c r="T308" s="97"/>
      <c r="U308" s="97"/>
      <c r="V308" s="97"/>
      <c r="W308" s="166"/>
      <c r="X308" s="166"/>
      <c r="Y308" s="166"/>
      <c r="Z308" s="166"/>
    </row>
    <row r="309" ht="11.25" customHeight="1">
      <c r="A309" s="100" t="s">
        <v>4662</v>
      </c>
      <c r="B309" s="100" t="s">
        <v>2380</v>
      </c>
      <c r="C309" s="81" t="s">
        <v>89</v>
      </c>
      <c r="D309" s="95" t="s">
        <v>4721</v>
      </c>
      <c r="E309" s="88" t="s">
        <v>4722</v>
      </c>
      <c r="F309" s="407" t="s">
        <v>4718</v>
      </c>
      <c r="G309" s="81">
        <v>2.0</v>
      </c>
      <c r="H309" s="81">
        <v>2.0</v>
      </c>
      <c r="I309" s="81">
        <v>3.0</v>
      </c>
      <c r="J309" s="601">
        <v>20.0</v>
      </c>
      <c r="K309" s="602">
        <v>10.0</v>
      </c>
      <c r="L309" s="136" t="s">
        <v>113</v>
      </c>
      <c r="M309" s="97"/>
      <c r="N309" s="97"/>
      <c r="O309" s="97"/>
      <c r="P309" s="97"/>
      <c r="Q309" s="97"/>
      <c r="R309" s="97"/>
      <c r="S309" s="97"/>
      <c r="T309" s="97"/>
      <c r="U309" s="97"/>
      <c r="V309" s="97"/>
      <c r="W309" s="166"/>
      <c r="X309" s="166"/>
      <c r="Y309" s="166"/>
      <c r="Z309" s="166"/>
    </row>
    <row r="310" ht="11.25" customHeight="1">
      <c r="A310" s="100" t="s">
        <v>4662</v>
      </c>
      <c r="B310" s="100" t="s">
        <v>2380</v>
      </c>
      <c r="C310" s="81" t="s">
        <v>89</v>
      </c>
      <c r="D310" s="95" t="s">
        <v>4723</v>
      </c>
      <c r="E310" s="88" t="s">
        <v>4724</v>
      </c>
      <c r="F310" s="407" t="s">
        <v>4718</v>
      </c>
      <c r="G310" s="81">
        <v>2.0</v>
      </c>
      <c r="H310" s="81">
        <v>2.0</v>
      </c>
      <c r="I310" s="81">
        <v>3.0</v>
      </c>
      <c r="J310" s="601">
        <v>20.0</v>
      </c>
      <c r="K310" s="602">
        <v>10.0</v>
      </c>
      <c r="L310" s="136" t="s">
        <v>113</v>
      </c>
      <c r="M310" s="97"/>
      <c r="N310" s="97"/>
      <c r="O310" s="97"/>
      <c r="P310" s="97"/>
      <c r="Q310" s="97"/>
      <c r="R310" s="97"/>
      <c r="S310" s="97"/>
      <c r="T310" s="97"/>
      <c r="U310" s="97"/>
      <c r="V310" s="97"/>
      <c r="W310" s="166"/>
      <c r="X310" s="166"/>
      <c r="Y310" s="166"/>
      <c r="Z310" s="166"/>
    </row>
    <row r="311" ht="11.25" customHeight="1">
      <c r="A311" s="100" t="s">
        <v>4662</v>
      </c>
      <c r="B311" s="100" t="s">
        <v>2380</v>
      </c>
      <c r="C311" s="81" t="s">
        <v>89</v>
      </c>
      <c r="D311" s="95" t="s">
        <v>4725</v>
      </c>
      <c r="E311" s="88" t="s">
        <v>4726</v>
      </c>
      <c r="F311" s="407" t="s">
        <v>4718</v>
      </c>
      <c r="G311" s="81">
        <v>2.0</v>
      </c>
      <c r="H311" s="81">
        <v>2.0</v>
      </c>
      <c r="I311" s="81">
        <v>3.0</v>
      </c>
      <c r="J311" s="601">
        <v>20.0</v>
      </c>
      <c r="K311" s="602">
        <v>10.0</v>
      </c>
      <c r="L311" s="136" t="s">
        <v>113</v>
      </c>
      <c r="M311" s="97"/>
      <c r="N311" s="97"/>
      <c r="O311" s="97"/>
      <c r="P311" s="97"/>
      <c r="Q311" s="97"/>
      <c r="R311" s="97"/>
      <c r="S311" s="97"/>
      <c r="T311" s="97"/>
      <c r="U311" s="97"/>
      <c r="V311" s="97"/>
      <c r="W311" s="166"/>
      <c r="X311" s="166"/>
      <c r="Y311" s="166"/>
      <c r="Z311" s="166"/>
    </row>
    <row r="312" ht="11.25" customHeight="1">
      <c r="A312" s="100" t="s">
        <v>4662</v>
      </c>
      <c r="B312" s="100" t="s">
        <v>2380</v>
      </c>
      <c r="C312" s="81" t="s">
        <v>89</v>
      </c>
      <c r="D312" s="95" t="s">
        <v>4727</v>
      </c>
      <c r="E312" s="88" t="s">
        <v>4728</v>
      </c>
      <c r="F312" s="407" t="s">
        <v>4718</v>
      </c>
      <c r="G312" s="81">
        <v>2.0</v>
      </c>
      <c r="H312" s="81">
        <v>2.0</v>
      </c>
      <c r="I312" s="81">
        <v>3.0</v>
      </c>
      <c r="J312" s="601">
        <v>20.0</v>
      </c>
      <c r="K312" s="602">
        <v>10.0</v>
      </c>
      <c r="L312" s="136" t="s">
        <v>113</v>
      </c>
      <c r="M312" s="97"/>
      <c r="N312" s="97"/>
      <c r="O312" s="97"/>
      <c r="P312" s="97"/>
      <c r="Q312" s="97"/>
      <c r="R312" s="97"/>
      <c r="S312" s="97"/>
      <c r="T312" s="97"/>
      <c r="U312" s="97"/>
      <c r="V312" s="97"/>
      <c r="W312" s="166"/>
      <c r="X312" s="166"/>
      <c r="Y312" s="166"/>
      <c r="Z312" s="166"/>
    </row>
    <row r="313" ht="11.25" customHeight="1">
      <c r="A313" s="100" t="s">
        <v>4689</v>
      </c>
      <c r="B313" s="100" t="s">
        <v>2512</v>
      </c>
      <c r="C313" s="81" t="s">
        <v>89</v>
      </c>
      <c r="D313" s="95" t="s">
        <v>4729</v>
      </c>
      <c r="E313" s="88" t="s">
        <v>4730</v>
      </c>
      <c r="F313" s="407" t="s">
        <v>4718</v>
      </c>
      <c r="G313" s="81">
        <v>3.0</v>
      </c>
      <c r="H313" s="81">
        <v>2.0</v>
      </c>
      <c r="I313" s="81">
        <v>4.0</v>
      </c>
      <c r="J313" s="601">
        <v>20.0</v>
      </c>
      <c r="K313" s="602">
        <v>6.666666666666667</v>
      </c>
      <c r="L313" s="136" t="s">
        <v>113</v>
      </c>
      <c r="M313" s="97"/>
      <c r="N313" s="97"/>
      <c r="O313" s="97"/>
      <c r="P313" s="97"/>
      <c r="Q313" s="97"/>
      <c r="R313" s="97"/>
      <c r="S313" s="97"/>
      <c r="T313" s="97"/>
      <c r="U313" s="97"/>
      <c r="V313" s="97"/>
      <c r="W313" s="166"/>
      <c r="X313" s="166"/>
      <c r="Y313" s="166"/>
      <c r="Z313" s="166"/>
    </row>
    <row r="314" ht="11.25" customHeight="1">
      <c r="A314" s="100" t="s">
        <v>4731</v>
      </c>
      <c r="B314" s="100" t="s">
        <v>4732</v>
      </c>
      <c r="C314" s="81" t="s">
        <v>89</v>
      </c>
      <c r="D314" s="95" t="s">
        <v>4733</v>
      </c>
      <c r="E314" s="88" t="s">
        <v>4734</v>
      </c>
      <c r="F314" s="407" t="s">
        <v>4718</v>
      </c>
      <c r="G314" s="81">
        <v>2.0</v>
      </c>
      <c r="H314" s="81">
        <v>2.0</v>
      </c>
      <c r="I314" s="81">
        <v>3.0</v>
      </c>
      <c r="J314" s="601">
        <v>20.0</v>
      </c>
      <c r="K314" s="602">
        <v>10.0</v>
      </c>
      <c r="L314" s="136" t="s">
        <v>113</v>
      </c>
      <c r="M314" s="97"/>
      <c r="N314" s="97"/>
      <c r="O314" s="97"/>
      <c r="P314" s="97"/>
      <c r="Q314" s="97"/>
      <c r="R314" s="97"/>
      <c r="S314" s="97"/>
      <c r="T314" s="97"/>
      <c r="U314" s="97"/>
      <c r="V314" s="97"/>
      <c r="W314" s="166"/>
      <c r="X314" s="166"/>
      <c r="Y314" s="166"/>
      <c r="Z314" s="166"/>
    </row>
    <row r="315" ht="11.25" customHeight="1">
      <c r="A315" s="100" t="s">
        <v>4710</v>
      </c>
      <c r="B315" s="100" t="s">
        <v>4711</v>
      </c>
      <c r="C315" s="81" t="s">
        <v>89</v>
      </c>
      <c r="D315" s="95" t="s">
        <v>4735</v>
      </c>
      <c r="E315" s="88" t="s">
        <v>4736</v>
      </c>
      <c r="F315" s="407" t="s">
        <v>4718</v>
      </c>
      <c r="G315" s="81">
        <v>3.0</v>
      </c>
      <c r="H315" s="81">
        <v>3.0</v>
      </c>
      <c r="I315" s="81">
        <v>3.0</v>
      </c>
      <c r="J315" s="601">
        <v>20.0</v>
      </c>
      <c r="K315" s="602">
        <v>6.666666666666667</v>
      </c>
      <c r="L315" s="136" t="s">
        <v>113</v>
      </c>
      <c r="M315" s="97"/>
      <c r="N315" s="97"/>
      <c r="O315" s="97"/>
      <c r="P315" s="97"/>
      <c r="Q315" s="97"/>
      <c r="R315" s="97"/>
      <c r="S315" s="97"/>
      <c r="T315" s="97"/>
      <c r="U315" s="97"/>
      <c r="V315" s="97"/>
      <c r="W315" s="166"/>
      <c r="X315" s="166"/>
      <c r="Y315" s="166"/>
      <c r="Z315" s="166"/>
    </row>
    <row r="316" ht="11.25" customHeight="1">
      <c r="A316" s="100" t="s">
        <v>4737</v>
      </c>
      <c r="B316" s="100" t="s">
        <v>491</v>
      </c>
      <c r="C316" s="81" t="s">
        <v>89</v>
      </c>
      <c r="D316" s="95" t="s">
        <v>4738</v>
      </c>
      <c r="E316" s="88" t="s">
        <v>4739</v>
      </c>
      <c r="F316" s="407" t="s">
        <v>4718</v>
      </c>
      <c r="G316" s="81">
        <v>3.0</v>
      </c>
      <c r="H316" s="81">
        <v>3.0</v>
      </c>
      <c r="I316" s="81">
        <v>3.0</v>
      </c>
      <c r="J316" s="601">
        <v>20.0</v>
      </c>
      <c r="K316" s="602">
        <v>6.666666666666667</v>
      </c>
      <c r="L316" s="136" t="s">
        <v>113</v>
      </c>
      <c r="M316" s="97"/>
      <c r="N316" s="97"/>
      <c r="O316" s="97"/>
      <c r="P316" s="97"/>
      <c r="Q316" s="97"/>
      <c r="R316" s="97"/>
      <c r="S316" s="97"/>
      <c r="T316" s="97"/>
      <c r="U316" s="97"/>
      <c r="V316" s="97"/>
      <c r="W316" s="166"/>
      <c r="X316" s="166"/>
      <c r="Y316" s="166"/>
      <c r="Z316" s="166"/>
    </row>
    <row r="317" ht="11.25" customHeight="1">
      <c r="A317" s="100" t="s">
        <v>4689</v>
      </c>
      <c r="B317" s="100" t="s">
        <v>2512</v>
      </c>
      <c r="C317" s="81" t="s">
        <v>89</v>
      </c>
      <c r="D317" s="95" t="s">
        <v>4740</v>
      </c>
      <c r="E317" s="88" t="s">
        <v>4741</v>
      </c>
      <c r="F317" s="407" t="s">
        <v>4718</v>
      </c>
      <c r="G317" s="81">
        <v>3.0</v>
      </c>
      <c r="H317" s="81">
        <v>2.0</v>
      </c>
      <c r="I317" s="81">
        <v>4.0</v>
      </c>
      <c r="J317" s="601">
        <v>20.0</v>
      </c>
      <c r="K317" s="602">
        <v>6.666666666666667</v>
      </c>
      <c r="L317" s="136" t="s">
        <v>113</v>
      </c>
      <c r="M317" s="97"/>
      <c r="N317" s="97"/>
      <c r="O317" s="97"/>
      <c r="P317" s="97"/>
      <c r="Q317" s="97"/>
      <c r="R317" s="97"/>
      <c r="S317" s="97"/>
      <c r="T317" s="97"/>
      <c r="U317" s="97"/>
      <c r="V317" s="97"/>
      <c r="W317" s="166"/>
      <c r="X317" s="166"/>
      <c r="Y317" s="166"/>
      <c r="Z317" s="166"/>
    </row>
    <row r="318" ht="11.25" customHeight="1">
      <c r="A318" s="419" t="s">
        <v>3195</v>
      </c>
      <c r="B318" s="143" t="s">
        <v>3196</v>
      </c>
      <c r="C318" s="81" t="s">
        <v>89</v>
      </c>
      <c r="D318" s="261" t="s">
        <v>4742</v>
      </c>
      <c r="E318" s="261" t="s">
        <v>4743</v>
      </c>
      <c r="F318" s="104" t="s">
        <v>4595</v>
      </c>
      <c r="G318" s="81">
        <v>1.0</v>
      </c>
      <c r="H318" s="247">
        <v>1.0</v>
      </c>
      <c r="I318" s="101">
        <v>3.0</v>
      </c>
      <c r="J318" s="272">
        <v>20.0</v>
      </c>
      <c r="K318" s="603">
        <v>20.0</v>
      </c>
      <c r="L318" s="136" t="s">
        <v>114</v>
      </c>
      <c r="M318" s="97"/>
      <c r="N318" s="97"/>
      <c r="O318" s="97"/>
      <c r="P318" s="97"/>
      <c r="Q318" s="97"/>
      <c r="R318" s="97"/>
      <c r="S318" s="97"/>
      <c r="T318" s="97"/>
      <c r="U318" s="97"/>
      <c r="V318" s="97"/>
      <c r="W318" s="166"/>
      <c r="X318" s="166"/>
      <c r="Y318" s="166"/>
      <c r="Z318" s="166"/>
    </row>
    <row r="319" ht="11.25" customHeight="1">
      <c r="A319" s="100" t="s">
        <v>3203</v>
      </c>
      <c r="B319" s="100" t="s">
        <v>3204</v>
      </c>
      <c r="C319" s="81" t="s">
        <v>89</v>
      </c>
      <c r="D319" s="100" t="s">
        <v>4744</v>
      </c>
      <c r="E319" s="148" t="s">
        <v>4745</v>
      </c>
      <c r="F319" s="100" t="s">
        <v>4746</v>
      </c>
      <c r="G319" s="81">
        <v>1.0</v>
      </c>
      <c r="H319" s="247">
        <v>1.0</v>
      </c>
      <c r="I319" s="86"/>
      <c r="J319" s="256">
        <v>10.0</v>
      </c>
      <c r="K319" s="401">
        <v>10.0</v>
      </c>
      <c r="L319" s="136" t="s">
        <v>115</v>
      </c>
      <c r="M319" s="97"/>
      <c r="N319" s="97"/>
      <c r="O319" s="97"/>
      <c r="P319" s="97"/>
      <c r="Q319" s="97"/>
      <c r="R319" s="97"/>
      <c r="S319" s="97"/>
      <c r="T319" s="97"/>
      <c r="U319" s="97"/>
      <c r="V319" s="97"/>
      <c r="W319" s="166"/>
      <c r="X319" s="166"/>
      <c r="Y319" s="166"/>
      <c r="Z319" s="166"/>
    </row>
    <row r="320" ht="11.25" customHeight="1">
      <c r="A320" s="100" t="s">
        <v>3219</v>
      </c>
      <c r="B320" s="100" t="s">
        <v>4747</v>
      </c>
      <c r="C320" s="81" t="s">
        <v>89</v>
      </c>
      <c r="D320" s="95" t="s">
        <v>4748</v>
      </c>
      <c r="E320" s="409" t="s">
        <v>4749</v>
      </c>
      <c r="F320" s="100" t="s">
        <v>3870</v>
      </c>
      <c r="G320" s="81">
        <v>1.0</v>
      </c>
      <c r="H320" s="247">
        <v>1.0</v>
      </c>
      <c r="I320" s="101">
        <v>1.0</v>
      </c>
      <c r="J320" s="272">
        <v>20.0</v>
      </c>
      <c r="K320" s="603">
        <v>20.0</v>
      </c>
      <c r="L320" s="95" t="s">
        <v>116</v>
      </c>
      <c r="M320" s="97"/>
      <c r="N320" s="97"/>
      <c r="O320" s="97"/>
      <c r="P320" s="97"/>
      <c r="Q320" s="97"/>
      <c r="R320" s="97"/>
      <c r="S320" s="97"/>
      <c r="T320" s="97"/>
      <c r="U320" s="97"/>
      <c r="V320" s="97"/>
      <c r="W320" s="166"/>
      <c r="X320" s="166"/>
      <c r="Y320" s="166"/>
      <c r="Z320" s="166"/>
    </row>
    <row r="321" ht="11.25" customHeight="1">
      <c r="A321" s="147" t="s">
        <v>3525</v>
      </c>
      <c r="B321" s="147" t="s">
        <v>3526</v>
      </c>
      <c r="C321" s="101" t="s">
        <v>52</v>
      </c>
      <c r="D321" s="100" t="s">
        <v>4750</v>
      </c>
      <c r="E321" s="148" t="s">
        <v>4062</v>
      </c>
      <c r="F321" s="100" t="s">
        <v>4751</v>
      </c>
      <c r="G321" s="82">
        <v>2.0</v>
      </c>
      <c r="H321" s="250">
        <v>2.0</v>
      </c>
      <c r="I321" s="6">
        <v>12.0</v>
      </c>
      <c r="J321" s="413">
        <v>20.0</v>
      </c>
      <c r="K321" s="604">
        <v>10.0</v>
      </c>
      <c r="L321" s="95" t="s">
        <v>711</v>
      </c>
      <c r="M321" s="97"/>
      <c r="N321" s="97"/>
      <c r="O321" s="97"/>
      <c r="P321" s="97"/>
      <c r="Q321" s="97"/>
      <c r="R321" s="97"/>
      <c r="S321" s="97"/>
      <c r="T321" s="97"/>
      <c r="U321" s="97"/>
      <c r="V321" s="97"/>
      <c r="W321" s="166"/>
      <c r="X321" s="166"/>
      <c r="Y321" s="166"/>
      <c r="Z321" s="166"/>
    </row>
    <row r="322" ht="11.25" customHeight="1">
      <c r="A322" s="147" t="s">
        <v>3507</v>
      </c>
      <c r="B322" s="147" t="s">
        <v>3508</v>
      </c>
      <c r="C322" s="101" t="s">
        <v>52</v>
      </c>
      <c r="D322" s="147" t="s">
        <v>4752</v>
      </c>
      <c r="E322" s="148" t="s">
        <v>4753</v>
      </c>
      <c r="F322" s="147" t="s">
        <v>4754</v>
      </c>
      <c r="G322" s="123">
        <v>5.0</v>
      </c>
      <c r="H322" s="412">
        <v>5.0</v>
      </c>
      <c r="I322" s="6">
        <v>7.0</v>
      </c>
      <c r="J322" s="413">
        <v>20.0</v>
      </c>
      <c r="K322" s="604">
        <v>4.0</v>
      </c>
      <c r="L322" s="95" t="s">
        <v>711</v>
      </c>
      <c r="M322" s="97"/>
      <c r="N322" s="97"/>
      <c r="O322" s="97"/>
      <c r="P322" s="97"/>
      <c r="Q322" s="97"/>
      <c r="R322" s="97"/>
      <c r="S322" s="97"/>
      <c r="T322" s="97"/>
      <c r="U322" s="97"/>
      <c r="V322" s="97"/>
      <c r="W322" s="166"/>
      <c r="X322" s="166"/>
      <c r="Y322" s="166"/>
      <c r="Z322" s="166"/>
    </row>
    <row r="323" ht="11.25" customHeight="1">
      <c r="A323" s="147" t="s">
        <v>3507</v>
      </c>
      <c r="B323" s="147" t="s">
        <v>3508</v>
      </c>
      <c r="C323" s="101" t="s">
        <v>52</v>
      </c>
      <c r="D323" s="147" t="s">
        <v>4755</v>
      </c>
      <c r="E323" s="148" t="s">
        <v>4756</v>
      </c>
      <c r="F323" s="147" t="s">
        <v>4757</v>
      </c>
      <c r="G323" s="123">
        <v>5.0</v>
      </c>
      <c r="H323" s="412">
        <v>5.0</v>
      </c>
      <c r="I323" s="6">
        <v>7.0</v>
      </c>
      <c r="J323" s="413">
        <v>20.0</v>
      </c>
      <c r="K323" s="604">
        <v>4.0</v>
      </c>
      <c r="L323" s="95" t="s">
        <v>711</v>
      </c>
      <c r="M323" s="97"/>
      <c r="N323" s="97"/>
      <c r="O323" s="97"/>
      <c r="P323" s="97"/>
      <c r="Q323" s="97"/>
      <c r="R323" s="97"/>
      <c r="S323" s="97"/>
      <c r="T323" s="97"/>
      <c r="U323" s="97"/>
      <c r="V323" s="97"/>
      <c r="W323" s="166"/>
      <c r="X323" s="166"/>
      <c r="Y323" s="166"/>
      <c r="Z323" s="166"/>
    </row>
    <row r="324" ht="11.25" customHeight="1">
      <c r="A324" s="147" t="s">
        <v>4758</v>
      </c>
      <c r="B324" s="147" t="s">
        <v>3307</v>
      </c>
      <c r="C324" s="101" t="s">
        <v>52</v>
      </c>
      <c r="D324" s="147" t="s">
        <v>4759</v>
      </c>
      <c r="E324" s="148" t="s">
        <v>4760</v>
      </c>
      <c r="F324" s="147" t="s">
        <v>4761</v>
      </c>
      <c r="G324" s="123">
        <v>5.0</v>
      </c>
      <c r="H324" s="412">
        <v>5.0</v>
      </c>
      <c r="I324" s="6">
        <v>6.0</v>
      </c>
      <c r="J324" s="413">
        <v>20.0</v>
      </c>
      <c r="K324" s="604">
        <v>4.0</v>
      </c>
      <c r="L324" s="95" t="s">
        <v>711</v>
      </c>
      <c r="M324" s="97"/>
      <c r="N324" s="97"/>
      <c r="O324" s="97"/>
      <c r="P324" s="97"/>
      <c r="Q324" s="97"/>
      <c r="R324" s="97"/>
      <c r="S324" s="97"/>
      <c r="T324" s="97"/>
      <c r="U324" s="97"/>
      <c r="V324" s="97"/>
      <c r="W324" s="166"/>
      <c r="X324" s="166"/>
      <c r="Y324" s="166"/>
      <c r="Z324" s="166"/>
    </row>
    <row r="325" ht="11.25" customHeight="1">
      <c r="A325" s="147" t="s">
        <v>3548</v>
      </c>
      <c r="B325" s="147" t="s">
        <v>3549</v>
      </c>
      <c r="C325" s="101" t="s">
        <v>52</v>
      </c>
      <c r="D325" s="147" t="s">
        <v>4762</v>
      </c>
      <c r="E325" s="148" t="s">
        <v>4763</v>
      </c>
      <c r="F325" s="147" t="s">
        <v>4764</v>
      </c>
      <c r="G325" s="123">
        <v>1.0</v>
      </c>
      <c r="H325" s="412">
        <v>1.0</v>
      </c>
      <c r="I325" s="6">
        <v>2.0</v>
      </c>
      <c r="J325" s="413">
        <v>20.0</v>
      </c>
      <c r="K325" s="604">
        <v>20.0</v>
      </c>
      <c r="L325" s="95" t="s">
        <v>711</v>
      </c>
      <c r="M325" s="97"/>
      <c r="N325" s="97"/>
      <c r="O325" s="97"/>
      <c r="P325" s="97"/>
      <c r="Q325" s="97"/>
      <c r="R325" s="97"/>
      <c r="S325" s="97"/>
      <c r="T325" s="97"/>
      <c r="U325" s="97"/>
      <c r="V325" s="97"/>
      <c r="W325" s="166"/>
      <c r="X325" s="166"/>
      <c r="Y325" s="166"/>
      <c r="Z325" s="166"/>
    </row>
    <row r="326" ht="11.25" customHeight="1">
      <c r="A326" s="147" t="s">
        <v>3512</v>
      </c>
      <c r="B326" s="147" t="s">
        <v>3326</v>
      </c>
      <c r="C326" s="101" t="s">
        <v>52</v>
      </c>
      <c r="D326" s="147" t="s">
        <v>3582</v>
      </c>
      <c r="E326" s="148" t="s">
        <v>3573</v>
      </c>
      <c r="F326" s="147" t="s">
        <v>4765</v>
      </c>
      <c r="G326" s="123">
        <v>2.0</v>
      </c>
      <c r="H326" s="412">
        <v>2.0</v>
      </c>
      <c r="I326" s="6">
        <v>9.0</v>
      </c>
      <c r="J326" s="413">
        <v>20.0</v>
      </c>
      <c r="K326" s="604">
        <v>10.0</v>
      </c>
      <c r="L326" s="95" t="s">
        <v>711</v>
      </c>
      <c r="M326" s="97"/>
      <c r="N326" s="97"/>
      <c r="O326" s="97"/>
      <c r="P326" s="97"/>
      <c r="Q326" s="97"/>
      <c r="R326" s="97"/>
      <c r="S326" s="97"/>
      <c r="T326" s="97"/>
      <c r="U326" s="97"/>
      <c r="V326" s="97"/>
      <c r="W326" s="166"/>
      <c r="X326" s="166"/>
      <c r="Y326" s="166"/>
      <c r="Z326" s="166"/>
    </row>
    <row r="327" ht="11.25" customHeight="1">
      <c r="A327" s="147" t="s">
        <v>3512</v>
      </c>
      <c r="B327" s="147" t="s">
        <v>3326</v>
      </c>
      <c r="C327" s="101" t="s">
        <v>52</v>
      </c>
      <c r="D327" s="147" t="s">
        <v>4766</v>
      </c>
      <c r="E327" s="148" t="s">
        <v>4767</v>
      </c>
      <c r="F327" s="147" t="s">
        <v>4768</v>
      </c>
      <c r="G327" s="123">
        <v>2.0</v>
      </c>
      <c r="H327" s="412">
        <v>2.0</v>
      </c>
      <c r="I327" s="6">
        <v>9.0</v>
      </c>
      <c r="J327" s="413">
        <v>20.0</v>
      </c>
      <c r="K327" s="604">
        <v>10.0</v>
      </c>
      <c r="L327" s="95" t="s">
        <v>711</v>
      </c>
      <c r="M327" s="97"/>
      <c r="N327" s="97"/>
      <c r="O327" s="97"/>
      <c r="P327" s="97"/>
      <c r="Q327" s="97"/>
      <c r="R327" s="97"/>
      <c r="S327" s="97"/>
      <c r="T327" s="97"/>
      <c r="U327" s="97"/>
      <c r="V327" s="97"/>
      <c r="W327" s="166"/>
      <c r="X327" s="166"/>
      <c r="Y327" s="166"/>
      <c r="Z327" s="166"/>
    </row>
    <row r="328" ht="11.25" customHeight="1">
      <c r="A328" s="147" t="s">
        <v>3512</v>
      </c>
      <c r="B328" s="147" t="s">
        <v>3326</v>
      </c>
      <c r="C328" s="101" t="s">
        <v>52</v>
      </c>
      <c r="D328" s="147" t="s">
        <v>4769</v>
      </c>
      <c r="E328" s="148" t="s">
        <v>3576</v>
      </c>
      <c r="F328" s="147" t="s">
        <v>4765</v>
      </c>
      <c r="G328" s="123">
        <v>2.0</v>
      </c>
      <c r="H328" s="412">
        <v>2.0</v>
      </c>
      <c r="I328" s="6">
        <v>9.0</v>
      </c>
      <c r="J328" s="413">
        <v>20.0</v>
      </c>
      <c r="K328" s="604">
        <v>10.0</v>
      </c>
      <c r="L328" s="95" t="s">
        <v>711</v>
      </c>
      <c r="M328" s="97"/>
      <c r="N328" s="97"/>
      <c r="O328" s="97"/>
      <c r="P328" s="97"/>
      <c r="Q328" s="97"/>
      <c r="R328" s="97"/>
      <c r="S328" s="97"/>
      <c r="T328" s="97"/>
      <c r="U328" s="97"/>
      <c r="V328" s="97"/>
      <c r="W328" s="166"/>
      <c r="X328" s="166"/>
      <c r="Y328" s="166"/>
      <c r="Z328" s="166"/>
    </row>
    <row r="329" ht="11.25" customHeight="1">
      <c r="A329" s="147" t="s">
        <v>3512</v>
      </c>
      <c r="B329" s="147" t="s">
        <v>3326</v>
      </c>
      <c r="C329" s="101" t="s">
        <v>52</v>
      </c>
      <c r="D329" s="147" t="s">
        <v>4770</v>
      </c>
      <c r="E329" s="148" t="s">
        <v>4771</v>
      </c>
      <c r="F329" s="147" t="s">
        <v>3771</v>
      </c>
      <c r="G329" s="123">
        <v>2.0</v>
      </c>
      <c r="H329" s="412">
        <v>2.0</v>
      </c>
      <c r="I329" s="6">
        <v>9.0</v>
      </c>
      <c r="J329" s="413">
        <v>20.0</v>
      </c>
      <c r="K329" s="604">
        <v>10.0</v>
      </c>
      <c r="L329" s="95" t="s">
        <v>711</v>
      </c>
      <c r="M329" s="97"/>
      <c r="N329" s="97"/>
      <c r="O329" s="97"/>
      <c r="P329" s="97"/>
      <c r="Q329" s="97"/>
      <c r="R329" s="97"/>
      <c r="S329" s="97"/>
      <c r="T329" s="97"/>
      <c r="U329" s="97"/>
      <c r="V329" s="97"/>
      <c r="W329" s="166"/>
      <c r="X329" s="166"/>
      <c r="Y329" s="166"/>
      <c r="Z329" s="166"/>
    </row>
    <row r="330" ht="11.25" customHeight="1">
      <c r="A330" s="147" t="s">
        <v>3538</v>
      </c>
      <c r="B330" s="147" t="s">
        <v>3539</v>
      </c>
      <c r="C330" s="101" t="s">
        <v>52</v>
      </c>
      <c r="D330" s="147" t="s">
        <v>4772</v>
      </c>
      <c r="E330" s="148" t="s">
        <v>4773</v>
      </c>
      <c r="F330" s="147" t="s">
        <v>4774</v>
      </c>
      <c r="G330" s="123">
        <v>2.0</v>
      </c>
      <c r="H330" s="412">
        <v>2.0</v>
      </c>
      <c r="I330" s="6">
        <v>9.0</v>
      </c>
      <c r="J330" s="413">
        <v>20.0</v>
      </c>
      <c r="K330" s="604">
        <v>10.0</v>
      </c>
      <c r="L330" s="95" t="s">
        <v>711</v>
      </c>
      <c r="M330" s="97"/>
      <c r="N330" s="97"/>
      <c r="O330" s="97"/>
      <c r="P330" s="97"/>
      <c r="Q330" s="97"/>
      <c r="R330" s="97"/>
      <c r="S330" s="97"/>
      <c r="T330" s="97"/>
      <c r="U330" s="97"/>
      <c r="V330" s="97"/>
      <c r="W330" s="166"/>
      <c r="X330" s="166"/>
      <c r="Y330" s="166"/>
      <c r="Z330" s="166"/>
    </row>
    <row r="331" ht="11.25" customHeight="1">
      <c r="A331" s="147" t="s">
        <v>3538</v>
      </c>
      <c r="B331" s="147" t="s">
        <v>3539</v>
      </c>
      <c r="C331" s="101" t="s">
        <v>52</v>
      </c>
      <c r="D331" s="147" t="s">
        <v>4775</v>
      </c>
      <c r="E331" s="148" t="s">
        <v>4776</v>
      </c>
      <c r="F331" s="147" t="s">
        <v>4777</v>
      </c>
      <c r="G331" s="123">
        <v>2.0</v>
      </c>
      <c r="H331" s="412">
        <v>2.0</v>
      </c>
      <c r="I331" s="6">
        <v>9.0</v>
      </c>
      <c r="J331" s="413">
        <v>20.0</v>
      </c>
      <c r="K331" s="604">
        <v>10.0</v>
      </c>
      <c r="L331" s="95" t="s">
        <v>711</v>
      </c>
      <c r="M331" s="97"/>
      <c r="N331" s="97"/>
      <c r="O331" s="97"/>
      <c r="P331" s="97"/>
      <c r="Q331" s="97"/>
      <c r="R331" s="97"/>
      <c r="S331" s="97"/>
      <c r="T331" s="97"/>
      <c r="U331" s="97"/>
      <c r="V331" s="97"/>
      <c r="W331" s="166"/>
      <c r="X331" s="166"/>
      <c r="Y331" s="166"/>
      <c r="Z331" s="166"/>
    </row>
    <row r="332" ht="11.25" customHeight="1">
      <c r="A332" s="147" t="s">
        <v>4758</v>
      </c>
      <c r="B332" s="147" t="s">
        <v>4778</v>
      </c>
      <c r="C332" s="101" t="s">
        <v>52</v>
      </c>
      <c r="D332" s="147" t="s">
        <v>4779</v>
      </c>
      <c r="E332" s="148" t="s">
        <v>4780</v>
      </c>
      <c r="F332" s="147" t="s">
        <v>3771</v>
      </c>
      <c r="G332" s="123">
        <v>5.0</v>
      </c>
      <c r="H332" s="412">
        <v>5.0</v>
      </c>
      <c r="I332" s="6">
        <v>6.0</v>
      </c>
      <c r="J332" s="413">
        <v>20.0</v>
      </c>
      <c r="K332" s="604">
        <v>4.0</v>
      </c>
      <c r="L332" s="95" t="s">
        <v>711</v>
      </c>
      <c r="M332" s="97"/>
      <c r="N332" s="97"/>
      <c r="O332" s="97"/>
      <c r="P332" s="97"/>
      <c r="Q332" s="97"/>
      <c r="R332" s="97"/>
      <c r="S332" s="97"/>
      <c r="T332" s="97"/>
      <c r="U332" s="97"/>
      <c r="V332" s="97"/>
      <c r="W332" s="166"/>
      <c r="X332" s="166"/>
      <c r="Y332" s="166"/>
      <c r="Z332" s="166"/>
    </row>
    <row r="333" ht="11.25" customHeight="1">
      <c r="A333" s="147" t="s">
        <v>3589</v>
      </c>
      <c r="B333" s="147" t="s">
        <v>3590</v>
      </c>
      <c r="C333" s="101" t="s">
        <v>52</v>
      </c>
      <c r="D333" s="147" t="s">
        <v>4781</v>
      </c>
      <c r="E333" s="148" t="s">
        <v>4782</v>
      </c>
      <c r="F333" s="147" t="s">
        <v>3771</v>
      </c>
      <c r="G333" s="123">
        <v>2.0</v>
      </c>
      <c r="H333" s="412">
        <v>2.0</v>
      </c>
      <c r="I333" s="6">
        <v>10.0</v>
      </c>
      <c r="J333" s="413">
        <v>20.0</v>
      </c>
      <c r="K333" s="604">
        <v>10.0</v>
      </c>
      <c r="L333" s="95" t="s">
        <v>711</v>
      </c>
      <c r="M333" s="97"/>
      <c r="N333" s="97"/>
      <c r="O333" s="97"/>
      <c r="P333" s="97"/>
      <c r="Q333" s="97"/>
      <c r="R333" s="97"/>
      <c r="S333" s="97"/>
      <c r="T333" s="97"/>
      <c r="U333" s="97"/>
      <c r="V333" s="97"/>
      <c r="W333" s="166"/>
      <c r="X333" s="166"/>
      <c r="Y333" s="166"/>
      <c r="Z333" s="166"/>
    </row>
    <row r="334" ht="11.25" customHeight="1">
      <c r="A334" s="147" t="s">
        <v>3589</v>
      </c>
      <c r="B334" s="147" t="s">
        <v>3590</v>
      </c>
      <c r="C334" s="101" t="s">
        <v>52</v>
      </c>
      <c r="D334" s="147" t="s">
        <v>4783</v>
      </c>
      <c r="E334" s="148" t="s">
        <v>4784</v>
      </c>
      <c r="F334" s="147" t="s">
        <v>3771</v>
      </c>
      <c r="G334" s="123">
        <v>2.0</v>
      </c>
      <c r="H334" s="412">
        <v>2.0</v>
      </c>
      <c r="I334" s="6">
        <v>10.0</v>
      </c>
      <c r="J334" s="413">
        <v>20.0</v>
      </c>
      <c r="K334" s="604">
        <v>10.0</v>
      </c>
      <c r="L334" s="95" t="s">
        <v>711</v>
      </c>
      <c r="M334" s="97"/>
      <c r="N334" s="97"/>
      <c r="O334" s="97"/>
      <c r="P334" s="97"/>
      <c r="Q334" s="97"/>
      <c r="R334" s="97"/>
      <c r="S334" s="97"/>
      <c r="T334" s="97"/>
      <c r="U334" s="97"/>
      <c r="V334" s="97"/>
      <c r="W334" s="166"/>
      <c r="X334" s="166"/>
      <c r="Y334" s="166"/>
      <c r="Z334" s="166"/>
    </row>
    <row r="335" ht="11.25" customHeight="1">
      <c r="A335" s="147" t="s">
        <v>4785</v>
      </c>
      <c r="B335" s="147" t="s">
        <v>4786</v>
      </c>
      <c r="C335" s="101" t="s">
        <v>52</v>
      </c>
      <c r="D335" s="147" t="s">
        <v>4787</v>
      </c>
      <c r="E335" s="148" t="s">
        <v>212</v>
      </c>
      <c r="F335" s="147">
        <v>4.0</v>
      </c>
      <c r="G335" s="123">
        <v>4.0</v>
      </c>
      <c r="H335" s="412">
        <v>4.0</v>
      </c>
      <c r="I335" s="6">
        <v>4.0</v>
      </c>
      <c r="J335" s="413">
        <v>20.0</v>
      </c>
      <c r="K335" s="604">
        <v>5.0</v>
      </c>
      <c r="L335" s="95" t="s">
        <v>711</v>
      </c>
      <c r="M335" s="97"/>
      <c r="N335" s="97"/>
      <c r="O335" s="97"/>
      <c r="P335" s="97"/>
      <c r="Q335" s="97"/>
      <c r="R335" s="97"/>
      <c r="S335" s="97"/>
      <c r="T335" s="97"/>
      <c r="U335" s="97"/>
      <c r="V335" s="97"/>
      <c r="W335" s="166"/>
      <c r="X335" s="166"/>
      <c r="Y335" s="166"/>
      <c r="Z335" s="166"/>
    </row>
    <row r="336" ht="11.25" customHeight="1">
      <c r="A336" s="147" t="s">
        <v>3570</v>
      </c>
      <c r="B336" s="147" t="s">
        <v>3571</v>
      </c>
      <c r="C336" s="101" t="s">
        <v>52</v>
      </c>
      <c r="D336" s="147" t="s">
        <v>4788</v>
      </c>
      <c r="E336" s="148" t="s">
        <v>3580</v>
      </c>
      <c r="F336" s="147" t="s">
        <v>3771</v>
      </c>
      <c r="G336" s="123">
        <v>1.0</v>
      </c>
      <c r="H336" s="412">
        <v>1.0</v>
      </c>
      <c r="I336" s="6">
        <v>5.0</v>
      </c>
      <c r="J336" s="413">
        <v>20.0</v>
      </c>
      <c r="K336" s="604">
        <v>20.0</v>
      </c>
      <c r="L336" s="95" t="s">
        <v>711</v>
      </c>
      <c r="M336" s="97"/>
      <c r="N336" s="97"/>
      <c r="O336" s="97"/>
      <c r="P336" s="97"/>
      <c r="Q336" s="97"/>
      <c r="R336" s="97"/>
      <c r="S336" s="97"/>
      <c r="T336" s="97"/>
      <c r="U336" s="97"/>
      <c r="V336" s="97"/>
      <c r="W336" s="166"/>
      <c r="X336" s="166"/>
      <c r="Y336" s="166"/>
      <c r="Z336" s="166"/>
    </row>
    <row r="337" ht="11.25" customHeight="1">
      <c r="A337" s="147" t="s">
        <v>3471</v>
      </c>
      <c r="B337" s="147" t="s">
        <v>3574</v>
      </c>
      <c r="C337" s="101" t="s">
        <v>52</v>
      </c>
      <c r="D337" s="147" t="s">
        <v>4789</v>
      </c>
      <c r="E337" s="148" t="s">
        <v>3573</v>
      </c>
      <c r="F337" s="147" t="s">
        <v>3771</v>
      </c>
      <c r="G337" s="123">
        <v>2.0</v>
      </c>
      <c r="H337" s="412">
        <v>2.0</v>
      </c>
      <c r="I337" s="6">
        <v>7.0</v>
      </c>
      <c r="J337" s="413">
        <v>20.0</v>
      </c>
      <c r="K337" s="604">
        <v>10.0</v>
      </c>
      <c r="L337" s="95" t="s">
        <v>711</v>
      </c>
      <c r="M337" s="97"/>
      <c r="N337" s="97"/>
      <c r="O337" s="97"/>
      <c r="P337" s="97"/>
      <c r="Q337" s="97"/>
      <c r="R337" s="97"/>
      <c r="S337" s="97"/>
      <c r="T337" s="97"/>
      <c r="U337" s="97"/>
      <c r="V337" s="97"/>
      <c r="W337" s="166"/>
      <c r="X337" s="166"/>
      <c r="Y337" s="166"/>
      <c r="Z337" s="166"/>
    </row>
    <row r="338" ht="11.25" customHeight="1">
      <c r="A338" s="147" t="s">
        <v>3471</v>
      </c>
      <c r="B338" s="147" t="s">
        <v>3574</v>
      </c>
      <c r="C338" s="101" t="s">
        <v>52</v>
      </c>
      <c r="D338" s="147" t="s">
        <v>4790</v>
      </c>
      <c r="E338" s="148" t="s">
        <v>4791</v>
      </c>
      <c r="F338" s="147" t="s">
        <v>3771</v>
      </c>
      <c r="G338" s="123">
        <v>2.0</v>
      </c>
      <c r="H338" s="412">
        <v>2.0</v>
      </c>
      <c r="I338" s="6">
        <v>7.0</v>
      </c>
      <c r="J338" s="413">
        <v>20.0</v>
      </c>
      <c r="K338" s="604">
        <v>10.0</v>
      </c>
      <c r="L338" s="95" t="s">
        <v>711</v>
      </c>
      <c r="M338" s="97"/>
      <c r="N338" s="97"/>
      <c r="O338" s="97"/>
      <c r="P338" s="97"/>
      <c r="Q338" s="97"/>
      <c r="R338" s="97"/>
      <c r="S338" s="97"/>
      <c r="T338" s="97"/>
      <c r="U338" s="97"/>
      <c r="V338" s="97"/>
      <c r="W338" s="166"/>
      <c r="X338" s="166"/>
      <c r="Y338" s="166"/>
      <c r="Z338" s="166"/>
    </row>
    <row r="339" ht="11.25" customHeight="1">
      <c r="A339" s="147" t="s">
        <v>3471</v>
      </c>
      <c r="B339" s="147" t="s">
        <v>3574</v>
      </c>
      <c r="C339" s="101" t="s">
        <v>52</v>
      </c>
      <c r="D339" s="147" t="s">
        <v>4792</v>
      </c>
      <c r="E339" s="148" t="s">
        <v>4793</v>
      </c>
      <c r="F339" s="147" t="s">
        <v>3771</v>
      </c>
      <c r="G339" s="123">
        <v>2.0</v>
      </c>
      <c r="H339" s="412">
        <v>2.0</v>
      </c>
      <c r="I339" s="6">
        <v>7.0</v>
      </c>
      <c r="J339" s="413">
        <v>20.0</v>
      </c>
      <c r="K339" s="604">
        <v>10.0</v>
      </c>
      <c r="L339" s="95" t="s">
        <v>711</v>
      </c>
      <c r="M339" s="97"/>
      <c r="N339" s="97"/>
      <c r="O339" s="97"/>
      <c r="P339" s="97"/>
      <c r="Q339" s="97"/>
      <c r="R339" s="97"/>
      <c r="S339" s="97"/>
      <c r="T339" s="97"/>
      <c r="U339" s="97"/>
      <c r="V339" s="97"/>
      <c r="W339" s="166"/>
      <c r="X339" s="166"/>
      <c r="Y339" s="166"/>
      <c r="Z339" s="166"/>
    </row>
    <row r="340" ht="11.25" customHeight="1">
      <c r="A340" s="147" t="s">
        <v>3558</v>
      </c>
      <c r="B340" s="147" t="s">
        <v>3559</v>
      </c>
      <c r="C340" s="101" t="s">
        <v>52</v>
      </c>
      <c r="D340" s="147" t="s">
        <v>4794</v>
      </c>
      <c r="E340" s="148" t="s">
        <v>4795</v>
      </c>
      <c r="F340" s="147" t="s">
        <v>3771</v>
      </c>
      <c r="G340" s="123">
        <v>1.0</v>
      </c>
      <c r="H340" s="412">
        <v>1.0</v>
      </c>
      <c r="I340" s="6">
        <v>6.0</v>
      </c>
      <c r="J340" s="413">
        <v>20.0</v>
      </c>
      <c r="K340" s="604">
        <v>20.0</v>
      </c>
      <c r="L340" s="95" t="s">
        <v>711</v>
      </c>
      <c r="M340" s="97"/>
      <c r="N340" s="97"/>
      <c r="O340" s="97"/>
      <c r="P340" s="97"/>
      <c r="Q340" s="97"/>
      <c r="R340" s="97"/>
      <c r="S340" s="97"/>
      <c r="T340" s="97"/>
      <c r="U340" s="97"/>
      <c r="V340" s="97"/>
      <c r="W340" s="166"/>
      <c r="X340" s="166"/>
      <c r="Y340" s="166"/>
      <c r="Z340" s="166"/>
    </row>
    <row r="341" ht="11.25" customHeight="1">
      <c r="A341" s="147" t="s">
        <v>3599</v>
      </c>
      <c r="B341" s="147" t="s">
        <v>3600</v>
      </c>
      <c r="C341" s="219" t="s">
        <v>52</v>
      </c>
      <c r="D341" s="147" t="s">
        <v>4796</v>
      </c>
      <c r="E341" s="148" t="s">
        <v>4797</v>
      </c>
      <c r="F341" s="147" t="s">
        <v>3771</v>
      </c>
      <c r="G341" s="123">
        <v>5.0</v>
      </c>
      <c r="H341" s="412">
        <v>5.0</v>
      </c>
      <c r="I341" s="6">
        <v>5.0</v>
      </c>
      <c r="J341" s="413">
        <v>20.0</v>
      </c>
      <c r="K341" s="604">
        <v>4.0</v>
      </c>
      <c r="L341" s="95" t="s">
        <v>711</v>
      </c>
      <c r="M341" s="97"/>
      <c r="N341" s="97"/>
      <c r="O341" s="97"/>
      <c r="P341" s="97"/>
      <c r="Q341" s="97"/>
      <c r="R341" s="97"/>
      <c r="S341" s="97"/>
      <c r="T341" s="97"/>
      <c r="U341" s="97"/>
      <c r="V341" s="97"/>
      <c r="W341" s="166"/>
      <c r="X341" s="166"/>
      <c r="Y341" s="166"/>
      <c r="Z341" s="166"/>
    </row>
    <row r="342" ht="11.25" customHeight="1">
      <c r="A342" s="147" t="s">
        <v>3542</v>
      </c>
      <c r="B342" s="147" t="s">
        <v>3543</v>
      </c>
      <c r="C342" s="101" t="s">
        <v>52</v>
      </c>
      <c r="D342" s="147" t="s">
        <v>4798</v>
      </c>
      <c r="E342" s="148" t="s">
        <v>4799</v>
      </c>
      <c r="F342" s="147" t="s">
        <v>3771</v>
      </c>
      <c r="G342" s="123">
        <v>2.0</v>
      </c>
      <c r="H342" s="412">
        <v>2.0</v>
      </c>
      <c r="I342" s="6">
        <v>5.0</v>
      </c>
      <c r="J342" s="413">
        <v>20.0</v>
      </c>
      <c r="K342" s="604">
        <v>10.0</v>
      </c>
      <c r="L342" s="95" t="s">
        <v>711</v>
      </c>
      <c r="M342" s="97"/>
      <c r="N342" s="97"/>
      <c r="O342" s="97"/>
      <c r="P342" s="97"/>
      <c r="Q342" s="97"/>
      <c r="R342" s="97"/>
      <c r="S342" s="97"/>
      <c r="T342" s="97"/>
      <c r="U342" s="97"/>
      <c r="V342" s="97"/>
      <c r="W342" s="166"/>
      <c r="X342" s="166"/>
      <c r="Y342" s="166"/>
      <c r="Z342" s="166"/>
    </row>
    <row r="343" ht="11.25" customHeight="1">
      <c r="A343" s="147" t="s">
        <v>3542</v>
      </c>
      <c r="B343" s="147" t="s">
        <v>3543</v>
      </c>
      <c r="C343" s="101" t="s">
        <v>52</v>
      </c>
      <c r="D343" s="147" t="s">
        <v>4800</v>
      </c>
      <c r="E343" s="148" t="s">
        <v>4801</v>
      </c>
      <c r="F343" s="147" t="s">
        <v>3771</v>
      </c>
      <c r="G343" s="123">
        <v>2.0</v>
      </c>
      <c r="H343" s="412">
        <v>2.0</v>
      </c>
      <c r="I343" s="6">
        <v>5.0</v>
      </c>
      <c r="J343" s="413">
        <v>20.0</v>
      </c>
      <c r="K343" s="604">
        <v>10.0</v>
      </c>
      <c r="L343" s="95" t="s">
        <v>711</v>
      </c>
      <c r="M343" s="97"/>
      <c r="N343" s="97"/>
      <c r="O343" s="97"/>
      <c r="P343" s="97"/>
      <c r="Q343" s="97"/>
      <c r="R343" s="97"/>
      <c r="S343" s="97"/>
      <c r="T343" s="97"/>
      <c r="U343" s="97"/>
      <c r="V343" s="97"/>
      <c r="W343" s="166"/>
      <c r="X343" s="166"/>
      <c r="Y343" s="166"/>
      <c r="Z343" s="166"/>
    </row>
    <row r="344" ht="11.25" customHeight="1">
      <c r="A344" s="147" t="s">
        <v>3564</v>
      </c>
      <c r="B344" s="147" t="s">
        <v>3412</v>
      </c>
      <c r="C344" s="101" t="s">
        <v>52</v>
      </c>
      <c r="D344" s="147" t="s">
        <v>4802</v>
      </c>
      <c r="E344" s="148" t="s">
        <v>4803</v>
      </c>
      <c r="F344" s="147" t="s">
        <v>3771</v>
      </c>
      <c r="G344" s="123">
        <v>2.0</v>
      </c>
      <c r="H344" s="412">
        <v>2.0</v>
      </c>
      <c r="I344" s="6">
        <v>5.0</v>
      </c>
      <c r="J344" s="413">
        <v>20.0</v>
      </c>
      <c r="K344" s="604">
        <v>10.0</v>
      </c>
      <c r="L344" s="95" t="s">
        <v>711</v>
      </c>
      <c r="M344" s="97"/>
      <c r="N344" s="97"/>
      <c r="O344" s="97"/>
      <c r="P344" s="97"/>
      <c r="Q344" s="97"/>
      <c r="R344" s="97"/>
      <c r="S344" s="97"/>
      <c r="T344" s="97"/>
      <c r="U344" s="97"/>
      <c r="V344" s="97"/>
      <c r="W344" s="166"/>
      <c r="X344" s="166"/>
      <c r="Y344" s="166"/>
      <c r="Z344" s="166"/>
    </row>
    <row r="345" ht="11.25" customHeight="1">
      <c r="A345" s="147" t="s">
        <v>3564</v>
      </c>
      <c r="B345" s="147" t="s">
        <v>3412</v>
      </c>
      <c r="C345" s="101" t="s">
        <v>52</v>
      </c>
      <c r="D345" s="147" t="s">
        <v>4804</v>
      </c>
      <c r="E345" s="148" t="s">
        <v>4805</v>
      </c>
      <c r="F345" s="147" t="s">
        <v>3771</v>
      </c>
      <c r="G345" s="123">
        <v>2.0</v>
      </c>
      <c r="H345" s="412">
        <v>2.0</v>
      </c>
      <c r="I345" s="6">
        <v>5.0</v>
      </c>
      <c r="J345" s="413">
        <v>20.0</v>
      </c>
      <c r="K345" s="604">
        <v>10.0</v>
      </c>
      <c r="L345" s="95" t="s">
        <v>711</v>
      </c>
      <c r="M345" s="97"/>
      <c r="N345" s="97"/>
      <c r="O345" s="97"/>
      <c r="P345" s="97"/>
      <c r="Q345" s="97"/>
      <c r="R345" s="97"/>
      <c r="S345" s="97"/>
      <c r="T345" s="97"/>
      <c r="U345" s="97"/>
      <c r="V345" s="97"/>
      <c r="W345" s="166"/>
      <c r="X345" s="166"/>
      <c r="Y345" s="166"/>
      <c r="Z345" s="166"/>
    </row>
    <row r="346" ht="11.25" customHeight="1">
      <c r="A346" s="147" t="s">
        <v>3564</v>
      </c>
      <c r="B346" s="147" t="s">
        <v>3412</v>
      </c>
      <c r="C346" s="101" t="s">
        <v>52</v>
      </c>
      <c r="D346" s="147" t="s">
        <v>4806</v>
      </c>
      <c r="E346" s="148" t="s">
        <v>4807</v>
      </c>
      <c r="F346" s="147">
        <v>2.0</v>
      </c>
      <c r="G346" s="123">
        <v>2.0</v>
      </c>
      <c r="H346" s="412">
        <v>2.0</v>
      </c>
      <c r="I346" s="6">
        <v>5.0</v>
      </c>
      <c r="J346" s="413">
        <v>10.0</v>
      </c>
      <c r="K346" s="604">
        <v>5.0</v>
      </c>
      <c r="L346" s="95" t="s">
        <v>711</v>
      </c>
      <c r="M346" s="97"/>
      <c r="N346" s="97"/>
      <c r="O346" s="97"/>
      <c r="P346" s="97"/>
      <c r="Q346" s="97"/>
      <c r="R346" s="97"/>
      <c r="S346" s="97"/>
      <c r="T346" s="97"/>
      <c r="U346" s="97"/>
      <c r="V346" s="97"/>
      <c r="W346" s="166"/>
      <c r="X346" s="166"/>
      <c r="Y346" s="166"/>
      <c r="Z346" s="166"/>
    </row>
    <row r="347" ht="11.25" customHeight="1">
      <c r="A347" s="147" t="s">
        <v>3564</v>
      </c>
      <c r="B347" s="147" t="s">
        <v>3412</v>
      </c>
      <c r="C347" s="101" t="s">
        <v>52</v>
      </c>
      <c r="D347" s="147" t="s">
        <v>4808</v>
      </c>
      <c r="E347" s="148" t="s">
        <v>4809</v>
      </c>
      <c r="F347" s="147">
        <v>2.0</v>
      </c>
      <c r="G347" s="123">
        <v>2.0</v>
      </c>
      <c r="H347" s="412">
        <v>2.0</v>
      </c>
      <c r="I347" s="6">
        <v>5.0</v>
      </c>
      <c r="J347" s="413">
        <v>20.0</v>
      </c>
      <c r="K347" s="604">
        <v>10.0</v>
      </c>
      <c r="L347" s="95" t="s">
        <v>711</v>
      </c>
      <c r="M347" s="97"/>
      <c r="N347" s="97"/>
      <c r="O347" s="97"/>
      <c r="P347" s="97"/>
      <c r="Q347" s="97"/>
      <c r="R347" s="97"/>
      <c r="S347" s="97"/>
      <c r="T347" s="97"/>
      <c r="U347" s="97"/>
      <c r="V347" s="97"/>
      <c r="W347" s="166"/>
      <c r="X347" s="166"/>
      <c r="Y347" s="166"/>
      <c r="Z347" s="166"/>
    </row>
    <row r="348" ht="11.25" customHeight="1">
      <c r="A348" s="147" t="s">
        <v>3564</v>
      </c>
      <c r="B348" s="147" t="s">
        <v>3412</v>
      </c>
      <c r="C348" s="101" t="s">
        <v>52</v>
      </c>
      <c r="D348" s="147" t="s">
        <v>4810</v>
      </c>
      <c r="E348" s="148" t="s">
        <v>4811</v>
      </c>
      <c r="F348" s="147">
        <v>2.0</v>
      </c>
      <c r="G348" s="123">
        <v>2.0</v>
      </c>
      <c r="H348" s="412">
        <v>2.0</v>
      </c>
      <c r="I348" s="6">
        <v>5.0</v>
      </c>
      <c r="J348" s="413">
        <v>10.0</v>
      </c>
      <c r="K348" s="604">
        <v>5.0</v>
      </c>
      <c r="L348" s="95" t="s">
        <v>711</v>
      </c>
      <c r="M348" s="97"/>
      <c r="N348" s="97"/>
      <c r="O348" s="97"/>
      <c r="P348" s="97"/>
      <c r="Q348" s="97"/>
      <c r="R348" s="97"/>
      <c r="S348" s="97"/>
      <c r="T348" s="97"/>
      <c r="U348" s="97"/>
      <c r="V348" s="97"/>
      <c r="W348" s="166"/>
      <c r="X348" s="166"/>
      <c r="Y348" s="166"/>
      <c r="Z348" s="166"/>
    </row>
    <row r="349" ht="11.25" customHeight="1">
      <c r="A349" s="147" t="s">
        <v>3607</v>
      </c>
      <c r="B349" s="147" t="s">
        <v>3608</v>
      </c>
      <c r="C349" s="101" t="s">
        <v>52</v>
      </c>
      <c r="D349" s="147" t="s">
        <v>4812</v>
      </c>
      <c r="E349" s="148" t="s">
        <v>4813</v>
      </c>
      <c r="F349" s="147" t="s">
        <v>3771</v>
      </c>
      <c r="G349" s="123">
        <v>3.0</v>
      </c>
      <c r="H349" s="412">
        <v>3.0</v>
      </c>
      <c r="I349" s="6">
        <v>5.0</v>
      </c>
      <c r="J349" s="413">
        <v>20.0</v>
      </c>
      <c r="K349" s="604">
        <v>16.67</v>
      </c>
      <c r="L349" s="95" t="s">
        <v>711</v>
      </c>
      <c r="M349" s="97"/>
      <c r="N349" s="97"/>
      <c r="O349" s="97"/>
      <c r="P349" s="97"/>
      <c r="Q349" s="97"/>
      <c r="R349" s="97"/>
      <c r="S349" s="97"/>
      <c r="T349" s="97"/>
      <c r="U349" s="97"/>
      <c r="V349" s="97"/>
      <c r="W349" s="166"/>
      <c r="X349" s="166"/>
      <c r="Y349" s="166"/>
      <c r="Z349" s="166"/>
    </row>
    <row r="350" ht="11.25" customHeight="1">
      <c r="A350" s="147" t="s">
        <v>4814</v>
      </c>
      <c r="B350" s="147" t="s">
        <v>1352</v>
      </c>
      <c r="C350" s="101" t="s">
        <v>52</v>
      </c>
      <c r="D350" s="147" t="s">
        <v>4815</v>
      </c>
      <c r="E350" s="148" t="s">
        <v>4816</v>
      </c>
      <c r="F350" s="147" t="s">
        <v>3771</v>
      </c>
      <c r="G350" s="123">
        <v>3.0</v>
      </c>
      <c r="H350" s="412">
        <v>3.0</v>
      </c>
      <c r="I350" s="6">
        <v>5.0</v>
      </c>
      <c r="J350" s="413">
        <v>10.0</v>
      </c>
      <c r="K350" s="604">
        <v>6.7</v>
      </c>
      <c r="L350" s="95" t="s">
        <v>711</v>
      </c>
      <c r="M350" s="97"/>
      <c r="N350" s="97"/>
      <c r="O350" s="97"/>
      <c r="P350" s="97"/>
      <c r="Q350" s="97"/>
      <c r="R350" s="97"/>
      <c r="S350" s="97"/>
      <c r="T350" s="97"/>
      <c r="U350" s="97"/>
      <c r="V350" s="97"/>
      <c r="W350" s="166"/>
      <c r="X350" s="166"/>
      <c r="Y350" s="166"/>
      <c r="Z350" s="166"/>
    </row>
    <row r="351" ht="11.25" customHeight="1">
      <c r="A351" s="147" t="s">
        <v>4817</v>
      </c>
      <c r="B351" s="147" t="s">
        <v>4818</v>
      </c>
      <c r="C351" s="101" t="s">
        <v>52</v>
      </c>
      <c r="D351" s="147" t="s">
        <v>4819</v>
      </c>
      <c r="E351" s="148" t="s">
        <v>4820</v>
      </c>
      <c r="F351" s="147" t="s">
        <v>3771</v>
      </c>
      <c r="G351" s="123">
        <v>2.0</v>
      </c>
      <c r="H351" s="412">
        <v>2.0</v>
      </c>
      <c r="I351" s="6">
        <v>5.0</v>
      </c>
      <c r="J351" s="413">
        <v>20.0</v>
      </c>
      <c r="K351" s="604">
        <v>10.0</v>
      </c>
      <c r="L351" s="95" t="s">
        <v>711</v>
      </c>
      <c r="M351" s="97"/>
      <c r="N351" s="97"/>
      <c r="O351" s="97"/>
      <c r="P351" s="97"/>
      <c r="Q351" s="97"/>
      <c r="R351" s="97"/>
      <c r="S351" s="97"/>
      <c r="T351" s="97"/>
      <c r="U351" s="97"/>
      <c r="V351" s="97"/>
      <c r="W351" s="166"/>
      <c r="X351" s="166"/>
      <c r="Y351" s="166"/>
      <c r="Z351" s="166"/>
    </row>
    <row r="352" ht="11.25" customHeight="1">
      <c r="A352" s="147" t="s">
        <v>4821</v>
      </c>
      <c r="B352" s="147" t="s">
        <v>4822</v>
      </c>
      <c r="C352" s="101" t="s">
        <v>52</v>
      </c>
      <c r="D352" s="147" t="s">
        <v>4823</v>
      </c>
      <c r="E352" s="148" t="s">
        <v>4824</v>
      </c>
      <c r="F352" s="147"/>
      <c r="G352" s="123">
        <v>3.0</v>
      </c>
      <c r="H352" s="412">
        <v>2.0</v>
      </c>
      <c r="I352" s="6">
        <v>3.0</v>
      </c>
      <c r="J352" s="413">
        <v>20.0</v>
      </c>
      <c r="K352" s="604">
        <v>6.67</v>
      </c>
      <c r="L352" s="95" t="s">
        <v>711</v>
      </c>
      <c r="M352" s="97"/>
      <c r="N352" s="97"/>
      <c r="O352" s="97"/>
      <c r="P352" s="97"/>
      <c r="Q352" s="97"/>
      <c r="R352" s="97"/>
      <c r="S352" s="97"/>
      <c r="T352" s="97"/>
      <c r="U352" s="97"/>
      <c r="V352" s="97"/>
      <c r="W352" s="166"/>
      <c r="X352" s="166"/>
      <c r="Y352" s="166"/>
      <c r="Z352" s="166"/>
    </row>
    <row r="353" ht="11.25" customHeight="1">
      <c r="A353" s="147" t="s">
        <v>4821</v>
      </c>
      <c r="B353" s="147" t="s">
        <v>4822</v>
      </c>
      <c r="C353" s="101" t="s">
        <v>52</v>
      </c>
      <c r="D353" s="147" t="s">
        <v>4825</v>
      </c>
      <c r="E353" s="148" t="s">
        <v>4826</v>
      </c>
      <c r="F353" s="147"/>
      <c r="G353" s="123">
        <v>3.0</v>
      </c>
      <c r="H353" s="412">
        <v>2.0</v>
      </c>
      <c r="I353" s="6">
        <v>3.0</v>
      </c>
      <c r="J353" s="413">
        <v>20.0</v>
      </c>
      <c r="K353" s="604">
        <v>6.67</v>
      </c>
      <c r="L353" s="95" t="s">
        <v>711</v>
      </c>
      <c r="M353" s="97"/>
      <c r="N353" s="97"/>
      <c r="O353" s="97"/>
      <c r="P353" s="97"/>
      <c r="Q353" s="97"/>
      <c r="R353" s="97"/>
      <c r="S353" s="97"/>
      <c r="T353" s="97"/>
      <c r="U353" s="97"/>
      <c r="V353" s="97"/>
      <c r="W353" s="166"/>
      <c r="X353" s="166"/>
      <c r="Y353" s="166"/>
      <c r="Z353" s="166"/>
    </row>
    <row r="354" ht="11.25" customHeight="1">
      <c r="A354" s="147" t="s">
        <v>4827</v>
      </c>
      <c r="B354" s="147" t="s">
        <v>3440</v>
      </c>
      <c r="C354" s="101" t="s">
        <v>52</v>
      </c>
      <c r="D354" s="147" t="s">
        <v>4828</v>
      </c>
      <c r="E354" s="148" t="s">
        <v>4829</v>
      </c>
      <c r="F354" s="147"/>
      <c r="G354" s="123">
        <v>9.0</v>
      </c>
      <c r="H354" s="412">
        <v>3.0</v>
      </c>
      <c r="I354" s="6">
        <v>9.0</v>
      </c>
      <c r="J354" s="413">
        <v>20.0</v>
      </c>
      <c r="K354" s="604">
        <v>2.23</v>
      </c>
      <c r="L354" s="95" t="s">
        <v>711</v>
      </c>
      <c r="M354" s="97"/>
      <c r="N354" s="97"/>
      <c r="O354" s="97"/>
      <c r="P354" s="97"/>
      <c r="Q354" s="97"/>
      <c r="R354" s="97"/>
      <c r="S354" s="97"/>
      <c r="T354" s="97"/>
      <c r="U354" s="97"/>
      <c r="V354" s="97"/>
      <c r="W354" s="166"/>
      <c r="X354" s="166"/>
      <c r="Y354" s="166"/>
      <c r="Z354" s="166"/>
    </row>
    <row r="355" ht="11.25" customHeight="1">
      <c r="A355" s="147" t="s">
        <v>4830</v>
      </c>
      <c r="B355" s="147" t="s">
        <v>4831</v>
      </c>
      <c r="C355" s="101" t="s">
        <v>52</v>
      </c>
      <c r="D355" s="147" t="s">
        <v>4832</v>
      </c>
      <c r="E355" s="148" t="s">
        <v>4833</v>
      </c>
      <c r="F355" s="147"/>
      <c r="G355" s="123">
        <v>4.0</v>
      </c>
      <c r="H355" s="412">
        <v>1.0</v>
      </c>
      <c r="I355" s="6">
        <v>4.0</v>
      </c>
      <c r="J355" s="413">
        <v>20.0</v>
      </c>
      <c r="K355" s="604">
        <v>5.0</v>
      </c>
      <c r="L355" s="95" t="s">
        <v>711</v>
      </c>
      <c r="M355" s="97"/>
      <c r="N355" s="97"/>
      <c r="O355" s="97"/>
      <c r="P355" s="97"/>
      <c r="Q355" s="97"/>
      <c r="R355" s="97"/>
      <c r="S355" s="97"/>
      <c r="T355" s="97"/>
      <c r="U355" s="97"/>
      <c r="V355" s="97"/>
      <c r="W355" s="166"/>
      <c r="X355" s="166"/>
      <c r="Y355" s="166"/>
      <c r="Z355" s="166"/>
    </row>
    <row r="356" ht="11.25" customHeight="1">
      <c r="A356" s="147" t="s">
        <v>4830</v>
      </c>
      <c r="B356" s="147" t="s">
        <v>4831</v>
      </c>
      <c r="C356" s="101" t="s">
        <v>52</v>
      </c>
      <c r="D356" s="147" t="s">
        <v>4834</v>
      </c>
      <c r="E356" s="148" t="s">
        <v>4835</v>
      </c>
      <c r="F356" s="147"/>
      <c r="G356" s="123">
        <v>4.0</v>
      </c>
      <c r="H356" s="412">
        <v>1.0</v>
      </c>
      <c r="I356" s="6">
        <v>4.0</v>
      </c>
      <c r="J356" s="413">
        <v>20.0</v>
      </c>
      <c r="K356" s="604">
        <v>5.0</v>
      </c>
      <c r="L356" s="95" t="s">
        <v>711</v>
      </c>
      <c r="M356" s="97"/>
      <c r="N356" s="97"/>
      <c r="O356" s="97"/>
      <c r="P356" s="97"/>
      <c r="Q356" s="97"/>
      <c r="R356" s="97"/>
      <c r="S356" s="97"/>
      <c r="T356" s="97"/>
      <c r="U356" s="97"/>
      <c r="V356" s="97"/>
      <c r="W356" s="166"/>
      <c r="X356" s="166"/>
      <c r="Y356" s="166"/>
      <c r="Z356" s="166"/>
    </row>
    <row r="357" ht="11.25" customHeight="1">
      <c r="A357" s="147" t="s">
        <v>3583</v>
      </c>
      <c r="B357" s="147" t="s">
        <v>3584</v>
      </c>
      <c r="C357" s="101" t="s">
        <v>52</v>
      </c>
      <c r="D357" s="147" t="s">
        <v>4836</v>
      </c>
      <c r="E357" s="148" t="s">
        <v>4837</v>
      </c>
      <c r="F357" s="148" t="s">
        <v>3771</v>
      </c>
      <c r="G357" s="123">
        <v>2.0</v>
      </c>
      <c r="H357" s="412">
        <v>2.0</v>
      </c>
      <c r="I357" s="6">
        <v>5.0</v>
      </c>
      <c r="J357" s="413">
        <v>20.0</v>
      </c>
      <c r="K357" s="604">
        <v>10.0</v>
      </c>
      <c r="L357" s="95" t="s">
        <v>711</v>
      </c>
      <c r="M357" s="97"/>
      <c r="N357" s="97"/>
      <c r="O357" s="97"/>
      <c r="P357" s="97"/>
      <c r="Q357" s="97"/>
      <c r="R357" s="97"/>
      <c r="S357" s="97"/>
      <c r="T357" s="97"/>
      <c r="U357" s="97"/>
      <c r="V357" s="97"/>
      <c r="W357" s="166"/>
      <c r="X357" s="166"/>
      <c r="Y357" s="166"/>
      <c r="Z357" s="166"/>
    </row>
    <row r="358" ht="11.25" customHeight="1">
      <c r="A358" s="147" t="s">
        <v>3583</v>
      </c>
      <c r="B358" s="147" t="s">
        <v>3584</v>
      </c>
      <c r="C358" s="101" t="s">
        <v>52</v>
      </c>
      <c r="D358" s="147" t="s">
        <v>4838</v>
      </c>
      <c r="E358" s="148" t="s">
        <v>4839</v>
      </c>
      <c r="F358" s="147" t="s">
        <v>3771</v>
      </c>
      <c r="G358" s="123">
        <v>2.0</v>
      </c>
      <c r="H358" s="412">
        <v>2.0</v>
      </c>
      <c r="I358" s="6">
        <v>5.0</v>
      </c>
      <c r="J358" s="413">
        <v>20.0</v>
      </c>
      <c r="K358" s="604">
        <v>10.0</v>
      </c>
      <c r="L358" s="95" t="s">
        <v>711</v>
      </c>
      <c r="M358" s="97"/>
      <c r="N358" s="97"/>
      <c r="O358" s="97"/>
      <c r="P358" s="97"/>
      <c r="Q358" s="97"/>
      <c r="R358" s="97"/>
      <c r="S358" s="97"/>
      <c r="T358" s="97"/>
      <c r="U358" s="97"/>
      <c r="V358" s="97"/>
      <c r="W358" s="166"/>
      <c r="X358" s="166"/>
      <c r="Y358" s="166"/>
      <c r="Z358" s="166"/>
    </row>
    <row r="359" ht="11.25" customHeight="1">
      <c r="A359" s="147" t="s">
        <v>3583</v>
      </c>
      <c r="B359" s="147" t="s">
        <v>3584</v>
      </c>
      <c r="C359" s="101" t="s">
        <v>52</v>
      </c>
      <c r="D359" s="147" t="s">
        <v>4840</v>
      </c>
      <c r="E359" s="148" t="s">
        <v>4841</v>
      </c>
      <c r="F359" s="147" t="s">
        <v>3771</v>
      </c>
      <c r="G359" s="123">
        <v>2.0</v>
      </c>
      <c r="H359" s="412">
        <v>2.0</v>
      </c>
      <c r="I359" s="6">
        <v>5.0</v>
      </c>
      <c r="J359" s="413">
        <v>20.0</v>
      </c>
      <c r="K359" s="604">
        <v>10.0</v>
      </c>
      <c r="L359" s="95" t="s">
        <v>711</v>
      </c>
      <c r="M359" s="97"/>
      <c r="N359" s="97"/>
      <c r="O359" s="97"/>
      <c r="P359" s="97"/>
      <c r="Q359" s="97"/>
      <c r="R359" s="97"/>
      <c r="S359" s="97"/>
      <c r="T359" s="97"/>
      <c r="U359" s="97"/>
      <c r="V359" s="97"/>
      <c r="W359" s="166"/>
      <c r="X359" s="166"/>
      <c r="Y359" s="166"/>
      <c r="Z359" s="166"/>
    </row>
    <row r="360" ht="11.25" customHeight="1">
      <c r="A360" s="147" t="s">
        <v>4842</v>
      </c>
      <c r="B360" s="147" t="s">
        <v>4843</v>
      </c>
      <c r="C360" s="101" t="s">
        <v>52</v>
      </c>
      <c r="D360" s="147" t="s">
        <v>4844</v>
      </c>
      <c r="E360" s="148" t="s">
        <v>2124</v>
      </c>
      <c r="F360" s="147" t="s">
        <v>3771</v>
      </c>
      <c r="G360" s="123">
        <v>3.0</v>
      </c>
      <c r="H360" s="412">
        <v>3.0</v>
      </c>
      <c r="I360" s="6">
        <v>3.0</v>
      </c>
      <c r="J360" s="413">
        <v>20.0</v>
      </c>
      <c r="K360" s="604">
        <v>6.67</v>
      </c>
      <c r="L360" s="95" t="s">
        <v>711</v>
      </c>
      <c r="M360" s="97"/>
      <c r="N360" s="97"/>
      <c r="O360" s="97"/>
      <c r="P360" s="97"/>
      <c r="Q360" s="97"/>
      <c r="R360" s="97"/>
      <c r="S360" s="97"/>
      <c r="T360" s="97"/>
      <c r="U360" s="97"/>
      <c r="V360" s="97"/>
      <c r="W360" s="166"/>
      <c r="X360" s="166"/>
      <c r="Y360" s="166"/>
      <c r="Z360" s="166"/>
    </row>
    <row r="361" ht="11.25" customHeight="1">
      <c r="A361" s="147" t="s">
        <v>4845</v>
      </c>
      <c r="B361" s="147" t="s">
        <v>4846</v>
      </c>
      <c r="C361" s="101" t="s">
        <v>52</v>
      </c>
      <c r="D361" s="147" t="s">
        <v>4847</v>
      </c>
      <c r="E361" s="148" t="s">
        <v>4848</v>
      </c>
      <c r="F361" s="147" t="s">
        <v>3771</v>
      </c>
      <c r="G361" s="123">
        <v>5.0</v>
      </c>
      <c r="H361" s="412">
        <v>5.0</v>
      </c>
      <c r="I361" s="6">
        <v>6.0</v>
      </c>
      <c r="J361" s="413">
        <v>20.0</v>
      </c>
      <c r="K361" s="604">
        <v>4.0</v>
      </c>
      <c r="L361" s="95" t="s">
        <v>711</v>
      </c>
      <c r="M361" s="97"/>
      <c r="N361" s="97"/>
      <c r="O361" s="97"/>
      <c r="P361" s="97"/>
      <c r="Q361" s="97"/>
      <c r="R361" s="97"/>
      <c r="S361" s="97"/>
      <c r="T361" s="97"/>
      <c r="U361" s="97"/>
      <c r="V361" s="97"/>
      <c r="W361" s="166"/>
      <c r="X361" s="166"/>
      <c r="Y361" s="166"/>
      <c r="Z361" s="166"/>
    </row>
    <row r="362" ht="11.25" customHeight="1">
      <c r="A362" s="147" t="s">
        <v>3589</v>
      </c>
      <c r="B362" s="147" t="s">
        <v>3590</v>
      </c>
      <c r="C362" s="101" t="s">
        <v>52</v>
      </c>
      <c r="D362" s="147" t="s">
        <v>3597</v>
      </c>
      <c r="E362" s="148" t="s">
        <v>3598</v>
      </c>
      <c r="F362" s="147" t="s">
        <v>3771</v>
      </c>
      <c r="G362" s="123">
        <v>2.0</v>
      </c>
      <c r="H362" s="412">
        <v>2.0</v>
      </c>
      <c r="I362" s="6">
        <v>11.0</v>
      </c>
      <c r="J362" s="413">
        <v>20.0</v>
      </c>
      <c r="K362" s="604">
        <v>10.0</v>
      </c>
      <c r="L362" s="95" t="s">
        <v>711</v>
      </c>
      <c r="M362" s="97"/>
      <c r="N362" s="97"/>
      <c r="O362" s="97"/>
      <c r="P362" s="97"/>
      <c r="Q362" s="97"/>
      <c r="R362" s="97"/>
      <c r="S362" s="97"/>
      <c r="T362" s="97"/>
      <c r="U362" s="97"/>
      <c r="V362" s="97"/>
      <c r="W362" s="166"/>
      <c r="X362" s="166"/>
      <c r="Y362" s="166"/>
      <c r="Z362" s="166"/>
    </row>
    <row r="363" ht="11.25" customHeight="1">
      <c r="A363" s="147" t="s">
        <v>3589</v>
      </c>
      <c r="B363" s="147" t="s">
        <v>3590</v>
      </c>
      <c r="C363" s="101" t="s">
        <v>52</v>
      </c>
      <c r="D363" s="147" t="s">
        <v>4849</v>
      </c>
      <c r="E363" s="148" t="s">
        <v>4782</v>
      </c>
      <c r="F363" s="147" t="s">
        <v>3771</v>
      </c>
      <c r="G363" s="123">
        <v>2.0</v>
      </c>
      <c r="H363" s="412">
        <v>2.0</v>
      </c>
      <c r="I363" s="6">
        <v>11.0</v>
      </c>
      <c r="J363" s="413">
        <v>20.0</v>
      </c>
      <c r="K363" s="604">
        <v>10.0</v>
      </c>
      <c r="L363" s="95" t="s">
        <v>711</v>
      </c>
      <c r="M363" s="97"/>
      <c r="N363" s="97"/>
      <c r="O363" s="97"/>
      <c r="P363" s="97"/>
      <c r="Q363" s="97"/>
      <c r="R363" s="97"/>
      <c r="S363" s="97"/>
      <c r="T363" s="97"/>
      <c r="U363" s="97"/>
      <c r="V363" s="97"/>
      <c r="W363" s="166"/>
      <c r="X363" s="166"/>
      <c r="Y363" s="166"/>
      <c r="Z363" s="166"/>
    </row>
    <row r="364" ht="11.25" customHeight="1">
      <c r="A364" s="147" t="s">
        <v>3589</v>
      </c>
      <c r="B364" s="147" t="s">
        <v>3590</v>
      </c>
      <c r="C364" s="101" t="s">
        <v>52</v>
      </c>
      <c r="D364" s="147" t="s">
        <v>4850</v>
      </c>
      <c r="E364" s="148" t="s">
        <v>4784</v>
      </c>
      <c r="F364" s="147" t="s">
        <v>3771</v>
      </c>
      <c r="G364" s="123">
        <v>2.0</v>
      </c>
      <c r="H364" s="412">
        <v>2.0</v>
      </c>
      <c r="I364" s="6">
        <v>11.0</v>
      </c>
      <c r="J364" s="413">
        <v>20.0</v>
      </c>
      <c r="K364" s="604">
        <v>10.0</v>
      </c>
      <c r="L364" s="95" t="s">
        <v>711</v>
      </c>
      <c r="M364" s="97"/>
      <c r="N364" s="97"/>
      <c r="O364" s="97"/>
      <c r="P364" s="97"/>
      <c r="Q364" s="97"/>
      <c r="R364" s="97"/>
      <c r="S364" s="97"/>
      <c r="T364" s="97"/>
      <c r="U364" s="97"/>
      <c r="V364" s="97"/>
      <c r="W364" s="166"/>
      <c r="X364" s="166"/>
      <c r="Y364" s="166"/>
      <c r="Z364" s="166"/>
    </row>
    <row r="365" ht="11.25" customHeight="1">
      <c r="A365" s="147" t="s">
        <v>3620</v>
      </c>
      <c r="B365" s="147" t="s">
        <v>3621</v>
      </c>
      <c r="C365" s="101" t="s">
        <v>52</v>
      </c>
      <c r="D365" s="147" t="s">
        <v>4851</v>
      </c>
      <c r="E365" s="148" t="s">
        <v>4826</v>
      </c>
      <c r="F365" s="147" t="s">
        <v>3771</v>
      </c>
      <c r="G365" s="123">
        <v>2.0</v>
      </c>
      <c r="H365" s="412">
        <v>2.0</v>
      </c>
      <c r="I365" s="6">
        <v>2.0</v>
      </c>
      <c r="J365" s="413">
        <v>20.0</v>
      </c>
      <c r="K365" s="604">
        <v>10.0</v>
      </c>
      <c r="L365" s="95" t="s">
        <v>711</v>
      </c>
      <c r="M365" s="97"/>
      <c r="N365" s="97"/>
      <c r="O365" s="97"/>
      <c r="P365" s="97"/>
      <c r="Q365" s="97"/>
      <c r="R365" s="97"/>
      <c r="S365" s="97"/>
      <c r="T365" s="97"/>
      <c r="U365" s="97"/>
      <c r="V365" s="97"/>
      <c r="W365" s="166"/>
      <c r="X365" s="166"/>
      <c r="Y365" s="166"/>
      <c r="Z365" s="166"/>
    </row>
    <row r="366" ht="11.25" customHeight="1">
      <c r="A366" s="147" t="s">
        <v>4852</v>
      </c>
      <c r="B366" s="147" t="s">
        <v>3617</v>
      </c>
      <c r="C366" s="101" t="s">
        <v>52</v>
      </c>
      <c r="D366" s="147" t="s">
        <v>4853</v>
      </c>
      <c r="E366" s="148" t="s">
        <v>3626</v>
      </c>
      <c r="F366" s="147" t="s">
        <v>3771</v>
      </c>
      <c r="G366" s="123">
        <v>2.0</v>
      </c>
      <c r="H366" s="412">
        <v>2.0</v>
      </c>
      <c r="I366" s="6">
        <v>2.0</v>
      </c>
      <c r="J366" s="413">
        <v>20.0</v>
      </c>
      <c r="K366" s="604">
        <v>10.0</v>
      </c>
      <c r="L366" s="95" t="s">
        <v>711</v>
      </c>
      <c r="M366" s="97"/>
      <c r="N366" s="97"/>
      <c r="O366" s="97"/>
      <c r="P366" s="97"/>
      <c r="Q366" s="97"/>
      <c r="R366" s="97"/>
      <c r="S366" s="97"/>
      <c r="T366" s="97"/>
      <c r="U366" s="97"/>
      <c r="V366" s="97"/>
      <c r="W366" s="166"/>
      <c r="X366" s="166"/>
      <c r="Y366" s="166"/>
      <c r="Z366" s="166"/>
    </row>
    <row r="367" ht="11.25" customHeight="1">
      <c r="A367" s="147" t="s">
        <v>4854</v>
      </c>
      <c r="B367" s="147" t="s">
        <v>4855</v>
      </c>
      <c r="C367" s="101" t="s">
        <v>52</v>
      </c>
      <c r="D367" s="147" t="s">
        <v>4856</v>
      </c>
      <c r="E367" s="148" t="s">
        <v>3495</v>
      </c>
      <c r="F367" s="147" t="s">
        <v>3771</v>
      </c>
      <c r="G367" s="123">
        <v>2.0</v>
      </c>
      <c r="H367" s="412">
        <v>2.0</v>
      </c>
      <c r="I367" s="6">
        <v>2.0</v>
      </c>
      <c r="J367" s="413">
        <v>20.0</v>
      </c>
      <c r="K367" s="604">
        <v>10.0</v>
      </c>
      <c r="L367" s="95" t="s">
        <v>711</v>
      </c>
      <c r="M367" s="97"/>
      <c r="N367" s="97"/>
      <c r="O367" s="97"/>
      <c r="P367" s="97"/>
      <c r="Q367" s="97"/>
      <c r="R367" s="97"/>
      <c r="S367" s="97"/>
      <c r="T367" s="97"/>
      <c r="U367" s="97"/>
      <c r="V367" s="97"/>
      <c r="W367" s="166"/>
      <c r="X367" s="166"/>
      <c r="Y367" s="166"/>
      <c r="Z367" s="166"/>
    </row>
    <row r="368" ht="11.25" customHeight="1">
      <c r="A368" s="147" t="s">
        <v>2121</v>
      </c>
      <c r="B368" s="147" t="s">
        <v>2122</v>
      </c>
      <c r="C368" s="101" t="s">
        <v>52</v>
      </c>
      <c r="D368" s="147" t="s">
        <v>2123</v>
      </c>
      <c r="E368" s="148" t="s">
        <v>2124</v>
      </c>
      <c r="F368" s="147" t="s">
        <v>3771</v>
      </c>
      <c r="G368" s="123">
        <v>3.0</v>
      </c>
      <c r="H368" s="412">
        <v>3.0</v>
      </c>
      <c r="I368" s="6">
        <v>3.0</v>
      </c>
      <c r="J368" s="413">
        <v>20.0</v>
      </c>
      <c r="K368" s="604">
        <v>6.67</v>
      </c>
      <c r="L368" s="95" t="s">
        <v>711</v>
      </c>
      <c r="M368" s="97"/>
      <c r="N368" s="97"/>
      <c r="O368" s="97"/>
      <c r="P368" s="97"/>
      <c r="Q368" s="97"/>
      <c r="R368" s="97"/>
      <c r="S368" s="97"/>
      <c r="T368" s="97"/>
      <c r="U368" s="97"/>
      <c r="V368" s="97"/>
      <c r="W368" s="166"/>
      <c r="X368" s="166"/>
      <c r="Y368" s="166"/>
      <c r="Z368" s="166"/>
    </row>
    <row r="369" ht="11.25" customHeight="1">
      <c r="A369" s="147" t="s">
        <v>3307</v>
      </c>
      <c r="B369" s="147" t="s">
        <v>3307</v>
      </c>
      <c r="C369" s="101" t="s">
        <v>52</v>
      </c>
      <c r="D369" s="147" t="s">
        <v>4857</v>
      </c>
      <c r="E369" s="148" t="s">
        <v>4858</v>
      </c>
      <c r="F369" s="147"/>
      <c r="G369" s="123">
        <v>5.0</v>
      </c>
      <c r="H369" s="412">
        <v>5.0</v>
      </c>
      <c r="I369" s="6">
        <v>5.0</v>
      </c>
      <c r="J369" s="413">
        <v>20.0</v>
      </c>
      <c r="K369" s="604">
        <v>4.0</v>
      </c>
      <c r="L369" s="95" t="s">
        <v>711</v>
      </c>
      <c r="M369" s="97"/>
      <c r="N369" s="97"/>
      <c r="O369" s="97"/>
      <c r="P369" s="97"/>
      <c r="Q369" s="97"/>
      <c r="R369" s="97"/>
      <c r="S369" s="97"/>
      <c r="T369" s="97"/>
      <c r="U369" s="97"/>
      <c r="V369" s="97"/>
      <c r="W369" s="166"/>
      <c r="X369" s="166"/>
      <c r="Y369" s="166"/>
      <c r="Z369" s="166"/>
    </row>
    <row r="370" ht="11.25" customHeight="1">
      <c r="A370" s="147" t="s">
        <v>3512</v>
      </c>
      <c r="B370" s="147" t="s">
        <v>3326</v>
      </c>
      <c r="C370" s="101" t="s">
        <v>52</v>
      </c>
      <c r="D370" s="147" t="s">
        <v>4859</v>
      </c>
      <c r="E370" s="148" t="s">
        <v>4860</v>
      </c>
      <c r="F370" s="147" t="s">
        <v>3771</v>
      </c>
      <c r="G370" s="123">
        <v>2.0</v>
      </c>
      <c r="H370" s="412">
        <v>2.0</v>
      </c>
      <c r="I370" s="6">
        <v>2.0</v>
      </c>
      <c r="J370" s="413">
        <v>20.0</v>
      </c>
      <c r="K370" s="604">
        <v>10.0</v>
      </c>
      <c r="L370" s="95" t="s">
        <v>711</v>
      </c>
      <c r="M370" s="97"/>
      <c r="N370" s="97"/>
      <c r="O370" s="97"/>
      <c r="P370" s="97"/>
      <c r="Q370" s="97"/>
      <c r="R370" s="97"/>
      <c r="S370" s="97"/>
      <c r="T370" s="97"/>
      <c r="U370" s="97"/>
      <c r="V370" s="97"/>
      <c r="W370" s="166"/>
      <c r="X370" s="166"/>
      <c r="Y370" s="166"/>
      <c r="Z370" s="166"/>
    </row>
    <row r="371" ht="11.25" customHeight="1">
      <c r="A371" s="147" t="s">
        <v>3512</v>
      </c>
      <c r="B371" s="147" t="s">
        <v>3326</v>
      </c>
      <c r="C371" s="101" t="s">
        <v>52</v>
      </c>
      <c r="D371" s="147" t="s">
        <v>4861</v>
      </c>
      <c r="E371" s="148" t="s">
        <v>4862</v>
      </c>
      <c r="F371" s="147" t="s">
        <v>3771</v>
      </c>
      <c r="G371" s="123">
        <v>2.0</v>
      </c>
      <c r="H371" s="412">
        <v>2.0</v>
      </c>
      <c r="I371" s="6">
        <v>2.0</v>
      </c>
      <c r="J371" s="413">
        <v>20.0</v>
      </c>
      <c r="K371" s="604">
        <v>10.0</v>
      </c>
      <c r="L371" s="95" t="s">
        <v>711</v>
      </c>
      <c r="M371" s="97"/>
      <c r="N371" s="97"/>
      <c r="O371" s="97"/>
      <c r="P371" s="97"/>
      <c r="Q371" s="97"/>
      <c r="R371" s="97"/>
      <c r="S371" s="97"/>
      <c r="T371" s="97"/>
      <c r="U371" s="97"/>
      <c r="V371" s="97"/>
      <c r="W371" s="166"/>
      <c r="X371" s="166"/>
      <c r="Y371" s="166"/>
      <c r="Z371" s="166"/>
    </row>
    <row r="372" ht="11.25" customHeight="1">
      <c r="A372" s="147" t="s">
        <v>3512</v>
      </c>
      <c r="B372" s="147" t="s">
        <v>3326</v>
      </c>
      <c r="C372" s="101" t="s">
        <v>52</v>
      </c>
      <c r="D372" s="147" t="s">
        <v>4863</v>
      </c>
      <c r="E372" s="148" t="s">
        <v>4820</v>
      </c>
      <c r="F372" s="147"/>
      <c r="G372" s="123">
        <v>2.0</v>
      </c>
      <c r="H372" s="412">
        <v>2.0</v>
      </c>
      <c r="I372" s="6">
        <v>2.0</v>
      </c>
      <c r="J372" s="413">
        <v>20.0</v>
      </c>
      <c r="K372" s="604">
        <v>10.0</v>
      </c>
      <c r="L372" s="95" t="s">
        <v>711</v>
      </c>
      <c r="M372" s="97"/>
      <c r="N372" s="97"/>
      <c r="O372" s="97"/>
      <c r="P372" s="97"/>
      <c r="Q372" s="97"/>
      <c r="R372" s="97"/>
      <c r="S372" s="97"/>
      <c r="T372" s="97"/>
      <c r="U372" s="97"/>
      <c r="V372" s="97"/>
      <c r="W372" s="166"/>
      <c r="X372" s="166"/>
      <c r="Y372" s="166"/>
      <c r="Z372" s="166"/>
    </row>
    <row r="373" ht="11.25" customHeight="1">
      <c r="A373" s="147" t="s">
        <v>3512</v>
      </c>
      <c r="B373" s="147" t="s">
        <v>3326</v>
      </c>
      <c r="C373" s="101" t="s">
        <v>52</v>
      </c>
      <c r="D373" s="147" t="s">
        <v>4864</v>
      </c>
      <c r="E373" s="148" t="s">
        <v>4865</v>
      </c>
      <c r="F373" s="147"/>
      <c r="G373" s="123">
        <v>2.0</v>
      </c>
      <c r="H373" s="412">
        <v>2.0</v>
      </c>
      <c r="I373" s="6">
        <v>2.0</v>
      </c>
      <c r="J373" s="413">
        <v>20.0</v>
      </c>
      <c r="K373" s="604">
        <v>10.0</v>
      </c>
      <c r="L373" s="95" t="s">
        <v>711</v>
      </c>
      <c r="M373" s="97"/>
      <c r="N373" s="97"/>
      <c r="O373" s="97"/>
      <c r="P373" s="97"/>
      <c r="Q373" s="97"/>
      <c r="R373" s="97"/>
      <c r="S373" s="97"/>
      <c r="T373" s="97"/>
      <c r="U373" s="97"/>
      <c r="V373" s="97"/>
      <c r="W373" s="166"/>
      <c r="X373" s="166"/>
      <c r="Y373" s="166"/>
      <c r="Z373" s="166"/>
    </row>
    <row r="374" ht="11.25" customHeight="1">
      <c r="A374" s="147" t="s">
        <v>3512</v>
      </c>
      <c r="B374" s="147" t="s">
        <v>3326</v>
      </c>
      <c r="C374" s="101" t="s">
        <v>52</v>
      </c>
      <c r="D374" s="147" t="s">
        <v>4866</v>
      </c>
      <c r="E374" s="148" t="s">
        <v>4867</v>
      </c>
      <c r="F374" s="147" t="s">
        <v>3771</v>
      </c>
      <c r="G374" s="123">
        <v>2.0</v>
      </c>
      <c r="H374" s="412">
        <v>2.0</v>
      </c>
      <c r="I374" s="6">
        <v>2.0</v>
      </c>
      <c r="J374" s="413">
        <v>20.0</v>
      </c>
      <c r="K374" s="604">
        <v>10.0</v>
      </c>
      <c r="L374" s="95" t="s">
        <v>711</v>
      </c>
      <c r="M374" s="97"/>
      <c r="N374" s="97"/>
      <c r="O374" s="97"/>
      <c r="P374" s="97"/>
      <c r="Q374" s="97"/>
      <c r="R374" s="97"/>
      <c r="S374" s="97"/>
      <c r="T374" s="97"/>
      <c r="U374" s="97"/>
      <c r="V374" s="97"/>
      <c r="W374" s="166"/>
      <c r="X374" s="166"/>
      <c r="Y374" s="166"/>
      <c r="Z374" s="166"/>
    </row>
    <row r="375" ht="11.25" customHeight="1">
      <c r="A375" s="147" t="s">
        <v>3512</v>
      </c>
      <c r="B375" s="147" t="s">
        <v>3326</v>
      </c>
      <c r="C375" s="101" t="s">
        <v>52</v>
      </c>
      <c r="D375" s="147" t="s">
        <v>4868</v>
      </c>
      <c r="E375" s="148" t="s">
        <v>4869</v>
      </c>
      <c r="F375" s="147" t="s">
        <v>3771</v>
      </c>
      <c r="G375" s="123">
        <v>2.0</v>
      </c>
      <c r="H375" s="412">
        <v>2.0</v>
      </c>
      <c r="I375" s="6">
        <v>2.0</v>
      </c>
      <c r="J375" s="413">
        <v>20.0</v>
      </c>
      <c r="K375" s="604">
        <v>10.0</v>
      </c>
      <c r="L375" s="95" t="s">
        <v>711</v>
      </c>
      <c r="M375" s="97"/>
      <c r="N375" s="97"/>
      <c r="O375" s="97"/>
      <c r="P375" s="97"/>
      <c r="Q375" s="97"/>
      <c r="R375" s="97"/>
      <c r="S375" s="97"/>
      <c r="T375" s="97"/>
      <c r="U375" s="97"/>
      <c r="V375" s="97"/>
      <c r="W375" s="166"/>
      <c r="X375" s="166"/>
      <c r="Y375" s="166"/>
      <c r="Z375" s="166"/>
    </row>
    <row r="376" ht="11.25" customHeight="1">
      <c r="A376" s="147" t="s">
        <v>3512</v>
      </c>
      <c r="B376" s="147" t="s">
        <v>3326</v>
      </c>
      <c r="C376" s="101" t="s">
        <v>52</v>
      </c>
      <c r="D376" s="147" t="s">
        <v>4870</v>
      </c>
      <c r="E376" s="148" t="s">
        <v>4871</v>
      </c>
      <c r="F376" s="147" t="s">
        <v>3771</v>
      </c>
      <c r="G376" s="123">
        <v>2.0</v>
      </c>
      <c r="H376" s="412">
        <v>2.0</v>
      </c>
      <c r="I376" s="6">
        <v>2.0</v>
      </c>
      <c r="J376" s="413">
        <v>20.0</v>
      </c>
      <c r="K376" s="604">
        <v>10.0</v>
      </c>
      <c r="L376" s="95" t="s">
        <v>711</v>
      </c>
      <c r="M376" s="97"/>
      <c r="N376" s="97"/>
      <c r="O376" s="97"/>
      <c r="P376" s="97"/>
      <c r="Q376" s="97"/>
      <c r="R376" s="97"/>
      <c r="S376" s="97"/>
      <c r="T376" s="97"/>
      <c r="U376" s="97"/>
      <c r="V376" s="97"/>
      <c r="W376" s="166"/>
      <c r="X376" s="166"/>
      <c r="Y376" s="166"/>
      <c r="Z376" s="166"/>
    </row>
    <row r="377" ht="11.25" customHeight="1">
      <c r="A377" s="93"/>
      <c r="B377" s="101"/>
      <c r="C377" s="147"/>
      <c r="D377" s="100"/>
      <c r="E377" s="100"/>
      <c r="F377" s="100"/>
      <c r="G377" s="82"/>
      <c r="H377" s="250"/>
      <c r="I377" s="6"/>
      <c r="J377" s="6"/>
      <c r="K377" s="605"/>
      <c r="L377" s="165"/>
      <c r="M377" s="97"/>
      <c r="N377" s="97"/>
      <c r="O377" s="97"/>
      <c r="P377" s="97"/>
      <c r="Q377" s="97"/>
      <c r="R377" s="97"/>
      <c r="S377" s="97"/>
      <c r="T377" s="97"/>
      <c r="U377" s="97"/>
      <c r="V377" s="97"/>
      <c r="W377" s="166"/>
      <c r="X377" s="166"/>
      <c r="Y377" s="166"/>
      <c r="Z377" s="166"/>
    </row>
    <row r="378" ht="11.25" customHeight="1">
      <c r="A378" s="93"/>
      <c r="B378" s="101"/>
      <c r="C378" s="147"/>
      <c r="D378" s="100"/>
      <c r="E378" s="100"/>
      <c r="F378" s="100"/>
      <c r="G378" s="82"/>
      <c r="H378" s="250"/>
      <c r="I378" s="6"/>
      <c r="J378" s="6"/>
      <c r="K378" s="605"/>
      <c r="L378" s="165"/>
      <c r="M378" s="97"/>
      <c r="N378" s="97"/>
      <c r="O378" s="97"/>
      <c r="P378" s="97"/>
      <c r="Q378" s="97"/>
      <c r="R378" s="97"/>
      <c r="S378" s="97"/>
      <c r="T378" s="97"/>
      <c r="U378" s="97"/>
      <c r="V378" s="97"/>
      <c r="W378" s="166"/>
      <c r="X378" s="166"/>
      <c r="Y378" s="166"/>
      <c r="Z378" s="166"/>
    </row>
    <row r="379" ht="11.25" customHeight="1">
      <c r="A379" s="93"/>
      <c r="B379" s="101"/>
      <c r="C379" s="147"/>
      <c r="D379" s="100"/>
      <c r="E379" s="100"/>
      <c r="F379" s="100"/>
      <c r="G379" s="82"/>
      <c r="H379" s="250"/>
      <c r="I379" s="6"/>
      <c r="J379" s="6"/>
      <c r="K379" s="605"/>
      <c r="L379" s="165"/>
      <c r="M379" s="97"/>
      <c r="N379" s="97"/>
      <c r="O379" s="97"/>
      <c r="P379" s="97"/>
      <c r="Q379" s="97"/>
      <c r="R379" s="97"/>
      <c r="S379" s="97"/>
      <c r="T379" s="97"/>
      <c r="U379" s="97"/>
      <c r="V379" s="97"/>
      <c r="W379" s="166"/>
      <c r="X379" s="166"/>
      <c r="Y379" s="166"/>
      <c r="Z379" s="166"/>
    </row>
    <row r="380" ht="11.25" customHeight="1">
      <c r="A380" s="93"/>
      <c r="B380" s="101"/>
      <c r="C380" s="147"/>
      <c r="D380" s="100"/>
      <c r="E380" s="100"/>
      <c r="F380" s="100"/>
      <c r="G380" s="82"/>
      <c r="H380" s="250"/>
      <c r="I380" s="6"/>
      <c r="J380" s="6"/>
      <c r="K380" s="605"/>
      <c r="L380" s="165"/>
      <c r="M380" s="97"/>
      <c r="N380" s="97"/>
      <c r="O380" s="97"/>
      <c r="P380" s="97"/>
      <c r="Q380" s="97"/>
      <c r="R380" s="97"/>
      <c r="S380" s="97"/>
      <c r="T380" s="97"/>
      <c r="U380" s="97"/>
      <c r="V380" s="97"/>
      <c r="W380" s="166"/>
      <c r="X380" s="166"/>
      <c r="Y380" s="166"/>
      <c r="Z380" s="166"/>
    </row>
    <row r="381" ht="11.25" customHeight="1">
      <c r="A381" s="93"/>
      <c r="B381" s="101"/>
      <c r="C381" s="147"/>
      <c r="D381" s="104"/>
      <c r="E381" s="104"/>
      <c r="F381" s="104"/>
      <c r="G381" s="523"/>
      <c r="H381" s="524"/>
      <c r="I381" s="6"/>
      <c r="J381" s="6"/>
      <c r="K381" s="605"/>
      <c r="L381" s="165"/>
      <c r="M381" s="97"/>
      <c r="N381" s="97"/>
      <c r="O381" s="97"/>
      <c r="P381" s="97"/>
      <c r="Q381" s="97"/>
      <c r="R381" s="97"/>
      <c r="S381" s="97"/>
      <c r="T381" s="97"/>
      <c r="U381" s="97"/>
      <c r="V381" s="97"/>
      <c r="W381" s="166"/>
      <c r="X381" s="166"/>
      <c r="Y381" s="166"/>
      <c r="Z381" s="166"/>
    </row>
    <row r="382" ht="11.25" customHeight="1">
      <c r="A382" s="93"/>
      <c r="B382" s="101"/>
      <c r="C382" s="147"/>
      <c r="D382" s="100"/>
      <c r="E382" s="100"/>
      <c r="F382" s="100"/>
      <c r="G382" s="82"/>
      <c r="H382" s="250"/>
      <c r="I382" s="6"/>
      <c r="J382" s="6"/>
      <c r="K382" s="605"/>
      <c r="L382" s="165"/>
      <c r="M382" s="97"/>
      <c r="N382" s="97"/>
      <c r="O382" s="97"/>
      <c r="P382" s="97"/>
      <c r="Q382" s="97"/>
      <c r="R382" s="97"/>
      <c r="S382" s="97"/>
      <c r="T382" s="97"/>
      <c r="U382" s="97"/>
      <c r="V382" s="97"/>
      <c r="W382" s="166"/>
      <c r="X382" s="166"/>
      <c r="Y382" s="166"/>
      <c r="Z382" s="166"/>
    </row>
    <row r="383" ht="11.25" customHeight="1">
      <c r="A383" s="93"/>
      <c r="B383" s="101"/>
      <c r="C383" s="147"/>
      <c r="D383" s="100"/>
      <c r="E383" s="100"/>
      <c r="F383" s="100"/>
      <c r="G383" s="82"/>
      <c r="H383" s="250"/>
      <c r="I383" s="6"/>
      <c r="J383" s="6"/>
      <c r="K383" s="605"/>
      <c r="L383" s="165"/>
      <c r="M383" s="97"/>
      <c r="N383" s="97"/>
      <c r="O383" s="97"/>
      <c r="P383" s="97"/>
      <c r="Q383" s="97"/>
      <c r="R383" s="97"/>
      <c r="S383" s="97"/>
      <c r="T383" s="97"/>
      <c r="U383" s="97"/>
      <c r="V383" s="97"/>
      <c r="W383" s="166"/>
      <c r="X383" s="166"/>
      <c r="Y383" s="166"/>
      <c r="Z383" s="166"/>
    </row>
    <row r="384" ht="11.25" customHeight="1">
      <c r="A384" s="93"/>
      <c r="B384" s="101"/>
      <c r="C384" s="147"/>
      <c r="D384" s="147"/>
      <c r="E384" s="147"/>
      <c r="F384" s="147"/>
      <c r="G384" s="123"/>
      <c r="H384" s="412"/>
      <c r="I384" s="6"/>
      <c r="J384" s="6"/>
      <c r="K384" s="605"/>
      <c r="L384" s="165"/>
      <c r="M384" s="97"/>
      <c r="N384" s="97"/>
      <c r="O384" s="97"/>
      <c r="P384" s="97"/>
      <c r="Q384" s="97"/>
      <c r="R384" s="97"/>
      <c r="S384" s="97"/>
      <c r="T384" s="97"/>
      <c r="U384" s="97"/>
      <c r="V384" s="97"/>
      <c r="W384" s="166"/>
      <c r="X384" s="166"/>
      <c r="Y384" s="166"/>
      <c r="Z384" s="166"/>
    </row>
    <row r="385" ht="11.25" customHeight="1">
      <c r="A385" s="93"/>
      <c r="B385" s="101"/>
      <c r="C385" s="147"/>
      <c r="D385" s="104"/>
      <c r="E385" s="104"/>
      <c r="F385" s="104"/>
      <c r="G385" s="523"/>
      <c r="H385" s="524"/>
      <c r="I385" s="6"/>
      <c r="J385" s="6"/>
      <c r="K385" s="605"/>
      <c r="L385" s="165"/>
      <c r="M385" s="97"/>
      <c r="N385" s="97"/>
      <c r="O385" s="97"/>
      <c r="P385" s="97"/>
      <c r="Q385" s="97"/>
      <c r="R385" s="97"/>
      <c r="S385" s="97"/>
      <c r="T385" s="97"/>
      <c r="U385" s="97"/>
      <c r="V385" s="97"/>
      <c r="W385" s="166"/>
      <c r="X385" s="166"/>
      <c r="Y385" s="166"/>
      <c r="Z385" s="166"/>
    </row>
    <row r="386" ht="11.25" customHeight="1">
      <c r="A386" s="93"/>
      <c r="B386" s="101"/>
      <c r="C386" s="147"/>
      <c r="D386" s="100"/>
      <c r="E386" s="100"/>
      <c r="F386" s="100"/>
      <c r="G386" s="82"/>
      <c r="H386" s="250"/>
      <c r="I386" s="6"/>
      <c r="J386" s="6"/>
      <c r="K386" s="605"/>
      <c r="L386" s="165"/>
      <c r="M386" s="97"/>
      <c r="N386" s="97"/>
      <c r="O386" s="97"/>
      <c r="P386" s="97"/>
      <c r="Q386" s="97"/>
      <c r="R386" s="97"/>
      <c r="S386" s="97"/>
      <c r="T386" s="97"/>
      <c r="U386" s="97"/>
      <c r="V386" s="97"/>
      <c r="W386" s="166"/>
      <c r="X386" s="166"/>
      <c r="Y386" s="166"/>
      <c r="Z386" s="166"/>
    </row>
    <row r="387" ht="11.25" customHeight="1">
      <c r="A387" s="93"/>
      <c r="B387" s="101"/>
      <c r="C387" s="147"/>
      <c r="D387" s="147"/>
      <c r="E387" s="147"/>
      <c r="F387" s="147"/>
      <c r="G387" s="123"/>
      <c r="H387" s="412"/>
      <c r="I387" s="6"/>
      <c r="J387" s="6"/>
      <c r="K387" s="605"/>
      <c r="L387" s="165"/>
      <c r="M387" s="97"/>
      <c r="N387" s="97"/>
      <c r="O387" s="97"/>
      <c r="P387" s="97"/>
      <c r="Q387" s="97"/>
      <c r="R387" s="97"/>
      <c r="S387" s="97"/>
      <c r="T387" s="97"/>
      <c r="U387" s="97"/>
      <c r="V387" s="97"/>
      <c r="W387" s="166"/>
      <c r="X387" s="166"/>
      <c r="Y387" s="166"/>
      <c r="Z387" s="166"/>
    </row>
    <row r="388" ht="11.25" customHeight="1">
      <c r="A388" s="93"/>
      <c r="B388" s="101"/>
      <c r="C388" s="147"/>
      <c r="D388" s="147"/>
      <c r="E388" s="147"/>
      <c r="F388" s="147"/>
      <c r="G388" s="123"/>
      <c r="H388" s="412"/>
      <c r="I388" s="6"/>
      <c r="J388" s="6"/>
      <c r="K388" s="605"/>
      <c r="L388" s="165"/>
      <c r="M388" s="97"/>
      <c r="N388" s="97"/>
      <c r="O388" s="97"/>
      <c r="P388" s="97"/>
      <c r="Q388" s="97"/>
      <c r="R388" s="97"/>
      <c r="S388" s="97"/>
      <c r="T388" s="97"/>
      <c r="U388" s="97"/>
      <c r="V388" s="97"/>
      <c r="W388" s="166"/>
      <c r="X388" s="166"/>
      <c r="Y388" s="166"/>
      <c r="Z388" s="166"/>
    </row>
    <row r="389" ht="11.25" customHeight="1">
      <c r="A389" s="59" t="s">
        <v>118</v>
      </c>
      <c r="B389" s="55"/>
      <c r="C389" s="55"/>
      <c r="D389" s="55"/>
      <c r="E389" s="55"/>
      <c r="F389" s="55"/>
      <c r="G389" s="65"/>
      <c r="H389" s="97"/>
      <c r="I389" s="97"/>
      <c r="J389" s="97"/>
      <c r="K389" s="512">
        <f>SUM(K15:K388)</f>
        <v>2997.93</v>
      </c>
      <c r="L389" s="419"/>
      <c r="M389" s="97"/>
      <c r="N389" s="97"/>
      <c r="O389" s="97"/>
      <c r="P389" s="97"/>
      <c r="Q389" s="97"/>
      <c r="R389" s="97"/>
      <c r="S389" s="97"/>
      <c r="T389" s="97"/>
      <c r="U389" s="97"/>
      <c r="V389" s="97"/>
      <c r="W389" s="166"/>
      <c r="X389" s="166"/>
      <c r="Y389" s="166"/>
      <c r="Z389" s="166"/>
    </row>
    <row r="390" ht="11.25" customHeight="1">
      <c r="A390" s="1"/>
      <c r="B390" s="55"/>
      <c r="C390" s="55"/>
      <c r="D390" s="55"/>
      <c r="E390" s="55"/>
      <c r="F390" s="55"/>
      <c r="G390" s="55"/>
      <c r="H390" s="1"/>
      <c r="I390" s="97"/>
      <c r="J390" s="97"/>
      <c r="K390" s="424"/>
      <c r="L390" s="419"/>
      <c r="M390" s="97"/>
      <c r="N390" s="97"/>
      <c r="O390" s="97"/>
      <c r="P390" s="97"/>
      <c r="Q390" s="97"/>
      <c r="R390" s="97"/>
      <c r="S390" s="97"/>
      <c r="T390" s="97"/>
      <c r="U390" s="97"/>
      <c r="V390" s="97"/>
      <c r="W390" s="166"/>
      <c r="X390" s="166"/>
      <c r="Y390" s="166"/>
      <c r="Z390" s="166"/>
    </row>
    <row r="391" ht="11.25" customHeight="1">
      <c r="A391" s="606" t="s">
        <v>742</v>
      </c>
      <c r="B391" s="154"/>
      <c r="C391" s="154"/>
      <c r="D391" s="154"/>
      <c r="E391" s="154"/>
      <c r="F391" s="154"/>
      <c r="G391" s="154"/>
      <c r="H391" s="154"/>
      <c r="I391" s="97"/>
      <c r="J391" s="97"/>
      <c r="K391" s="424"/>
      <c r="L391" s="419"/>
      <c r="M391" s="97"/>
      <c r="N391" s="97"/>
      <c r="O391" s="97"/>
      <c r="P391" s="97"/>
      <c r="Q391" s="97"/>
      <c r="R391" s="97"/>
      <c r="S391" s="97"/>
      <c r="T391" s="97"/>
      <c r="U391" s="97"/>
      <c r="V391" s="97"/>
      <c r="W391" s="166"/>
      <c r="X391" s="166"/>
      <c r="Y391" s="166"/>
      <c r="Z391" s="166"/>
    </row>
    <row r="392" ht="15.75" customHeight="1">
      <c r="A392" s="1"/>
      <c r="B392" s="55"/>
      <c r="C392" s="55"/>
      <c r="D392" s="55"/>
      <c r="E392" s="55"/>
      <c r="F392" s="55"/>
      <c r="G392" s="55"/>
      <c r="H392" s="1"/>
      <c r="I392" s="4"/>
      <c r="J392" s="4"/>
      <c r="K392" s="26"/>
      <c r="L392" s="199"/>
      <c r="M392" s="4"/>
      <c r="N392" s="4"/>
      <c r="O392" s="4"/>
      <c r="P392" s="4"/>
      <c r="Q392" s="4"/>
      <c r="R392" s="4"/>
      <c r="S392" s="4"/>
      <c r="T392" s="4"/>
      <c r="U392" s="4"/>
      <c r="V392" s="4"/>
    </row>
    <row r="393" ht="15.75" customHeight="1">
      <c r="A393" s="1"/>
      <c r="B393" s="55"/>
      <c r="C393" s="55"/>
      <c r="D393" s="55"/>
      <c r="E393" s="55"/>
      <c r="F393" s="55"/>
      <c r="G393" s="55"/>
      <c r="H393" s="1"/>
      <c r="I393" s="4"/>
      <c r="J393" s="4"/>
      <c r="K393" s="26"/>
      <c r="L393" s="199"/>
      <c r="M393" s="4"/>
      <c r="N393" s="4"/>
      <c r="O393" s="4"/>
      <c r="P393" s="4"/>
      <c r="Q393" s="4"/>
      <c r="R393" s="4"/>
      <c r="S393" s="4"/>
      <c r="T393" s="4"/>
      <c r="U393" s="4"/>
      <c r="V393" s="4"/>
    </row>
    <row r="394" ht="15.75" customHeight="1">
      <c r="A394" s="1"/>
      <c r="B394" s="55"/>
      <c r="C394" s="55"/>
      <c r="D394" s="55"/>
      <c r="E394" s="55"/>
      <c r="F394" s="55"/>
      <c r="G394" s="55"/>
      <c r="H394" s="1"/>
      <c r="I394" s="4"/>
      <c r="J394" s="4"/>
      <c r="K394" s="26"/>
      <c r="L394" s="199"/>
      <c r="M394" s="4"/>
      <c r="N394" s="4"/>
      <c r="O394" s="4"/>
      <c r="P394" s="4"/>
      <c r="Q394" s="4"/>
      <c r="R394" s="4"/>
      <c r="S394" s="4"/>
      <c r="T394" s="4"/>
      <c r="U394" s="4"/>
      <c r="V394" s="4"/>
    </row>
    <row r="395" ht="15.75" customHeight="1">
      <c r="A395" s="1"/>
      <c r="B395" s="55"/>
      <c r="C395" s="55"/>
      <c r="D395" s="55"/>
      <c r="E395" s="55"/>
      <c r="F395" s="55"/>
      <c r="G395" s="55"/>
      <c r="H395" s="1"/>
      <c r="I395" s="4"/>
      <c r="J395" s="4"/>
      <c r="K395" s="26"/>
      <c r="L395" s="199"/>
      <c r="M395" s="4"/>
      <c r="N395" s="4"/>
      <c r="O395" s="4"/>
      <c r="P395" s="4"/>
      <c r="Q395" s="4"/>
      <c r="R395" s="4"/>
      <c r="S395" s="4"/>
      <c r="T395" s="4"/>
      <c r="U395" s="4"/>
      <c r="V395" s="4"/>
    </row>
    <row r="396" ht="15.75" customHeight="1">
      <c r="A396" s="1"/>
      <c r="B396" s="55"/>
      <c r="C396" s="55"/>
      <c r="D396" s="55"/>
      <c r="E396" s="55"/>
      <c r="F396" s="55"/>
      <c r="G396" s="55"/>
      <c r="H396" s="1"/>
      <c r="I396" s="4"/>
      <c r="J396" s="4"/>
      <c r="K396" s="26"/>
      <c r="L396" s="199"/>
      <c r="M396" s="4"/>
      <c r="N396" s="4"/>
      <c r="O396" s="4"/>
      <c r="P396" s="4"/>
      <c r="Q396" s="4"/>
      <c r="R396" s="4"/>
      <c r="S396" s="4"/>
      <c r="T396" s="4"/>
      <c r="U396" s="4"/>
      <c r="V396" s="4"/>
    </row>
    <row r="397" ht="15.75" customHeight="1">
      <c r="A397" s="1"/>
      <c r="B397" s="55"/>
      <c r="C397" s="55"/>
      <c r="D397" s="55"/>
      <c r="E397" s="55"/>
      <c r="F397" s="55"/>
      <c r="G397" s="55"/>
      <c r="H397" s="1"/>
      <c r="I397" s="4"/>
      <c r="J397" s="4"/>
      <c r="K397" s="26"/>
      <c r="L397" s="199"/>
      <c r="M397" s="4"/>
      <c r="N397" s="4"/>
      <c r="O397" s="4"/>
      <c r="P397" s="4"/>
      <c r="Q397" s="4"/>
      <c r="R397" s="4"/>
      <c r="S397" s="4"/>
      <c r="T397" s="4"/>
      <c r="U397" s="4"/>
      <c r="V397" s="4"/>
    </row>
    <row r="398" ht="15.75" customHeight="1">
      <c r="A398" s="1"/>
      <c r="B398" s="55"/>
      <c r="C398" s="55"/>
      <c r="D398" s="55"/>
      <c r="E398" s="55"/>
      <c r="F398" s="55"/>
      <c r="G398" s="55"/>
      <c r="H398" s="1"/>
      <c r="I398" s="4"/>
      <c r="J398" s="4"/>
      <c r="K398" s="26"/>
      <c r="L398" s="199"/>
      <c r="M398" s="4"/>
      <c r="N398" s="4"/>
      <c r="O398" s="4"/>
      <c r="P398" s="4"/>
      <c r="Q398" s="4"/>
      <c r="R398" s="4"/>
      <c r="S398" s="4"/>
      <c r="T398" s="4"/>
      <c r="U398" s="4"/>
      <c r="V398" s="4"/>
    </row>
    <row r="399" ht="15.75" customHeight="1">
      <c r="A399" s="1"/>
      <c r="B399" s="55"/>
      <c r="C399" s="55"/>
      <c r="D399" s="55"/>
      <c r="E399" s="55"/>
      <c r="F399" s="55"/>
      <c r="G399" s="55"/>
      <c r="H399" s="1"/>
      <c r="I399" s="4"/>
      <c r="J399" s="4"/>
      <c r="K399" s="26"/>
      <c r="L399" s="199"/>
      <c r="M399" s="4"/>
      <c r="N399" s="4"/>
      <c r="O399" s="4"/>
      <c r="P399" s="4"/>
      <c r="Q399" s="4"/>
      <c r="R399" s="4"/>
      <c r="S399" s="4"/>
      <c r="T399" s="4"/>
      <c r="U399" s="4"/>
      <c r="V399" s="4"/>
    </row>
    <row r="400" ht="15.75" customHeight="1">
      <c r="A400" s="1"/>
      <c r="B400" s="55"/>
      <c r="C400" s="55"/>
      <c r="D400" s="55"/>
      <c r="E400" s="55"/>
      <c r="F400" s="55"/>
      <c r="G400" s="55"/>
      <c r="H400" s="1"/>
      <c r="I400" s="4"/>
      <c r="J400" s="4"/>
      <c r="K400" s="26"/>
      <c r="L400" s="199"/>
      <c r="M400" s="4"/>
      <c r="N400" s="4"/>
      <c r="O400" s="4"/>
      <c r="P400" s="4"/>
      <c r="Q400" s="4"/>
      <c r="R400" s="4"/>
      <c r="S400" s="4"/>
      <c r="T400" s="4"/>
      <c r="U400" s="4"/>
      <c r="V400" s="4"/>
    </row>
    <row r="401" ht="15.75" customHeight="1">
      <c r="A401" s="1"/>
      <c r="B401" s="55"/>
      <c r="C401" s="55"/>
      <c r="D401" s="55"/>
      <c r="E401" s="55"/>
      <c r="F401" s="55"/>
      <c r="G401" s="55"/>
      <c r="H401" s="1"/>
      <c r="I401" s="4"/>
      <c r="J401" s="4"/>
      <c r="K401" s="26"/>
      <c r="L401" s="199"/>
      <c r="M401" s="4"/>
      <c r="N401" s="4"/>
      <c r="O401" s="4"/>
      <c r="P401" s="4"/>
      <c r="Q401" s="4"/>
      <c r="R401" s="4"/>
      <c r="S401" s="4"/>
      <c r="T401" s="4"/>
      <c r="U401" s="4"/>
      <c r="V401" s="4"/>
    </row>
    <row r="402" ht="15.75" customHeight="1">
      <c r="A402" s="1"/>
      <c r="B402" s="55"/>
      <c r="C402" s="55"/>
      <c r="D402" s="55"/>
      <c r="E402" s="55"/>
      <c r="F402" s="55"/>
      <c r="G402" s="55"/>
      <c r="H402" s="1"/>
      <c r="I402" s="4"/>
      <c r="J402" s="4"/>
      <c r="K402" s="26"/>
      <c r="L402" s="199"/>
      <c r="M402" s="4"/>
      <c r="N402" s="4"/>
      <c r="O402" s="4"/>
      <c r="P402" s="4"/>
      <c r="Q402" s="4"/>
      <c r="R402" s="4"/>
      <c r="S402" s="4"/>
      <c r="T402" s="4"/>
      <c r="U402" s="4"/>
      <c r="V402" s="4"/>
    </row>
    <row r="403" ht="15.75" customHeight="1">
      <c r="A403" s="1"/>
      <c r="B403" s="55"/>
      <c r="C403" s="55"/>
      <c r="D403" s="55"/>
      <c r="E403" s="55"/>
      <c r="F403" s="55"/>
      <c r="G403" s="55"/>
      <c r="H403" s="1"/>
      <c r="I403" s="4"/>
      <c r="J403" s="4"/>
      <c r="K403" s="26"/>
      <c r="L403" s="199"/>
      <c r="M403" s="4"/>
      <c r="N403" s="4"/>
      <c r="O403" s="4"/>
      <c r="P403" s="4"/>
      <c r="Q403" s="4"/>
      <c r="R403" s="4"/>
      <c r="S403" s="4"/>
      <c r="T403" s="4"/>
      <c r="U403" s="4"/>
      <c r="V403" s="4"/>
    </row>
    <row r="404" ht="15.75" customHeight="1">
      <c r="A404" s="1"/>
      <c r="B404" s="55"/>
      <c r="C404" s="55"/>
      <c r="D404" s="55"/>
      <c r="E404" s="55"/>
      <c r="F404" s="55"/>
      <c r="G404" s="55"/>
      <c r="H404" s="1"/>
      <c r="I404" s="4"/>
      <c r="J404" s="4"/>
      <c r="K404" s="26"/>
      <c r="L404" s="199"/>
      <c r="M404" s="4"/>
      <c r="N404" s="4"/>
      <c r="O404" s="4"/>
      <c r="P404" s="4"/>
      <c r="Q404" s="4"/>
      <c r="R404" s="4"/>
      <c r="S404" s="4"/>
      <c r="T404" s="4"/>
      <c r="U404" s="4"/>
      <c r="V404" s="4"/>
    </row>
    <row r="405" ht="15.75" customHeight="1">
      <c r="A405" s="1"/>
      <c r="B405" s="55"/>
      <c r="C405" s="55"/>
      <c r="D405" s="55"/>
      <c r="E405" s="55"/>
      <c r="F405" s="55"/>
      <c r="G405" s="55"/>
      <c r="H405" s="1"/>
      <c r="I405" s="4"/>
      <c r="J405" s="4"/>
      <c r="K405" s="26"/>
      <c r="L405" s="199"/>
      <c r="M405" s="4"/>
      <c r="N405" s="4"/>
      <c r="O405" s="4"/>
      <c r="P405" s="4"/>
      <c r="Q405" s="4"/>
      <c r="R405" s="4"/>
      <c r="S405" s="4"/>
      <c r="T405" s="4"/>
      <c r="U405" s="4"/>
      <c r="V405" s="4"/>
    </row>
    <row r="406" ht="15.75" customHeight="1">
      <c r="A406" s="1"/>
      <c r="B406" s="55"/>
      <c r="C406" s="55"/>
      <c r="D406" s="55"/>
      <c r="E406" s="55"/>
      <c r="F406" s="55"/>
      <c r="G406" s="55"/>
      <c r="H406" s="1"/>
      <c r="I406" s="4"/>
      <c r="J406" s="4"/>
      <c r="K406" s="26"/>
      <c r="L406" s="199"/>
      <c r="M406" s="4"/>
      <c r="N406" s="4"/>
      <c r="O406" s="4"/>
      <c r="P406" s="4"/>
      <c r="Q406" s="4"/>
      <c r="R406" s="4"/>
      <c r="S406" s="4"/>
      <c r="T406" s="4"/>
      <c r="U406" s="4"/>
      <c r="V406" s="4"/>
    </row>
    <row r="407" ht="15.75" customHeight="1">
      <c r="A407" s="1"/>
      <c r="B407" s="55"/>
      <c r="C407" s="55"/>
      <c r="D407" s="55"/>
      <c r="E407" s="55"/>
      <c r="F407" s="55"/>
      <c r="G407" s="55"/>
      <c r="H407" s="1"/>
      <c r="I407" s="4"/>
      <c r="J407" s="4"/>
      <c r="K407" s="26"/>
      <c r="L407" s="199"/>
      <c r="M407" s="4"/>
      <c r="N407" s="4"/>
      <c r="O407" s="4"/>
      <c r="P407" s="4"/>
      <c r="Q407" s="4"/>
      <c r="R407" s="4"/>
      <c r="S407" s="4"/>
      <c r="T407" s="4"/>
      <c r="U407" s="4"/>
      <c r="V407" s="4"/>
    </row>
    <row r="408" ht="15.75" customHeight="1">
      <c r="A408" s="1"/>
      <c r="B408" s="55"/>
      <c r="C408" s="55"/>
      <c r="D408" s="55"/>
      <c r="E408" s="55"/>
      <c r="F408" s="55"/>
      <c r="G408" s="55"/>
      <c r="H408" s="1"/>
      <c r="I408" s="4"/>
      <c r="J408" s="4"/>
      <c r="K408" s="26"/>
      <c r="L408" s="199"/>
      <c r="M408" s="4"/>
      <c r="N408" s="4"/>
      <c r="O408" s="4"/>
      <c r="P408" s="4"/>
      <c r="Q408" s="4"/>
      <c r="R408" s="4"/>
      <c r="S408" s="4"/>
      <c r="T408" s="4"/>
      <c r="U408" s="4"/>
      <c r="V408" s="4"/>
    </row>
    <row r="409" ht="15.75" customHeight="1">
      <c r="A409" s="1"/>
      <c r="B409" s="55"/>
      <c r="C409" s="55"/>
      <c r="D409" s="55"/>
      <c r="E409" s="55"/>
      <c r="F409" s="55"/>
      <c r="G409" s="55"/>
      <c r="H409" s="1"/>
      <c r="I409" s="4"/>
      <c r="J409" s="4"/>
      <c r="K409" s="26"/>
      <c r="L409" s="199"/>
      <c r="M409" s="4"/>
      <c r="N409" s="4"/>
      <c r="O409" s="4"/>
      <c r="P409" s="4"/>
      <c r="Q409" s="4"/>
      <c r="R409" s="4"/>
      <c r="S409" s="4"/>
      <c r="T409" s="4"/>
      <c r="U409" s="4"/>
      <c r="V409" s="4"/>
    </row>
    <row r="410" ht="15.75" customHeight="1">
      <c r="A410" s="1"/>
      <c r="B410" s="55"/>
      <c r="C410" s="55"/>
      <c r="D410" s="55"/>
      <c r="E410" s="55"/>
      <c r="F410" s="55"/>
      <c r="G410" s="55"/>
      <c r="H410" s="1"/>
      <c r="I410" s="4"/>
      <c r="J410" s="4"/>
      <c r="K410" s="26"/>
      <c r="L410" s="199"/>
      <c r="M410" s="4"/>
      <c r="N410" s="4"/>
      <c r="O410" s="4"/>
      <c r="P410" s="4"/>
      <c r="Q410" s="4"/>
      <c r="R410" s="4"/>
      <c r="S410" s="4"/>
      <c r="T410" s="4"/>
      <c r="U410" s="4"/>
      <c r="V410" s="4"/>
    </row>
    <row r="411" ht="15.75" customHeight="1">
      <c r="A411" s="1"/>
      <c r="B411" s="55"/>
      <c r="C411" s="55"/>
      <c r="D411" s="55"/>
      <c r="E411" s="55"/>
      <c r="F411" s="55"/>
      <c r="G411" s="55"/>
      <c r="H411" s="1"/>
      <c r="I411" s="4"/>
      <c r="J411" s="4"/>
      <c r="K411" s="26"/>
      <c r="L411" s="199"/>
      <c r="M411" s="4"/>
      <c r="N411" s="4"/>
      <c r="O411" s="4"/>
      <c r="P411" s="4"/>
      <c r="Q411" s="4"/>
      <c r="R411" s="4"/>
      <c r="S411" s="4"/>
      <c r="T411" s="4"/>
      <c r="U411" s="4"/>
      <c r="V411" s="4"/>
    </row>
    <row r="412" ht="15.75" customHeight="1">
      <c r="A412" s="1"/>
      <c r="B412" s="55"/>
      <c r="C412" s="55"/>
      <c r="D412" s="55"/>
      <c r="E412" s="55"/>
      <c r="F412" s="55"/>
      <c r="G412" s="55"/>
      <c r="H412" s="1"/>
      <c r="I412" s="4"/>
      <c r="J412" s="4"/>
      <c r="K412" s="26"/>
      <c r="L412" s="199"/>
      <c r="M412" s="4"/>
      <c r="N412" s="4"/>
      <c r="O412" s="4"/>
      <c r="P412" s="4"/>
      <c r="Q412" s="4"/>
      <c r="R412" s="4"/>
      <c r="S412" s="4"/>
      <c r="T412" s="4"/>
      <c r="U412" s="4"/>
      <c r="V412" s="4"/>
    </row>
    <row r="413" ht="15.75" customHeight="1">
      <c r="A413" s="1"/>
      <c r="B413" s="55"/>
      <c r="C413" s="55"/>
      <c r="D413" s="55"/>
      <c r="E413" s="55"/>
      <c r="F413" s="55"/>
      <c r="G413" s="55"/>
      <c r="H413" s="1"/>
      <c r="I413" s="4"/>
      <c r="J413" s="4"/>
      <c r="K413" s="26"/>
      <c r="L413" s="199"/>
      <c r="M413" s="4"/>
      <c r="N413" s="4"/>
      <c r="O413" s="4"/>
      <c r="P413" s="4"/>
      <c r="Q413" s="4"/>
      <c r="R413" s="4"/>
      <c r="S413" s="4"/>
      <c r="T413" s="4"/>
      <c r="U413" s="4"/>
      <c r="V413" s="4"/>
    </row>
    <row r="414" ht="15.75" customHeight="1">
      <c r="A414" s="1"/>
      <c r="B414" s="55"/>
      <c r="C414" s="55"/>
      <c r="D414" s="55"/>
      <c r="E414" s="55"/>
      <c r="F414" s="55"/>
      <c r="G414" s="55"/>
      <c r="H414" s="1"/>
      <c r="I414" s="4"/>
      <c r="J414" s="4"/>
      <c r="K414" s="26"/>
      <c r="L414" s="199"/>
      <c r="M414" s="4"/>
      <c r="N414" s="4"/>
      <c r="O414" s="4"/>
      <c r="P414" s="4"/>
      <c r="Q414" s="4"/>
      <c r="R414" s="4"/>
      <c r="S414" s="4"/>
      <c r="T414" s="4"/>
      <c r="U414" s="4"/>
      <c r="V414" s="4"/>
    </row>
    <row r="415" ht="15.75" customHeight="1">
      <c r="A415" s="1"/>
      <c r="B415" s="55"/>
      <c r="C415" s="55"/>
      <c r="D415" s="55"/>
      <c r="E415" s="55"/>
      <c r="F415" s="55"/>
      <c r="G415" s="55"/>
      <c r="H415" s="1"/>
      <c r="I415" s="4"/>
      <c r="J415" s="4"/>
      <c r="K415" s="26"/>
      <c r="L415" s="199"/>
      <c r="M415" s="4"/>
      <c r="N415" s="4"/>
      <c r="O415" s="4"/>
      <c r="P415" s="4"/>
      <c r="Q415" s="4"/>
      <c r="R415" s="4"/>
      <c r="S415" s="4"/>
      <c r="T415" s="4"/>
      <c r="U415" s="4"/>
      <c r="V415" s="4"/>
    </row>
    <row r="416" ht="15.75" customHeight="1">
      <c r="A416" s="1"/>
      <c r="B416" s="55"/>
      <c r="C416" s="55"/>
      <c r="D416" s="55"/>
      <c r="E416" s="55"/>
      <c r="F416" s="55"/>
      <c r="G416" s="55"/>
      <c r="H416" s="1"/>
      <c r="I416" s="4"/>
      <c r="J416" s="4"/>
      <c r="K416" s="26"/>
      <c r="L416" s="199"/>
      <c r="M416" s="4"/>
      <c r="N416" s="4"/>
      <c r="O416" s="4"/>
      <c r="P416" s="4"/>
      <c r="Q416" s="4"/>
      <c r="R416" s="4"/>
      <c r="S416" s="4"/>
      <c r="T416" s="4"/>
      <c r="U416" s="4"/>
      <c r="V416" s="4"/>
    </row>
    <row r="417" ht="15.75" customHeight="1">
      <c r="A417" s="1"/>
      <c r="B417" s="55"/>
      <c r="C417" s="55"/>
      <c r="D417" s="55"/>
      <c r="E417" s="55"/>
      <c r="F417" s="55"/>
      <c r="G417" s="55"/>
      <c r="H417" s="1"/>
      <c r="I417" s="4"/>
      <c r="J417" s="4"/>
      <c r="K417" s="26"/>
      <c r="L417" s="199"/>
      <c r="M417" s="4"/>
      <c r="N417" s="4"/>
      <c r="O417" s="4"/>
      <c r="P417" s="4"/>
      <c r="Q417" s="4"/>
      <c r="R417" s="4"/>
      <c r="S417" s="4"/>
      <c r="T417" s="4"/>
      <c r="U417" s="4"/>
      <c r="V417" s="4"/>
    </row>
    <row r="418" ht="15.75" customHeight="1">
      <c r="A418" s="1"/>
      <c r="B418" s="55"/>
      <c r="C418" s="55"/>
      <c r="D418" s="55"/>
      <c r="E418" s="55"/>
      <c r="F418" s="55"/>
      <c r="G418" s="55"/>
      <c r="H418" s="1"/>
      <c r="I418" s="4"/>
      <c r="J418" s="4"/>
      <c r="K418" s="26"/>
      <c r="L418" s="199"/>
      <c r="M418" s="4"/>
      <c r="N418" s="4"/>
      <c r="O418" s="4"/>
      <c r="P418" s="4"/>
      <c r="Q418" s="4"/>
      <c r="R418" s="4"/>
      <c r="S418" s="4"/>
      <c r="T418" s="4"/>
      <c r="U418" s="4"/>
      <c r="V418" s="4"/>
    </row>
    <row r="419" ht="15.75" customHeight="1">
      <c r="A419" s="1"/>
      <c r="B419" s="55"/>
      <c r="C419" s="55"/>
      <c r="D419" s="55"/>
      <c r="E419" s="55"/>
      <c r="F419" s="55"/>
      <c r="G419" s="55"/>
      <c r="H419" s="1"/>
      <c r="I419" s="4"/>
      <c r="J419" s="4"/>
      <c r="K419" s="26"/>
      <c r="L419" s="199"/>
      <c r="M419" s="4"/>
      <c r="N419" s="4"/>
      <c r="O419" s="4"/>
      <c r="P419" s="4"/>
      <c r="Q419" s="4"/>
      <c r="R419" s="4"/>
      <c r="S419" s="4"/>
      <c r="T419" s="4"/>
      <c r="U419" s="4"/>
      <c r="V419" s="4"/>
    </row>
    <row r="420" ht="15.75" customHeight="1">
      <c r="A420" s="1"/>
      <c r="B420" s="55"/>
      <c r="C420" s="55"/>
      <c r="D420" s="55"/>
      <c r="E420" s="55"/>
      <c r="F420" s="55"/>
      <c r="G420" s="55"/>
      <c r="H420" s="1"/>
      <c r="I420" s="4"/>
      <c r="J420" s="4"/>
      <c r="K420" s="26"/>
      <c r="L420" s="199"/>
      <c r="M420" s="4"/>
      <c r="N420" s="4"/>
      <c r="O420" s="4"/>
      <c r="P420" s="4"/>
      <c r="Q420" s="4"/>
      <c r="R420" s="4"/>
      <c r="S420" s="4"/>
      <c r="T420" s="4"/>
      <c r="U420" s="4"/>
      <c r="V420" s="4"/>
    </row>
    <row r="421" ht="15.75" customHeight="1">
      <c r="A421" s="1"/>
      <c r="B421" s="55"/>
      <c r="C421" s="55"/>
      <c r="D421" s="55"/>
      <c r="E421" s="55"/>
      <c r="F421" s="55"/>
      <c r="G421" s="55"/>
      <c r="H421" s="1"/>
      <c r="I421" s="4"/>
      <c r="J421" s="4"/>
      <c r="K421" s="26"/>
      <c r="L421" s="199"/>
      <c r="M421" s="4"/>
      <c r="N421" s="4"/>
      <c r="O421" s="4"/>
      <c r="P421" s="4"/>
      <c r="Q421" s="4"/>
      <c r="R421" s="4"/>
      <c r="S421" s="4"/>
      <c r="T421" s="4"/>
      <c r="U421" s="4"/>
      <c r="V421" s="4"/>
    </row>
    <row r="422" ht="15.75" customHeight="1">
      <c r="A422" s="1"/>
      <c r="B422" s="55"/>
      <c r="C422" s="55"/>
      <c r="D422" s="55"/>
      <c r="E422" s="55"/>
      <c r="F422" s="55"/>
      <c r="G422" s="55"/>
      <c r="H422" s="1"/>
      <c r="I422" s="4"/>
      <c r="J422" s="4"/>
      <c r="K422" s="26"/>
      <c r="L422" s="199"/>
      <c r="M422" s="4"/>
      <c r="N422" s="4"/>
      <c r="O422" s="4"/>
      <c r="P422" s="4"/>
      <c r="Q422" s="4"/>
      <c r="R422" s="4"/>
      <c r="S422" s="4"/>
      <c r="T422" s="4"/>
      <c r="U422" s="4"/>
      <c r="V422" s="4"/>
    </row>
    <row r="423" ht="15.75" customHeight="1">
      <c r="A423" s="1"/>
      <c r="B423" s="55"/>
      <c r="C423" s="55"/>
      <c r="D423" s="55"/>
      <c r="E423" s="55"/>
      <c r="F423" s="55"/>
      <c r="G423" s="55"/>
      <c r="H423" s="1"/>
      <c r="I423" s="4"/>
      <c r="J423" s="4"/>
      <c r="K423" s="26"/>
      <c r="L423" s="199"/>
      <c r="M423" s="4"/>
      <c r="N423" s="4"/>
      <c r="O423" s="4"/>
      <c r="P423" s="4"/>
      <c r="Q423" s="4"/>
      <c r="R423" s="4"/>
      <c r="S423" s="4"/>
      <c r="T423" s="4"/>
      <c r="U423" s="4"/>
      <c r="V423" s="4"/>
    </row>
    <row r="424" ht="15.75" customHeight="1">
      <c r="A424" s="1"/>
      <c r="B424" s="55"/>
      <c r="C424" s="55"/>
      <c r="D424" s="55"/>
      <c r="E424" s="55"/>
      <c r="F424" s="55"/>
      <c r="G424" s="55"/>
      <c r="H424" s="1"/>
      <c r="I424" s="4"/>
      <c r="J424" s="4"/>
      <c r="K424" s="26"/>
      <c r="L424" s="199"/>
      <c r="M424" s="4"/>
      <c r="N424" s="4"/>
      <c r="O424" s="4"/>
      <c r="P424" s="4"/>
      <c r="Q424" s="4"/>
      <c r="R424" s="4"/>
      <c r="S424" s="4"/>
      <c r="T424" s="4"/>
      <c r="U424" s="4"/>
      <c r="V424" s="4"/>
    </row>
    <row r="425" ht="15.75" customHeight="1">
      <c r="A425" s="1"/>
      <c r="B425" s="55"/>
      <c r="C425" s="55"/>
      <c r="D425" s="55"/>
      <c r="E425" s="55"/>
      <c r="F425" s="55"/>
      <c r="G425" s="55"/>
      <c r="H425" s="1"/>
      <c r="I425" s="4"/>
      <c r="J425" s="4"/>
      <c r="K425" s="26"/>
      <c r="L425" s="199"/>
      <c r="M425" s="4"/>
      <c r="N425" s="4"/>
      <c r="O425" s="4"/>
      <c r="P425" s="4"/>
      <c r="Q425" s="4"/>
      <c r="R425" s="4"/>
      <c r="S425" s="4"/>
      <c r="T425" s="4"/>
      <c r="U425" s="4"/>
      <c r="V425" s="4"/>
    </row>
    <row r="426" ht="15.75" customHeight="1">
      <c r="A426" s="1"/>
      <c r="B426" s="55"/>
      <c r="C426" s="55"/>
      <c r="D426" s="55"/>
      <c r="E426" s="55"/>
      <c r="F426" s="55"/>
      <c r="G426" s="55"/>
      <c r="H426" s="1"/>
      <c r="I426" s="4"/>
      <c r="J426" s="4"/>
      <c r="K426" s="26"/>
      <c r="L426" s="199"/>
      <c r="M426" s="4"/>
      <c r="N426" s="4"/>
      <c r="O426" s="4"/>
      <c r="P426" s="4"/>
      <c r="Q426" s="4"/>
      <c r="R426" s="4"/>
      <c r="S426" s="4"/>
      <c r="T426" s="4"/>
      <c r="U426" s="4"/>
      <c r="V426" s="4"/>
    </row>
    <row r="427" ht="15.75" customHeight="1">
      <c r="A427" s="1"/>
      <c r="B427" s="55"/>
      <c r="C427" s="55"/>
      <c r="D427" s="55"/>
      <c r="E427" s="55"/>
      <c r="F427" s="55"/>
      <c r="G427" s="55"/>
      <c r="H427" s="1"/>
      <c r="I427" s="4"/>
      <c r="J427" s="4"/>
      <c r="K427" s="26"/>
      <c r="L427" s="199"/>
      <c r="M427" s="4"/>
      <c r="N427" s="4"/>
      <c r="O427" s="4"/>
      <c r="P427" s="4"/>
      <c r="Q427" s="4"/>
      <c r="R427" s="4"/>
      <c r="S427" s="4"/>
      <c r="T427" s="4"/>
      <c r="U427" s="4"/>
      <c r="V427" s="4"/>
    </row>
    <row r="428" ht="15.75" customHeight="1">
      <c r="A428" s="1"/>
      <c r="B428" s="55"/>
      <c r="C428" s="55"/>
      <c r="D428" s="55"/>
      <c r="E428" s="55"/>
      <c r="F428" s="55"/>
      <c r="G428" s="55"/>
      <c r="H428" s="1"/>
      <c r="I428" s="4"/>
      <c r="J428" s="4"/>
      <c r="K428" s="26"/>
      <c r="L428" s="199"/>
      <c r="M428" s="4"/>
      <c r="N428" s="4"/>
      <c r="O428" s="4"/>
      <c r="P428" s="4"/>
      <c r="Q428" s="4"/>
      <c r="R428" s="4"/>
      <c r="S428" s="4"/>
      <c r="T428" s="4"/>
      <c r="U428" s="4"/>
      <c r="V428" s="4"/>
    </row>
    <row r="429" ht="15.75" customHeight="1">
      <c r="A429" s="1"/>
      <c r="B429" s="55"/>
      <c r="C429" s="55"/>
      <c r="D429" s="55"/>
      <c r="E429" s="55"/>
      <c r="F429" s="55"/>
      <c r="G429" s="55"/>
      <c r="H429" s="1"/>
      <c r="I429" s="4"/>
      <c r="J429" s="4"/>
      <c r="K429" s="26"/>
      <c r="L429" s="199"/>
      <c r="M429" s="4"/>
      <c r="N429" s="4"/>
      <c r="O429" s="4"/>
      <c r="P429" s="4"/>
      <c r="Q429" s="4"/>
      <c r="R429" s="4"/>
      <c r="S429" s="4"/>
      <c r="T429" s="4"/>
      <c r="U429" s="4"/>
      <c r="V429" s="4"/>
    </row>
    <row r="430" ht="15.75" customHeight="1">
      <c r="A430" s="1"/>
      <c r="B430" s="55"/>
      <c r="C430" s="55"/>
      <c r="D430" s="55"/>
      <c r="E430" s="55"/>
      <c r="F430" s="55"/>
      <c r="G430" s="55"/>
      <c r="H430" s="1"/>
      <c r="I430" s="4"/>
      <c r="J430" s="4"/>
      <c r="K430" s="26"/>
      <c r="L430" s="199"/>
      <c r="M430" s="4"/>
      <c r="N430" s="4"/>
      <c r="O430" s="4"/>
      <c r="P430" s="4"/>
      <c r="Q430" s="4"/>
      <c r="R430" s="4"/>
      <c r="S430" s="4"/>
      <c r="T430" s="4"/>
      <c r="U430" s="4"/>
      <c r="V430" s="4"/>
    </row>
    <row r="431" ht="15.75" customHeight="1">
      <c r="A431" s="1"/>
      <c r="B431" s="55"/>
      <c r="C431" s="55"/>
      <c r="D431" s="55"/>
      <c r="E431" s="55"/>
      <c r="F431" s="55"/>
      <c r="G431" s="55"/>
      <c r="H431" s="1"/>
      <c r="I431" s="4"/>
      <c r="J431" s="4"/>
      <c r="K431" s="26"/>
      <c r="L431" s="199"/>
      <c r="M431" s="4"/>
      <c r="N431" s="4"/>
      <c r="O431" s="4"/>
      <c r="P431" s="4"/>
      <c r="Q431" s="4"/>
      <c r="R431" s="4"/>
      <c r="S431" s="4"/>
      <c r="T431" s="4"/>
      <c r="U431" s="4"/>
      <c r="V431" s="4"/>
    </row>
    <row r="432" ht="15.75" customHeight="1">
      <c r="A432" s="1"/>
      <c r="B432" s="55"/>
      <c r="C432" s="55"/>
      <c r="D432" s="55"/>
      <c r="E432" s="55"/>
      <c r="F432" s="55"/>
      <c r="G432" s="55"/>
      <c r="H432" s="1"/>
      <c r="I432" s="4"/>
      <c r="J432" s="4"/>
      <c r="K432" s="26"/>
      <c r="L432" s="199"/>
      <c r="M432" s="4"/>
      <c r="N432" s="4"/>
      <c r="O432" s="4"/>
      <c r="P432" s="4"/>
      <c r="Q432" s="4"/>
      <c r="R432" s="4"/>
      <c r="S432" s="4"/>
      <c r="T432" s="4"/>
      <c r="U432" s="4"/>
      <c r="V432" s="4"/>
    </row>
    <row r="433" ht="15.75" customHeight="1">
      <c r="A433" s="1"/>
      <c r="B433" s="55"/>
      <c r="C433" s="55"/>
      <c r="D433" s="55"/>
      <c r="E433" s="55"/>
      <c r="F433" s="55"/>
      <c r="G433" s="55"/>
      <c r="H433" s="1"/>
      <c r="I433" s="4"/>
      <c r="J433" s="4"/>
      <c r="K433" s="26"/>
      <c r="L433" s="199"/>
      <c r="M433" s="4"/>
      <c r="N433" s="4"/>
      <c r="O433" s="4"/>
      <c r="P433" s="4"/>
      <c r="Q433" s="4"/>
      <c r="R433" s="4"/>
      <c r="S433" s="4"/>
      <c r="T433" s="4"/>
      <c r="U433" s="4"/>
      <c r="V433" s="4"/>
    </row>
    <row r="434" ht="15.75" customHeight="1">
      <c r="A434" s="1"/>
      <c r="B434" s="55"/>
      <c r="C434" s="55"/>
      <c r="D434" s="55"/>
      <c r="E434" s="55"/>
      <c r="F434" s="55"/>
      <c r="G434" s="55"/>
      <c r="H434" s="1"/>
      <c r="I434" s="4"/>
      <c r="J434" s="4"/>
      <c r="K434" s="26"/>
      <c r="L434" s="199"/>
      <c r="M434" s="4"/>
      <c r="N434" s="4"/>
      <c r="O434" s="4"/>
      <c r="P434" s="4"/>
      <c r="Q434" s="4"/>
      <c r="R434" s="4"/>
      <c r="S434" s="4"/>
      <c r="T434" s="4"/>
      <c r="U434" s="4"/>
      <c r="V434" s="4"/>
    </row>
    <row r="435" ht="15.75" customHeight="1">
      <c r="A435" s="1"/>
      <c r="B435" s="55"/>
      <c r="C435" s="55"/>
      <c r="D435" s="55"/>
      <c r="E435" s="55"/>
      <c r="F435" s="55"/>
      <c r="G435" s="55"/>
      <c r="H435" s="1"/>
      <c r="I435" s="4"/>
      <c r="J435" s="4"/>
      <c r="K435" s="26"/>
      <c r="L435" s="199"/>
      <c r="M435" s="4"/>
      <c r="N435" s="4"/>
      <c r="O435" s="4"/>
      <c r="P435" s="4"/>
      <c r="Q435" s="4"/>
      <c r="R435" s="4"/>
      <c r="S435" s="4"/>
      <c r="T435" s="4"/>
      <c r="U435" s="4"/>
      <c r="V435" s="4"/>
    </row>
    <row r="436" ht="15.75" customHeight="1">
      <c r="A436" s="1"/>
      <c r="B436" s="55"/>
      <c r="C436" s="55"/>
      <c r="D436" s="55"/>
      <c r="E436" s="55"/>
      <c r="F436" s="55"/>
      <c r="G436" s="55"/>
      <c r="H436" s="1"/>
      <c r="I436" s="4"/>
      <c r="J436" s="4"/>
      <c r="K436" s="26"/>
      <c r="L436" s="199"/>
      <c r="M436" s="4"/>
      <c r="N436" s="4"/>
      <c r="O436" s="4"/>
      <c r="P436" s="4"/>
      <c r="Q436" s="4"/>
      <c r="R436" s="4"/>
      <c r="S436" s="4"/>
      <c r="T436" s="4"/>
      <c r="U436" s="4"/>
      <c r="V436" s="4"/>
    </row>
    <row r="437" ht="15.75" customHeight="1">
      <c r="A437" s="1"/>
      <c r="B437" s="55"/>
      <c r="C437" s="55"/>
      <c r="D437" s="55"/>
      <c r="E437" s="55"/>
      <c r="F437" s="55"/>
      <c r="G437" s="55"/>
      <c r="H437" s="1"/>
      <c r="I437" s="4"/>
      <c r="J437" s="4"/>
      <c r="K437" s="26"/>
      <c r="L437" s="199"/>
      <c r="M437" s="4"/>
      <c r="N437" s="4"/>
      <c r="O437" s="4"/>
      <c r="P437" s="4"/>
      <c r="Q437" s="4"/>
      <c r="R437" s="4"/>
      <c r="S437" s="4"/>
      <c r="T437" s="4"/>
      <c r="U437" s="4"/>
      <c r="V437" s="4"/>
    </row>
    <row r="438" ht="15.75" customHeight="1">
      <c r="A438" s="1"/>
      <c r="B438" s="55"/>
      <c r="C438" s="55"/>
      <c r="D438" s="55"/>
      <c r="E438" s="55"/>
      <c r="F438" s="55"/>
      <c r="G438" s="55"/>
      <c r="H438" s="1"/>
      <c r="I438" s="4"/>
      <c r="J438" s="4"/>
      <c r="K438" s="26"/>
      <c r="L438" s="199"/>
      <c r="M438" s="4"/>
      <c r="N438" s="4"/>
      <c r="O438" s="4"/>
      <c r="P438" s="4"/>
      <c r="Q438" s="4"/>
      <c r="R438" s="4"/>
      <c r="S438" s="4"/>
      <c r="T438" s="4"/>
      <c r="U438" s="4"/>
      <c r="V438" s="4"/>
    </row>
    <row r="439" ht="15.75" customHeight="1">
      <c r="A439" s="1"/>
      <c r="B439" s="55"/>
      <c r="C439" s="55"/>
      <c r="D439" s="55"/>
      <c r="E439" s="55"/>
      <c r="F439" s="55"/>
      <c r="G439" s="55"/>
      <c r="H439" s="1"/>
      <c r="I439" s="4"/>
      <c r="J439" s="4"/>
      <c r="K439" s="26"/>
      <c r="L439" s="199"/>
      <c r="M439" s="4"/>
      <c r="N439" s="4"/>
      <c r="O439" s="4"/>
      <c r="P439" s="4"/>
      <c r="Q439" s="4"/>
      <c r="R439" s="4"/>
      <c r="S439" s="4"/>
      <c r="T439" s="4"/>
      <c r="U439" s="4"/>
      <c r="V439" s="4"/>
    </row>
    <row r="440" ht="15.75" customHeight="1">
      <c r="A440" s="1"/>
      <c r="B440" s="55"/>
      <c r="C440" s="55"/>
      <c r="D440" s="55"/>
      <c r="E440" s="55"/>
      <c r="F440" s="55"/>
      <c r="G440" s="55"/>
      <c r="H440" s="1"/>
      <c r="I440" s="4"/>
      <c r="J440" s="4"/>
      <c r="K440" s="26"/>
      <c r="L440" s="199"/>
      <c r="M440" s="4"/>
      <c r="N440" s="4"/>
      <c r="O440" s="4"/>
      <c r="P440" s="4"/>
      <c r="Q440" s="4"/>
      <c r="R440" s="4"/>
      <c r="S440" s="4"/>
      <c r="T440" s="4"/>
      <c r="U440" s="4"/>
      <c r="V440" s="4"/>
    </row>
    <row r="441" ht="15.75" customHeight="1">
      <c r="A441" s="1"/>
      <c r="B441" s="55"/>
      <c r="C441" s="55"/>
      <c r="D441" s="55"/>
      <c r="E441" s="55"/>
      <c r="F441" s="55"/>
      <c r="G441" s="55"/>
      <c r="H441" s="1"/>
      <c r="I441" s="4"/>
      <c r="J441" s="4"/>
      <c r="K441" s="26"/>
      <c r="L441" s="199"/>
      <c r="M441" s="4"/>
      <c r="N441" s="4"/>
      <c r="O441" s="4"/>
      <c r="P441" s="4"/>
      <c r="Q441" s="4"/>
      <c r="R441" s="4"/>
      <c r="S441" s="4"/>
      <c r="T441" s="4"/>
      <c r="U441" s="4"/>
      <c r="V441" s="4"/>
    </row>
    <row r="442" ht="15.75" customHeight="1">
      <c r="A442" s="1"/>
      <c r="B442" s="55"/>
      <c r="C442" s="55"/>
      <c r="D442" s="55"/>
      <c r="E442" s="55"/>
      <c r="F442" s="55"/>
      <c r="G442" s="55"/>
      <c r="H442" s="1"/>
      <c r="I442" s="4"/>
      <c r="J442" s="4"/>
      <c r="K442" s="26"/>
      <c r="L442" s="199"/>
      <c r="M442" s="4"/>
      <c r="N442" s="4"/>
      <c r="O442" s="4"/>
      <c r="P442" s="4"/>
      <c r="Q442" s="4"/>
      <c r="R442" s="4"/>
      <c r="S442" s="4"/>
      <c r="T442" s="4"/>
      <c r="U442" s="4"/>
      <c r="V442" s="4"/>
    </row>
    <row r="443" ht="15.75" customHeight="1">
      <c r="A443" s="1"/>
      <c r="B443" s="55"/>
      <c r="C443" s="55"/>
      <c r="D443" s="55"/>
      <c r="E443" s="55"/>
      <c r="F443" s="55"/>
      <c r="G443" s="55"/>
      <c r="H443" s="1"/>
      <c r="I443" s="4"/>
      <c r="J443" s="4"/>
      <c r="K443" s="26"/>
      <c r="L443" s="199"/>
      <c r="M443" s="4"/>
      <c r="N443" s="4"/>
      <c r="O443" s="4"/>
      <c r="P443" s="4"/>
      <c r="Q443" s="4"/>
      <c r="R443" s="4"/>
      <c r="S443" s="4"/>
      <c r="T443" s="4"/>
      <c r="U443" s="4"/>
      <c r="V443" s="4"/>
    </row>
    <row r="444" ht="15.75" customHeight="1">
      <c r="A444" s="1"/>
      <c r="B444" s="55"/>
      <c r="C444" s="55"/>
      <c r="D444" s="55"/>
      <c r="E444" s="55"/>
      <c r="F444" s="55"/>
      <c r="G444" s="55"/>
      <c r="H444" s="1"/>
      <c r="I444" s="4"/>
      <c r="J444" s="4"/>
      <c r="K444" s="26"/>
      <c r="L444" s="199"/>
      <c r="M444" s="4"/>
      <c r="N444" s="4"/>
      <c r="O444" s="4"/>
      <c r="P444" s="4"/>
      <c r="Q444" s="4"/>
      <c r="R444" s="4"/>
      <c r="S444" s="4"/>
      <c r="T444" s="4"/>
      <c r="U444" s="4"/>
      <c r="V444" s="4"/>
    </row>
    <row r="445" ht="15.75" customHeight="1">
      <c r="A445" s="1"/>
      <c r="B445" s="55"/>
      <c r="C445" s="55"/>
      <c r="D445" s="55"/>
      <c r="E445" s="55"/>
      <c r="F445" s="55"/>
      <c r="G445" s="55"/>
      <c r="H445" s="1"/>
      <c r="I445" s="4"/>
      <c r="J445" s="4"/>
      <c r="K445" s="26"/>
      <c r="L445" s="199"/>
      <c r="M445" s="4"/>
      <c r="N445" s="4"/>
      <c r="O445" s="4"/>
      <c r="P445" s="4"/>
      <c r="Q445" s="4"/>
      <c r="R445" s="4"/>
      <c r="S445" s="4"/>
      <c r="T445" s="4"/>
      <c r="U445" s="4"/>
      <c r="V445" s="4"/>
    </row>
    <row r="446" ht="15.75" customHeight="1">
      <c r="A446" s="1"/>
      <c r="B446" s="55"/>
      <c r="C446" s="55"/>
      <c r="D446" s="55"/>
      <c r="E446" s="55"/>
      <c r="F446" s="55"/>
      <c r="G446" s="55"/>
      <c r="H446" s="1"/>
      <c r="I446" s="4"/>
      <c r="J446" s="4"/>
      <c r="K446" s="26"/>
      <c r="L446" s="199"/>
      <c r="M446" s="4"/>
      <c r="N446" s="4"/>
      <c r="O446" s="4"/>
      <c r="P446" s="4"/>
      <c r="Q446" s="4"/>
      <c r="R446" s="4"/>
      <c r="S446" s="4"/>
      <c r="T446" s="4"/>
      <c r="U446" s="4"/>
      <c r="V446" s="4"/>
    </row>
    <row r="447" ht="15.75" customHeight="1">
      <c r="A447" s="1"/>
      <c r="B447" s="55"/>
      <c r="C447" s="55"/>
      <c r="D447" s="55"/>
      <c r="E447" s="55"/>
      <c r="F447" s="55"/>
      <c r="G447" s="55"/>
      <c r="H447" s="1"/>
      <c r="I447" s="4"/>
      <c r="J447" s="4"/>
      <c r="K447" s="26"/>
      <c r="L447" s="199"/>
      <c r="M447" s="4"/>
      <c r="N447" s="4"/>
      <c r="O447" s="4"/>
      <c r="P447" s="4"/>
      <c r="Q447" s="4"/>
      <c r="R447" s="4"/>
      <c r="S447" s="4"/>
      <c r="T447" s="4"/>
      <c r="U447" s="4"/>
      <c r="V447" s="4"/>
    </row>
    <row r="448" ht="15.75" customHeight="1">
      <c r="A448" s="1"/>
      <c r="B448" s="55"/>
      <c r="C448" s="55"/>
      <c r="D448" s="55"/>
      <c r="E448" s="55"/>
      <c r="F448" s="55"/>
      <c r="G448" s="55"/>
      <c r="H448" s="1"/>
      <c r="I448" s="4"/>
      <c r="J448" s="4"/>
      <c r="K448" s="26"/>
      <c r="L448" s="199"/>
      <c r="M448" s="4"/>
      <c r="N448" s="4"/>
      <c r="O448" s="4"/>
      <c r="P448" s="4"/>
      <c r="Q448" s="4"/>
      <c r="R448" s="4"/>
      <c r="S448" s="4"/>
      <c r="T448" s="4"/>
      <c r="U448" s="4"/>
      <c r="V448" s="4"/>
    </row>
    <row r="449" ht="15.75" customHeight="1">
      <c r="A449" s="1"/>
      <c r="B449" s="55"/>
      <c r="C449" s="55"/>
      <c r="D449" s="55"/>
      <c r="E449" s="55"/>
      <c r="F449" s="55"/>
      <c r="G449" s="55"/>
      <c r="H449" s="1"/>
      <c r="I449" s="4"/>
      <c r="J449" s="4"/>
      <c r="K449" s="26"/>
      <c r="L449" s="199"/>
      <c r="M449" s="4"/>
      <c r="N449" s="4"/>
      <c r="O449" s="4"/>
      <c r="P449" s="4"/>
      <c r="Q449" s="4"/>
      <c r="R449" s="4"/>
      <c r="S449" s="4"/>
      <c r="T449" s="4"/>
      <c r="U449" s="4"/>
      <c r="V449" s="4"/>
    </row>
    <row r="450" ht="15.75" customHeight="1">
      <c r="A450" s="1"/>
      <c r="B450" s="55"/>
      <c r="C450" s="55"/>
      <c r="D450" s="55"/>
      <c r="E450" s="55"/>
      <c r="F450" s="55"/>
      <c r="G450" s="55"/>
      <c r="H450" s="1"/>
      <c r="I450" s="4"/>
      <c r="J450" s="4"/>
      <c r="K450" s="26"/>
      <c r="L450" s="199"/>
      <c r="M450" s="4"/>
      <c r="N450" s="4"/>
      <c r="O450" s="4"/>
      <c r="P450" s="4"/>
      <c r="Q450" s="4"/>
      <c r="R450" s="4"/>
      <c r="S450" s="4"/>
      <c r="T450" s="4"/>
      <c r="U450" s="4"/>
      <c r="V450" s="4"/>
    </row>
    <row r="451" ht="15.75" customHeight="1">
      <c r="A451" s="1"/>
      <c r="B451" s="55"/>
      <c r="C451" s="55"/>
      <c r="D451" s="55"/>
      <c r="E451" s="55"/>
      <c r="F451" s="55"/>
      <c r="G451" s="55"/>
      <c r="H451" s="1"/>
      <c r="I451" s="4"/>
      <c r="J451" s="4"/>
      <c r="K451" s="26"/>
      <c r="L451" s="199"/>
      <c r="M451" s="4"/>
      <c r="N451" s="4"/>
      <c r="O451" s="4"/>
      <c r="P451" s="4"/>
      <c r="Q451" s="4"/>
      <c r="R451" s="4"/>
      <c r="S451" s="4"/>
      <c r="T451" s="4"/>
      <c r="U451" s="4"/>
      <c r="V451" s="4"/>
    </row>
    <row r="452" ht="15.75" customHeight="1">
      <c r="A452" s="1"/>
      <c r="B452" s="55"/>
      <c r="C452" s="55"/>
      <c r="D452" s="55"/>
      <c r="E452" s="55"/>
      <c r="F452" s="55"/>
      <c r="G452" s="55"/>
      <c r="H452" s="1"/>
      <c r="I452" s="4"/>
      <c r="J452" s="4"/>
      <c r="K452" s="26"/>
      <c r="L452" s="199"/>
      <c r="M452" s="4"/>
      <c r="N452" s="4"/>
      <c r="O452" s="4"/>
      <c r="P452" s="4"/>
      <c r="Q452" s="4"/>
      <c r="R452" s="4"/>
      <c r="S452" s="4"/>
      <c r="T452" s="4"/>
      <c r="U452" s="4"/>
      <c r="V452" s="4"/>
    </row>
    <row r="453" ht="15.75" customHeight="1">
      <c r="A453" s="1"/>
      <c r="B453" s="55"/>
      <c r="C453" s="55"/>
      <c r="D453" s="55"/>
      <c r="E453" s="55"/>
      <c r="F453" s="55"/>
      <c r="G453" s="55"/>
      <c r="H453" s="1"/>
      <c r="I453" s="4"/>
      <c r="J453" s="4"/>
      <c r="K453" s="26"/>
      <c r="L453" s="199"/>
      <c r="M453" s="4"/>
      <c r="N453" s="4"/>
      <c r="O453" s="4"/>
      <c r="P453" s="4"/>
      <c r="Q453" s="4"/>
      <c r="R453" s="4"/>
      <c r="S453" s="4"/>
      <c r="T453" s="4"/>
      <c r="U453" s="4"/>
      <c r="V453" s="4"/>
    </row>
    <row r="454" ht="15.75" customHeight="1">
      <c r="A454" s="1"/>
      <c r="B454" s="55"/>
      <c r="C454" s="55"/>
      <c r="D454" s="55"/>
      <c r="E454" s="55"/>
      <c r="F454" s="55"/>
      <c r="G454" s="55"/>
      <c r="H454" s="1"/>
      <c r="I454" s="4"/>
      <c r="J454" s="4"/>
      <c r="K454" s="26"/>
      <c r="L454" s="199"/>
      <c r="M454" s="4"/>
      <c r="N454" s="4"/>
      <c r="O454" s="4"/>
      <c r="P454" s="4"/>
      <c r="Q454" s="4"/>
      <c r="R454" s="4"/>
      <c r="S454" s="4"/>
      <c r="T454" s="4"/>
      <c r="U454" s="4"/>
      <c r="V454" s="4"/>
    </row>
    <row r="455" ht="15.75" customHeight="1">
      <c r="A455" s="1"/>
      <c r="B455" s="55"/>
      <c r="C455" s="55"/>
      <c r="D455" s="55"/>
      <c r="E455" s="55"/>
      <c r="F455" s="55"/>
      <c r="G455" s="55"/>
      <c r="H455" s="1"/>
      <c r="I455" s="4"/>
      <c r="J455" s="4"/>
      <c r="K455" s="26"/>
      <c r="L455" s="199"/>
      <c r="M455" s="4"/>
      <c r="N455" s="4"/>
      <c r="O455" s="4"/>
      <c r="P455" s="4"/>
      <c r="Q455" s="4"/>
      <c r="R455" s="4"/>
      <c r="S455" s="4"/>
      <c r="T455" s="4"/>
      <c r="U455" s="4"/>
      <c r="V455" s="4"/>
    </row>
    <row r="456" ht="15.75" customHeight="1">
      <c r="A456" s="1"/>
      <c r="B456" s="55"/>
      <c r="C456" s="55"/>
      <c r="D456" s="55"/>
      <c r="E456" s="55"/>
      <c r="F456" s="55"/>
      <c r="G456" s="55"/>
      <c r="H456" s="1"/>
      <c r="I456" s="4"/>
      <c r="J456" s="4"/>
      <c r="K456" s="26"/>
      <c r="L456" s="199"/>
      <c r="M456" s="4"/>
      <c r="N456" s="4"/>
      <c r="O456" s="4"/>
      <c r="P456" s="4"/>
      <c r="Q456" s="4"/>
      <c r="R456" s="4"/>
      <c r="S456" s="4"/>
      <c r="T456" s="4"/>
      <c r="U456" s="4"/>
      <c r="V456" s="4"/>
    </row>
    <row r="457" ht="15.75" customHeight="1">
      <c r="A457" s="1"/>
      <c r="B457" s="55"/>
      <c r="C457" s="55"/>
      <c r="D457" s="55"/>
      <c r="E457" s="55"/>
      <c r="F457" s="55"/>
      <c r="G457" s="55"/>
      <c r="H457" s="1"/>
      <c r="I457" s="4"/>
      <c r="J457" s="4"/>
      <c r="K457" s="26"/>
      <c r="L457" s="199"/>
      <c r="M457" s="4"/>
      <c r="N457" s="4"/>
      <c r="O457" s="4"/>
      <c r="P457" s="4"/>
      <c r="Q457" s="4"/>
      <c r="R457" s="4"/>
      <c r="S457" s="4"/>
      <c r="T457" s="4"/>
      <c r="U457" s="4"/>
      <c r="V457" s="4"/>
    </row>
    <row r="458" ht="15.75" customHeight="1">
      <c r="A458" s="1"/>
      <c r="B458" s="55"/>
      <c r="C458" s="55"/>
      <c r="D458" s="55"/>
      <c r="E458" s="55"/>
      <c r="F458" s="55"/>
      <c r="G458" s="55"/>
      <c r="H458" s="1"/>
      <c r="I458" s="4"/>
      <c r="J458" s="4"/>
      <c r="K458" s="26"/>
      <c r="L458" s="199"/>
      <c r="M458" s="4"/>
      <c r="N458" s="4"/>
      <c r="O458" s="4"/>
      <c r="P458" s="4"/>
      <c r="Q458" s="4"/>
      <c r="R458" s="4"/>
      <c r="S458" s="4"/>
      <c r="T458" s="4"/>
      <c r="U458" s="4"/>
      <c r="V458" s="4"/>
    </row>
    <row r="459" ht="15.75" customHeight="1">
      <c r="A459" s="1"/>
      <c r="B459" s="55"/>
      <c r="C459" s="55"/>
      <c r="D459" s="55"/>
      <c r="E459" s="55"/>
      <c r="F459" s="55"/>
      <c r="G459" s="55"/>
      <c r="H459" s="1"/>
      <c r="I459" s="4"/>
      <c r="J459" s="4"/>
      <c r="K459" s="26"/>
      <c r="L459" s="199"/>
      <c r="M459" s="4"/>
      <c r="N459" s="4"/>
      <c r="O459" s="4"/>
      <c r="P459" s="4"/>
      <c r="Q459" s="4"/>
      <c r="R459" s="4"/>
      <c r="S459" s="4"/>
      <c r="T459" s="4"/>
      <c r="U459" s="4"/>
      <c r="V459" s="4"/>
    </row>
    <row r="460" ht="15.75" customHeight="1">
      <c r="A460" s="1"/>
      <c r="B460" s="55"/>
      <c r="C460" s="55"/>
      <c r="D460" s="55"/>
      <c r="E460" s="55"/>
      <c r="F460" s="55"/>
      <c r="G460" s="55"/>
      <c r="H460" s="1"/>
      <c r="I460" s="4"/>
      <c r="J460" s="4"/>
      <c r="K460" s="26"/>
      <c r="L460" s="199"/>
      <c r="M460" s="4"/>
      <c r="N460" s="4"/>
      <c r="O460" s="4"/>
      <c r="P460" s="4"/>
      <c r="Q460" s="4"/>
      <c r="R460" s="4"/>
      <c r="S460" s="4"/>
      <c r="T460" s="4"/>
      <c r="U460" s="4"/>
      <c r="V460" s="4"/>
    </row>
    <row r="461" ht="15.75" customHeight="1">
      <c r="A461" s="1"/>
      <c r="B461" s="55"/>
      <c r="C461" s="55"/>
      <c r="D461" s="55"/>
      <c r="E461" s="55"/>
      <c r="F461" s="55"/>
      <c r="G461" s="55"/>
      <c r="H461" s="1"/>
      <c r="I461" s="4"/>
      <c r="J461" s="4"/>
      <c r="K461" s="26"/>
      <c r="L461" s="199"/>
      <c r="M461" s="4"/>
      <c r="N461" s="4"/>
      <c r="O461" s="4"/>
      <c r="P461" s="4"/>
      <c r="Q461" s="4"/>
      <c r="R461" s="4"/>
      <c r="S461" s="4"/>
      <c r="T461" s="4"/>
      <c r="U461" s="4"/>
      <c r="V461" s="4"/>
    </row>
    <row r="462" ht="15.75" customHeight="1">
      <c r="A462" s="1"/>
      <c r="B462" s="55"/>
      <c r="C462" s="55"/>
      <c r="D462" s="55"/>
      <c r="E462" s="55"/>
      <c r="F462" s="55"/>
      <c r="G462" s="55"/>
      <c r="H462" s="1"/>
      <c r="I462" s="4"/>
      <c r="J462" s="4"/>
      <c r="K462" s="26"/>
      <c r="L462" s="199"/>
      <c r="M462" s="4"/>
      <c r="N462" s="4"/>
      <c r="O462" s="4"/>
      <c r="P462" s="4"/>
      <c r="Q462" s="4"/>
      <c r="R462" s="4"/>
      <c r="S462" s="4"/>
      <c r="T462" s="4"/>
      <c r="U462" s="4"/>
      <c r="V462" s="4"/>
    </row>
    <row r="463" ht="15.75" customHeight="1">
      <c r="A463" s="1"/>
      <c r="B463" s="55"/>
      <c r="C463" s="55"/>
      <c r="D463" s="55"/>
      <c r="E463" s="55"/>
      <c r="F463" s="55"/>
      <c r="G463" s="55"/>
      <c r="H463" s="1"/>
      <c r="I463" s="4"/>
      <c r="J463" s="4"/>
      <c r="K463" s="26"/>
      <c r="L463" s="199"/>
      <c r="M463" s="4"/>
      <c r="N463" s="4"/>
      <c r="O463" s="4"/>
      <c r="P463" s="4"/>
      <c r="Q463" s="4"/>
      <c r="R463" s="4"/>
      <c r="S463" s="4"/>
      <c r="T463" s="4"/>
      <c r="U463" s="4"/>
      <c r="V463" s="4"/>
    </row>
    <row r="464" ht="15.75" customHeight="1">
      <c r="A464" s="1"/>
      <c r="B464" s="55"/>
      <c r="C464" s="55"/>
      <c r="D464" s="55"/>
      <c r="E464" s="55"/>
      <c r="F464" s="55"/>
      <c r="G464" s="55"/>
      <c r="H464" s="1"/>
      <c r="I464" s="4"/>
      <c r="J464" s="4"/>
      <c r="K464" s="26"/>
      <c r="L464" s="199"/>
      <c r="M464" s="4"/>
      <c r="N464" s="4"/>
      <c r="O464" s="4"/>
      <c r="P464" s="4"/>
      <c r="Q464" s="4"/>
      <c r="R464" s="4"/>
      <c r="S464" s="4"/>
      <c r="T464" s="4"/>
      <c r="U464" s="4"/>
      <c r="V464" s="4"/>
    </row>
    <row r="465" ht="15.75" customHeight="1">
      <c r="A465" s="1"/>
      <c r="B465" s="55"/>
      <c r="C465" s="55"/>
      <c r="D465" s="55"/>
      <c r="E465" s="55"/>
      <c r="F465" s="55"/>
      <c r="G465" s="55"/>
      <c r="H465" s="1"/>
      <c r="I465" s="4"/>
      <c r="J465" s="4"/>
      <c r="K465" s="26"/>
      <c r="L465" s="199"/>
      <c r="M465" s="4"/>
      <c r="N465" s="4"/>
      <c r="O465" s="4"/>
      <c r="P465" s="4"/>
      <c r="Q465" s="4"/>
      <c r="R465" s="4"/>
      <c r="S465" s="4"/>
      <c r="T465" s="4"/>
      <c r="U465" s="4"/>
      <c r="V465" s="4"/>
    </row>
    <row r="466" ht="15.75" customHeight="1">
      <c r="A466" s="1"/>
      <c r="B466" s="55"/>
      <c r="C466" s="55"/>
      <c r="D466" s="55"/>
      <c r="E466" s="55"/>
      <c r="F466" s="55"/>
      <c r="G466" s="55"/>
      <c r="H466" s="1"/>
      <c r="I466" s="4"/>
      <c r="J466" s="4"/>
      <c r="K466" s="26"/>
      <c r="L466" s="199"/>
      <c r="M466" s="4"/>
      <c r="N466" s="4"/>
      <c r="O466" s="4"/>
      <c r="P466" s="4"/>
      <c r="Q466" s="4"/>
      <c r="R466" s="4"/>
      <c r="S466" s="4"/>
      <c r="T466" s="4"/>
      <c r="U466" s="4"/>
      <c r="V466" s="4"/>
    </row>
    <row r="467" ht="15.75" customHeight="1">
      <c r="A467" s="1"/>
      <c r="B467" s="55"/>
      <c r="C467" s="55"/>
      <c r="D467" s="55"/>
      <c r="E467" s="55"/>
      <c r="F467" s="55"/>
      <c r="G467" s="55"/>
      <c r="H467" s="1"/>
      <c r="I467" s="4"/>
      <c r="J467" s="4"/>
      <c r="K467" s="26"/>
      <c r="L467" s="199"/>
      <c r="M467" s="4"/>
      <c r="N467" s="4"/>
      <c r="O467" s="4"/>
      <c r="P467" s="4"/>
      <c r="Q467" s="4"/>
      <c r="R467" s="4"/>
      <c r="S467" s="4"/>
      <c r="T467" s="4"/>
      <c r="U467" s="4"/>
      <c r="V467" s="4"/>
    </row>
    <row r="468" ht="15.75" customHeight="1">
      <c r="A468" s="1"/>
      <c r="B468" s="55"/>
      <c r="C468" s="55"/>
      <c r="D468" s="55"/>
      <c r="E468" s="55"/>
      <c r="F468" s="55"/>
      <c r="G468" s="55"/>
      <c r="H468" s="1"/>
      <c r="I468" s="4"/>
      <c r="J468" s="4"/>
      <c r="K468" s="26"/>
      <c r="L468" s="199"/>
      <c r="M468" s="4"/>
      <c r="N468" s="4"/>
      <c r="O468" s="4"/>
      <c r="P468" s="4"/>
      <c r="Q468" s="4"/>
      <c r="R468" s="4"/>
      <c r="S468" s="4"/>
      <c r="T468" s="4"/>
      <c r="U468" s="4"/>
      <c r="V468" s="4"/>
    </row>
    <row r="469" ht="15.75" customHeight="1">
      <c r="A469" s="1"/>
      <c r="B469" s="55"/>
      <c r="C469" s="55"/>
      <c r="D469" s="55"/>
      <c r="E469" s="55"/>
      <c r="F469" s="55"/>
      <c r="G469" s="55"/>
      <c r="H469" s="1"/>
      <c r="I469" s="4"/>
      <c r="J469" s="4"/>
      <c r="K469" s="26"/>
      <c r="L469" s="199"/>
      <c r="M469" s="4"/>
      <c r="N469" s="4"/>
      <c r="O469" s="4"/>
      <c r="P469" s="4"/>
      <c r="Q469" s="4"/>
      <c r="R469" s="4"/>
      <c r="S469" s="4"/>
      <c r="T469" s="4"/>
      <c r="U469" s="4"/>
      <c r="V469" s="4"/>
    </row>
    <row r="470" ht="15.75" customHeight="1">
      <c r="A470" s="1"/>
      <c r="B470" s="55"/>
      <c r="C470" s="55"/>
      <c r="D470" s="55"/>
      <c r="E470" s="55"/>
      <c r="F470" s="55"/>
      <c r="G470" s="55"/>
      <c r="H470" s="1"/>
      <c r="I470" s="4"/>
      <c r="J470" s="4"/>
      <c r="K470" s="26"/>
      <c r="L470" s="199"/>
      <c r="M470" s="4"/>
      <c r="N470" s="4"/>
      <c r="O470" s="4"/>
      <c r="P470" s="4"/>
      <c r="Q470" s="4"/>
      <c r="R470" s="4"/>
      <c r="S470" s="4"/>
      <c r="T470" s="4"/>
      <c r="U470" s="4"/>
      <c r="V470" s="4"/>
    </row>
    <row r="471" ht="15.75" customHeight="1">
      <c r="A471" s="1"/>
      <c r="B471" s="55"/>
      <c r="C471" s="55"/>
      <c r="D471" s="55"/>
      <c r="E471" s="55"/>
      <c r="F471" s="55"/>
      <c r="G471" s="55"/>
      <c r="H471" s="1"/>
      <c r="I471" s="4"/>
      <c r="J471" s="4"/>
      <c r="K471" s="26"/>
      <c r="L471" s="199"/>
      <c r="M471" s="4"/>
      <c r="N471" s="4"/>
      <c r="O471" s="4"/>
      <c r="P471" s="4"/>
      <c r="Q471" s="4"/>
      <c r="R471" s="4"/>
      <c r="S471" s="4"/>
      <c r="T471" s="4"/>
      <c r="U471" s="4"/>
      <c r="V471" s="4"/>
    </row>
    <row r="472" ht="15.75" customHeight="1">
      <c r="A472" s="1"/>
      <c r="B472" s="55"/>
      <c r="C472" s="55"/>
      <c r="D472" s="55"/>
      <c r="E472" s="55"/>
      <c r="F472" s="55"/>
      <c r="G472" s="55"/>
      <c r="H472" s="1"/>
      <c r="I472" s="4"/>
      <c r="J472" s="4"/>
      <c r="K472" s="26"/>
      <c r="L472" s="199"/>
      <c r="M472" s="4"/>
      <c r="N472" s="4"/>
      <c r="O472" s="4"/>
      <c r="P472" s="4"/>
      <c r="Q472" s="4"/>
      <c r="R472" s="4"/>
      <c r="S472" s="4"/>
      <c r="T472" s="4"/>
      <c r="U472" s="4"/>
      <c r="V472" s="4"/>
    </row>
    <row r="473" ht="15.75" customHeight="1">
      <c r="A473" s="1"/>
      <c r="B473" s="55"/>
      <c r="C473" s="55"/>
      <c r="D473" s="55"/>
      <c r="E473" s="55"/>
      <c r="F473" s="55"/>
      <c r="G473" s="55"/>
      <c r="H473" s="1"/>
      <c r="I473" s="4"/>
      <c r="J473" s="4"/>
      <c r="K473" s="26"/>
      <c r="L473" s="199"/>
      <c r="M473" s="4"/>
      <c r="N473" s="4"/>
      <c r="O473" s="4"/>
      <c r="P473" s="4"/>
      <c r="Q473" s="4"/>
      <c r="R473" s="4"/>
      <c r="S473" s="4"/>
      <c r="T473" s="4"/>
      <c r="U473" s="4"/>
      <c r="V473" s="4"/>
    </row>
    <row r="474" ht="15.75" customHeight="1">
      <c r="A474" s="1"/>
      <c r="B474" s="55"/>
      <c r="C474" s="55"/>
      <c r="D474" s="55"/>
      <c r="E474" s="55"/>
      <c r="F474" s="55"/>
      <c r="G474" s="55"/>
      <c r="H474" s="1"/>
      <c r="I474" s="4"/>
      <c r="J474" s="4"/>
      <c r="K474" s="26"/>
      <c r="L474" s="199"/>
      <c r="M474" s="4"/>
      <c r="N474" s="4"/>
      <c r="O474" s="4"/>
      <c r="P474" s="4"/>
      <c r="Q474" s="4"/>
      <c r="R474" s="4"/>
      <c r="S474" s="4"/>
      <c r="T474" s="4"/>
      <c r="U474" s="4"/>
      <c r="V474" s="4"/>
    </row>
    <row r="475" ht="15.75" customHeight="1">
      <c r="A475" s="1"/>
      <c r="B475" s="55"/>
      <c r="C475" s="55"/>
      <c r="D475" s="55"/>
      <c r="E475" s="55"/>
      <c r="F475" s="55"/>
      <c r="G475" s="55"/>
      <c r="H475" s="1"/>
      <c r="I475" s="4"/>
      <c r="J475" s="4"/>
      <c r="K475" s="26"/>
      <c r="L475" s="199"/>
      <c r="M475" s="4"/>
      <c r="N475" s="4"/>
      <c r="O475" s="4"/>
      <c r="P475" s="4"/>
      <c r="Q475" s="4"/>
      <c r="R475" s="4"/>
      <c r="S475" s="4"/>
      <c r="T475" s="4"/>
      <c r="U475" s="4"/>
      <c r="V475" s="4"/>
    </row>
    <row r="476" ht="15.75" customHeight="1">
      <c r="A476" s="1"/>
      <c r="B476" s="55"/>
      <c r="C476" s="55"/>
      <c r="D476" s="55"/>
      <c r="E476" s="55"/>
      <c r="F476" s="55"/>
      <c r="G476" s="55"/>
      <c r="H476" s="1"/>
      <c r="I476" s="4"/>
      <c r="J476" s="4"/>
      <c r="K476" s="26"/>
      <c r="L476" s="199"/>
      <c r="M476" s="4"/>
      <c r="N476" s="4"/>
      <c r="O476" s="4"/>
      <c r="P476" s="4"/>
      <c r="Q476" s="4"/>
      <c r="R476" s="4"/>
      <c r="S476" s="4"/>
      <c r="T476" s="4"/>
      <c r="U476" s="4"/>
      <c r="V476" s="4"/>
    </row>
    <row r="477" ht="15.75" customHeight="1">
      <c r="A477" s="1"/>
      <c r="B477" s="55"/>
      <c r="C477" s="55"/>
      <c r="D477" s="55"/>
      <c r="E477" s="55"/>
      <c r="F477" s="55"/>
      <c r="G477" s="55"/>
      <c r="H477" s="1"/>
      <c r="I477" s="4"/>
      <c r="J477" s="4"/>
      <c r="K477" s="26"/>
      <c r="L477" s="199"/>
      <c r="M477" s="4"/>
      <c r="N477" s="4"/>
      <c r="O477" s="4"/>
      <c r="P477" s="4"/>
      <c r="Q477" s="4"/>
      <c r="R477" s="4"/>
      <c r="S477" s="4"/>
      <c r="T477" s="4"/>
      <c r="U477" s="4"/>
      <c r="V477" s="4"/>
    </row>
    <row r="478" ht="15.75" customHeight="1">
      <c r="A478" s="1"/>
      <c r="B478" s="55"/>
      <c r="C478" s="55"/>
      <c r="D478" s="55"/>
      <c r="E478" s="55"/>
      <c r="F478" s="55"/>
      <c r="G478" s="55"/>
      <c r="H478" s="1"/>
      <c r="I478" s="4"/>
      <c r="J478" s="4"/>
      <c r="K478" s="26"/>
      <c r="L478" s="199"/>
      <c r="M478" s="4"/>
      <c r="N478" s="4"/>
      <c r="O478" s="4"/>
      <c r="P478" s="4"/>
      <c r="Q478" s="4"/>
      <c r="R478" s="4"/>
      <c r="S478" s="4"/>
      <c r="T478" s="4"/>
      <c r="U478" s="4"/>
      <c r="V478" s="4"/>
    </row>
    <row r="479" ht="15.75" customHeight="1">
      <c r="A479" s="1"/>
      <c r="B479" s="55"/>
      <c r="C479" s="55"/>
      <c r="D479" s="55"/>
      <c r="E479" s="55"/>
      <c r="F479" s="55"/>
      <c r="G479" s="55"/>
      <c r="H479" s="1"/>
      <c r="I479" s="4"/>
      <c r="J479" s="4"/>
      <c r="K479" s="26"/>
      <c r="L479" s="199"/>
      <c r="M479" s="4"/>
      <c r="N479" s="4"/>
      <c r="O479" s="4"/>
      <c r="P479" s="4"/>
      <c r="Q479" s="4"/>
      <c r="R479" s="4"/>
      <c r="S479" s="4"/>
      <c r="T479" s="4"/>
      <c r="U479" s="4"/>
      <c r="V479" s="4"/>
    </row>
    <row r="480" ht="15.75" customHeight="1">
      <c r="A480" s="1"/>
      <c r="B480" s="55"/>
      <c r="C480" s="55"/>
      <c r="D480" s="55"/>
      <c r="E480" s="55"/>
      <c r="F480" s="55"/>
      <c r="G480" s="55"/>
      <c r="H480" s="1"/>
      <c r="I480" s="4"/>
      <c r="J480" s="4"/>
      <c r="K480" s="26"/>
      <c r="L480" s="199"/>
      <c r="M480" s="4"/>
      <c r="N480" s="4"/>
      <c r="O480" s="4"/>
      <c r="P480" s="4"/>
      <c r="Q480" s="4"/>
      <c r="R480" s="4"/>
      <c r="S480" s="4"/>
      <c r="T480" s="4"/>
      <c r="U480" s="4"/>
      <c r="V480" s="4"/>
    </row>
    <row r="481" ht="15.75" customHeight="1">
      <c r="A481" s="1"/>
      <c r="B481" s="55"/>
      <c r="C481" s="55"/>
      <c r="D481" s="55"/>
      <c r="E481" s="55"/>
      <c r="F481" s="55"/>
      <c r="G481" s="55"/>
      <c r="H481" s="1"/>
      <c r="I481" s="4"/>
      <c r="J481" s="4"/>
      <c r="K481" s="26"/>
      <c r="L481" s="199"/>
      <c r="M481" s="4"/>
      <c r="N481" s="4"/>
      <c r="O481" s="4"/>
      <c r="P481" s="4"/>
      <c r="Q481" s="4"/>
      <c r="R481" s="4"/>
      <c r="S481" s="4"/>
      <c r="T481" s="4"/>
      <c r="U481" s="4"/>
      <c r="V481" s="4"/>
    </row>
    <row r="482" ht="15.75" customHeight="1">
      <c r="A482" s="1"/>
      <c r="B482" s="55"/>
      <c r="C482" s="55"/>
      <c r="D482" s="55"/>
      <c r="E482" s="55"/>
      <c r="F482" s="55"/>
      <c r="G482" s="55"/>
      <c r="H482" s="1"/>
      <c r="I482" s="4"/>
      <c r="J482" s="4"/>
      <c r="K482" s="26"/>
      <c r="L482" s="199"/>
      <c r="M482" s="4"/>
      <c r="N482" s="4"/>
      <c r="O482" s="4"/>
      <c r="P482" s="4"/>
      <c r="Q482" s="4"/>
      <c r="R482" s="4"/>
      <c r="S482" s="4"/>
      <c r="T482" s="4"/>
      <c r="U482" s="4"/>
      <c r="V482" s="4"/>
    </row>
    <row r="483" ht="15.75" customHeight="1">
      <c r="A483" s="1"/>
      <c r="B483" s="55"/>
      <c r="C483" s="55"/>
      <c r="D483" s="55"/>
      <c r="E483" s="55"/>
      <c r="F483" s="55"/>
      <c r="G483" s="55"/>
      <c r="H483" s="1"/>
      <c r="I483" s="4"/>
      <c r="J483" s="4"/>
      <c r="K483" s="26"/>
      <c r="L483" s="199"/>
      <c r="M483" s="4"/>
      <c r="N483" s="4"/>
      <c r="O483" s="4"/>
      <c r="P483" s="4"/>
      <c r="Q483" s="4"/>
      <c r="R483" s="4"/>
      <c r="S483" s="4"/>
      <c r="T483" s="4"/>
      <c r="U483" s="4"/>
      <c r="V483" s="4"/>
    </row>
    <row r="484" ht="15.75" customHeight="1">
      <c r="A484" s="1"/>
      <c r="B484" s="55"/>
      <c r="C484" s="55"/>
      <c r="D484" s="55"/>
      <c r="E484" s="55"/>
      <c r="F484" s="55"/>
      <c r="G484" s="55"/>
      <c r="H484" s="1"/>
      <c r="I484" s="4"/>
      <c r="J484" s="4"/>
      <c r="K484" s="26"/>
      <c r="L484" s="199"/>
      <c r="M484" s="4"/>
      <c r="N484" s="4"/>
      <c r="O484" s="4"/>
      <c r="P484" s="4"/>
      <c r="Q484" s="4"/>
      <c r="R484" s="4"/>
      <c r="S484" s="4"/>
      <c r="T484" s="4"/>
      <c r="U484" s="4"/>
      <c r="V484" s="4"/>
    </row>
    <row r="485" ht="15.75" customHeight="1">
      <c r="A485" s="1"/>
      <c r="B485" s="55"/>
      <c r="C485" s="55"/>
      <c r="D485" s="55"/>
      <c r="E485" s="55"/>
      <c r="F485" s="55"/>
      <c r="G485" s="55"/>
      <c r="H485" s="1"/>
      <c r="I485" s="4"/>
      <c r="J485" s="4"/>
      <c r="K485" s="26"/>
      <c r="L485" s="199"/>
      <c r="M485" s="4"/>
      <c r="N485" s="4"/>
      <c r="O485" s="4"/>
      <c r="P485" s="4"/>
      <c r="Q485" s="4"/>
      <c r="R485" s="4"/>
      <c r="S485" s="4"/>
      <c r="T485" s="4"/>
      <c r="U485" s="4"/>
      <c r="V485" s="4"/>
    </row>
    <row r="486" ht="15.75" customHeight="1">
      <c r="A486" s="1"/>
      <c r="B486" s="55"/>
      <c r="C486" s="55"/>
      <c r="D486" s="55"/>
      <c r="E486" s="55"/>
      <c r="F486" s="55"/>
      <c r="G486" s="55"/>
      <c r="H486" s="1"/>
      <c r="I486" s="4"/>
      <c r="J486" s="4"/>
      <c r="K486" s="26"/>
      <c r="L486" s="199"/>
      <c r="M486" s="4"/>
      <c r="N486" s="4"/>
      <c r="O486" s="4"/>
      <c r="P486" s="4"/>
      <c r="Q486" s="4"/>
      <c r="R486" s="4"/>
      <c r="S486" s="4"/>
      <c r="T486" s="4"/>
      <c r="U486" s="4"/>
      <c r="V486" s="4"/>
    </row>
    <row r="487" ht="15.75" customHeight="1">
      <c r="A487" s="1"/>
      <c r="B487" s="55"/>
      <c r="C487" s="55"/>
      <c r="D487" s="55"/>
      <c r="E487" s="55"/>
      <c r="F487" s="55"/>
      <c r="G487" s="55"/>
      <c r="H487" s="1"/>
      <c r="I487" s="4"/>
      <c r="J487" s="4"/>
      <c r="K487" s="26"/>
      <c r="L487" s="199"/>
      <c r="M487" s="4"/>
      <c r="N487" s="4"/>
      <c r="O487" s="4"/>
      <c r="P487" s="4"/>
      <c r="Q487" s="4"/>
      <c r="R487" s="4"/>
      <c r="S487" s="4"/>
      <c r="T487" s="4"/>
      <c r="U487" s="4"/>
      <c r="V487" s="4"/>
    </row>
    <row r="488" ht="15.75" customHeight="1">
      <c r="A488" s="1"/>
      <c r="B488" s="55"/>
      <c r="C488" s="55"/>
      <c r="D488" s="55"/>
      <c r="E488" s="55"/>
      <c r="F488" s="55"/>
      <c r="G488" s="55"/>
      <c r="H488" s="1"/>
      <c r="I488" s="4"/>
      <c r="J488" s="4"/>
      <c r="K488" s="26"/>
      <c r="L488" s="199"/>
      <c r="M488" s="4"/>
      <c r="N488" s="4"/>
      <c r="O488" s="4"/>
      <c r="P488" s="4"/>
      <c r="Q488" s="4"/>
      <c r="R488" s="4"/>
      <c r="S488" s="4"/>
      <c r="T488" s="4"/>
      <c r="U488" s="4"/>
      <c r="V488" s="4"/>
    </row>
    <row r="489" ht="15.75" customHeight="1">
      <c r="A489" s="1"/>
      <c r="B489" s="55"/>
      <c r="C489" s="55"/>
      <c r="D489" s="55"/>
      <c r="E489" s="55"/>
      <c r="F489" s="55"/>
      <c r="G489" s="55"/>
      <c r="H489" s="1"/>
      <c r="I489" s="4"/>
      <c r="J489" s="4"/>
      <c r="K489" s="26"/>
      <c r="L489" s="199"/>
      <c r="M489" s="4"/>
      <c r="N489" s="4"/>
      <c r="O489" s="4"/>
      <c r="P489" s="4"/>
      <c r="Q489" s="4"/>
      <c r="R489" s="4"/>
      <c r="S489" s="4"/>
      <c r="T489" s="4"/>
      <c r="U489" s="4"/>
      <c r="V489" s="4"/>
    </row>
    <row r="490" ht="15.75" customHeight="1">
      <c r="A490" s="1"/>
      <c r="B490" s="55"/>
      <c r="C490" s="55"/>
      <c r="D490" s="55"/>
      <c r="E490" s="55"/>
      <c r="F490" s="55"/>
      <c r="G490" s="55"/>
      <c r="H490" s="1"/>
      <c r="I490" s="4"/>
      <c r="J490" s="4"/>
      <c r="K490" s="26"/>
      <c r="L490" s="199"/>
      <c r="M490" s="4"/>
      <c r="N490" s="4"/>
      <c r="O490" s="4"/>
      <c r="P490" s="4"/>
      <c r="Q490" s="4"/>
      <c r="R490" s="4"/>
      <c r="S490" s="4"/>
      <c r="T490" s="4"/>
      <c r="U490" s="4"/>
      <c r="V490" s="4"/>
    </row>
    <row r="491" ht="15.75" customHeight="1">
      <c r="A491" s="1"/>
      <c r="B491" s="55"/>
      <c r="C491" s="55"/>
      <c r="D491" s="55"/>
      <c r="E491" s="55"/>
      <c r="F491" s="55"/>
      <c r="G491" s="55"/>
      <c r="H491" s="1"/>
      <c r="I491" s="4"/>
      <c r="J491" s="4"/>
      <c r="K491" s="26"/>
      <c r="L491" s="199"/>
      <c r="M491" s="4"/>
      <c r="N491" s="4"/>
      <c r="O491" s="4"/>
      <c r="P491" s="4"/>
      <c r="Q491" s="4"/>
      <c r="R491" s="4"/>
      <c r="S491" s="4"/>
      <c r="T491" s="4"/>
      <c r="U491" s="4"/>
      <c r="V491" s="4"/>
    </row>
    <row r="492" ht="15.75" customHeight="1">
      <c r="A492" s="1"/>
      <c r="B492" s="55"/>
      <c r="C492" s="55"/>
      <c r="D492" s="55"/>
      <c r="E492" s="55"/>
      <c r="F492" s="55"/>
      <c r="G492" s="55"/>
      <c r="H492" s="1"/>
      <c r="I492" s="4"/>
      <c r="J492" s="4"/>
      <c r="K492" s="26"/>
      <c r="L492" s="199"/>
      <c r="M492" s="4"/>
      <c r="N492" s="4"/>
      <c r="O492" s="4"/>
      <c r="P492" s="4"/>
      <c r="Q492" s="4"/>
      <c r="R492" s="4"/>
      <c r="S492" s="4"/>
      <c r="T492" s="4"/>
      <c r="U492" s="4"/>
      <c r="V492" s="4"/>
    </row>
    <row r="493" ht="15.75" customHeight="1">
      <c r="A493" s="1"/>
      <c r="B493" s="55"/>
      <c r="C493" s="55"/>
      <c r="D493" s="55"/>
      <c r="E493" s="55"/>
      <c r="F493" s="55"/>
      <c r="G493" s="55"/>
      <c r="H493" s="1"/>
      <c r="I493" s="4"/>
      <c r="J493" s="4"/>
      <c r="K493" s="26"/>
      <c r="L493" s="199"/>
      <c r="M493" s="4"/>
      <c r="N493" s="4"/>
      <c r="O493" s="4"/>
      <c r="P493" s="4"/>
      <c r="Q493" s="4"/>
      <c r="R493" s="4"/>
      <c r="S493" s="4"/>
      <c r="T493" s="4"/>
      <c r="U493" s="4"/>
      <c r="V493" s="4"/>
    </row>
    <row r="494" ht="15.75" customHeight="1">
      <c r="A494" s="1"/>
      <c r="B494" s="55"/>
      <c r="C494" s="55"/>
      <c r="D494" s="55"/>
      <c r="E494" s="55"/>
      <c r="F494" s="55"/>
      <c r="G494" s="55"/>
      <c r="H494" s="1"/>
      <c r="I494" s="4"/>
      <c r="J494" s="4"/>
      <c r="K494" s="26"/>
      <c r="L494" s="199"/>
      <c r="M494" s="4"/>
      <c r="N494" s="4"/>
      <c r="O494" s="4"/>
      <c r="P494" s="4"/>
      <c r="Q494" s="4"/>
      <c r="R494" s="4"/>
      <c r="S494" s="4"/>
      <c r="T494" s="4"/>
      <c r="U494" s="4"/>
      <c r="V494" s="4"/>
    </row>
    <row r="495" ht="15.75" customHeight="1">
      <c r="A495" s="1"/>
      <c r="B495" s="55"/>
      <c r="C495" s="55"/>
      <c r="D495" s="55"/>
      <c r="E495" s="55"/>
      <c r="F495" s="55"/>
      <c r="G495" s="55"/>
      <c r="H495" s="1"/>
      <c r="I495" s="4"/>
      <c r="J495" s="4"/>
      <c r="K495" s="26"/>
      <c r="L495" s="199"/>
      <c r="M495" s="4"/>
      <c r="N495" s="4"/>
      <c r="O495" s="4"/>
      <c r="P495" s="4"/>
      <c r="Q495" s="4"/>
      <c r="R495" s="4"/>
      <c r="S495" s="4"/>
      <c r="T495" s="4"/>
      <c r="U495" s="4"/>
      <c r="V495" s="4"/>
    </row>
    <row r="496" ht="15.75" customHeight="1">
      <c r="A496" s="1"/>
      <c r="B496" s="55"/>
      <c r="C496" s="55"/>
      <c r="D496" s="55"/>
      <c r="E496" s="55"/>
      <c r="F496" s="55"/>
      <c r="G496" s="55"/>
      <c r="H496" s="1"/>
      <c r="I496" s="4"/>
      <c r="J496" s="4"/>
      <c r="K496" s="26"/>
      <c r="L496" s="199"/>
      <c r="M496" s="4"/>
      <c r="N496" s="4"/>
      <c r="O496" s="4"/>
      <c r="P496" s="4"/>
      <c r="Q496" s="4"/>
      <c r="R496" s="4"/>
      <c r="S496" s="4"/>
      <c r="T496" s="4"/>
      <c r="U496" s="4"/>
      <c r="V496" s="4"/>
    </row>
    <row r="497" ht="15.75" customHeight="1">
      <c r="A497" s="1"/>
      <c r="B497" s="55"/>
      <c r="C497" s="55"/>
      <c r="D497" s="55"/>
      <c r="E497" s="55"/>
      <c r="F497" s="55"/>
      <c r="G497" s="55"/>
      <c r="H497" s="1"/>
      <c r="I497" s="4"/>
      <c r="J497" s="4"/>
      <c r="K497" s="26"/>
      <c r="L497" s="199"/>
      <c r="M497" s="4"/>
      <c r="N497" s="4"/>
      <c r="O497" s="4"/>
      <c r="P497" s="4"/>
      <c r="Q497" s="4"/>
      <c r="R497" s="4"/>
      <c r="S497" s="4"/>
      <c r="T497" s="4"/>
      <c r="U497" s="4"/>
      <c r="V497" s="4"/>
    </row>
    <row r="498" ht="15.75" customHeight="1">
      <c r="A498" s="1"/>
      <c r="B498" s="55"/>
      <c r="C498" s="55"/>
      <c r="D498" s="55"/>
      <c r="E498" s="55"/>
      <c r="F498" s="55"/>
      <c r="G498" s="55"/>
      <c r="H498" s="1"/>
      <c r="I498" s="4"/>
      <c r="J498" s="4"/>
      <c r="K498" s="26"/>
      <c r="L498" s="199"/>
      <c r="M498" s="4"/>
      <c r="N498" s="4"/>
      <c r="O498" s="4"/>
      <c r="P498" s="4"/>
      <c r="Q498" s="4"/>
      <c r="R498" s="4"/>
      <c r="S498" s="4"/>
      <c r="T498" s="4"/>
      <c r="U498" s="4"/>
      <c r="V498" s="4"/>
    </row>
    <row r="499" ht="15.75" customHeight="1">
      <c r="A499" s="1"/>
      <c r="B499" s="55"/>
      <c r="C499" s="55"/>
      <c r="D499" s="55"/>
      <c r="E499" s="55"/>
      <c r="F499" s="55"/>
      <c r="G499" s="55"/>
      <c r="H499" s="1"/>
      <c r="I499" s="4"/>
      <c r="J499" s="4"/>
      <c r="K499" s="26"/>
      <c r="L499" s="199"/>
      <c r="M499" s="4"/>
      <c r="N499" s="4"/>
      <c r="O499" s="4"/>
      <c r="P499" s="4"/>
      <c r="Q499" s="4"/>
      <c r="R499" s="4"/>
      <c r="S499" s="4"/>
      <c r="T499" s="4"/>
      <c r="U499" s="4"/>
      <c r="V499" s="4"/>
    </row>
    <row r="500" ht="15.75" customHeight="1">
      <c r="A500" s="1"/>
      <c r="B500" s="55"/>
      <c r="C500" s="55"/>
      <c r="D500" s="55"/>
      <c r="E500" s="55"/>
      <c r="F500" s="55"/>
      <c r="G500" s="55"/>
      <c r="H500" s="1"/>
      <c r="I500" s="4"/>
      <c r="J500" s="4"/>
      <c r="K500" s="26"/>
      <c r="L500" s="199"/>
      <c r="M500" s="4"/>
      <c r="N500" s="4"/>
      <c r="O500" s="4"/>
      <c r="P500" s="4"/>
      <c r="Q500" s="4"/>
      <c r="R500" s="4"/>
      <c r="S500" s="4"/>
      <c r="T500" s="4"/>
      <c r="U500" s="4"/>
      <c r="V500" s="4"/>
    </row>
    <row r="501" ht="15.75" customHeight="1">
      <c r="A501" s="1"/>
      <c r="B501" s="55"/>
      <c r="C501" s="55"/>
      <c r="D501" s="55"/>
      <c r="E501" s="55"/>
      <c r="F501" s="55"/>
      <c r="G501" s="55"/>
      <c r="H501" s="1"/>
      <c r="I501" s="4"/>
      <c r="J501" s="4"/>
      <c r="K501" s="26"/>
      <c r="L501" s="199"/>
      <c r="M501" s="4"/>
      <c r="N501" s="4"/>
      <c r="O501" s="4"/>
      <c r="P501" s="4"/>
      <c r="Q501" s="4"/>
      <c r="R501" s="4"/>
      <c r="S501" s="4"/>
      <c r="T501" s="4"/>
      <c r="U501" s="4"/>
      <c r="V501" s="4"/>
    </row>
    <row r="502" ht="15.75" customHeight="1">
      <c r="A502" s="1"/>
      <c r="B502" s="55"/>
      <c r="C502" s="55"/>
      <c r="D502" s="55"/>
      <c r="E502" s="55"/>
      <c r="F502" s="55"/>
      <c r="G502" s="55"/>
      <c r="H502" s="1"/>
      <c r="I502" s="4"/>
      <c r="J502" s="4"/>
      <c r="K502" s="26"/>
      <c r="L502" s="199"/>
      <c r="M502" s="4"/>
      <c r="N502" s="4"/>
      <c r="O502" s="4"/>
      <c r="P502" s="4"/>
      <c r="Q502" s="4"/>
      <c r="R502" s="4"/>
      <c r="S502" s="4"/>
      <c r="T502" s="4"/>
      <c r="U502" s="4"/>
      <c r="V502" s="4"/>
    </row>
    <row r="503" ht="15.75" customHeight="1">
      <c r="A503" s="1"/>
      <c r="B503" s="55"/>
      <c r="C503" s="55"/>
      <c r="D503" s="55"/>
      <c r="E503" s="55"/>
      <c r="F503" s="55"/>
      <c r="G503" s="55"/>
      <c r="H503" s="1"/>
      <c r="I503" s="4"/>
      <c r="J503" s="4"/>
      <c r="K503" s="26"/>
      <c r="L503" s="199"/>
      <c r="M503" s="4"/>
      <c r="N503" s="4"/>
      <c r="O503" s="4"/>
      <c r="P503" s="4"/>
      <c r="Q503" s="4"/>
      <c r="R503" s="4"/>
      <c r="S503" s="4"/>
      <c r="T503" s="4"/>
      <c r="U503" s="4"/>
      <c r="V503" s="4"/>
    </row>
    <row r="504" ht="15.75" customHeight="1">
      <c r="A504" s="1"/>
      <c r="B504" s="55"/>
      <c r="C504" s="55"/>
      <c r="D504" s="55"/>
      <c r="E504" s="55"/>
      <c r="F504" s="55"/>
      <c r="G504" s="55"/>
      <c r="H504" s="1"/>
      <c r="I504" s="4"/>
      <c r="J504" s="4"/>
      <c r="K504" s="26"/>
      <c r="L504" s="199"/>
      <c r="M504" s="4"/>
      <c r="N504" s="4"/>
      <c r="O504" s="4"/>
      <c r="P504" s="4"/>
      <c r="Q504" s="4"/>
      <c r="R504" s="4"/>
      <c r="S504" s="4"/>
      <c r="T504" s="4"/>
      <c r="U504" s="4"/>
      <c r="V504" s="4"/>
    </row>
    <row r="505" ht="15.75" customHeight="1">
      <c r="A505" s="1"/>
      <c r="B505" s="55"/>
      <c r="C505" s="55"/>
      <c r="D505" s="55"/>
      <c r="E505" s="55"/>
      <c r="F505" s="55"/>
      <c r="G505" s="55"/>
      <c r="H505" s="1"/>
      <c r="I505" s="4"/>
      <c r="J505" s="4"/>
      <c r="K505" s="26"/>
      <c r="L505" s="199"/>
      <c r="M505" s="4"/>
      <c r="N505" s="4"/>
      <c r="O505" s="4"/>
      <c r="P505" s="4"/>
      <c r="Q505" s="4"/>
      <c r="R505" s="4"/>
      <c r="S505" s="4"/>
      <c r="T505" s="4"/>
      <c r="U505" s="4"/>
      <c r="V505" s="4"/>
    </row>
    <row r="506" ht="15.75" customHeight="1">
      <c r="A506" s="1"/>
      <c r="B506" s="55"/>
      <c r="C506" s="55"/>
      <c r="D506" s="55"/>
      <c r="E506" s="55"/>
      <c r="F506" s="55"/>
      <c r="G506" s="55"/>
      <c r="H506" s="1"/>
      <c r="I506" s="4"/>
      <c r="J506" s="4"/>
      <c r="K506" s="26"/>
      <c r="L506" s="199"/>
      <c r="M506" s="4"/>
      <c r="N506" s="4"/>
      <c r="O506" s="4"/>
      <c r="P506" s="4"/>
      <c r="Q506" s="4"/>
      <c r="R506" s="4"/>
      <c r="S506" s="4"/>
      <c r="T506" s="4"/>
      <c r="U506" s="4"/>
      <c r="V506" s="4"/>
    </row>
    <row r="507" ht="15.75" customHeight="1">
      <c r="A507" s="1"/>
      <c r="B507" s="55"/>
      <c r="C507" s="55"/>
      <c r="D507" s="55"/>
      <c r="E507" s="55"/>
      <c r="F507" s="55"/>
      <c r="G507" s="55"/>
      <c r="H507" s="1"/>
      <c r="I507" s="4"/>
      <c r="J507" s="4"/>
      <c r="K507" s="26"/>
      <c r="L507" s="199"/>
      <c r="M507" s="4"/>
      <c r="N507" s="4"/>
      <c r="O507" s="4"/>
      <c r="P507" s="4"/>
      <c r="Q507" s="4"/>
      <c r="R507" s="4"/>
      <c r="S507" s="4"/>
      <c r="T507" s="4"/>
      <c r="U507" s="4"/>
      <c r="V507" s="4"/>
    </row>
    <row r="508" ht="15.75" customHeight="1">
      <c r="A508" s="1"/>
      <c r="B508" s="55"/>
      <c r="C508" s="55"/>
      <c r="D508" s="55"/>
      <c r="E508" s="55"/>
      <c r="F508" s="55"/>
      <c r="G508" s="55"/>
      <c r="H508" s="1"/>
      <c r="I508" s="4"/>
      <c r="J508" s="4"/>
      <c r="K508" s="26"/>
      <c r="L508" s="199"/>
      <c r="M508" s="4"/>
      <c r="N508" s="4"/>
      <c r="O508" s="4"/>
      <c r="P508" s="4"/>
      <c r="Q508" s="4"/>
      <c r="R508" s="4"/>
      <c r="S508" s="4"/>
      <c r="T508" s="4"/>
      <c r="U508" s="4"/>
      <c r="V508" s="4"/>
    </row>
    <row r="509" ht="15.75" customHeight="1">
      <c r="A509" s="1"/>
      <c r="B509" s="55"/>
      <c r="C509" s="55"/>
      <c r="D509" s="55"/>
      <c r="E509" s="55"/>
      <c r="F509" s="55"/>
      <c r="G509" s="55"/>
      <c r="H509" s="1"/>
      <c r="I509" s="4"/>
      <c r="J509" s="4"/>
      <c r="K509" s="26"/>
      <c r="L509" s="199"/>
      <c r="M509" s="4"/>
      <c r="N509" s="4"/>
      <c r="O509" s="4"/>
      <c r="P509" s="4"/>
      <c r="Q509" s="4"/>
      <c r="R509" s="4"/>
      <c r="S509" s="4"/>
      <c r="T509" s="4"/>
      <c r="U509" s="4"/>
      <c r="V509" s="4"/>
    </row>
    <row r="510" ht="15.75" customHeight="1">
      <c r="A510" s="1"/>
      <c r="B510" s="55"/>
      <c r="C510" s="55"/>
      <c r="D510" s="55"/>
      <c r="E510" s="55"/>
      <c r="F510" s="55"/>
      <c r="G510" s="55"/>
      <c r="H510" s="1"/>
      <c r="I510" s="4"/>
      <c r="J510" s="4"/>
      <c r="K510" s="26"/>
      <c r="L510" s="199"/>
      <c r="M510" s="4"/>
      <c r="N510" s="4"/>
      <c r="O510" s="4"/>
      <c r="P510" s="4"/>
      <c r="Q510" s="4"/>
      <c r="R510" s="4"/>
      <c r="S510" s="4"/>
      <c r="T510" s="4"/>
      <c r="U510" s="4"/>
      <c r="V510" s="4"/>
    </row>
    <row r="511" ht="15.75" customHeight="1">
      <c r="A511" s="1"/>
      <c r="B511" s="55"/>
      <c r="C511" s="55"/>
      <c r="D511" s="55"/>
      <c r="E511" s="55"/>
      <c r="F511" s="55"/>
      <c r="G511" s="55"/>
      <c r="H511" s="1"/>
      <c r="I511" s="4"/>
      <c r="J511" s="4"/>
      <c r="K511" s="26"/>
      <c r="L511" s="199"/>
      <c r="M511" s="4"/>
      <c r="N511" s="4"/>
      <c r="O511" s="4"/>
      <c r="P511" s="4"/>
      <c r="Q511" s="4"/>
      <c r="R511" s="4"/>
      <c r="S511" s="4"/>
      <c r="T511" s="4"/>
      <c r="U511" s="4"/>
      <c r="V511" s="4"/>
    </row>
    <row r="512" ht="15.75" customHeight="1">
      <c r="A512" s="1"/>
      <c r="B512" s="55"/>
      <c r="C512" s="55"/>
      <c r="D512" s="55"/>
      <c r="E512" s="55"/>
      <c r="F512" s="55"/>
      <c r="G512" s="55"/>
      <c r="H512" s="1"/>
      <c r="I512" s="4"/>
      <c r="J512" s="4"/>
      <c r="K512" s="26"/>
      <c r="L512" s="199"/>
      <c r="M512" s="4"/>
      <c r="N512" s="4"/>
      <c r="O512" s="4"/>
      <c r="P512" s="4"/>
      <c r="Q512" s="4"/>
      <c r="R512" s="4"/>
      <c r="S512" s="4"/>
      <c r="T512" s="4"/>
      <c r="U512" s="4"/>
      <c r="V512" s="4"/>
    </row>
    <row r="513" ht="15.75" customHeight="1">
      <c r="A513" s="1"/>
      <c r="B513" s="55"/>
      <c r="C513" s="55"/>
      <c r="D513" s="55"/>
      <c r="E513" s="55"/>
      <c r="F513" s="55"/>
      <c r="G513" s="55"/>
      <c r="H513" s="1"/>
      <c r="I513" s="4"/>
      <c r="J513" s="4"/>
      <c r="K513" s="26"/>
      <c r="L513" s="199"/>
      <c r="M513" s="4"/>
      <c r="N513" s="4"/>
      <c r="O513" s="4"/>
      <c r="P513" s="4"/>
      <c r="Q513" s="4"/>
      <c r="R513" s="4"/>
      <c r="S513" s="4"/>
      <c r="T513" s="4"/>
      <c r="U513" s="4"/>
      <c r="V513" s="4"/>
    </row>
    <row r="514" ht="15.75" customHeight="1">
      <c r="A514" s="1"/>
      <c r="B514" s="55"/>
      <c r="C514" s="55"/>
      <c r="D514" s="55"/>
      <c r="E514" s="55"/>
      <c r="F514" s="55"/>
      <c r="G514" s="55"/>
      <c r="H514" s="1"/>
      <c r="I514" s="4"/>
      <c r="J514" s="4"/>
      <c r="K514" s="26"/>
      <c r="L514" s="199"/>
      <c r="M514" s="4"/>
      <c r="N514" s="4"/>
      <c r="O514" s="4"/>
      <c r="P514" s="4"/>
      <c r="Q514" s="4"/>
      <c r="R514" s="4"/>
      <c r="S514" s="4"/>
      <c r="T514" s="4"/>
      <c r="U514" s="4"/>
      <c r="V514" s="4"/>
    </row>
    <row r="515" ht="15.75" customHeight="1">
      <c r="A515" s="1"/>
      <c r="B515" s="55"/>
      <c r="C515" s="55"/>
      <c r="D515" s="55"/>
      <c r="E515" s="55"/>
      <c r="F515" s="55"/>
      <c r="G515" s="55"/>
      <c r="H515" s="1"/>
      <c r="I515" s="4"/>
      <c r="J515" s="4"/>
      <c r="K515" s="26"/>
      <c r="L515" s="199"/>
      <c r="M515" s="4"/>
      <c r="N515" s="4"/>
      <c r="O515" s="4"/>
      <c r="P515" s="4"/>
      <c r="Q515" s="4"/>
      <c r="R515" s="4"/>
      <c r="S515" s="4"/>
      <c r="T515" s="4"/>
      <c r="U515" s="4"/>
      <c r="V515" s="4"/>
    </row>
    <row r="516" ht="15.75" customHeight="1">
      <c r="A516" s="1"/>
      <c r="B516" s="55"/>
      <c r="C516" s="55"/>
      <c r="D516" s="55"/>
      <c r="E516" s="55"/>
      <c r="F516" s="55"/>
      <c r="G516" s="55"/>
      <c r="H516" s="1"/>
      <c r="I516" s="4"/>
      <c r="J516" s="4"/>
      <c r="K516" s="26"/>
      <c r="L516" s="199"/>
      <c r="M516" s="4"/>
      <c r="N516" s="4"/>
      <c r="O516" s="4"/>
      <c r="P516" s="4"/>
      <c r="Q516" s="4"/>
      <c r="R516" s="4"/>
      <c r="S516" s="4"/>
      <c r="T516" s="4"/>
      <c r="U516" s="4"/>
      <c r="V516" s="4"/>
    </row>
    <row r="517" ht="15.75" customHeight="1">
      <c r="A517" s="1"/>
      <c r="B517" s="55"/>
      <c r="C517" s="55"/>
      <c r="D517" s="55"/>
      <c r="E517" s="55"/>
      <c r="F517" s="55"/>
      <c r="G517" s="55"/>
      <c r="H517" s="1"/>
      <c r="I517" s="4"/>
      <c r="J517" s="4"/>
      <c r="K517" s="26"/>
      <c r="L517" s="199"/>
      <c r="M517" s="4"/>
      <c r="N517" s="4"/>
      <c r="O517" s="4"/>
      <c r="P517" s="4"/>
      <c r="Q517" s="4"/>
      <c r="R517" s="4"/>
      <c r="S517" s="4"/>
      <c r="T517" s="4"/>
      <c r="U517" s="4"/>
      <c r="V517" s="4"/>
    </row>
    <row r="518" ht="15.75" customHeight="1">
      <c r="A518" s="1"/>
      <c r="B518" s="55"/>
      <c r="C518" s="55"/>
      <c r="D518" s="55"/>
      <c r="E518" s="55"/>
      <c r="F518" s="55"/>
      <c r="G518" s="55"/>
      <c r="H518" s="1"/>
      <c r="I518" s="4"/>
      <c r="J518" s="4"/>
      <c r="K518" s="26"/>
      <c r="L518" s="199"/>
      <c r="M518" s="4"/>
      <c r="N518" s="4"/>
      <c r="O518" s="4"/>
      <c r="P518" s="4"/>
      <c r="Q518" s="4"/>
      <c r="R518" s="4"/>
      <c r="S518" s="4"/>
      <c r="T518" s="4"/>
      <c r="U518" s="4"/>
      <c r="V518" s="4"/>
    </row>
    <row r="519" ht="15.75" customHeight="1">
      <c r="A519" s="1"/>
      <c r="B519" s="55"/>
      <c r="C519" s="55"/>
      <c r="D519" s="55"/>
      <c r="E519" s="55"/>
      <c r="F519" s="55"/>
      <c r="G519" s="55"/>
      <c r="H519" s="1"/>
      <c r="I519" s="4"/>
      <c r="J519" s="4"/>
      <c r="K519" s="26"/>
      <c r="L519" s="199"/>
      <c r="M519" s="4"/>
      <c r="N519" s="4"/>
      <c r="O519" s="4"/>
      <c r="P519" s="4"/>
      <c r="Q519" s="4"/>
      <c r="R519" s="4"/>
      <c r="S519" s="4"/>
      <c r="T519" s="4"/>
      <c r="U519" s="4"/>
      <c r="V519" s="4"/>
    </row>
    <row r="520" ht="15.75" customHeight="1">
      <c r="A520" s="1"/>
      <c r="B520" s="55"/>
      <c r="C520" s="55"/>
      <c r="D520" s="55"/>
      <c r="E520" s="55"/>
      <c r="F520" s="55"/>
      <c r="G520" s="55"/>
      <c r="H520" s="1"/>
      <c r="I520" s="4"/>
      <c r="J520" s="4"/>
      <c r="K520" s="26"/>
      <c r="L520" s="199"/>
      <c r="M520" s="4"/>
      <c r="N520" s="4"/>
      <c r="O520" s="4"/>
      <c r="P520" s="4"/>
      <c r="Q520" s="4"/>
      <c r="R520" s="4"/>
      <c r="S520" s="4"/>
      <c r="T520" s="4"/>
      <c r="U520" s="4"/>
      <c r="V520" s="4"/>
    </row>
    <row r="521" ht="15.75" customHeight="1">
      <c r="A521" s="1"/>
      <c r="B521" s="55"/>
      <c r="C521" s="55"/>
      <c r="D521" s="55"/>
      <c r="E521" s="55"/>
      <c r="F521" s="55"/>
      <c r="G521" s="55"/>
      <c r="H521" s="1"/>
      <c r="I521" s="4"/>
      <c r="J521" s="4"/>
      <c r="K521" s="26"/>
      <c r="L521" s="199"/>
      <c r="M521" s="4"/>
      <c r="N521" s="4"/>
      <c r="O521" s="4"/>
      <c r="P521" s="4"/>
      <c r="Q521" s="4"/>
      <c r="R521" s="4"/>
      <c r="S521" s="4"/>
      <c r="T521" s="4"/>
      <c r="U521" s="4"/>
      <c r="V521" s="4"/>
    </row>
    <row r="522" ht="15.75" customHeight="1">
      <c r="A522" s="1"/>
      <c r="B522" s="55"/>
      <c r="C522" s="55"/>
      <c r="D522" s="55"/>
      <c r="E522" s="55"/>
      <c r="F522" s="55"/>
      <c r="G522" s="55"/>
      <c r="H522" s="1"/>
      <c r="I522" s="4"/>
      <c r="J522" s="4"/>
      <c r="K522" s="26"/>
      <c r="L522" s="199"/>
      <c r="M522" s="4"/>
      <c r="N522" s="4"/>
      <c r="O522" s="4"/>
      <c r="P522" s="4"/>
      <c r="Q522" s="4"/>
      <c r="R522" s="4"/>
      <c r="S522" s="4"/>
      <c r="T522" s="4"/>
      <c r="U522" s="4"/>
      <c r="V522" s="4"/>
    </row>
    <row r="523" ht="15.75" customHeight="1">
      <c r="A523" s="1"/>
      <c r="B523" s="55"/>
      <c r="C523" s="55"/>
      <c r="D523" s="55"/>
      <c r="E523" s="55"/>
      <c r="F523" s="55"/>
      <c r="G523" s="55"/>
      <c r="H523" s="1"/>
      <c r="I523" s="4"/>
      <c r="J523" s="4"/>
      <c r="K523" s="26"/>
      <c r="L523" s="199"/>
      <c r="M523" s="4"/>
      <c r="N523" s="4"/>
      <c r="O523" s="4"/>
      <c r="P523" s="4"/>
      <c r="Q523" s="4"/>
      <c r="R523" s="4"/>
      <c r="S523" s="4"/>
      <c r="T523" s="4"/>
      <c r="U523" s="4"/>
      <c r="V523" s="4"/>
    </row>
    <row r="524" ht="15.75" customHeight="1">
      <c r="A524" s="1"/>
      <c r="B524" s="55"/>
      <c r="C524" s="55"/>
      <c r="D524" s="55"/>
      <c r="E524" s="55"/>
      <c r="F524" s="55"/>
      <c r="G524" s="55"/>
      <c r="H524" s="1"/>
      <c r="I524" s="4"/>
      <c r="J524" s="4"/>
      <c r="K524" s="26"/>
      <c r="L524" s="199"/>
      <c r="M524" s="4"/>
      <c r="N524" s="4"/>
      <c r="O524" s="4"/>
      <c r="P524" s="4"/>
      <c r="Q524" s="4"/>
      <c r="R524" s="4"/>
      <c r="S524" s="4"/>
      <c r="T524" s="4"/>
      <c r="U524" s="4"/>
      <c r="V524" s="4"/>
    </row>
    <row r="525" ht="15.75" customHeight="1">
      <c r="A525" s="1"/>
      <c r="B525" s="55"/>
      <c r="C525" s="55"/>
      <c r="D525" s="55"/>
      <c r="E525" s="55"/>
      <c r="F525" s="55"/>
      <c r="G525" s="55"/>
      <c r="H525" s="1"/>
      <c r="I525" s="4"/>
      <c r="J525" s="4"/>
      <c r="K525" s="26"/>
      <c r="L525" s="199"/>
      <c r="M525" s="4"/>
      <c r="N525" s="4"/>
      <c r="O525" s="4"/>
      <c r="P525" s="4"/>
      <c r="Q525" s="4"/>
      <c r="R525" s="4"/>
      <c r="S525" s="4"/>
      <c r="T525" s="4"/>
      <c r="U525" s="4"/>
      <c r="V525" s="4"/>
    </row>
    <row r="526" ht="15.75" customHeight="1">
      <c r="A526" s="1"/>
      <c r="B526" s="55"/>
      <c r="C526" s="55"/>
      <c r="D526" s="55"/>
      <c r="E526" s="55"/>
      <c r="F526" s="55"/>
      <c r="G526" s="55"/>
      <c r="H526" s="1"/>
      <c r="I526" s="4"/>
      <c r="J526" s="4"/>
      <c r="K526" s="26"/>
      <c r="L526" s="199"/>
      <c r="M526" s="4"/>
      <c r="N526" s="4"/>
      <c r="O526" s="4"/>
      <c r="P526" s="4"/>
      <c r="Q526" s="4"/>
      <c r="R526" s="4"/>
      <c r="S526" s="4"/>
      <c r="T526" s="4"/>
      <c r="U526" s="4"/>
      <c r="V526" s="4"/>
    </row>
    <row r="527" ht="15.75" customHeight="1">
      <c r="A527" s="1"/>
      <c r="B527" s="55"/>
      <c r="C527" s="55"/>
      <c r="D527" s="55"/>
      <c r="E527" s="55"/>
      <c r="F527" s="55"/>
      <c r="G527" s="55"/>
      <c r="H527" s="1"/>
      <c r="I527" s="4"/>
      <c r="J527" s="4"/>
      <c r="K527" s="26"/>
      <c r="L527" s="199"/>
      <c r="M527" s="4"/>
      <c r="N527" s="4"/>
      <c r="O527" s="4"/>
      <c r="P527" s="4"/>
      <c r="Q527" s="4"/>
      <c r="R527" s="4"/>
      <c r="S527" s="4"/>
      <c r="T527" s="4"/>
      <c r="U527" s="4"/>
      <c r="V527" s="4"/>
    </row>
    <row r="528" ht="15.75" customHeight="1">
      <c r="A528" s="1"/>
      <c r="B528" s="55"/>
      <c r="C528" s="55"/>
      <c r="D528" s="55"/>
      <c r="E528" s="55"/>
      <c r="F528" s="55"/>
      <c r="G528" s="55"/>
      <c r="H528" s="1"/>
      <c r="I528" s="4"/>
      <c r="J528" s="4"/>
      <c r="K528" s="26"/>
      <c r="L528" s="199"/>
      <c r="M528" s="4"/>
      <c r="N528" s="4"/>
      <c r="O528" s="4"/>
      <c r="P528" s="4"/>
      <c r="Q528" s="4"/>
      <c r="R528" s="4"/>
      <c r="S528" s="4"/>
      <c r="T528" s="4"/>
      <c r="U528" s="4"/>
      <c r="V528" s="4"/>
    </row>
    <row r="529" ht="15.75" customHeight="1">
      <c r="A529" s="1"/>
      <c r="B529" s="55"/>
      <c r="C529" s="55"/>
      <c r="D529" s="55"/>
      <c r="E529" s="55"/>
      <c r="F529" s="55"/>
      <c r="G529" s="55"/>
      <c r="H529" s="1"/>
      <c r="I529" s="4"/>
      <c r="J529" s="4"/>
      <c r="K529" s="26"/>
      <c r="L529" s="199"/>
      <c r="M529" s="4"/>
      <c r="N529" s="4"/>
      <c r="O529" s="4"/>
      <c r="P529" s="4"/>
      <c r="Q529" s="4"/>
      <c r="R529" s="4"/>
      <c r="S529" s="4"/>
      <c r="T529" s="4"/>
      <c r="U529" s="4"/>
      <c r="V529" s="4"/>
    </row>
    <row r="530" ht="15.75" customHeight="1">
      <c r="A530" s="1"/>
      <c r="B530" s="55"/>
      <c r="C530" s="55"/>
      <c r="D530" s="55"/>
      <c r="E530" s="55"/>
      <c r="F530" s="55"/>
      <c r="G530" s="55"/>
      <c r="H530" s="1"/>
      <c r="I530" s="4"/>
      <c r="J530" s="4"/>
      <c r="K530" s="26"/>
      <c r="L530" s="199"/>
      <c r="M530" s="4"/>
      <c r="N530" s="4"/>
      <c r="O530" s="4"/>
      <c r="P530" s="4"/>
      <c r="Q530" s="4"/>
      <c r="R530" s="4"/>
      <c r="S530" s="4"/>
      <c r="T530" s="4"/>
      <c r="U530" s="4"/>
      <c r="V530" s="4"/>
    </row>
    <row r="531" ht="15.75" customHeight="1">
      <c r="A531" s="1"/>
      <c r="B531" s="55"/>
      <c r="C531" s="55"/>
      <c r="D531" s="55"/>
      <c r="E531" s="55"/>
      <c r="F531" s="55"/>
      <c r="G531" s="55"/>
      <c r="H531" s="1"/>
      <c r="I531" s="4"/>
      <c r="J531" s="4"/>
      <c r="K531" s="26"/>
      <c r="L531" s="199"/>
      <c r="M531" s="4"/>
      <c r="N531" s="4"/>
      <c r="O531" s="4"/>
      <c r="P531" s="4"/>
      <c r="Q531" s="4"/>
      <c r="R531" s="4"/>
      <c r="S531" s="4"/>
      <c r="T531" s="4"/>
      <c r="U531" s="4"/>
      <c r="V531" s="4"/>
    </row>
    <row r="532" ht="15.75" customHeight="1">
      <c r="A532" s="1"/>
      <c r="B532" s="55"/>
      <c r="C532" s="55"/>
      <c r="D532" s="55"/>
      <c r="E532" s="55"/>
      <c r="F532" s="55"/>
      <c r="G532" s="55"/>
      <c r="H532" s="1"/>
      <c r="I532" s="4"/>
      <c r="J532" s="4"/>
      <c r="K532" s="26"/>
      <c r="L532" s="199"/>
      <c r="M532" s="4"/>
      <c r="N532" s="4"/>
      <c r="O532" s="4"/>
      <c r="P532" s="4"/>
      <c r="Q532" s="4"/>
      <c r="R532" s="4"/>
      <c r="S532" s="4"/>
      <c r="T532" s="4"/>
      <c r="U532" s="4"/>
      <c r="V532" s="4"/>
    </row>
    <row r="533" ht="15.75" customHeight="1">
      <c r="A533" s="1"/>
      <c r="B533" s="55"/>
      <c r="C533" s="55"/>
      <c r="D533" s="55"/>
      <c r="E533" s="55"/>
      <c r="F533" s="55"/>
      <c r="G533" s="55"/>
      <c r="H533" s="1"/>
      <c r="I533" s="4"/>
      <c r="J533" s="4"/>
      <c r="K533" s="26"/>
      <c r="L533" s="199"/>
      <c r="M533" s="4"/>
      <c r="N533" s="4"/>
      <c r="O533" s="4"/>
      <c r="P533" s="4"/>
      <c r="Q533" s="4"/>
      <c r="R533" s="4"/>
      <c r="S533" s="4"/>
      <c r="T533" s="4"/>
      <c r="U533" s="4"/>
      <c r="V533" s="4"/>
    </row>
    <row r="534" ht="15.75" customHeight="1">
      <c r="A534" s="1"/>
      <c r="B534" s="55"/>
      <c r="C534" s="55"/>
      <c r="D534" s="55"/>
      <c r="E534" s="55"/>
      <c r="F534" s="55"/>
      <c r="G534" s="55"/>
      <c r="H534" s="1"/>
      <c r="I534" s="4"/>
      <c r="J534" s="4"/>
      <c r="K534" s="26"/>
      <c r="L534" s="199"/>
      <c r="M534" s="4"/>
      <c r="N534" s="4"/>
      <c r="O534" s="4"/>
      <c r="P534" s="4"/>
      <c r="Q534" s="4"/>
      <c r="R534" s="4"/>
      <c r="S534" s="4"/>
      <c r="T534" s="4"/>
      <c r="U534" s="4"/>
      <c r="V534" s="4"/>
    </row>
    <row r="535" ht="15.75" customHeight="1">
      <c r="A535" s="1"/>
      <c r="B535" s="55"/>
      <c r="C535" s="55"/>
      <c r="D535" s="55"/>
      <c r="E535" s="55"/>
      <c r="F535" s="55"/>
      <c r="G535" s="55"/>
      <c r="H535" s="1"/>
      <c r="I535" s="4"/>
      <c r="J535" s="4"/>
      <c r="K535" s="26"/>
      <c r="L535" s="199"/>
      <c r="M535" s="4"/>
      <c r="N535" s="4"/>
      <c r="O535" s="4"/>
      <c r="P535" s="4"/>
      <c r="Q535" s="4"/>
      <c r="R535" s="4"/>
      <c r="S535" s="4"/>
      <c r="T535" s="4"/>
      <c r="U535" s="4"/>
      <c r="V535" s="4"/>
    </row>
    <row r="536" ht="15.75" customHeight="1">
      <c r="A536" s="1"/>
      <c r="B536" s="55"/>
      <c r="C536" s="55"/>
      <c r="D536" s="55"/>
      <c r="E536" s="55"/>
      <c r="F536" s="55"/>
      <c r="G536" s="55"/>
      <c r="H536" s="1"/>
      <c r="I536" s="4"/>
      <c r="J536" s="4"/>
      <c r="K536" s="26"/>
      <c r="L536" s="199"/>
      <c r="M536" s="4"/>
      <c r="N536" s="4"/>
      <c r="O536" s="4"/>
      <c r="P536" s="4"/>
      <c r="Q536" s="4"/>
      <c r="R536" s="4"/>
      <c r="S536" s="4"/>
      <c r="T536" s="4"/>
      <c r="U536" s="4"/>
      <c r="V536" s="4"/>
    </row>
    <row r="537" ht="15.75" customHeight="1">
      <c r="A537" s="1"/>
      <c r="B537" s="55"/>
      <c r="C537" s="55"/>
      <c r="D537" s="55"/>
      <c r="E537" s="55"/>
      <c r="F537" s="55"/>
      <c r="G537" s="55"/>
      <c r="H537" s="1"/>
      <c r="I537" s="4"/>
      <c r="J537" s="4"/>
      <c r="K537" s="26"/>
      <c r="L537" s="199"/>
      <c r="M537" s="4"/>
      <c r="N537" s="4"/>
      <c r="O537" s="4"/>
      <c r="P537" s="4"/>
      <c r="Q537" s="4"/>
      <c r="R537" s="4"/>
      <c r="S537" s="4"/>
      <c r="T537" s="4"/>
      <c r="U537" s="4"/>
      <c r="V537" s="4"/>
    </row>
    <row r="538" ht="15.75" customHeight="1">
      <c r="A538" s="1"/>
      <c r="B538" s="55"/>
      <c r="C538" s="55"/>
      <c r="D538" s="55"/>
      <c r="E538" s="55"/>
      <c r="F538" s="55"/>
      <c r="G538" s="55"/>
      <c r="H538" s="1"/>
      <c r="I538" s="4"/>
      <c r="J538" s="4"/>
      <c r="K538" s="26"/>
      <c r="L538" s="199"/>
      <c r="M538" s="4"/>
      <c r="N538" s="4"/>
      <c r="O538" s="4"/>
      <c r="P538" s="4"/>
      <c r="Q538" s="4"/>
      <c r="R538" s="4"/>
      <c r="S538" s="4"/>
      <c r="T538" s="4"/>
      <c r="U538" s="4"/>
      <c r="V538" s="4"/>
    </row>
    <row r="539" ht="15.75" customHeight="1">
      <c r="A539" s="1"/>
      <c r="B539" s="55"/>
      <c r="C539" s="55"/>
      <c r="D539" s="55"/>
      <c r="E539" s="55"/>
      <c r="F539" s="55"/>
      <c r="G539" s="55"/>
      <c r="H539" s="1"/>
      <c r="I539" s="4"/>
      <c r="J539" s="4"/>
      <c r="K539" s="26"/>
      <c r="L539" s="199"/>
      <c r="M539" s="4"/>
      <c r="N539" s="4"/>
      <c r="O539" s="4"/>
      <c r="P539" s="4"/>
      <c r="Q539" s="4"/>
      <c r="R539" s="4"/>
      <c r="S539" s="4"/>
      <c r="T539" s="4"/>
      <c r="U539" s="4"/>
      <c r="V539" s="4"/>
    </row>
    <row r="540" ht="15.75" customHeight="1">
      <c r="A540" s="1"/>
      <c r="B540" s="55"/>
      <c r="C540" s="55"/>
      <c r="D540" s="55"/>
      <c r="E540" s="55"/>
      <c r="F540" s="55"/>
      <c r="G540" s="55"/>
      <c r="H540" s="1"/>
      <c r="I540" s="4"/>
      <c r="J540" s="4"/>
      <c r="K540" s="26"/>
      <c r="L540" s="199"/>
      <c r="M540" s="4"/>
      <c r="N540" s="4"/>
      <c r="O540" s="4"/>
      <c r="P540" s="4"/>
      <c r="Q540" s="4"/>
      <c r="R540" s="4"/>
      <c r="S540" s="4"/>
      <c r="T540" s="4"/>
      <c r="U540" s="4"/>
      <c r="V540" s="4"/>
    </row>
    <row r="541" ht="15.75" customHeight="1">
      <c r="A541" s="1"/>
      <c r="B541" s="55"/>
      <c r="C541" s="55"/>
      <c r="D541" s="55"/>
      <c r="E541" s="55"/>
      <c r="F541" s="55"/>
      <c r="G541" s="55"/>
      <c r="H541" s="1"/>
      <c r="I541" s="4"/>
      <c r="J541" s="4"/>
      <c r="K541" s="26"/>
      <c r="L541" s="199"/>
      <c r="M541" s="4"/>
      <c r="N541" s="4"/>
      <c r="O541" s="4"/>
      <c r="P541" s="4"/>
      <c r="Q541" s="4"/>
      <c r="R541" s="4"/>
      <c r="S541" s="4"/>
      <c r="T541" s="4"/>
      <c r="U541" s="4"/>
      <c r="V541" s="4"/>
    </row>
    <row r="542" ht="15.75" customHeight="1">
      <c r="A542" s="1"/>
      <c r="B542" s="55"/>
      <c r="C542" s="55"/>
      <c r="D542" s="55"/>
      <c r="E542" s="55"/>
      <c r="F542" s="55"/>
      <c r="G542" s="55"/>
      <c r="H542" s="1"/>
      <c r="I542" s="4"/>
      <c r="J542" s="4"/>
      <c r="K542" s="26"/>
      <c r="L542" s="199"/>
      <c r="M542" s="4"/>
      <c r="N542" s="4"/>
      <c r="O542" s="4"/>
      <c r="P542" s="4"/>
      <c r="Q542" s="4"/>
      <c r="R542" s="4"/>
      <c r="S542" s="4"/>
      <c r="T542" s="4"/>
      <c r="U542" s="4"/>
      <c r="V542" s="4"/>
    </row>
    <row r="543" ht="15.75" customHeight="1">
      <c r="A543" s="1"/>
      <c r="B543" s="55"/>
      <c r="C543" s="55"/>
      <c r="D543" s="55"/>
      <c r="E543" s="55"/>
      <c r="F543" s="55"/>
      <c r="G543" s="55"/>
      <c r="H543" s="1"/>
      <c r="I543" s="4"/>
      <c r="J543" s="4"/>
      <c r="K543" s="26"/>
      <c r="L543" s="199"/>
      <c r="M543" s="4"/>
      <c r="N543" s="4"/>
      <c r="O543" s="4"/>
      <c r="P543" s="4"/>
      <c r="Q543" s="4"/>
      <c r="R543" s="4"/>
      <c r="S543" s="4"/>
      <c r="T543" s="4"/>
      <c r="U543" s="4"/>
      <c r="V543" s="4"/>
    </row>
    <row r="544" ht="15.75" customHeight="1">
      <c r="A544" s="1"/>
      <c r="B544" s="55"/>
      <c r="C544" s="55"/>
      <c r="D544" s="55"/>
      <c r="E544" s="55"/>
      <c r="F544" s="55"/>
      <c r="G544" s="55"/>
      <c r="H544" s="1"/>
      <c r="I544" s="4"/>
      <c r="J544" s="4"/>
      <c r="K544" s="26"/>
      <c r="L544" s="199"/>
      <c r="M544" s="4"/>
      <c r="N544" s="4"/>
      <c r="O544" s="4"/>
      <c r="P544" s="4"/>
      <c r="Q544" s="4"/>
      <c r="R544" s="4"/>
      <c r="S544" s="4"/>
      <c r="T544" s="4"/>
      <c r="U544" s="4"/>
      <c r="V544" s="4"/>
    </row>
    <row r="545" ht="15.75" customHeight="1">
      <c r="A545" s="1"/>
      <c r="B545" s="55"/>
      <c r="C545" s="55"/>
      <c r="D545" s="55"/>
      <c r="E545" s="55"/>
      <c r="F545" s="55"/>
      <c r="G545" s="55"/>
      <c r="H545" s="1"/>
      <c r="I545" s="4"/>
      <c r="J545" s="4"/>
      <c r="K545" s="26"/>
      <c r="L545" s="199"/>
      <c r="M545" s="4"/>
      <c r="N545" s="4"/>
      <c r="O545" s="4"/>
      <c r="P545" s="4"/>
      <c r="Q545" s="4"/>
      <c r="R545" s="4"/>
      <c r="S545" s="4"/>
      <c r="T545" s="4"/>
      <c r="U545" s="4"/>
      <c r="V545" s="4"/>
    </row>
    <row r="546" ht="15.75" customHeight="1">
      <c r="A546" s="1"/>
      <c r="B546" s="55"/>
      <c r="C546" s="55"/>
      <c r="D546" s="55"/>
      <c r="E546" s="55"/>
      <c r="F546" s="55"/>
      <c r="G546" s="55"/>
      <c r="H546" s="1"/>
      <c r="I546" s="4"/>
      <c r="J546" s="4"/>
      <c r="K546" s="26"/>
      <c r="L546" s="199"/>
      <c r="M546" s="4"/>
      <c r="N546" s="4"/>
      <c r="O546" s="4"/>
      <c r="P546" s="4"/>
      <c r="Q546" s="4"/>
      <c r="R546" s="4"/>
      <c r="S546" s="4"/>
      <c r="T546" s="4"/>
      <c r="U546" s="4"/>
      <c r="V546" s="4"/>
    </row>
    <row r="547" ht="15.75" customHeight="1">
      <c r="A547" s="1"/>
      <c r="B547" s="55"/>
      <c r="C547" s="55"/>
      <c r="D547" s="55"/>
      <c r="E547" s="55"/>
      <c r="F547" s="55"/>
      <c r="G547" s="55"/>
      <c r="H547" s="1"/>
      <c r="I547" s="4"/>
      <c r="J547" s="4"/>
      <c r="K547" s="26"/>
      <c r="L547" s="199"/>
      <c r="M547" s="4"/>
      <c r="N547" s="4"/>
      <c r="O547" s="4"/>
      <c r="P547" s="4"/>
      <c r="Q547" s="4"/>
      <c r="R547" s="4"/>
      <c r="S547" s="4"/>
      <c r="T547" s="4"/>
      <c r="U547" s="4"/>
      <c r="V547" s="4"/>
    </row>
    <row r="548" ht="15.75" customHeight="1">
      <c r="A548" s="1"/>
      <c r="B548" s="55"/>
      <c r="C548" s="55"/>
      <c r="D548" s="55"/>
      <c r="E548" s="55"/>
      <c r="F548" s="55"/>
      <c r="G548" s="55"/>
      <c r="H548" s="1"/>
      <c r="I548" s="4"/>
      <c r="J548" s="4"/>
      <c r="K548" s="26"/>
      <c r="L548" s="199"/>
      <c r="M548" s="4"/>
      <c r="N548" s="4"/>
      <c r="O548" s="4"/>
      <c r="P548" s="4"/>
      <c r="Q548" s="4"/>
      <c r="R548" s="4"/>
      <c r="S548" s="4"/>
      <c r="T548" s="4"/>
      <c r="U548" s="4"/>
      <c r="V548" s="4"/>
    </row>
    <row r="549" ht="15.75" customHeight="1">
      <c r="A549" s="1"/>
      <c r="B549" s="55"/>
      <c r="C549" s="55"/>
      <c r="D549" s="55"/>
      <c r="E549" s="55"/>
      <c r="F549" s="55"/>
      <c r="G549" s="55"/>
      <c r="H549" s="1"/>
      <c r="I549" s="4"/>
      <c r="J549" s="4"/>
      <c r="K549" s="26"/>
      <c r="L549" s="199"/>
      <c r="M549" s="4"/>
      <c r="N549" s="4"/>
      <c r="O549" s="4"/>
      <c r="P549" s="4"/>
      <c r="Q549" s="4"/>
      <c r="R549" s="4"/>
      <c r="S549" s="4"/>
      <c r="T549" s="4"/>
      <c r="U549" s="4"/>
      <c r="V549" s="4"/>
    </row>
    <row r="550" ht="15.75" customHeight="1">
      <c r="A550" s="1"/>
      <c r="B550" s="55"/>
      <c r="C550" s="55"/>
      <c r="D550" s="55"/>
      <c r="E550" s="55"/>
      <c r="F550" s="55"/>
      <c r="G550" s="55"/>
      <c r="H550" s="1"/>
      <c r="I550" s="4"/>
      <c r="J550" s="4"/>
      <c r="K550" s="26"/>
      <c r="L550" s="199"/>
      <c r="M550" s="4"/>
      <c r="N550" s="4"/>
      <c r="O550" s="4"/>
      <c r="P550" s="4"/>
      <c r="Q550" s="4"/>
      <c r="R550" s="4"/>
      <c r="S550" s="4"/>
      <c r="T550" s="4"/>
      <c r="U550" s="4"/>
      <c r="V550" s="4"/>
    </row>
    <row r="551" ht="15.75" customHeight="1">
      <c r="A551" s="1"/>
      <c r="B551" s="55"/>
      <c r="C551" s="55"/>
      <c r="D551" s="55"/>
      <c r="E551" s="55"/>
      <c r="F551" s="55"/>
      <c r="G551" s="55"/>
      <c r="H551" s="1"/>
      <c r="I551" s="4"/>
      <c r="J551" s="4"/>
      <c r="K551" s="26"/>
      <c r="L551" s="199"/>
      <c r="M551" s="4"/>
      <c r="N551" s="4"/>
      <c r="O551" s="4"/>
      <c r="P551" s="4"/>
      <c r="Q551" s="4"/>
      <c r="R551" s="4"/>
      <c r="S551" s="4"/>
      <c r="T551" s="4"/>
      <c r="U551" s="4"/>
      <c r="V551" s="4"/>
    </row>
    <row r="552" ht="15.75" customHeight="1">
      <c r="A552" s="1"/>
      <c r="B552" s="55"/>
      <c r="C552" s="55"/>
      <c r="D552" s="55"/>
      <c r="E552" s="55"/>
      <c r="F552" s="55"/>
      <c r="G552" s="55"/>
      <c r="H552" s="1"/>
      <c r="I552" s="4"/>
      <c r="J552" s="4"/>
      <c r="K552" s="26"/>
      <c r="L552" s="199"/>
      <c r="M552" s="4"/>
      <c r="N552" s="4"/>
      <c r="O552" s="4"/>
      <c r="P552" s="4"/>
      <c r="Q552" s="4"/>
      <c r="R552" s="4"/>
      <c r="S552" s="4"/>
      <c r="T552" s="4"/>
      <c r="U552" s="4"/>
      <c r="V552" s="4"/>
    </row>
    <row r="553" ht="15.75" customHeight="1">
      <c r="A553" s="1"/>
      <c r="B553" s="55"/>
      <c r="C553" s="55"/>
      <c r="D553" s="55"/>
      <c r="E553" s="55"/>
      <c r="F553" s="55"/>
      <c r="G553" s="55"/>
      <c r="H553" s="1"/>
      <c r="I553" s="4"/>
      <c r="J553" s="4"/>
      <c r="K553" s="26"/>
      <c r="L553" s="199"/>
      <c r="M553" s="4"/>
      <c r="N553" s="4"/>
      <c r="O553" s="4"/>
      <c r="P553" s="4"/>
      <c r="Q553" s="4"/>
      <c r="R553" s="4"/>
      <c r="S553" s="4"/>
      <c r="T553" s="4"/>
      <c r="U553" s="4"/>
      <c r="V553" s="4"/>
    </row>
    <row r="554" ht="15.75" customHeight="1">
      <c r="A554" s="1"/>
      <c r="B554" s="55"/>
      <c r="C554" s="55"/>
      <c r="D554" s="55"/>
      <c r="E554" s="55"/>
      <c r="F554" s="55"/>
      <c r="G554" s="55"/>
      <c r="H554" s="1"/>
      <c r="I554" s="4"/>
      <c r="J554" s="4"/>
      <c r="K554" s="26"/>
      <c r="L554" s="199"/>
      <c r="M554" s="4"/>
      <c r="N554" s="4"/>
      <c r="O554" s="4"/>
      <c r="P554" s="4"/>
      <c r="Q554" s="4"/>
      <c r="R554" s="4"/>
      <c r="S554" s="4"/>
      <c r="T554" s="4"/>
      <c r="U554" s="4"/>
      <c r="V554" s="4"/>
    </row>
    <row r="555" ht="15.75" customHeight="1">
      <c r="A555" s="1"/>
      <c r="B555" s="55"/>
      <c r="C555" s="55"/>
      <c r="D555" s="55"/>
      <c r="E555" s="55"/>
      <c r="F555" s="55"/>
      <c r="G555" s="55"/>
      <c r="H555" s="1"/>
      <c r="I555" s="4"/>
      <c r="J555" s="4"/>
      <c r="K555" s="26"/>
      <c r="L555" s="199"/>
      <c r="M555" s="4"/>
      <c r="N555" s="4"/>
      <c r="O555" s="4"/>
      <c r="P555" s="4"/>
      <c r="Q555" s="4"/>
      <c r="R555" s="4"/>
      <c r="S555" s="4"/>
      <c r="T555" s="4"/>
      <c r="U555" s="4"/>
      <c r="V555" s="4"/>
    </row>
    <row r="556" ht="15.75" customHeight="1">
      <c r="A556" s="1"/>
      <c r="B556" s="55"/>
      <c r="C556" s="55"/>
      <c r="D556" s="55"/>
      <c r="E556" s="55"/>
      <c r="F556" s="55"/>
      <c r="G556" s="55"/>
      <c r="H556" s="1"/>
      <c r="I556" s="4"/>
      <c r="J556" s="4"/>
      <c r="K556" s="26"/>
      <c r="L556" s="199"/>
      <c r="M556" s="4"/>
      <c r="N556" s="4"/>
      <c r="O556" s="4"/>
      <c r="P556" s="4"/>
      <c r="Q556" s="4"/>
      <c r="R556" s="4"/>
      <c r="S556" s="4"/>
      <c r="T556" s="4"/>
      <c r="U556" s="4"/>
      <c r="V556" s="4"/>
    </row>
    <row r="557" ht="15.75" customHeight="1">
      <c r="A557" s="1"/>
      <c r="B557" s="55"/>
      <c r="C557" s="55"/>
      <c r="D557" s="55"/>
      <c r="E557" s="55"/>
      <c r="F557" s="55"/>
      <c r="G557" s="55"/>
      <c r="H557" s="1"/>
      <c r="I557" s="4"/>
      <c r="J557" s="4"/>
      <c r="K557" s="26"/>
      <c r="L557" s="199"/>
      <c r="M557" s="4"/>
      <c r="N557" s="4"/>
      <c r="O557" s="4"/>
      <c r="P557" s="4"/>
      <c r="Q557" s="4"/>
      <c r="R557" s="4"/>
      <c r="S557" s="4"/>
      <c r="T557" s="4"/>
      <c r="U557" s="4"/>
      <c r="V557" s="4"/>
    </row>
    <row r="558" ht="15.75" customHeight="1">
      <c r="A558" s="1"/>
      <c r="B558" s="55"/>
      <c r="C558" s="55"/>
      <c r="D558" s="55"/>
      <c r="E558" s="55"/>
      <c r="F558" s="55"/>
      <c r="G558" s="55"/>
      <c r="H558" s="1"/>
      <c r="I558" s="4"/>
      <c r="J558" s="4"/>
      <c r="K558" s="26"/>
      <c r="L558" s="199"/>
      <c r="M558" s="4"/>
      <c r="N558" s="4"/>
      <c r="O558" s="4"/>
      <c r="P558" s="4"/>
      <c r="Q558" s="4"/>
      <c r="R558" s="4"/>
      <c r="S558" s="4"/>
      <c r="T558" s="4"/>
      <c r="U558" s="4"/>
      <c r="V558" s="4"/>
    </row>
    <row r="559" ht="15.75" customHeight="1">
      <c r="A559" s="1"/>
      <c r="B559" s="55"/>
      <c r="C559" s="55"/>
      <c r="D559" s="55"/>
      <c r="E559" s="55"/>
      <c r="F559" s="55"/>
      <c r="G559" s="55"/>
      <c r="H559" s="1"/>
      <c r="I559" s="4"/>
      <c r="J559" s="4"/>
      <c r="K559" s="26"/>
      <c r="L559" s="199"/>
      <c r="M559" s="4"/>
      <c r="N559" s="4"/>
      <c r="O559" s="4"/>
      <c r="P559" s="4"/>
      <c r="Q559" s="4"/>
      <c r="R559" s="4"/>
      <c r="S559" s="4"/>
      <c r="T559" s="4"/>
      <c r="U559" s="4"/>
      <c r="V559" s="4"/>
    </row>
    <row r="560" ht="15.75" customHeight="1">
      <c r="A560" s="1"/>
      <c r="B560" s="55"/>
      <c r="C560" s="55"/>
      <c r="D560" s="55"/>
      <c r="E560" s="55"/>
      <c r="F560" s="55"/>
      <c r="G560" s="55"/>
      <c r="H560" s="1"/>
      <c r="I560" s="4"/>
      <c r="J560" s="4"/>
      <c r="K560" s="26"/>
      <c r="L560" s="199"/>
      <c r="M560" s="4"/>
      <c r="N560" s="4"/>
      <c r="O560" s="4"/>
      <c r="P560" s="4"/>
      <c r="Q560" s="4"/>
      <c r="R560" s="4"/>
      <c r="S560" s="4"/>
      <c r="T560" s="4"/>
      <c r="U560" s="4"/>
      <c r="V560" s="4"/>
    </row>
    <row r="561" ht="15.75" customHeight="1">
      <c r="A561" s="1"/>
      <c r="B561" s="55"/>
      <c r="C561" s="55"/>
      <c r="D561" s="55"/>
      <c r="E561" s="55"/>
      <c r="F561" s="55"/>
      <c r="G561" s="55"/>
      <c r="H561" s="1"/>
      <c r="I561" s="4"/>
      <c r="J561" s="4"/>
      <c r="K561" s="26"/>
      <c r="L561" s="199"/>
      <c r="M561" s="4"/>
      <c r="N561" s="4"/>
      <c r="O561" s="4"/>
      <c r="P561" s="4"/>
      <c r="Q561" s="4"/>
      <c r="R561" s="4"/>
      <c r="S561" s="4"/>
      <c r="T561" s="4"/>
      <c r="U561" s="4"/>
      <c r="V561" s="4"/>
    </row>
    <row r="562" ht="15.75" customHeight="1">
      <c r="A562" s="1"/>
      <c r="B562" s="55"/>
      <c r="C562" s="55"/>
      <c r="D562" s="55"/>
      <c r="E562" s="55"/>
      <c r="F562" s="55"/>
      <c r="G562" s="55"/>
      <c r="H562" s="1"/>
      <c r="I562" s="4"/>
      <c r="J562" s="4"/>
      <c r="K562" s="26"/>
      <c r="L562" s="199"/>
      <c r="M562" s="4"/>
      <c r="N562" s="4"/>
      <c r="O562" s="4"/>
      <c r="P562" s="4"/>
      <c r="Q562" s="4"/>
      <c r="R562" s="4"/>
      <c r="S562" s="4"/>
      <c r="T562" s="4"/>
      <c r="U562" s="4"/>
      <c r="V562" s="4"/>
    </row>
    <row r="563" ht="15.75" customHeight="1">
      <c r="A563" s="1"/>
      <c r="B563" s="55"/>
      <c r="C563" s="55"/>
      <c r="D563" s="55"/>
      <c r="E563" s="55"/>
      <c r="F563" s="55"/>
      <c r="G563" s="55"/>
      <c r="H563" s="1"/>
      <c r="I563" s="4"/>
      <c r="J563" s="4"/>
      <c r="K563" s="26"/>
      <c r="L563" s="199"/>
      <c r="M563" s="4"/>
      <c r="N563" s="4"/>
      <c r="O563" s="4"/>
      <c r="P563" s="4"/>
      <c r="Q563" s="4"/>
      <c r="R563" s="4"/>
      <c r="S563" s="4"/>
      <c r="T563" s="4"/>
      <c r="U563" s="4"/>
      <c r="V563" s="4"/>
    </row>
    <row r="564" ht="15.75" customHeight="1">
      <c r="A564" s="1"/>
      <c r="B564" s="55"/>
      <c r="C564" s="55"/>
      <c r="D564" s="55"/>
      <c r="E564" s="55"/>
      <c r="F564" s="55"/>
      <c r="G564" s="55"/>
      <c r="H564" s="1"/>
      <c r="I564" s="4"/>
      <c r="J564" s="4"/>
      <c r="K564" s="26"/>
      <c r="L564" s="199"/>
      <c r="M564" s="4"/>
      <c r="N564" s="4"/>
      <c r="O564" s="4"/>
      <c r="P564" s="4"/>
      <c r="Q564" s="4"/>
      <c r="R564" s="4"/>
      <c r="S564" s="4"/>
      <c r="T564" s="4"/>
      <c r="U564" s="4"/>
      <c r="V564" s="4"/>
    </row>
    <row r="565" ht="15.75" customHeight="1">
      <c r="A565" s="1"/>
      <c r="B565" s="55"/>
      <c r="C565" s="55"/>
      <c r="D565" s="55"/>
      <c r="E565" s="55"/>
      <c r="F565" s="55"/>
      <c r="G565" s="55"/>
      <c r="H565" s="1"/>
      <c r="I565" s="4"/>
      <c r="J565" s="4"/>
      <c r="K565" s="26"/>
      <c r="L565" s="199"/>
      <c r="M565" s="4"/>
      <c r="N565" s="4"/>
      <c r="O565" s="4"/>
      <c r="P565" s="4"/>
      <c r="Q565" s="4"/>
      <c r="R565" s="4"/>
      <c r="S565" s="4"/>
      <c r="T565" s="4"/>
      <c r="U565" s="4"/>
      <c r="V565" s="4"/>
    </row>
    <row r="566" ht="15.75" customHeight="1">
      <c r="A566" s="1"/>
      <c r="B566" s="55"/>
      <c r="C566" s="55"/>
      <c r="D566" s="55"/>
      <c r="E566" s="55"/>
      <c r="F566" s="55"/>
      <c r="G566" s="55"/>
      <c r="H566" s="1"/>
      <c r="I566" s="4"/>
      <c r="J566" s="4"/>
      <c r="K566" s="26"/>
      <c r="L566" s="199"/>
      <c r="M566" s="4"/>
      <c r="N566" s="4"/>
      <c r="O566" s="4"/>
      <c r="P566" s="4"/>
      <c r="Q566" s="4"/>
      <c r="R566" s="4"/>
      <c r="S566" s="4"/>
      <c r="T566" s="4"/>
      <c r="U566" s="4"/>
      <c r="V566" s="4"/>
    </row>
    <row r="567" ht="15.75" customHeight="1">
      <c r="A567" s="1"/>
      <c r="B567" s="55"/>
      <c r="C567" s="55"/>
      <c r="D567" s="55"/>
      <c r="E567" s="55"/>
      <c r="F567" s="55"/>
      <c r="G567" s="55"/>
      <c r="H567" s="1"/>
      <c r="I567" s="4"/>
      <c r="J567" s="4"/>
      <c r="K567" s="26"/>
      <c r="L567" s="199"/>
      <c r="M567" s="4"/>
      <c r="N567" s="4"/>
      <c r="O567" s="4"/>
      <c r="P567" s="4"/>
      <c r="Q567" s="4"/>
      <c r="R567" s="4"/>
      <c r="S567" s="4"/>
      <c r="T567" s="4"/>
      <c r="U567" s="4"/>
      <c r="V567" s="4"/>
    </row>
    <row r="568" ht="15.75" customHeight="1">
      <c r="A568" s="1"/>
      <c r="B568" s="55"/>
      <c r="C568" s="55"/>
      <c r="D568" s="55"/>
      <c r="E568" s="55"/>
      <c r="F568" s="55"/>
      <c r="G568" s="55"/>
      <c r="H568" s="1"/>
      <c r="I568" s="4"/>
      <c r="J568" s="4"/>
      <c r="K568" s="26"/>
      <c r="L568" s="199"/>
      <c r="M568" s="4"/>
      <c r="N568" s="4"/>
      <c r="O568" s="4"/>
      <c r="P568" s="4"/>
      <c r="Q568" s="4"/>
      <c r="R568" s="4"/>
      <c r="S568" s="4"/>
      <c r="T568" s="4"/>
      <c r="U568" s="4"/>
      <c r="V568" s="4"/>
    </row>
    <row r="569" ht="15.75" customHeight="1">
      <c r="A569" s="1"/>
      <c r="B569" s="55"/>
      <c r="C569" s="55"/>
      <c r="D569" s="55"/>
      <c r="E569" s="55"/>
      <c r="F569" s="55"/>
      <c r="G569" s="55"/>
      <c r="H569" s="1"/>
      <c r="I569" s="4"/>
      <c r="J569" s="4"/>
      <c r="K569" s="26"/>
      <c r="L569" s="199"/>
      <c r="M569" s="4"/>
      <c r="N569" s="4"/>
      <c r="O569" s="4"/>
      <c r="P569" s="4"/>
      <c r="Q569" s="4"/>
      <c r="R569" s="4"/>
      <c r="S569" s="4"/>
      <c r="T569" s="4"/>
      <c r="U569" s="4"/>
      <c r="V569" s="4"/>
    </row>
    <row r="570" ht="15.75" customHeight="1">
      <c r="A570" s="1"/>
      <c r="B570" s="55"/>
      <c r="C570" s="55"/>
      <c r="D570" s="55"/>
      <c r="E570" s="55"/>
      <c r="F570" s="55"/>
      <c r="G570" s="55"/>
      <c r="H570" s="1"/>
      <c r="I570" s="4"/>
      <c r="J570" s="4"/>
      <c r="K570" s="26"/>
      <c r="L570" s="199"/>
      <c r="M570" s="4"/>
      <c r="N570" s="4"/>
      <c r="O570" s="4"/>
      <c r="P570" s="4"/>
      <c r="Q570" s="4"/>
      <c r="R570" s="4"/>
      <c r="S570" s="4"/>
      <c r="T570" s="4"/>
      <c r="U570" s="4"/>
      <c r="V570" s="4"/>
    </row>
    <row r="571" ht="15.75" customHeight="1">
      <c r="A571" s="1"/>
      <c r="B571" s="55"/>
      <c r="C571" s="55"/>
      <c r="D571" s="55"/>
      <c r="E571" s="55"/>
      <c r="F571" s="55"/>
      <c r="G571" s="55"/>
      <c r="H571" s="1"/>
      <c r="I571" s="4"/>
      <c r="J571" s="4"/>
      <c r="K571" s="26"/>
      <c r="L571" s="199"/>
      <c r="M571" s="4"/>
      <c r="N571" s="4"/>
      <c r="O571" s="4"/>
      <c r="P571" s="4"/>
      <c r="Q571" s="4"/>
      <c r="R571" s="4"/>
      <c r="S571" s="4"/>
      <c r="T571" s="4"/>
      <c r="U571" s="4"/>
      <c r="V571" s="4"/>
    </row>
    <row r="572" ht="15.75" customHeight="1">
      <c r="A572" s="1"/>
      <c r="B572" s="55"/>
      <c r="C572" s="55"/>
      <c r="D572" s="55"/>
      <c r="E572" s="55"/>
      <c r="F572" s="55"/>
      <c r="G572" s="55"/>
      <c r="H572" s="1"/>
      <c r="I572" s="4"/>
      <c r="J572" s="4"/>
      <c r="K572" s="26"/>
      <c r="L572" s="199"/>
      <c r="M572" s="4"/>
      <c r="N572" s="4"/>
      <c r="O572" s="4"/>
      <c r="P572" s="4"/>
      <c r="Q572" s="4"/>
      <c r="R572" s="4"/>
      <c r="S572" s="4"/>
      <c r="T572" s="4"/>
      <c r="U572" s="4"/>
      <c r="V572" s="4"/>
    </row>
    <row r="573" ht="15.75" customHeight="1">
      <c r="A573" s="1"/>
      <c r="B573" s="55"/>
      <c r="C573" s="55"/>
      <c r="D573" s="55"/>
      <c r="E573" s="55"/>
      <c r="F573" s="55"/>
      <c r="G573" s="55"/>
      <c r="H573" s="1"/>
      <c r="I573" s="4"/>
      <c r="J573" s="4"/>
      <c r="K573" s="26"/>
      <c r="L573" s="199"/>
      <c r="M573" s="4"/>
      <c r="N573" s="4"/>
      <c r="O573" s="4"/>
      <c r="P573" s="4"/>
      <c r="Q573" s="4"/>
      <c r="R573" s="4"/>
      <c r="S573" s="4"/>
      <c r="T573" s="4"/>
      <c r="U573" s="4"/>
      <c r="V573" s="4"/>
    </row>
    <row r="574" ht="15.75" customHeight="1">
      <c r="A574" s="1"/>
      <c r="B574" s="55"/>
      <c r="C574" s="55"/>
      <c r="D574" s="55"/>
      <c r="E574" s="55"/>
      <c r="F574" s="55"/>
      <c r="G574" s="55"/>
      <c r="H574" s="1"/>
      <c r="I574" s="4"/>
      <c r="J574" s="4"/>
      <c r="K574" s="26"/>
      <c r="L574" s="199"/>
      <c r="M574" s="4"/>
      <c r="N574" s="4"/>
      <c r="O574" s="4"/>
      <c r="P574" s="4"/>
      <c r="Q574" s="4"/>
      <c r="R574" s="4"/>
      <c r="S574" s="4"/>
      <c r="T574" s="4"/>
      <c r="U574" s="4"/>
      <c r="V574" s="4"/>
    </row>
    <row r="575" ht="15.75" customHeight="1">
      <c r="A575" s="1"/>
      <c r="B575" s="55"/>
      <c r="C575" s="55"/>
      <c r="D575" s="55"/>
      <c r="E575" s="55"/>
      <c r="F575" s="55"/>
      <c r="G575" s="55"/>
      <c r="H575" s="1"/>
      <c r="I575" s="4"/>
      <c r="J575" s="4"/>
      <c r="K575" s="26"/>
      <c r="L575" s="199"/>
      <c r="M575" s="4"/>
      <c r="N575" s="4"/>
      <c r="O575" s="4"/>
      <c r="P575" s="4"/>
      <c r="Q575" s="4"/>
      <c r="R575" s="4"/>
      <c r="S575" s="4"/>
      <c r="T575" s="4"/>
      <c r="U575" s="4"/>
      <c r="V575" s="4"/>
    </row>
    <row r="576" ht="15.75" customHeight="1">
      <c r="A576" s="1"/>
      <c r="B576" s="55"/>
      <c r="C576" s="55"/>
      <c r="D576" s="55"/>
      <c r="E576" s="55"/>
      <c r="F576" s="55"/>
      <c r="G576" s="55"/>
      <c r="H576" s="1"/>
      <c r="I576" s="4"/>
      <c r="J576" s="4"/>
      <c r="K576" s="26"/>
      <c r="L576" s="199"/>
      <c r="M576" s="4"/>
      <c r="N576" s="4"/>
      <c r="O576" s="4"/>
      <c r="P576" s="4"/>
      <c r="Q576" s="4"/>
      <c r="R576" s="4"/>
      <c r="S576" s="4"/>
      <c r="T576" s="4"/>
      <c r="U576" s="4"/>
      <c r="V576" s="4"/>
    </row>
    <row r="577" ht="15.75" customHeight="1">
      <c r="A577" s="1"/>
      <c r="B577" s="55"/>
      <c r="C577" s="55"/>
      <c r="D577" s="55"/>
      <c r="E577" s="55"/>
      <c r="F577" s="55"/>
      <c r="G577" s="55"/>
      <c r="H577" s="1"/>
      <c r="I577" s="4"/>
      <c r="J577" s="4"/>
      <c r="K577" s="26"/>
      <c r="L577" s="199"/>
      <c r="M577" s="4"/>
      <c r="N577" s="4"/>
      <c r="O577" s="4"/>
      <c r="P577" s="4"/>
      <c r="Q577" s="4"/>
      <c r="R577" s="4"/>
      <c r="S577" s="4"/>
      <c r="T577" s="4"/>
      <c r="U577" s="4"/>
      <c r="V577" s="4"/>
    </row>
    <row r="578" ht="15.75" customHeight="1">
      <c r="A578" s="1"/>
      <c r="B578" s="55"/>
      <c r="C578" s="55"/>
      <c r="D578" s="55"/>
      <c r="E578" s="55"/>
      <c r="F578" s="55"/>
      <c r="G578" s="55"/>
      <c r="H578" s="1"/>
      <c r="I578" s="4"/>
      <c r="J578" s="4"/>
      <c r="K578" s="26"/>
      <c r="L578" s="199"/>
      <c r="M578" s="4"/>
      <c r="N578" s="4"/>
      <c r="O578" s="4"/>
      <c r="P578" s="4"/>
      <c r="Q578" s="4"/>
      <c r="R578" s="4"/>
      <c r="S578" s="4"/>
      <c r="T578" s="4"/>
      <c r="U578" s="4"/>
      <c r="V578" s="4"/>
    </row>
    <row r="579" ht="15.75" customHeight="1">
      <c r="A579" s="1"/>
      <c r="B579" s="55"/>
      <c r="C579" s="55"/>
      <c r="D579" s="55"/>
      <c r="E579" s="55"/>
      <c r="F579" s="55"/>
      <c r="G579" s="55"/>
      <c r="H579" s="1"/>
      <c r="I579" s="4"/>
      <c r="J579" s="4"/>
      <c r="K579" s="26"/>
      <c r="L579" s="199"/>
      <c r="M579" s="4"/>
      <c r="N579" s="4"/>
      <c r="O579" s="4"/>
      <c r="P579" s="4"/>
      <c r="Q579" s="4"/>
      <c r="R579" s="4"/>
      <c r="S579" s="4"/>
      <c r="T579" s="4"/>
      <c r="U579" s="4"/>
      <c r="V579" s="4"/>
    </row>
    <row r="580" ht="15.75" customHeight="1">
      <c r="A580" s="1"/>
      <c r="B580" s="55"/>
      <c r="C580" s="55"/>
      <c r="D580" s="55"/>
      <c r="E580" s="55"/>
      <c r="F580" s="55"/>
      <c r="G580" s="55"/>
      <c r="H580" s="1"/>
      <c r="I580" s="4"/>
      <c r="J580" s="4"/>
      <c r="K580" s="26"/>
      <c r="L580" s="199"/>
      <c r="M580" s="4"/>
      <c r="N580" s="4"/>
      <c r="O580" s="4"/>
      <c r="P580" s="4"/>
      <c r="Q580" s="4"/>
      <c r="R580" s="4"/>
      <c r="S580" s="4"/>
      <c r="T580" s="4"/>
      <c r="U580" s="4"/>
      <c r="V580" s="4"/>
    </row>
    <row r="581" ht="15.75" customHeight="1">
      <c r="A581" s="1"/>
      <c r="B581" s="55"/>
      <c r="C581" s="55"/>
      <c r="D581" s="55"/>
      <c r="E581" s="55"/>
      <c r="F581" s="55"/>
      <c r="G581" s="55"/>
      <c r="H581" s="1"/>
      <c r="I581" s="4"/>
      <c r="J581" s="4"/>
      <c r="K581" s="26"/>
      <c r="L581" s="199"/>
      <c r="M581" s="4"/>
      <c r="N581" s="4"/>
      <c r="O581" s="4"/>
      <c r="P581" s="4"/>
      <c r="Q581" s="4"/>
      <c r="R581" s="4"/>
      <c r="S581" s="4"/>
      <c r="T581" s="4"/>
      <c r="U581" s="4"/>
      <c r="V581" s="4"/>
    </row>
    <row r="582" ht="15.75" customHeight="1">
      <c r="A582" s="1"/>
      <c r="B582" s="55"/>
      <c r="C582" s="55"/>
      <c r="D582" s="55"/>
      <c r="E582" s="55"/>
      <c r="F582" s="55"/>
      <c r="G582" s="55"/>
      <c r="H582" s="1"/>
      <c r="I582" s="4"/>
      <c r="J582" s="4"/>
      <c r="K582" s="26"/>
      <c r="L582" s="199"/>
      <c r="M582" s="4"/>
      <c r="N582" s="4"/>
      <c r="O582" s="4"/>
      <c r="P582" s="4"/>
      <c r="Q582" s="4"/>
      <c r="R582" s="4"/>
      <c r="S582" s="4"/>
      <c r="T582" s="4"/>
      <c r="U582" s="4"/>
      <c r="V582" s="4"/>
    </row>
    <row r="583" ht="15.75" customHeight="1">
      <c r="A583" s="1"/>
      <c r="B583" s="55"/>
      <c r="C583" s="55"/>
      <c r="D583" s="55"/>
      <c r="E583" s="55"/>
      <c r="F583" s="55"/>
      <c r="G583" s="55"/>
      <c r="H583" s="1"/>
      <c r="I583" s="4"/>
      <c r="J583" s="4"/>
      <c r="K583" s="26"/>
      <c r="L583" s="199"/>
      <c r="M583" s="4"/>
      <c r="N583" s="4"/>
      <c r="O583" s="4"/>
      <c r="P583" s="4"/>
      <c r="Q583" s="4"/>
      <c r="R583" s="4"/>
      <c r="S583" s="4"/>
      <c r="T583" s="4"/>
      <c r="U583" s="4"/>
      <c r="V583" s="4"/>
    </row>
    <row r="584" ht="15.75" customHeight="1">
      <c r="A584" s="1"/>
      <c r="B584" s="55"/>
      <c r="C584" s="55"/>
      <c r="D584" s="55"/>
      <c r="E584" s="55"/>
      <c r="F584" s="55"/>
      <c r="G584" s="55"/>
      <c r="H584" s="1"/>
      <c r="I584" s="4"/>
      <c r="J584" s="4"/>
      <c r="K584" s="26"/>
      <c r="L584" s="199"/>
      <c r="M584" s="4"/>
      <c r="N584" s="4"/>
      <c r="O584" s="4"/>
      <c r="P584" s="4"/>
      <c r="Q584" s="4"/>
      <c r="R584" s="4"/>
      <c r="S584" s="4"/>
      <c r="T584" s="4"/>
      <c r="U584" s="4"/>
      <c r="V584" s="4"/>
    </row>
    <row r="585" ht="15.75" customHeight="1">
      <c r="A585" s="1"/>
      <c r="B585" s="55"/>
      <c r="C585" s="55"/>
      <c r="D585" s="55"/>
      <c r="E585" s="55"/>
      <c r="F585" s="55"/>
      <c r="G585" s="55"/>
      <c r="H585" s="1"/>
      <c r="I585" s="4"/>
      <c r="J585" s="4"/>
      <c r="K585" s="26"/>
      <c r="L585" s="199"/>
      <c r="M585" s="4"/>
      <c r="N585" s="4"/>
      <c r="O585" s="4"/>
      <c r="P585" s="4"/>
      <c r="Q585" s="4"/>
      <c r="R585" s="4"/>
      <c r="S585" s="4"/>
      <c r="T585" s="4"/>
      <c r="U585" s="4"/>
      <c r="V585" s="4"/>
    </row>
    <row r="586" ht="15.75" customHeight="1">
      <c r="A586" s="1"/>
      <c r="B586" s="55"/>
      <c r="C586" s="55"/>
      <c r="D586" s="55"/>
      <c r="E586" s="55"/>
      <c r="F586" s="55"/>
      <c r="G586" s="55"/>
      <c r="H586" s="1"/>
      <c r="I586" s="4"/>
      <c r="J586" s="4"/>
      <c r="K586" s="26"/>
      <c r="L586" s="199"/>
      <c r="M586" s="4"/>
      <c r="N586" s="4"/>
      <c r="O586" s="4"/>
      <c r="P586" s="4"/>
      <c r="Q586" s="4"/>
      <c r="R586" s="4"/>
      <c r="S586" s="4"/>
      <c r="T586" s="4"/>
      <c r="U586" s="4"/>
      <c r="V586" s="4"/>
    </row>
    <row r="587" ht="15.75" customHeight="1">
      <c r="A587" s="1"/>
      <c r="B587" s="55"/>
      <c r="C587" s="55"/>
      <c r="D587" s="55"/>
      <c r="E587" s="55"/>
      <c r="F587" s="55"/>
      <c r="G587" s="55"/>
      <c r="H587" s="1"/>
      <c r="I587" s="4"/>
      <c r="J587" s="4"/>
      <c r="K587" s="26"/>
      <c r="L587" s="199"/>
      <c r="M587" s="4"/>
      <c r="N587" s="4"/>
      <c r="O587" s="4"/>
      <c r="P587" s="4"/>
      <c r="Q587" s="4"/>
      <c r="R587" s="4"/>
      <c r="S587" s="4"/>
      <c r="T587" s="4"/>
      <c r="U587" s="4"/>
      <c r="V587" s="4"/>
    </row>
    <row r="588" ht="15.75" customHeight="1">
      <c r="A588" s="1"/>
      <c r="B588" s="55"/>
      <c r="C588" s="55"/>
      <c r="D588" s="55"/>
      <c r="E588" s="55"/>
      <c r="F588" s="55"/>
      <c r="G588" s="55"/>
      <c r="H588" s="1"/>
      <c r="I588" s="4"/>
      <c r="J588" s="4"/>
      <c r="K588" s="26"/>
      <c r="L588" s="199"/>
      <c r="M588" s="4"/>
      <c r="N588" s="4"/>
      <c r="O588" s="4"/>
      <c r="P588" s="4"/>
      <c r="Q588" s="4"/>
      <c r="R588" s="4"/>
      <c r="S588" s="4"/>
      <c r="T588" s="4"/>
      <c r="U588" s="4"/>
      <c r="V588" s="4"/>
    </row>
    <row r="589" ht="15.75" customHeight="1">
      <c r="A589" s="1"/>
      <c r="B589" s="55"/>
      <c r="C589" s="55"/>
      <c r="D589" s="55"/>
      <c r="E589" s="55"/>
      <c r="F589" s="55"/>
      <c r="G589" s="55"/>
      <c r="H589" s="1"/>
      <c r="I589" s="4"/>
      <c r="J589" s="4"/>
      <c r="K589" s="26"/>
      <c r="L589" s="199"/>
      <c r="M589" s="4"/>
      <c r="N589" s="4"/>
      <c r="O589" s="4"/>
      <c r="P589" s="4"/>
      <c r="Q589" s="4"/>
      <c r="R589" s="4"/>
      <c r="S589" s="4"/>
      <c r="T589" s="4"/>
      <c r="U589" s="4"/>
      <c r="V589" s="4"/>
    </row>
    <row r="590" ht="15.75" customHeight="1">
      <c r="A590" s="1"/>
      <c r="B590" s="55"/>
      <c r="C590" s="55"/>
      <c r="D590" s="55"/>
      <c r="E590" s="55"/>
      <c r="F590" s="55"/>
      <c r="G590" s="55"/>
      <c r="H590" s="1"/>
      <c r="I590" s="4"/>
      <c r="J590" s="4"/>
      <c r="K590" s="26"/>
      <c r="L590" s="199"/>
      <c r="M590" s="4"/>
      <c r="N590" s="4"/>
      <c r="O590" s="4"/>
      <c r="P590" s="4"/>
      <c r="Q590" s="4"/>
      <c r="R590" s="4"/>
      <c r="S590" s="4"/>
      <c r="T590" s="4"/>
      <c r="U590" s="4"/>
      <c r="V590" s="4"/>
    </row>
    <row r="591" ht="15.75" customHeight="1">
      <c r="A591" s="1"/>
      <c r="B591" s="55"/>
      <c r="C591" s="55"/>
      <c r="D591" s="55"/>
      <c r="E591" s="55"/>
      <c r="F591" s="55"/>
      <c r="G591" s="55"/>
      <c r="H591" s="1"/>
      <c r="I591" s="4"/>
      <c r="J591" s="4"/>
      <c r="K591" s="26"/>
      <c r="L591" s="199"/>
      <c r="M591" s="4"/>
      <c r="N591" s="4"/>
      <c r="O591" s="4"/>
      <c r="P591" s="4"/>
      <c r="Q591" s="4"/>
      <c r="R591" s="4"/>
      <c r="S591" s="4"/>
      <c r="T591" s="4"/>
      <c r="U591" s="4"/>
      <c r="V591" s="4"/>
    </row>
    <row r="592" ht="15.75" customHeight="1">
      <c r="K592" s="26"/>
      <c r="L592" s="199"/>
    </row>
    <row r="593" ht="15.75" customHeight="1">
      <c r="K593" s="26"/>
      <c r="L593" s="199"/>
    </row>
    <row r="594" ht="15.75" customHeight="1">
      <c r="K594" s="26"/>
      <c r="L594" s="199"/>
    </row>
    <row r="595" ht="15.75" customHeight="1">
      <c r="K595" s="26"/>
      <c r="L595" s="199"/>
    </row>
    <row r="596" ht="15.75" customHeight="1">
      <c r="K596" s="26"/>
      <c r="L596" s="199"/>
    </row>
    <row r="597" ht="15.75" customHeight="1">
      <c r="K597" s="26"/>
      <c r="L597" s="199"/>
    </row>
    <row r="598" ht="15.75" customHeight="1">
      <c r="K598" s="26"/>
      <c r="L598" s="199"/>
    </row>
    <row r="599" ht="15.75" customHeight="1">
      <c r="K599" s="26"/>
      <c r="L599" s="199"/>
    </row>
    <row r="600" ht="15.75" customHeight="1">
      <c r="K600" s="26"/>
      <c r="L600" s="199"/>
    </row>
    <row r="601" ht="15.75" customHeight="1">
      <c r="K601" s="26"/>
      <c r="L601" s="199"/>
    </row>
    <row r="602" ht="15.75" customHeight="1">
      <c r="K602" s="26"/>
      <c r="L602" s="199"/>
    </row>
    <row r="603" ht="15.75" customHeight="1">
      <c r="K603" s="26"/>
      <c r="L603" s="199"/>
    </row>
    <row r="604" ht="15.75" customHeight="1">
      <c r="K604" s="26"/>
      <c r="L604" s="199"/>
    </row>
    <row r="605" ht="15.75" customHeight="1">
      <c r="K605" s="26"/>
      <c r="L605" s="199"/>
    </row>
    <row r="606" ht="15.75" customHeight="1">
      <c r="K606" s="26"/>
      <c r="L606" s="199"/>
    </row>
    <row r="607" ht="15.75" customHeight="1">
      <c r="K607" s="26"/>
      <c r="L607" s="199"/>
    </row>
    <row r="608" ht="15.75" customHeight="1">
      <c r="K608" s="26"/>
      <c r="L608" s="199"/>
    </row>
    <row r="609" ht="15.75" customHeight="1">
      <c r="K609" s="26"/>
      <c r="L609" s="199"/>
    </row>
    <row r="610" ht="15.75" customHeight="1">
      <c r="K610" s="26"/>
      <c r="L610" s="199"/>
    </row>
    <row r="611" ht="15.75" customHeight="1">
      <c r="K611" s="26"/>
      <c r="L611" s="199"/>
    </row>
    <row r="612" ht="15.75" customHeight="1">
      <c r="K612" s="26"/>
      <c r="L612" s="199"/>
    </row>
    <row r="613" ht="15.75" customHeight="1">
      <c r="K613" s="26"/>
      <c r="L613" s="199"/>
    </row>
    <row r="614" ht="15.75" customHeight="1">
      <c r="K614" s="26"/>
      <c r="L614" s="199"/>
    </row>
    <row r="615" ht="15.75" customHeight="1">
      <c r="K615" s="26"/>
      <c r="L615" s="199"/>
    </row>
    <row r="616" ht="15.75" customHeight="1">
      <c r="K616" s="26"/>
      <c r="L616" s="199"/>
    </row>
    <row r="617" ht="15.75" customHeight="1">
      <c r="K617" s="26"/>
      <c r="L617" s="199"/>
    </row>
    <row r="618" ht="15.75" customHeight="1">
      <c r="K618" s="26"/>
      <c r="L618" s="199"/>
    </row>
    <row r="619" ht="15.75" customHeight="1">
      <c r="K619" s="26"/>
      <c r="L619" s="199"/>
    </row>
    <row r="620" ht="15.75" customHeight="1">
      <c r="K620" s="26"/>
      <c r="L620" s="199"/>
    </row>
    <row r="621" ht="15.75" customHeight="1">
      <c r="K621" s="26"/>
      <c r="L621" s="199"/>
    </row>
    <row r="622" ht="15.75" customHeight="1">
      <c r="K622" s="26"/>
      <c r="L622" s="199"/>
    </row>
    <row r="623" ht="15.75" customHeight="1">
      <c r="K623" s="26"/>
      <c r="L623" s="199"/>
    </row>
    <row r="624" ht="15.75" customHeight="1">
      <c r="K624" s="26"/>
      <c r="L624" s="199"/>
    </row>
    <row r="625" ht="15.75" customHeight="1">
      <c r="K625" s="26"/>
      <c r="L625" s="199"/>
    </row>
    <row r="626" ht="15.75" customHeight="1">
      <c r="K626" s="26"/>
      <c r="L626" s="199"/>
    </row>
    <row r="627" ht="15.75" customHeight="1">
      <c r="K627" s="26"/>
      <c r="L627" s="199"/>
    </row>
    <row r="628" ht="15.75" customHeight="1">
      <c r="K628" s="26"/>
      <c r="L628" s="199"/>
    </row>
    <row r="629" ht="15.75" customHeight="1">
      <c r="K629" s="26"/>
      <c r="L629" s="199"/>
    </row>
    <row r="630" ht="15.75" customHeight="1">
      <c r="K630" s="26"/>
      <c r="L630" s="199"/>
    </row>
    <row r="631" ht="15.75" customHeight="1">
      <c r="K631" s="26"/>
      <c r="L631" s="199"/>
    </row>
    <row r="632" ht="15.75" customHeight="1">
      <c r="K632" s="26"/>
      <c r="L632" s="199"/>
    </row>
    <row r="633" ht="15.75" customHeight="1">
      <c r="K633" s="26"/>
      <c r="L633" s="199"/>
    </row>
    <row r="634" ht="15.75" customHeight="1">
      <c r="K634" s="26"/>
      <c r="L634" s="199"/>
    </row>
    <row r="635" ht="15.75" customHeight="1">
      <c r="K635" s="26"/>
      <c r="L635" s="199"/>
    </row>
    <row r="636" ht="15.75" customHeight="1">
      <c r="K636" s="26"/>
      <c r="L636" s="199"/>
    </row>
    <row r="637" ht="15.75" customHeight="1">
      <c r="K637" s="26"/>
      <c r="L637" s="199"/>
    </row>
    <row r="638" ht="15.75" customHeight="1">
      <c r="K638" s="26"/>
      <c r="L638" s="199"/>
    </row>
    <row r="639" ht="15.75" customHeight="1">
      <c r="K639" s="26"/>
      <c r="L639" s="199"/>
    </row>
    <row r="640" ht="15.75" customHeight="1">
      <c r="K640" s="26"/>
      <c r="L640" s="199"/>
    </row>
    <row r="641" ht="15.75" customHeight="1">
      <c r="K641" s="26"/>
      <c r="L641" s="199"/>
    </row>
    <row r="642" ht="15.75" customHeight="1">
      <c r="K642" s="26"/>
      <c r="L642" s="199"/>
    </row>
    <row r="643" ht="15.75" customHeight="1">
      <c r="K643" s="26"/>
      <c r="L643" s="199"/>
    </row>
    <row r="644" ht="15.75" customHeight="1">
      <c r="K644" s="26"/>
      <c r="L644" s="199"/>
    </row>
    <row r="645" ht="15.75" customHeight="1">
      <c r="K645" s="26"/>
      <c r="L645" s="199"/>
    </row>
    <row r="646" ht="15.75" customHeight="1">
      <c r="K646" s="26"/>
      <c r="L646" s="199"/>
    </row>
    <row r="647" ht="15.75" customHeight="1">
      <c r="K647" s="26"/>
      <c r="L647" s="199"/>
    </row>
    <row r="648" ht="15.75" customHeight="1">
      <c r="K648" s="26"/>
      <c r="L648" s="199"/>
    </row>
    <row r="649" ht="15.75" customHeight="1">
      <c r="K649" s="26"/>
      <c r="L649" s="199"/>
    </row>
    <row r="650" ht="15.75" customHeight="1">
      <c r="K650" s="26"/>
      <c r="L650" s="199"/>
    </row>
    <row r="651" ht="15.75" customHeight="1">
      <c r="K651" s="26"/>
      <c r="L651" s="199"/>
    </row>
    <row r="652" ht="15.75" customHeight="1">
      <c r="K652" s="26"/>
      <c r="L652" s="199"/>
    </row>
    <row r="653" ht="15.75" customHeight="1">
      <c r="K653" s="26"/>
      <c r="L653" s="199"/>
    </row>
    <row r="654" ht="15.75" customHeight="1">
      <c r="K654" s="26"/>
      <c r="L654" s="199"/>
    </row>
    <row r="655" ht="15.75" customHeight="1">
      <c r="K655" s="26"/>
      <c r="L655" s="199"/>
    </row>
    <row r="656" ht="15.75" customHeight="1">
      <c r="K656" s="26"/>
      <c r="L656" s="199"/>
    </row>
    <row r="657" ht="15.75" customHeight="1">
      <c r="K657" s="26"/>
      <c r="L657" s="199"/>
    </row>
    <row r="658" ht="15.75" customHeight="1">
      <c r="K658" s="26"/>
      <c r="L658" s="199"/>
    </row>
    <row r="659" ht="15.75" customHeight="1">
      <c r="K659" s="26"/>
      <c r="L659" s="199"/>
    </row>
    <row r="660" ht="15.75" customHeight="1">
      <c r="K660" s="26"/>
      <c r="L660" s="199"/>
    </row>
    <row r="661" ht="15.75" customHeight="1">
      <c r="K661" s="26"/>
      <c r="L661" s="199"/>
    </row>
    <row r="662" ht="15.75" customHeight="1">
      <c r="K662" s="26"/>
      <c r="L662" s="199"/>
    </row>
    <row r="663" ht="15.75" customHeight="1">
      <c r="K663" s="26"/>
      <c r="L663" s="199"/>
    </row>
    <row r="664" ht="15.75" customHeight="1">
      <c r="K664" s="26"/>
      <c r="L664" s="199"/>
    </row>
    <row r="665" ht="15.75" customHeight="1">
      <c r="K665" s="26"/>
      <c r="L665" s="199"/>
    </row>
    <row r="666" ht="15.75" customHeight="1">
      <c r="K666" s="26"/>
      <c r="L666" s="199"/>
    </row>
    <row r="667" ht="15.75" customHeight="1">
      <c r="K667" s="26"/>
      <c r="L667" s="199"/>
    </row>
    <row r="668" ht="15.75" customHeight="1">
      <c r="K668" s="26"/>
      <c r="L668" s="199"/>
    </row>
    <row r="669" ht="15.75" customHeight="1">
      <c r="K669" s="26"/>
      <c r="L669" s="199"/>
    </row>
    <row r="670" ht="15.75" customHeight="1">
      <c r="K670" s="26"/>
      <c r="L670" s="199"/>
    </row>
    <row r="671" ht="15.75" customHeight="1">
      <c r="K671" s="26"/>
      <c r="L671" s="199"/>
    </row>
    <row r="672" ht="15.75" customHeight="1">
      <c r="K672" s="26"/>
      <c r="L672" s="199"/>
    </row>
    <row r="673" ht="15.75" customHeight="1">
      <c r="K673" s="26"/>
      <c r="L673" s="199"/>
    </row>
    <row r="674" ht="15.75" customHeight="1">
      <c r="K674" s="26"/>
      <c r="L674" s="199"/>
    </row>
    <row r="675" ht="15.75" customHeight="1">
      <c r="K675" s="26"/>
      <c r="L675" s="199"/>
    </row>
    <row r="676" ht="15.75" customHeight="1">
      <c r="K676" s="26"/>
      <c r="L676" s="199"/>
    </row>
    <row r="677" ht="15.75" customHeight="1">
      <c r="K677" s="26"/>
      <c r="L677" s="199"/>
    </row>
    <row r="678" ht="15.75" customHeight="1">
      <c r="K678" s="26"/>
      <c r="L678" s="199"/>
    </row>
    <row r="679" ht="15.75" customHeight="1">
      <c r="K679" s="26"/>
      <c r="L679" s="199"/>
    </row>
    <row r="680" ht="15.75" customHeight="1">
      <c r="K680" s="26"/>
      <c r="L680" s="199"/>
    </row>
    <row r="681" ht="15.75" customHeight="1">
      <c r="K681" s="26"/>
      <c r="L681" s="199"/>
    </row>
    <row r="682" ht="15.75" customHeight="1">
      <c r="K682" s="26"/>
      <c r="L682" s="199"/>
    </row>
    <row r="683" ht="15.75" customHeight="1">
      <c r="K683" s="26"/>
      <c r="L683" s="199"/>
    </row>
    <row r="684" ht="15.75" customHeight="1">
      <c r="K684" s="26"/>
      <c r="L684" s="199"/>
    </row>
    <row r="685" ht="15.75" customHeight="1">
      <c r="K685" s="26"/>
      <c r="L685" s="199"/>
    </row>
    <row r="686" ht="15.75" customHeight="1">
      <c r="K686" s="26"/>
      <c r="L686" s="199"/>
    </row>
    <row r="687" ht="15.75" customHeight="1">
      <c r="K687" s="26"/>
      <c r="L687" s="199"/>
    </row>
    <row r="688" ht="15.75" customHeight="1">
      <c r="K688" s="26"/>
      <c r="L688" s="199"/>
    </row>
    <row r="689" ht="15.75" customHeight="1">
      <c r="K689" s="26"/>
      <c r="L689" s="199"/>
    </row>
    <row r="690" ht="15.75" customHeight="1">
      <c r="K690" s="26"/>
      <c r="L690" s="199"/>
    </row>
    <row r="691" ht="15.75" customHeight="1">
      <c r="K691" s="26"/>
      <c r="L691" s="199"/>
    </row>
    <row r="692" ht="15.75" customHeight="1">
      <c r="K692" s="26"/>
      <c r="L692" s="199"/>
    </row>
    <row r="693" ht="15.75" customHeight="1">
      <c r="K693" s="26"/>
      <c r="L693" s="199"/>
    </row>
    <row r="694" ht="15.75" customHeight="1">
      <c r="K694" s="26"/>
      <c r="L694" s="199"/>
    </row>
    <row r="695" ht="15.75" customHeight="1">
      <c r="K695" s="26"/>
      <c r="L695" s="199"/>
    </row>
    <row r="696" ht="15.75" customHeight="1">
      <c r="K696" s="26"/>
      <c r="L696" s="199"/>
    </row>
    <row r="697" ht="15.75" customHeight="1">
      <c r="K697" s="26"/>
      <c r="L697" s="199"/>
    </row>
    <row r="698" ht="15.75" customHeight="1">
      <c r="K698" s="26"/>
      <c r="L698" s="199"/>
    </row>
    <row r="699" ht="15.75" customHeight="1">
      <c r="K699" s="26"/>
      <c r="L699" s="199"/>
    </row>
    <row r="700" ht="15.75" customHeight="1">
      <c r="K700" s="26"/>
      <c r="L700" s="199"/>
    </row>
    <row r="701" ht="15.75" customHeight="1">
      <c r="K701" s="26"/>
      <c r="L701" s="199"/>
    </row>
    <row r="702" ht="15.75" customHeight="1">
      <c r="K702" s="26"/>
      <c r="L702" s="199"/>
    </row>
    <row r="703" ht="15.75" customHeight="1">
      <c r="K703" s="26"/>
      <c r="L703" s="199"/>
    </row>
    <row r="704" ht="15.75" customHeight="1">
      <c r="K704" s="26"/>
      <c r="L704" s="199"/>
    </row>
    <row r="705" ht="15.75" customHeight="1">
      <c r="K705" s="26"/>
      <c r="L705" s="199"/>
    </row>
    <row r="706" ht="15.75" customHeight="1">
      <c r="K706" s="26"/>
      <c r="L706" s="199"/>
    </row>
    <row r="707" ht="15.75" customHeight="1">
      <c r="K707" s="26"/>
      <c r="L707" s="199"/>
    </row>
    <row r="708" ht="15.75" customHeight="1">
      <c r="K708" s="26"/>
      <c r="L708" s="199"/>
    </row>
    <row r="709" ht="15.75" customHeight="1">
      <c r="K709" s="26"/>
      <c r="L709" s="199"/>
    </row>
    <row r="710" ht="15.75" customHeight="1">
      <c r="K710" s="26"/>
      <c r="L710" s="199"/>
    </row>
    <row r="711" ht="15.75" customHeight="1">
      <c r="K711" s="26"/>
      <c r="L711" s="199"/>
    </row>
    <row r="712" ht="15.75" customHeight="1">
      <c r="K712" s="26"/>
      <c r="L712" s="199"/>
    </row>
    <row r="713" ht="15.75" customHeight="1">
      <c r="K713" s="26"/>
      <c r="L713" s="199"/>
    </row>
    <row r="714" ht="15.75" customHeight="1">
      <c r="K714" s="26"/>
      <c r="L714" s="199"/>
    </row>
    <row r="715" ht="15.75" customHeight="1">
      <c r="K715" s="26"/>
      <c r="L715" s="199"/>
    </row>
    <row r="716" ht="15.75" customHeight="1">
      <c r="K716" s="26"/>
      <c r="L716" s="199"/>
    </row>
    <row r="717" ht="15.75" customHeight="1">
      <c r="K717" s="26"/>
      <c r="L717" s="199"/>
    </row>
    <row r="718" ht="15.75" customHeight="1">
      <c r="K718" s="26"/>
      <c r="L718" s="199"/>
    </row>
    <row r="719" ht="15.75" customHeight="1">
      <c r="K719" s="26"/>
      <c r="L719" s="199"/>
    </row>
    <row r="720" ht="15.75" customHeight="1">
      <c r="K720" s="26"/>
      <c r="L720" s="199"/>
    </row>
    <row r="721" ht="15.75" customHeight="1">
      <c r="K721" s="26"/>
      <c r="L721" s="199"/>
    </row>
    <row r="722" ht="15.75" customHeight="1">
      <c r="K722" s="26"/>
      <c r="L722" s="199"/>
    </row>
    <row r="723" ht="15.75" customHeight="1">
      <c r="K723" s="26"/>
      <c r="L723" s="199"/>
    </row>
    <row r="724" ht="15.75" customHeight="1">
      <c r="K724" s="26"/>
      <c r="L724" s="199"/>
    </row>
    <row r="725" ht="15.75" customHeight="1">
      <c r="K725" s="26"/>
      <c r="L725" s="199"/>
    </row>
    <row r="726" ht="15.75" customHeight="1">
      <c r="K726" s="26"/>
      <c r="L726" s="199"/>
    </row>
    <row r="727" ht="15.75" customHeight="1">
      <c r="K727" s="26"/>
      <c r="L727" s="199"/>
    </row>
    <row r="728" ht="15.75" customHeight="1">
      <c r="K728" s="26"/>
      <c r="L728" s="199"/>
    </row>
    <row r="729" ht="15.75" customHeight="1">
      <c r="K729" s="26"/>
      <c r="L729" s="199"/>
    </row>
    <row r="730" ht="15.75" customHeight="1">
      <c r="K730" s="26"/>
      <c r="L730" s="199"/>
    </row>
    <row r="731" ht="15.75" customHeight="1">
      <c r="K731" s="26"/>
      <c r="L731" s="199"/>
    </row>
    <row r="732" ht="15.75" customHeight="1">
      <c r="K732" s="26"/>
      <c r="L732" s="199"/>
    </row>
    <row r="733" ht="15.75" customHeight="1">
      <c r="K733" s="26"/>
      <c r="L733" s="199"/>
    </row>
    <row r="734" ht="15.75" customHeight="1">
      <c r="K734" s="26"/>
      <c r="L734" s="199"/>
    </row>
    <row r="735" ht="15.75" customHeight="1">
      <c r="K735" s="26"/>
      <c r="L735" s="199"/>
    </row>
    <row r="736" ht="15.75" customHeight="1">
      <c r="K736" s="26"/>
      <c r="L736" s="199"/>
    </row>
    <row r="737" ht="15.75" customHeight="1">
      <c r="K737" s="26"/>
      <c r="L737" s="199"/>
    </row>
    <row r="738" ht="15.75" customHeight="1">
      <c r="K738" s="26"/>
      <c r="L738" s="199"/>
    </row>
    <row r="739" ht="15.75" customHeight="1">
      <c r="K739" s="26"/>
      <c r="L739" s="199"/>
    </row>
    <row r="740" ht="15.75" customHeight="1">
      <c r="K740" s="26"/>
      <c r="L740" s="199"/>
    </row>
    <row r="741" ht="15.75" customHeight="1">
      <c r="K741" s="26"/>
      <c r="L741" s="199"/>
    </row>
    <row r="742" ht="15.75" customHeight="1">
      <c r="K742" s="26"/>
      <c r="L742" s="199"/>
    </row>
    <row r="743" ht="15.75" customHeight="1">
      <c r="K743" s="26"/>
      <c r="L743" s="199"/>
    </row>
    <row r="744" ht="15.75" customHeight="1">
      <c r="K744" s="26"/>
      <c r="L744" s="199"/>
    </row>
    <row r="745" ht="15.75" customHeight="1">
      <c r="K745" s="26"/>
      <c r="L745" s="199"/>
    </row>
    <row r="746" ht="15.75" customHeight="1">
      <c r="K746" s="26"/>
      <c r="L746" s="199"/>
    </row>
    <row r="747" ht="15.75" customHeight="1">
      <c r="K747" s="26"/>
      <c r="L747" s="199"/>
    </row>
    <row r="748" ht="15.75" customHeight="1">
      <c r="K748" s="26"/>
      <c r="L748" s="199"/>
    </row>
    <row r="749" ht="15.75" customHeight="1">
      <c r="K749" s="26"/>
      <c r="L749" s="199"/>
    </row>
    <row r="750" ht="15.75" customHeight="1">
      <c r="K750" s="26"/>
      <c r="L750" s="199"/>
    </row>
    <row r="751" ht="15.75" customHeight="1">
      <c r="K751" s="26"/>
      <c r="L751" s="199"/>
    </row>
    <row r="752" ht="15.75" customHeight="1">
      <c r="K752" s="26"/>
      <c r="L752" s="199"/>
    </row>
    <row r="753" ht="15.75" customHeight="1">
      <c r="K753" s="26"/>
      <c r="L753" s="199"/>
    </row>
    <row r="754" ht="15.75" customHeight="1">
      <c r="K754" s="26"/>
      <c r="L754" s="199"/>
    </row>
    <row r="755" ht="15.75" customHeight="1">
      <c r="K755" s="26"/>
      <c r="L755" s="199"/>
    </row>
    <row r="756" ht="15.75" customHeight="1">
      <c r="K756" s="26"/>
      <c r="L756" s="199"/>
    </row>
    <row r="757" ht="15.75" customHeight="1">
      <c r="K757" s="26"/>
      <c r="L757" s="199"/>
    </row>
    <row r="758" ht="15.75" customHeight="1">
      <c r="K758" s="26"/>
      <c r="L758" s="199"/>
    </row>
    <row r="759" ht="15.75" customHeight="1">
      <c r="K759" s="26"/>
      <c r="L759" s="199"/>
    </row>
    <row r="760" ht="15.75" customHeight="1">
      <c r="K760" s="26"/>
      <c r="L760" s="199"/>
    </row>
    <row r="761" ht="15.75" customHeight="1">
      <c r="K761" s="26"/>
      <c r="L761" s="199"/>
    </row>
    <row r="762" ht="15.75" customHeight="1">
      <c r="K762" s="26"/>
      <c r="L762" s="199"/>
    </row>
    <row r="763" ht="15.75" customHeight="1">
      <c r="K763" s="26"/>
      <c r="L763" s="199"/>
    </row>
    <row r="764" ht="15.75" customHeight="1">
      <c r="K764" s="26"/>
      <c r="L764" s="199"/>
    </row>
    <row r="765" ht="15.75" customHeight="1">
      <c r="K765" s="26"/>
      <c r="L765" s="199"/>
    </row>
    <row r="766" ht="15.75" customHeight="1">
      <c r="K766" s="26"/>
      <c r="L766" s="199"/>
    </row>
    <row r="767" ht="15.75" customHeight="1">
      <c r="K767" s="26"/>
      <c r="L767" s="199"/>
    </row>
    <row r="768" ht="15.75" customHeight="1">
      <c r="K768" s="26"/>
      <c r="L768" s="199"/>
    </row>
    <row r="769" ht="15.75" customHeight="1">
      <c r="K769" s="26"/>
      <c r="L769" s="199"/>
    </row>
    <row r="770" ht="15.75" customHeight="1">
      <c r="K770" s="26"/>
      <c r="L770" s="199"/>
    </row>
    <row r="771" ht="15.75" customHeight="1">
      <c r="K771" s="26"/>
      <c r="L771" s="199"/>
    </row>
    <row r="772" ht="15.75" customHeight="1">
      <c r="K772" s="26"/>
      <c r="L772" s="199"/>
    </row>
    <row r="773" ht="15.75" customHeight="1">
      <c r="K773" s="26"/>
      <c r="L773" s="199"/>
    </row>
    <row r="774" ht="15.75" customHeight="1">
      <c r="K774" s="26"/>
      <c r="L774" s="199"/>
    </row>
    <row r="775" ht="15.75" customHeight="1">
      <c r="K775" s="26"/>
      <c r="L775" s="199"/>
    </row>
    <row r="776" ht="15.75" customHeight="1">
      <c r="K776" s="26"/>
      <c r="L776" s="199"/>
    </row>
    <row r="777" ht="15.75" customHeight="1">
      <c r="K777" s="26"/>
      <c r="L777" s="199"/>
    </row>
    <row r="778" ht="15.75" customHeight="1">
      <c r="K778" s="26"/>
      <c r="L778" s="199"/>
    </row>
    <row r="779" ht="15.75" customHeight="1">
      <c r="K779" s="26"/>
      <c r="L779" s="199"/>
    </row>
    <row r="780" ht="15.75" customHeight="1">
      <c r="K780" s="26"/>
      <c r="L780" s="199"/>
    </row>
    <row r="781" ht="15.75" customHeight="1">
      <c r="K781" s="26"/>
      <c r="L781" s="199"/>
    </row>
    <row r="782" ht="15.75" customHeight="1">
      <c r="K782" s="26"/>
      <c r="L782" s="199"/>
    </row>
    <row r="783" ht="15.75" customHeight="1">
      <c r="K783" s="26"/>
      <c r="L783" s="199"/>
    </row>
    <row r="784" ht="15.75" customHeight="1">
      <c r="K784" s="26"/>
      <c r="L784" s="199"/>
    </row>
    <row r="785" ht="15.75" customHeight="1">
      <c r="K785" s="26"/>
      <c r="L785" s="199"/>
    </row>
    <row r="786" ht="15.75" customHeight="1">
      <c r="K786" s="26"/>
      <c r="L786" s="199"/>
    </row>
    <row r="787" ht="15.75" customHeight="1">
      <c r="K787" s="26"/>
      <c r="L787" s="199"/>
    </row>
    <row r="788" ht="15.75" customHeight="1">
      <c r="K788" s="26"/>
      <c r="L788" s="199"/>
    </row>
    <row r="789" ht="15.75" customHeight="1">
      <c r="K789" s="26"/>
      <c r="L789" s="199"/>
    </row>
    <row r="790" ht="15.75" customHeight="1">
      <c r="K790" s="26"/>
      <c r="L790" s="199"/>
    </row>
    <row r="791" ht="15.75" customHeight="1">
      <c r="K791" s="26"/>
      <c r="L791" s="199"/>
    </row>
    <row r="792" ht="15.75" customHeight="1">
      <c r="K792" s="26"/>
      <c r="L792" s="199"/>
    </row>
    <row r="793" ht="15.75" customHeight="1">
      <c r="K793" s="26"/>
      <c r="L793" s="199"/>
    </row>
    <row r="794" ht="15.75" customHeight="1">
      <c r="K794" s="26"/>
      <c r="L794" s="199"/>
    </row>
    <row r="795" ht="15.75" customHeight="1">
      <c r="K795" s="26"/>
      <c r="L795" s="199"/>
    </row>
    <row r="796" ht="15.75" customHeight="1">
      <c r="K796" s="26"/>
      <c r="L796" s="199"/>
    </row>
    <row r="797" ht="15.75" customHeight="1">
      <c r="K797" s="26"/>
      <c r="L797" s="199"/>
    </row>
    <row r="798" ht="15.75" customHeight="1">
      <c r="K798" s="26"/>
      <c r="L798" s="199"/>
    </row>
    <row r="799" ht="15.75" customHeight="1">
      <c r="K799" s="26"/>
      <c r="L799" s="199"/>
    </row>
    <row r="800" ht="15.75" customHeight="1">
      <c r="K800" s="26"/>
      <c r="L800" s="199"/>
    </row>
    <row r="801" ht="15.75" customHeight="1">
      <c r="K801" s="26"/>
      <c r="L801" s="199"/>
    </row>
    <row r="802" ht="15.75" customHeight="1">
      <c r="K802" s="26"/>
      <c r="L802" s="199"/>
    </row>
    <row r="803" ht="15.75" customHeight="1">
      <c r="K803" s="26"/>
      <c r="L803" s="199"/>
    </row>
    <row r="804" ht="15.75" customHeight="1">
      <c r="K804" s="26"/>
      <c r="L804" s="199"/>
    </row>
    <row r="805" ht="15.75" customHeight="1">
      <c r="K805" s="26"/>
      <c r="L805" s="199"/>
    </row>
    <row r="806" ht="15.75" customHeight="1">
      <c r="K806" s="26"/>
      <c r="L806" s="199"/>
    </row>
    <row r="807" ht="15.75" customHeight="1">
      <c r="K807" s="26"/>
      <c r="L807" s="199"/>
    </row>
    <row r="808" ht="15.75" customHeight="1">
      <c r="K808" s="26"/>
      <c r="L808" s="199"/>
    </row>
    <row r="809" ht="15.75" customHeight="1">
      <c r="K809" s="26"/>
      <c r="L809" s="199"/>
    </row>
    <row r="810" ht="15.75" customHeight="1">
      <c r="K810" s="26"/>
      <c r="L810" s="199"/>
    </row>
    <row r="811" ht="15.75" customHeight="1">
      <c r="K811" s="26"/>
      <c r="L811" s="199"/>
    </row>
    <row r="812" ht="15.75" customHeight="1">
      <c r="K812" s="26"/>
      <c r="L812" s="199"/>
    </row>
    <row r="813" ht="15.75" customHeight="1">
      <c r="K813" s="26"/>
      <c r="L813" s="199"/>
    </row>
    <row r="814" ht="15.75" customHeight="1">
      <c r="K814" s="26"/>
      <c r="L814" s="199"/>
    </row>
    <row r="815" ht="15.75" customHeight="1">
      <c r="K815" s="26"/>
      <c r="L815" s="199"/>
    </row>
    <row r="816" ht="15.75" customHeight="1">
      <c r="K816" s="26"/>
      <c r="L816" s="199"/>
    </row>
    <row r="817" ht="15.75" customHeight="1">
      <c r="K817" s="26"/>
      <c r="L817" s="199"/>
    </row>
    <row r="818" ht="15.75" customHeight="1">
      <c r="K818" s="26"/>
      <c r="L818" s="199"/>
    </row>
    <row r="819" ht="15.75" customHeight="1">
      <c r="K819" s="26"/>
      <c r="L819" s="199"/>
    </row>
    <row r="820" ht="15.75" customHeight="1">
      <c r="K820" s="26"/>
      <c r="L820" s="199"/>
    </row>
    <row r="821" ht="15.75" customHeight="1">
      <c r="K821" s="26"/>
      <c r="L821" s="199"/>
    </row>
    <row r="822" ht="15.75" customHeight="1">
      <c r="K822" s="26"/>
      <c r="L822" s="199"/>
    </row>
    <row r="823" ht="15.75" customHeight="1">
      <c r="K823" s="26"/>
      <c r="L823" s="199"/>
    </row>
    <row r="824" ht="15.75" customHeight="1">
      <c r="K824" s="26"/>
      <c r="L824" s="199"/>
    </row>
    <row r="825" ht="15.75" customHeight="1">
      <c r="K825" s="26"/>
      <c r="L825" s="199"/>
    </row>
    <row r="826" ht="15.75" customHeight="1">
      <c r="K826" s="26"/>
      <c r="L826" s="199"/>
    </row>
    <row r="827" ht="15.75" customHeight="1">
      <c r="K827" s="26"/>
      <c r="L827" s="199"/>
    </row>
    <row r="828" ht="15.75" customHeight="1">
      <c r="K828" s="26"/>
      <c r="L828" s="199"/>
    </row>
    <row r="829" ht="15.75" customHeight="1">
      <c r="K829" s="26"/>
      <c r="L829" s="199"/>
    </row>
    <row r="830" ht="15.75" customHeight="1">
      <c r="K830" s="26"/>
      <c r="L830" s="199"/>
    </row>
    <row r="831" ht="15.75" customHeight="1">
      <c r="K831" s="26"/>
      <c r="L831" s="199"/>
    </row>
    <row r="832" ht="15.75" customHeight="1">
      <c r="K832" s="26"/>
      <c r="L832" s="199"/>
    </row>
    <row r="833" ht="15.75" customHeight="1">
      <c r="K833" s="26"/>
      <c r="L833" s="199"/>
    </row>
    <row r="834" ht="15.75" customHeight="1">
      <c r="K834" s="26"/>
      <c r="L834" s="199"/>
    </row>
    <row r="835" ht="15.75" customHeight="1">
      <c r="K835" s="26"/>
      <c r="L835" s="199"/>
    </row>
    <row r="836" ht="15.75" customHeight="1">
      <c r="K836" s="26"/>
      <c r="L836" s="199"/>
    </row>
    <row r="837" ht="15.75" customHeight="1">
      <c r="K837" s="26"/>
      <c r="L837" s="199"/>
    </row>
    <row r="838" ht="15.75" customHeight="1">
      <c r="K838" s="26"/>
      <c r="L838" s="199"/>
    </row>
    <row r="839" ht="15.75" customHeight="1">
      <c r="K839" s="26"/>
      <c r="L839" s="199"/>
    </row>
    <row r="840" ht="15.75" customHeight="1">
      <c r="K840" s="26"/>
      <c r="L840" s="199"/>
    </row>
    <row r="841" ht="15.75" customHeight="1">
      <c r="K841" s="26"/>
      <c r="L841" s="199"/>
    </row>
    <row r="842" ht="15.75" customHeight="1">
      <c r="K842" s="26"/>
      <c r="L842" s="199"/>
    </row>
    <row r="843" ht="15.75" customHeight="1">
      <c r="K843" s="26"/>
      <c r="L843" s="199"/>
    </row>
    <row r="844" ht="15.75" customHeight="1">
      <c r="K844" s="26"/>
      <c r="L844" s="199"/>
    </row>
    <row r="845" ht="15.75" customHeight="1">
      <c r="K845" s="26"/>
      <c r="L845" s="199"/>
    </row>
    <row r="846" ht="15.75" customHeight="1">
      <c r="K846" s="26"/>
      <c r="L846" s="199"/>
    </row>
    <row r="847" ht="15.75" customHeight="1">
      <c r="K847" s="26"/>
      <c r="L847" s="199"/>
    </row>
    <row r="848" ht="15.75" customHeight="1">
      <c r="K848" s="26"/>
      <c r="L848" s="199"/>
    </row>
    <row r="849" ht="15.75" customHeight="1">
      <c r="K849" s="26"/>
      <c r="L849" s="199"/>
    </row>
    <row r="850" ht="15.75" customHeight="1">
      <c r="K850" s="26"/>
      <c r="L850" s="199"/>
    </row>
    <row r="851" ht="15.75" customHeight="1">
      <c r="K851" s="26"/>
      <c r="L851" s="199"/>
    </row>
    <row r="852" ht="15.75" customHeight="1">
      <c r="K852" s="26"/>
      <c r="L852" s="199"/>
    </row>
    <row r="853" ht="15.75" customHeight="1">
      <c r="K853" s="26"/>
      <c r="L853" s="199"/>
    </row>
    <row r="854" ht="15.75" customHeight="1">
      <c r="K854" s="26"/>
      <c r="L854" s="199"/>
    </row>
    <row r="855" ht="15.75" customHeight="1">
      <c r="K855" s="26"/>
      <c r="L855" s="199"/>
    </row>
    <row r="856" ht="15.75" customHeight="1">
      <c r="K856" s="26"/>
      <c r="L856" s="199"/>
    </row>
    <row r="857" ht="15.75" customHeight="1">
      <c r="K857" s="26"/>
      <c r="L857" s="199"/>
    </row>
    <row r="858" ht="15.75" customHeight="1">
      <c r="K858" s="26"/>
      <c r="L858" s="199"/>
    </row>
    <row r="859" ht="15.75" customHeight="1">
      <c r="K859" s="26"/>
      <c r="L859" s="199"/>
    </row>
    <row r="860" ht="15.75" customHeight="1">
      <c r="K860" s="26"/>
      <c r="L860" s="199"/>
    </row>
    <row r="861" ht="15.75" customHeight="1">
      <c r="K861" s="26"/>
      <c r="L861" s="199"/>
    </row>
    <row r="862" ht="15.75" customHeight="1">
      <c r="K862" s="26"/>
      <c r="L862" s="199"/>
    </row>
    <row r="863" ht="15.75" customHeight="1">
      <c r="K863" s="26"/>
      <c r="L863" s="199"/>
    </row>
    <row r="864" ht="15.75" customHeight="1">
      <c r="K864" s="26"/>
      <c r="L864" s="199"/>
    </row>
    <row r="865" ht="15.75" customHeight="1">
      <c r="K865" s="26"/>
      <c r="L865" s="199"/>
    </row>
    <row r="866" ht="15.75" customHeight="1">
      <c r="K866" s="26"/>
      <c r="L866" s="199"/>
    </row>
    <row r="867" ht="15.75" customHeight="1">
      <c r="K867" s="26"/>
      <c r="L867" s="199"/>
    </row>
    <row r="868" ht="15.75" customHeight="1">
      <c r="K868" s="26"/>
      <c r="L868" s="199"/>
    </row>
    <row r="869" ht="15.75" customHeight="1">
      <c r="K869" s="26"/>
      <c r="L869" s="199"/>
    </row>
    <row r="870" ht="15.75" customHeight="1">
      <c r="K870" s="26"/>
      <c r="L870" s="199"/>
    </row>
    <row r="871" ht="15.75" customHeight="1">
      <c r="K871" s="26"/>
      <c r="L871" s="199"/>
    </row>
    <row r="872" ht="15.75" customHeight="1">
      <c r="K872" s="26"/>
      <c r="L872" s="199"/>
    </row>
    <row r="873" ht="15.75" customHeight="1">
      <c r="K873" s="26"/>
      <c r="L873" s="199"/>
    </row>
    <row r="874" ht="15.75" customHeight="1">
      <c r="K874" s="26"/>
      <c r="L874" s="199"/>
    </row>
    <row r="875" ht="15.75" customHeight="1">
      <c r="K875" s="26"/>
      <c r="L875" s="199"/>
    </row>
    <row r="876" ht="15.75" customHeight="1">
      <c r="K876" s="26"/>
      <c r="L876" s="199"/>
    </row>
    <row r="877" ht="15.75" customHeight="1">
      <c r="K877" s="26"/>
      <c r="L877" s="199"/>
    </row>
    <row r="878" ht="15.75" customHeight="1">
      <c r="K878" s="26"/>
      <c r="L878" s="199"/>
    </row>
    <row r="879" ht="15.75" customHeight="1">
      <c r="K879" s="26"/>
      <c r="L879" s="199"/>
    </row>
    <row r="880" ht="15.75" customHeight="1">
      <c r="K880" s="26"/>
      <c r="L880" s="199"/>
    </row>
    <row r="881" ht="15.75" customHeight="1">
      <c r="K881" s="26"/>
      <c r="L881" s="199"/>
    </row>
    <row r="882" ht="15.75" customHeight="1">
      <c r="K882" s="26"/>
      <c r="L882" s="199"/>
    </row>
    <row r="883" ht="15.75" customHeight="1">
      <c r="K883" s="26"/>
      <c r="L883" s="199"/>
    </row>
    <row r="884" ht="15.75" customHeight="1">
      <c r="K884" s="26"/>
      <c r="L884" s="199"/>
    </row>
    <row r="885" ht="15.75" customHeight="1">
      <c r="K885" s="26"/>
      <c r="L885" s="199"/>
    </row>
    <row r="886" ht="15.75" customHeight="1">
      <c r="K886" s="26"/>
      <c r="L886" s="199"/>
    </row>
    <row r="887" ht="15.75" customHeight="1">
      <c r="K887" s="26"/>
      <c r="L887" s="199"/>
    </row>
    <row r="888" ht="15.75" customHeight="1">
      <c r="K888" s="26"/>
      <c r="L888" s="199"/>
    </row>
    <row r="889" ht="15.75" customHeight="1">
      <c r="K889" s="26"/>
      <c r="L889" s="199"/>
    </row>
    <row r="890" ht="15.75" customHeight="1">
      <c r="K890" s="26"/>
      <c r="L890" s="199"/>
    </row>
    <row r="891" ht="15.75" customHeight="1">
      <c r="K891" s="26"/>
      <c r="L891" s="199"/>
    </row>
    <row r="892" ht="15.75" customHeight="1">
      <c r="K892" s="26"/>
      <c r="L892" s="199"/>
    </row>
    <row r="893" ht="15.75" customHeight="1">
      <c r="K893" s="26"/>
      <c r="L893" s="199"/>
    </row>
    <row r="894" ht="15.75" customHeight="1">
      <c r="K894" s="26"/>
      <c r="L894" s="199"/>
    </row>
    <row r="895" ht="15.75" customHeight="1">
      <c r="K895" s="26"/>
      <c r="L895" s="199"/>
    </row>
    <row r="896" ht="15.75" customHeight="1">
      <c r="K896" s="26"/>
      <c r="L896" s="199"/>
    </row>
    <row r="897" ht="15.75" customHeight="1">
      <c r="K897" s="26"/>
      <c r="L897" s="199"/>
    </row>
    <row r="898" ht="15.75" customHeight="1">
      <c r="K898" s="26"/>
      <c r="L898" s="199"/>
    </row>
    <row r="899" ht="15.75" customHeight="1">
      <c r="K899" s="26"/>
      <c r="L899" s="199"/>
    </row>
    <row r="900" ht="15.75" customHeight="1">
      <c r="K900" s="26"/>
      <c r="L900" s="199"/>
    </row>
    <row r="901" ht="15.75" customHeight="1">
      <c r="K901" s="26"/>
      <c r="L901" s="199"/>
    </row>
    <row r="902" ht="15.75" customHeight="1">
      <c r="K902" s="26"/>
      <c r="L902" s="199"/>
    </row>
    <row r="903" ht="15.75" customHeight="1">
      <c r="K903" s="26"/>
      <c r="L903" s="199"/>
    </row>
    <row r="904" ht="15.75" customHeight="1">
      <c r="K904" s="26"/>
      <c r="L904" s="199"/>
    </row>
    <row r="905" ht="15.75" customHeight="1">
      <c r="K905" s="26"/>
      <c r="L905" s="199"/>
    </row>
    <row r="906" ht="15.75" customHeight="1">
      <c r="K906" s="26"/>
      <c r="L906" s="199"/>
    </row>
    <row r="907" ht="15.75" customHeight="1">
      <c r="K907" s="26"/>
      <c r="L907" s="199"/>
    </row>
    <row r="908" ht="15.75" customHeight="1">
      <c r="K908" s="26"/>
      <c r="L908" s="199"/>
    </row>
    <row r="909" ht="15.75" customHeight="1">
      <c r="K909" s="26"/>
      <c r="L909" s="199"/>
    </row>
    <row r="910" ht="15.75" customHeight="1">
      <c r="K910" s="26"/>
      <c r="L910" s="199"/>
    </row>
    <row r="911" ht="15.75" customHeight="1">
      <c r="K911" s="26"/>
      <c r="L911" s="199"/>
    </row>
    <row r="912" ht="15.75" customHeight="1">
      <c r="K912" s="26"/>
      <c r="L912" s="199"/>
    </row>
    <row r="913" ht="15.75" customHeight="1">
      <c r="K913" s="26"/>
      <c r="L913" s="199"/>
    </row>
    <row r="914" ht="15.75" customHeight="1">
      <c r="K914" s="26"/>
      <c r="L914" s="199"/>
    </row>
    <row r="915" ht="15.75" customHeight="1">
      <c r="K915" s="26"/>
      <c r="L915" s="199"/>
    </row>
    <row r="916" ht="15.75" customHeight="1">
      <c r="K916" s="26"/>
      <c r="L916" s="199"/>
    </row>
    <row r="917" ht="15.75" customHeight="1">
      <c r="K917" s="26"/>
      <c r="L917" s="199"/>
    </row>
    <row r="918" ht="15.75" customHeight="1">
      <c r="K918" s="26"/>
      <c r="L918" s="199"/>
    </row>
    <row r="919" ht="15.75" customHeight="1">
      <c r="K919" s="26"/>
      <c r="L919" s="199"/>
    </row>
    <row r="920" ht="15.75" customHeight="1">
      <c r="K920" s="26"/>
      <c r="L920" s="199"/>
    </row>
    <row r="921" ht="15.75" customHeight="1">
      <c r="K921" s="26"/>
      <c r="L921" s="199"/>
    </row>
    <row r="922" ht="15.75" customHeight="1">
      <c r="K922" s="26"/>
      <c r="L922" s="199"/>
    </row>
    <row r="923" ht="15.75" customHeight="1">
      <c r="K923" s="26"/>
      <c r="L923" s="199"/>
    </row>
    <row r="924" ht="15.75" customHeight="1">
      <c r="K924" s="26"/>
      <c r="L924" s="199"/>
    </row>
    <row r="925" ht="15.75" customHeight="1">
      <c r="K925" s="26"/>
      <c r="L925" s="199"/>
    </row>
    <row r="926" ht="15.75" customHeight="1">
      <c r="K926" s="26"/>
      <c r="L926" s="199"/>
    </row>
    <row r="927" ht="15.75" customHeight="1">
      <c r="K927" s="26"/>
      <c r="L927" s="199"/>
    </row>
    <row r="928" ht="15.75" customHeight="1">
      <c r="K928" s="26"/>
      <c r="L928" s="199"/>
    </row>
    <row r="929" ht="15.75" customHeight="1">
      <c r="K929" s="26"/>
      <c r="L929" s="199"/>
    </row>
    <row r="930" ht="15.75" customHeight="1">
      <c r="K930" s="26"/>
      <c r="L930" s="199"/>
    </row>
    <row r="931" ht="15.75" customHeight="1">
      <c r="K931" s="26"/>
      <c r="L931" s="199"/>
    </row>
    <row r="932" ht="15.75" customHeight="1">
      <c r="K932" s="26"/>
      <c r="L932" s="199"/>
    </row>
    <row r="933" ht="15.75" customHeight="1">
      <c r="K933" s="26"/>
      <c r="L933" s="199"/>
    </row>
    <row r="934" ht="15.75" customHeight="1">
      <c r="K934" s="26"/>
      <c r="L934" s="199"/>
    </row>
    <row r="935" ht="15.75" customHeight="1">
      <c r="K935" s="26"/>
      <c r="L935" s="199"/>
    </row>
    <row r="936" ht="15.75" customHeight="1">
      <c r="K936" s="26"/>
      <c r="L936" s="199"/>
    </row>
    <row r="937" ht="15.75" customHeight="1">
      <c r="K937" s="26"/>
      <c r="L937" s="199"/>
    </row>
    <row r="938" ht="15.75" customHeight="1">
      <c r="K938" s="26"/>
      <c r="L938" s="199"/>
    </row>
    <row r="939" ht="15.75" customHeight="1">
      <c r="K939" s="26"/>
      <c r="L939" s="199"/>
    </row>
    <row r="940" ht="15.75" customHeight="1">
      <c r="K940" s="26"/>
      <c r="L940" s="199"/>
    </row>
    <row r="941" ht="15.75" customHeight="1">
      <c r="K941" s="26"/>
      <c r="L941" s="199"/>
    </row>
    <row r="942" ht="15.75" customHeight="1">
      <c r="K942" s="26"/>
      <c r="L942" s="199"/>
    </row>
    <row r="943" ht="15.75" customHeight="1">
      <c r="K943" s="26"/>
      <c r="L943" s="199"/>
    </row>
    <row r="944" ht="15.75" customHeight="1">
      <c r="K944" s="26"/>
      <c r="L944" s="199"/>
    </row>
    <row r="945" ht="15.75" customHeight="1">
      <c r="K945" s="26"/>
      <c r="L945" s="199"/>
    </row>
    <row r="946" ht="15.75" customHeight="1">
      <c r="K946" s="26"/>
      <c r="L946" s="199"/>
    </row>
    <row r="947" ht="15.75" customHeight="1">
      <c r="K947" s="26"/>
      <c r="L947" s="199"/>
    </row>
    <row r="948" ht="15.75" customHeight="1">
      <c r="K948" s="26"/>
      <c r="L948" s="199"/>
    </row>
    <row r="949" ht="15.75" customHeight="1">
      <c r="K949" s="26"/>
      <c r="L949" s="199"/>
    </row>
    <row r="950" ht="15.75" customHeight="1">
      <c r="K950" s="26"/>
      <c r="L950" s="199"/>
    </row>
    <row r="951" ht="15.75" customHeight="1">
      <c r="K951" s="26"/>
      <c r="L951" s="199"/>
    </row>
    <row r="952" ht="15.75" customHeight="1">
      <c r="K952" s="26"/>
      <c r="L952" s="199"/>
    </row>
    <row r="953" ht="15.75" customHeight="1">
      <c r="K953" s="26"/>
      <c r="L953" s="199"/>
    </row>
    <row r="954" ht="15.75" customHeight="1">
      <c r="K954" s="26"/>
      <c r="L954" s="199"/>
    </row>
    <row r="955" ht="15.75" customHeight="1">
      <c r="K955" s="26"/>
      <c r="L955" s="199"/>
    </row>
    <row r="956" ht="15.75" customHeight="1">
      <c r="K956" s="26"/>
      <c r="L956" s="199"/>
    </row>
    <row r="957" ht="15.75" customHeight="1">
      <c r="K957" s="26"/>
      <c r="L957" s="199"/>
    </row>
    <row r="958" ht="15.75" customHeight="1">
      <c r="K958" s="26"/>
      <c r="L958" s="199"/>
    </row>
    <row r="959" ht="15.75" customHeight="1">
      <c r="K959" s="26"/>
      <c r="L959" s="199"/>
    </row>
    <row r="960" ht="15.75" customHeight="1">
      <c r="K960" s="26"/>
      <c r="L960" s="199"/>
    </row>
    <row r="961" ht="15.75" customHeight="1">
      <c r="K961" s="26"/>
      <c r="L961" s="199"/>
    </row>
    <row r="962" ht="15.75" customHeight="1">
      <c r="K962" s="26"/>
      <c r="L962" s="199"/>
    </row>
    <row r="963" ht="15.75" customHeight="1">
      <c r="K963" s="26"/>
      <c r="L963" s="199"/>
    </row>
    <row r="964" ht="15.75" customHeight="1">
      <c r="K964" s="26"/>
      <c r="L964" s="199"/>
    </row>
    <row r="965" ht="15.75" customHeight="1">
      <c r="K965" s="26"/>
      <c r="L965" s="199"/>
    </row>
    <row r="966" ht="15.75" customHeight="1">
      <c r="K966" s="26"/>
      <c r="L966" s="199"/>
    </row>
    <row r="967" ht="15.75" customHeight="1">
      <c r="K967" s="26"/>
      <c r="L967" s="199"/>
    </row>
    <row r="968" ht="15.75" customHeight="1">
      <c r="K968" s="26"/>
      <c r="L968" s="199"/>
    </row>
    <row r="969" ht="15.75" customHeight="1">
      <c r="K969" s="26"/>
      <c r="L969" s="199"/>
    </row>
    <row r="970" ht="15.75" customHeight="1">
      <c r="K970" s="26"/>
      <c r="L970" s="199"/>
    </row>
    <row r="971" ht="15.75" customHeight="1">
      <c r="K971" s="26"/>
      <c r="L971" s="199"/>
    </row>
    <row r="972" ht="15.75" customHeight="1">
      <c r="K972" s="26"/>
      <c r="L972" s="199"/>
    </row>
    <row r="973" ht="15.75" customHeight="1">
      <c r="K973" s="26"/>
      <c r="L973" s="199"/>
    </row>
    <row r="974" ht="15.75" customHeight="1">
      <c r="K974" s="26"/>
      <c r="L974" s="199"/>
    </row>
    <row r="975" ht="15.75" customHeight="1">
      <c r="K975" s="26"/>
      <c r="L975" s="199"/>
    </row>
    <row r="976" ht="15.75" customHeight="1">
      <c r="K976" s="26"/>
      <c r="L976" s="199"/>
    </row>
    <row r="977" ht="15.75" customHeight="1">
      <c r="K977" s="26"/>
      <c r="L977" s="199"/>
    </row>
    <row r="978" ht="15.75" customHeight="1">
      <c r="K978" s="26"/>
      <c r="L978" s="199"/>
    </row>
    <row r="979" ht="15.75" customHeight="1">
      <c r="K979" s="26"/>
      <c r="L979" s="199"/>
    </row>
    <row r="980" ht="15.75" customHeight="1">
      <c r="K980" s="26"/>
      <c r="L980" s="199"/>
    </row>
    <row r="981" ht="15.75" customHeight="1">
      <c r="K981" s="26"/>
      <c r="L981" s="199"/>
    </row>
    <row r="982" ht="15.75" customHeight="1">
      <c r="K982" s="26"/>
      <c r="L982" s="199"/>
    </row>
    <row r="983" ht="15.75" customHeight="1">
      <c r="K983" s="26"/>
      <c r="L983" s="199"/>
    </row>
    <row r="984" ht="15.75" customHeight="1">
      <c r="K984" s="26"/>
      <c r="L984" s="199"/>
    </row>
    <row r="985" ht="15.75" customHeight="1">
      <c r="K985" s="26"/>
      <c r="L985" s="199"/>
    </row>
    <row r="986" ht="15.75" customHeight="1">
      <c r="K986" s="26"/>
      <c r="L986" s="199"/>
    </row>
    <row r="987" ht="15.75" customHeight="1">
      <c r="K987" s="26"/>
      <c r="L987" s="199"/>
    </row>
    <row r="988" ht="15.75" customHeight="1">
      <c r="K988" s="26"/>
      <c r="L988" s="199"/>
    </row>
    <row r="989" ht="15.75" customHeight="1">
      <c r="K989" s="26"/>
      <c r="L989" s="199"/>
    </row>
    <row r="990" ht="15.75" customHeight="1">
      <c r="K990" s="26"/>
      <c r="L990" s="199"/>
    </row>
    <row r="991" ht="15.75" customHeight="1">
      <c r="K991" s="26"/>
      <c r="L991" s="199"/>
    </row>
    <row r="992" ht="15.75" customHeight="1">
      <c r="K992" s="26"/>
      <c r="L992" s="199"/>
    </row>
    <row r="993" ht="15.75" customHeight="1">
      <c r="K993" s="26"/>
      <c r="L993" s="199"/>
    </row>
    <row r="994" ht="15.75" customHeight="1">
      <c r="K994" s="26"/>
      <c r="L994" s="199"/>
    </row>
    <row r="995" ht="15.75" customHeight="1">
      <c r="K995" s="26"/>
      <c r="L995" s="199"/>
    </row>
    <row r="996" ht="15.75" customHeight="1">
      <c r="K996" s="26"/>
      <c r="L996" s="199"/>
    </row>
    <row r="997" ht="15.75" customHeight="1">
      <c r="K997" s="26"/>
      <c r="L997" s="199"/>
    </row>
    <row r="998" ht="15.75" customHeight="1">
      <c r="K998" s="26"/>
      <c r="L998" s="199"/>
    </row>
    <row r="999" ht="15.75" customHeight="1">
      <c r="K999" s="26"/>
      <c r="L999" s="199"/>
    </row>
    <row r="1000" ht="15.75" customHeight="1">
      <c r="K1000" s="26"/>
      <c r="L1000" s="199"/>
    </row>
  </sheetData>
  <mergeCells count="11">
    <mergeCell ref="A10:K10"/>
    <mergeCell ref="A11:K11"/>
    <mergeCell ref="A12:K12"/>
    <mergeCell ref="A391:H391"/>
    <mergeCell ref="A2:K2"/>
    <mergeCell ref="A4:K4"/>
    <mergeCell ref="A5:K5"/>
    <mergeCell ref="A6:K6"/>
    <mergeCell ref="A7:K7"/>
    <mergeCell ref="A8:K8"/>
    <mergeCell ref="A9:K9"/>
  </mergeCells>
  <hyperlinks>
    <hyperlink r:id="rId1" ref="E15"/>
    <hyperlink r:id="rId2" ref="E16"/>
    <hyperlink r:id="rId3" ref="E17"/>
    <hyperlink r:id="rId4" ref="E18"/>
    <hyperlink r:id="rId5" ref="E19"/>
    <hyperlink r:id="rId6" ref="E20"/>
    <hyperlink r:id="rId7" ref="E21"/>
    <hyperlink r:id="rId8" ref="E22"/>
    <hyperlink r:id="rId9" ref="F24"/>
    <hyperlink r:id="rId10" ref="D25"/>
    <hyperlink r:id="rId11" ref="E26"/>
    <hyperlink r:id="rId12" ref="E27"/>
    <hyperlink r:id="rId13" ref="E28"/>
    <hyperlink r:id="rId14" ref="E29"/>
    <hyperlink r:id="rId15" ref="E33"/>
    <hyperlink r:id="rId16" ref="E34"/>
    <hyperlink r:id="rId17" ref="E35"/>
    <hyperlink r:id="rId18" ref="E36"/>
    <hyperlink r:id="rId19" ref="E37"/>
    <hyperlink r:id="rId20" ref="E38"/>
    <hyperlink r:id="rId21" ref="E39"/>
    <hyperlink r:id="rId22" ref="E40"/>
    <hyperlink r:id="rId23" ref="E41"/>
    <hyperlink r:id="rId24" ref="E42"/>
    <hyperlink r:id="rId25" ref="E43"/>
    <hyperlink r:id="rId26" ref="E44"/>
    <hyperlink r:id="rId27" ref="E45"/>
    <hyperlink r:id="rId28" ref="E46"/>
    <hyperlink r:id="rId29" ref="E49"/>
    <hyperlink r:id="rId30" ref="E50"/>
    <hyperlink r:id="rId31" ref="E51"/>
    <hyperlink r:id="rId32" ref="E52"/>
    <hyperlink r:id="rId33" ref="E56"/>
    <hyperlink r:id="rId34" ref="E61"/>
    <hyperlink r:id="rId35" ref="E63"/>
    <hyperlink r:id="rId36" ref="E64"/>
    <hyperlink r:id="rId37" ref="E66"/>
    <hyperlink r:id="rId38" location="citeas" ref="E67"/>
    <hyperlink r:id="rId39" ref="E68"/>
    <hyperlink r:id="rId40" ref="E69"/>
    <hyperlink r:id="rId41" ref="E70"/>
    <hyperlink r:id="rId42" ref="E71"/>
    <hyperlink r:id="rId43" ref="E72"/>
    <hyperlink r:id="rId44" ref="E73"/>
    <hyperlink r:id="rId45" location="citeas " ref="E74"/>
    <hyperlink r:id="rId46" ref="E75"/>
    <hyperlink r:id="rId47" ref="E76"/>
    <hyperlink r:id="rId48" ref="E77"/>
    <hyperlink r:id="rId49" ref="E78"/>
    <hyperlink r:id="rId50" ref="E79"/>
    <hyperlink r:id="rId51" ref="E80"/>
    <hyperlink r:id="rId52" ref="E82"/>
    <hyperlink r:id="rId53" ref="E83"/>
    <hyperlink r:id="rId54" ref="E84"/>
    <hyperlink r:id="rId55" location="page=12" ref="E85"/>
    <hyperlink r:id="rId56" ref="E86"/>
    <hyperlink r:id="rId57" ref="E87"/>
    <hyperlink r:id="rId58" ref="E88"/>
    <hyperlink r:id="rId59" ref="E89"/>
    <hyperlink r:id="rId60" ref="E90"/>
    <hyperlink r:id="rId61" ref="E91"/>
    <hyperlink r:id="rId62" ref="E92"/>
    <hyperlink r:id="rId63" ref="E93"/>
    <hyperlink r:id="rId64" ref="E94"/>
    <hyperlink r:id="rId65" ref="E95"/>
    <hyperlink r:id="rId66" ref="E96"/>
    <hyperlink r:id="rId67" ref="E98"/>
    <hyperlink r:id="rId68" ref="E99"/>
    <hyperlink r:id="rId69" ref="E100"/>
    <hyperlink r:id="rId70" ref="E101"/>
    <hyperlink r:id="rId71" ref="E102"/>
    <hyperlink r:id="rId72" ref="E103"/>
    <hyperlink r:id="rId73" ref="E104"/>
    <hyperlink r:id="rId74" ref="E105"/>
    <hyperlink r:id="rId75" ref="E106"/>
    <hyperlink r:id="rId76" ref="E107"/>
    <hyperlink r:id="rId77" ref="E108"/>
    <hyperlink r:id="rId78" ref="E109"/>
    <hyperlink r:id="rId79" ref="E110"/>
    <hyperlink r:id="rId80" ref="E111"/>
    <hyperlink r:id="rId81" ref="E112"/>
    <hyperlink r:id="rId82" ref="E113"/>
    <hyperlink r:id="rId83" ref="E114"/>
    <hyperlink r:id="rId84" ref="E115"/>
    <hyperlink r:id="rId85" ref="E116"/>
    <hyperlink r:id="rId86" ref="E117"/>
    <hyperlink r:id="rId87" ref="E118"/>
    <hyperlink r:id="rId88" ref="E119"/>
    <hyperlink r:id="rId89" ref="E120"/>
    <hyperlink r:id="rId90" ref="E121"/>
    <hyperlink r:id="rId91" ref="E122"/>
    <hyperlink r:id="rId92" ref="E123"/>
    <hyperlink r:id="rId93" ref="E124"/>
    <hyperlink r:id="rId94" ref="E125"/>
    <hyperlink r:id="rId95" ref="E126"/>
    <hyperlink r:id="rId96" ref="E127"/>
    <hyperlink r:id="rId97" ref="E128"/>
    <hyperlink r:id="rId98" ref="E129"/>
    <hyperlink r:id="rId99" ref="E130"/>
    <hyperlink r:id="rId100" ref="E131"/>
    <hyperlink r:id="rId101" ref="E132"/>
    <hyperlink r:id="rId102" ref="E133"/>
    <hyperlink r:id="rId103" ref="E134"/>
    <hyperlink r:id="rId104" ref="E135"/>
    <hyperlink r:id="rId105" ref="E136"/>
    <hyperlink r:id="rId106" ref="E137"/>
    <hyperlink r:id="rId107" ref="E138"/>
    <hyperlink r:id="rId108" ref="E139"/>
    <hyperlink r:id="rId109" ref="E140"/>
    <hyperlink r:id="rId110" ref="E141"/>
    <hyperlink r:id="rId111" ref="E142"/>
    <hyperlink r:id="rId112" ref="E145"/>
    <hyperlink r:id="rId113" ref="E146"/>
    <hyperlink r:id="rId114" ref="E147"/>
    <hyperlink r:id="rId115" ref="E148"/>
    <hyperlink r:id="rId116" ref="E149"/>
    <hyperlink r:id="rId117" ref="E150"/>
    <hyperlink r:id="rId118" ref="E152"/>
    <hyperlink r:id="rId119" ref="E157"/>
    <hyperlink r:id="rId120" ref="E158"/>
    <hyperlink r:id="rId121" ref="E171"/>
    <hyperlink r:id="rId122" ref="E172"/>
    <hyperlink r:id="rId123" ref="E173"/>
    <hyperlink r:id="rId124" location="Sec10" ref="E174"/>
    <hyperlink r:id="rId125" location="Bib1" ref="E175"/>
    <hyperlink r:id="rId126" ref="E176"/>
    <hyperlink r:id="rId127" ref="E177"/>
    <hyperlink r:id="rId128" ref="E178"/>
    <hyperlink r:id="rId129" ref="E179"/>
    <hyperlink r:id="rId130" ref="E180"/>
    <hyperlink r:id="rId131" ref="E181"/>
    <hyperlink r:id="rId132" ref="E182"/>
    <hyperlink r:id="rId133" ref="E183"/>
    <hyperlink r:id="rId134" ref="E185"/>
    <hyperlink r:id="rId135" ref="E186"/>
    <hyperlink r:id="rId136" ref="E187"/>
    <hyperlink r:id="rId137" ref="E188"/>
    <hyperlink r:id="rId138" ref="E189"/>
    <hyperlink r:id="rId139" location="article_cite" ref="E190"/>
    <hyperlink r:id="rId140" ref="E191"/>
    <hyperlink r:id="rId141" ref="E192"/>
    <hyperlink r:id="rId142" location="article_cite" ref="E193"/>
    <hyperlink r:id="rId143" ref="E194"/>
    <hyperlink r:id="rId144" ref="E195"/>
    <hyperlink r:id="rId145" ref="E196"/>
    <hyperlink r:id="rId146" ref="E197"/>
    <hyperlink r:id="rId147" ref="E198"/>
    <hyperlink r:id="rId148" ref="E199"/>
    <hyperlink r:id="rId149" ref="E201"/>
    <hyperlink r:id="rId150" ref="E202"/>
    <hyperlink r:id="rId151" location="references" ref="E203"/>
    <hyperlink r:id="rId152" ref="E204"/>
    <hyperlink r:id="rId153" ref="E205"/>
    <hyperlink r:id="rId154" ref="E208"/>
    <hyperlink r:id="rId155" ref="E209"/>
    <hyperlink r:id="rId156" location="page=99" ref="E210"/>
    <hyperlink r:id="rId157" ref="E211"/>
    <hyperlink r:id="rId158" ref="E212"/>
    <hyperlink r:id="rId159" ref="E213"/>
    <hyperlink r:id="rId160" ref="E214"/>
    <hyperlink r:id="rId161" ref="E215"/>
    <hyperlink r:id="rId162" ref="E216"/>
    <hyperlink r:id="rId163" ref="E217"/>
    <hyperlink r:id="rId164" ref="E218"/>
    <hyperlink r:id="rId165" ref="E221"/>
    <hyperlink r:id="rId166" ref="E222"/>
    <hyperlink r:id="rId167" location="page=99" ref="E223"/>
    <hyperlink r:id="rId168" ref="E224"/>
    <hyperlink r:id="rId169" ref="E225"/>
    <hyperlink r:id="rId170" ref="E226"/>
    <hyperlink r:id="rId171" ref="E227"/>
    <hyperlink r:id="rId172" ref="E228"/>
    <hyperlink r:id="rId173" ref="E229"/>
    <hyperlink r:id="rId174" ref="E230"/>
    <hyperlink r:id="rId175" ref="E231"/>
    <hyperlink r:id="rId176" ref="E232"/>
    <hyperlink r:id="rId177" ref="E233"/>
    <hyperlink r:id="rId178" ref="E234"/>
    <hyperlink r:id="rId179" ref="E237"/>
    <hyperlink r:id="rId180" ref="E238"/>
    <hyperlink r:id="rId181" ref="E239"/>
    <hyperlink r:id="rId182" ref="E240"/>
    <hyperlink r:id="rId183" ref="E241"/>
    <hyperlink r:id="rId184" ref="E242"/>
    <hyperlink r:id="rId185" ref="B245"/>
    <hyperlink r:id="rId186" ref="B246"/>
    <hyperlink r:id="rId187" ref="E247"/>
    <hyperlink r:id="rId188" ref="E249"/>
    <hyperlink r:id="rId189" ref="E251"/>
    <hyperlink r:id="rId190" ref="E252"/>
    <hyperlink r:id="rId191" ref="E253"/>
    <hyperlink r:id="rId192" ref="E255"/>
    <hyperlink r:id="rId193" ref="E256"/>
    <hyperlink r:id="rId194" location="page=388" ref="E257"/>
    <hyperlink r:id="rId195" ref="E258"/>
    <hyperlink r:id="rId196" ref="E259"/>
    <hyperlink r:id="rId197" ref="E260"/>
    <hyperlink r:id="rId198" ref="E261"/>
    <hyperlink r:id="rId199" ref="E262"/>
    <hyperlink r:id="rId200" ref="E263"/>
    <hyperlink r:id="rId201" ref="E264"/>
    <hyperlink r:id="rId202" ref="E265"/>
    <hyperlink r:id="rId203" location="v=onepage&amp;q&amp;f=false" ref="E266"/>
    <hyperlink r:id="rId204" ref="E267"/>
    <hyperlink r:id="rId205" ref="E268"/>
    <hyperlink r:id="rId206" ref="F268"/>
    <hyperlink r:id="rId207" ref="E270"/>
    <hyperlink r:id="rId208" ref="E271"/>
    <hyperlink r:id="rId209" ref="E285"/>
    <hyperlink r:id="rId210" ref="E286"/>
    <hyperlink r:id="rId211" ref="E287"/>
    <hyperlink r:id="rId212" ref="E288"/>
    <hyperlink r:id="rId213" ref="E289"/>
    <hyperlink r:id="rId214" ref="E290"/>
    <hyperlink r:id="rId215" ref="E291"/>
    <hyperlink r:id="rId216" ref="E292"/>
    <hyperlink r:id="rId217" ref="E293"/>
    <hyperlink r:id="rId218" ref="E294"/>
    <hyperlink r:id="rId219" ref="E295"/>
    <hyperlink r:id="rId220" ref="E296"/>
    <hyperlink r:id="rId221" ref="E297"/>
    <hyperlink r:id="rId222" ref="E298"/>
    <hyperlink r:id="rId223" ref="E299"/>
    <hyperlink r:id="rId224" ref="E300"/>
    <hyperlink r:id="rId225" ref="E301"/>
    <hyperlink r:id="rId226" ref="E302"/>
    <hyperlink r:id="rId227" ref="E303"/>
    <hyperlink r:id="rId228" ref="E304"/>
    <hyperlink r:id="rId229" ref="E305"/>
    <hyperlink r:id="rId230" ref="E306"/>
    <hyperlink r:id="rId231" ref="E307"/>
    <hyperlink r:id="rId232" ref="E308"/>
    <hyperlink r:id="rId233" ref="E309"/>
    <hyperlink r:id="rId234" ref="E310"/>
    <hyperlink r:id="rId235" ref="E311"/>
    <hyperlink r:id="rId236" ref="E312"/>
    <hyperlink r:id="rId237" ref="E314"/>
    <hyperlink r:id="rId238" ref="E315"/>
    <hyperlink r:id="rId239" ref="E316"/>
    <hyperlink r:id="rId240" ref="E319"/>
    <hyperlink r:id="rId241" ref="E320"/>
    <hyperlink r:id="rId242" ref="E323"/>
    <hyperlink r:id="rId243" ref="E324"/>
    <hyperlink r:id="rId244" ref="E325"/>
    <hyperlink r:id="rId245" ref="E326"/>
    <hyperlink r:id="rId246" ref="E328"/>
    <hyperlink r:id="rId247" ref="E330"/>
    <hyperlink r:id="rId248" ref="E331"/>
    <hyperlink r:id="rId249" ref="E332"/>
    <hyperlink r:id="rId250" ref="E333"/>
    <hyperlink r:id="rId251" ref="E334"/>
    <hyperlink r:id="rId252" ref="E335"/>
    <hyperlink r:id="rId253" ref="E336"/>
    <hyperlink r:id="rId254" ref="E337"/>
    <hyperlink r:id="rId255" ref="E338"/>
    <hyperlink r:id="rId256" ref="E339"/>
    <hyperlink r:id="rId257" ref="E340"/>
    <hyperlink r:id="rId258" ref="E341"/>
    <hyperlink r:id="rId259" ref="E342"/>
    <hyperlink r:id="rId260" ref="E343"/>
    <hyperlink r:id="rId261" ref="E344"/>
    <hyperlink r:id="rId262" ref="E345"/>
    <hyperlink r:id="rId263" ref="E346"/>
    <hyperlink r:id="rId264" ref="E347"/>
    <hyperlink r:id="rId265" ref="E348"/>
    <hyperlink r:id="rId266" ref="E349"/>
    <hyperlink r:id="rId267" ref="E350"/>
    <hyperlink r:id="rId268" ref="E351"/>
    <hyperlink r:id="rId269" ref="E352"/>
    <hyperlink r:id="rId270" ref="E354"/>
    <hyperlink r:id="rId271" ref="E355"/>
    <hyperlink r:id="rId272" ref="E356"/>
    <hyperlink r:id="rId273" ref="E357"/>
    <hyperlink r:id="rId274" ref="E359"/>
    <hyperlink r:id="rId275" ref="E360"/>
    <hyperlink r:id="rId276" ref="E361"/>
    <hyperlink r:id="rId277" ref="E362"/>
    <hyperlink r:id="rId278" ref="E363"/>
    <hyperlink r:id="rId279" ref="E364"/>
    <hyperlink r:id="rId280" ref="E366"/>
    <hyperlink r:id="rId281" ref="E367"/>
    <hyperlink r:id="rId282" ref="E368"/>
    <hyperlink r:id="rId283" ref="E370"/>
    <hyperlink r:id="rId284" ref="E371"/>
    <hyperlink r:id="rId285" ref="E372"/>
    <hyperlink r:id="rId286" ref="E373"/>
    <hyperlink r:id="rId287" ref="E374"/>
    <hyperlink r:id="rId288" ref="E375"/>
    <hyperlink r:id="rId289" location="fullTextFileContent" ref="E376"/>
  </hyperlinks>
  <printOptions/>
  <pageMargins bottom="1.0" footer="0.0" header="0.0" left="0.75" right="0.75" top="1.0"/>
  <pageSetup orientation="landscape"/>
  <drawing r:id="rId290"/>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7.29"/>
    <col customWidth="1" min="11" max="24" width="8.0"/>
  </cols>
  <sheetData>
    <row r="1">
      <c r="A1" s="184"/>
      <c r="B1" s="156"/>
      <c r="C1" s="156"/>
      <c r="D1" s="156"/>
      <c r="E1" s="156"/>
      <c r="F1" s="1"/>
      <c r="G1" s="1"/>
      <c r="H1" s="4"/>
      <c r="I1" s="4"/>
      <c r="J1" s="199"/>
      <c r="K1" s="4"/>
      <c r="L1" s="4"/>
      <c r="M1" s="4"/>
      <c r="N1" s="4"/>
      <c r="O1" s="4"/>
      <c r="P1" s="4"/>
      <c r="Q1" s="4"/>
      <c r="R1" s="4"/>
      <c r="S1" s="4"/>
      <c r="T1" s="4"/>
      <c r="U1" s="4"/>
      <c r="V1" s="4"/>
      <c r="W1" s="4"/>
      <c r="X1" s="4"/>
    </row>
    <row r="2" ht="14.25" customHeight="1">
      <c r="A2" s="496" t="s">
        <v>4872</v>
      </c>
      <c r="B2" s="154"/>
      <c r="C2" s="154"/>
      <c r="D2" s="154"/>
      <c r="E2" s="154"/>
      <c r="F2" s="154"/>
      <c r="G2" s="154"/>
      <c r="H2" s="154"/>
      <c r="I2" s="154"/>
      <c r="J2" s="201"/>
      <c r="K2" s="17"/>
      <c r="L2" s="17"/>
      <c r="M2" s="17"/>
      <c r="N2" s="17"/>
      <c r="O2" s="17"/>
      <c r="P2" s="17"/>
      <c r="Q2" s="17"/>
      <c r="R2" s="17"/>
      <c r="S2" s="17"/>
      <c r="T2" s="17"/>
      <c r="U2" s="17"/>
      <c r="V2" s="17"/>
      <c r="W2" s="17"/>
      <c r="X2" s="17"/>
    </row>
    <row r="3">
      <c r="A3" s="607"/>
      <c r="B3" s="465"/>
      <c r="C3" s="465"/>
      <c r="D3" s="465"/>
      <c r="E3" s="465"/>
      <c r="F3" s="465"/>
      <c r="G3" s="59"/>
      <c r="H3" s="17"/>
      <c r="I3" s="17"/>
      <c r="J3" s="201"/>
      <c r="K3" s="17"/>
      <c r="L3" s="17"/>
      <c r="M3" s="17"/>
      <c r="N3" s="17"/>
      <c r="O3" s="17"/>
      <c r="P3" s="17"/>
      <c r="Q3" s="17"/>
      <c r="R3" s="17"/>
      <c r="S3" s="17"/>
      <c r="T3" s="17"/>
      <c r="U3" s="17"/>
      <c r="V3" s="17"/>
      <c r="W3" s="17"/>
      <c r="X3" s="17"/>
    </row>
    <row r="4" ht="14.25" customHeight="1">
      <c r="A4" s="158" t="s">
        <v>4873</v>
      </c>
      <c r="B4" s="57"/>
      <c r="C4" s="57"/>
      <c r="D4" s="57"/>
      <c r="E4" s="57"/>
      <c r="F4" s="57"/>
      <c r="G4" s="57"/>
      <c r="H4" s="57"/>
      <c r="I4" s="58"/>
      <c r="J4" s="201"/>
      <c r="K4" s="17"/>
      <c r="L4" s="17"/>
      <c r="M4" s="17"/>
      <c r="N4" s="17"/>
      <c r="O4" s="17"/>
      <c r="P4" s="17"/>
      <c r="Q4" s="17"/>
      <c r="R4" s="17"/>
      <c r="S4" s="17"/>
      <c r="T4" s="17"/>
      <c r="U4" s="17"/>
      <c r="V4" s="17"/>
      <c r="W4" s="17"/>
      <c r="X4" s="17"/>
    </row>
    <row r="5" ht="27.0" customHeight="1">
      <c r="A5" s="158" t="s">
        <v>4874</v>
      </c>
      <c r="B5" s="57"/>
      <c r="C5" s="57"/>
      <c r="D5" s="57"/>
      <c r="E5" s="57"/>
      <c r="F5" s="57"/>
      <c r="G5" s="57"/>
      <c r="H5" s="57"/>
      <c r="I5" s="58"/>
      <c r="J5" s="201"/>
      <c r="K5" s="17"/>
      <c r="L5" s="17"/>
      <c r="M5" s="17"/>
      <c r="N5" s="17"/>
      <c r="O5" s="17"/>
      <c r="P5" s="17"/>
      <c r="Q5" s="17"/>
      <c r="R5" s="17"/>
      <c r="S5" s="17"/>
      <c r="T5" s="17"/>
      <c r="U5" s="17"/>
      <c r="V5" s="17"/>
      <c r="W5" s="17"/>
      <c r="X5" s="17"/>
    </row>
    <row r="6" ht="14.25" customHeight="1">
      <c r="A6" s="158" t="s">
        <v>4875</v>
      </c>
      <c r="B6" s="57"/>
      <c r="C6" s="57"/>
      <c r="D6" s="57"/>
      <c r="E6" s="57"/>
      <c r="F6" s="57"/>
      <c r="G6" s="57"/>
      <c r="H6" s="57"/>
      <c r="I6" s="58"/>
      <c r="J6" s="201"/>
      <c r="K6" s="17"/>
      <c r="L6" s="17"/>
      <c r="M6" s="17"/>
      <c r="N6" s="17"/>
      <c r="O6" s="17"/>
      <c r="P6" s="17"/>
      <c r="Q6" s="17"/>
      <c r="R6" s="17"/>
      <c r="S6" s="17"/>
      <c r="T6" s="17"/>
      <c r="U6" s="17"/>
      <c r="V6" s="17"/>
      <c r="W6" s="17"/>
      <c r="X6" s="17"/>
    </row>
    <row r="7" ht="17.25" customHeight="1">
      <c r="A7" s="158" t="s">
        <v>4876</v>
      </c>
      <c r="B7" s="57"/>
      <c r="C7" s="57"/>
      <c r="D7" s="57"/>
      <c r="E7" s="57"/>
      <c r="F7" s="57"/>
      <c r="G7" s="57"/>
      <c r="H7" s="57"/>
      <c r="I7" s="58"/>
      <c r="J7" s="201"/>
      <c r="K7" s="17"/>
      <c r="L7" s="17"/>
      <c r="M7" s="17"/>
      <c r="N7" s="17"/>
      <c r="O7" s="17"/>
      <c r="P7" s="17"/>
      <c r="Q7" s="17"/>
      <c r="R7" s="17"/>
      <c r="S7" s="17"/>
      <c r="T7" s="17"/>
      <c r="U7" s="17"/>
      <c r="V7" s="17"/>
      <c r="W7" s="17"/>
      <c r="X7" s="17"/>
    </row>
    <row r="8" ht="30.0" customHeight="1">
      <c r="A8" s="158" t="s">
        <v>4877</v>
      </c>
      <c r="B8" s="57"/>
      <c r="C8" s="57"/>
      <c r="D8" s="57"/>
      <c r="E8" s="57"/>
      <c r="F8" s="57"/>
      <c r="G8" s="57"/>
      <c r="H8" s="57"/>
      <c r="I8" s="58"/>
      <c r="J8" s="201"/>
      <c r="K8" s="17"/>
      <c r="L8" s="17"/>
      <c r="M8" s="17"/>
      <c r="N8" s="17"/>
      <c r="O8" s="17"/>
      <c r="P8" s="17"/>
      <c r="Q8" s="17"/>
      <c r="R8" s="17"/>
      <c r="S8" s="17"/>
      <c r="T8" s="17"/>
      <c r="U8" s="17"/>
      <c r="V8" s="17"/>
      <c r="W8" s="17"/>
      <c r="X8" s="17"/>
    </row>
    <row r="9" ht="15.0" customHeight="1">
      <c r="A9" s="158" t="s">
        <v>4878</v>
      </c>
      <c r="B9" s="57"/>
      <c r="C9" s="57"/>
      <c r="D9" s="57"/>
      <c r="E9" s="57"/>
      <c r="F9" s="57"/>
      <c r="G9" s="57"/>
      <c r="H9" s="57"/>
      <c r="I9" s="58"/>
      <c r="J9" s="201"/>
      <c r="K9" s="17"/>
      <c r="L9" s="17"/>
      <c r="M9" s="17"/>
      <c r="N9" s="17"/>
      <c r="O9" s="17"/>
      <c r="P9" s="17"/>
      <c r="Q9" s="17"/>
      <c r="R9" s="17"/>
      <c r="S9" s="17"/>
      <c r="T9" s="17"/>
      <c r="U9" s="17"/>
      <c r="V9" s="17"/>
      <c r="W9" s="17"/>
      <c r="X9" s="17"/>
    </row>
    <row r="10" ht="24.75" customHeight="1">
      <c r="A10" s="158" t="s">
        <v>4879</v>
      </c>
      <c r="B10" s="57"/>
      <c r="C10" s="57"/>
      <c r="D10" s="57"/>
      <c r="E10" s="57"/>
      <c r="F10" s="57"/>
      <c r="G10" s="57"/>
      <c r="H10" s="57"/>
      <c r="I10" s="58"/>
      <c r="J10" s="201"/>
      <c r="K10" s="17"/>
      <c r="L10" s="17"/>
      <c r="M10" s="17"/>
      <c r="N10" s="17"/>
      <c r="O10" s="17"/>
      <c r="P10" s="17"/>
      <c r="Q10" s="17"/>
      <c r="R10" s="17"/>
      <c r="S10" s="17"/>
      <c r="T10" s="17"/>
      <c r="U10" s="17"/>
      <c r="V10" s="17"/>
      <c r="W10" s="17"/>
      <c r="X10" s="17"/>
    </row>
    <row r="11" ht="14.25" customHeight="1">
      <c r="A11" s="158" t="s">
        <v>4880</v>
      </c>
      <c r="B11" s="57"/>
      <c r="C11" s="57"/>
      <c r="D11" s="57"/>
      <c r="E11" s="57"/>
      <c r="F11" s="57"/>
      <c r="G11" s="57"/>
      <c r="H11" s="57"/>
      <c r="I11" s="58"/>
      <c r="J11" s="201"/>
      <c r="K11" s="17"/>
      <c r="L11" s="17"/>
      <c r="M11" s="17"/>
      <c r="N11" s="17"/>
      <c r="O11" s="17"/>
      <c r="P11" s="17"/>
      <c r="Q11" s="17"/>
      <c r="R11" s="17"/>
      <c r="S11" s="17"/>
      <c r="T11" s="17"/>
      <c r="U11" s="17"/>
      <c r="V11" s="17"/>
      <c r="W11" s="17"/>
      <c r="X11" s="17"/>
    </row>
    <row r="12" ht="15.75" customHeight="1">
      <c r="A12" s="158" t="s">
        <v>4881</v>
      </c>
      <c r="B12" s="57"/>
      <c r="C12" s="57"/>
      <c r="D12" s="57"/>
      <c r="E12" s="57"/>
      <c r="F12" s="57"/>
      <c r="G12" s="57"/>
      <c r="H12" s="57"/>
      <c r="I12" s="58"/>
      <c r="J12" s="201"/>
      <c r="K12" s="17"/>
      <c r="L12" s="17"/>
      <c r="M12" s="17"/>
      <c r="N12" s="17"/>
      <c r="O12" s="17"/>
      <c r="P12" s="17"/>
      <c r="Q12" s="17"/>
      <c r="R12" s="17"/>
      <c r="S12" s="17"/>
      <c r="T12" s="17"/>
      <c r="U12" s="17"/>
      <c r="V12" s="17"/>
      <c r="W12" s="17"/>
      <c r="X12" s="17"/>
    </row>
    <row r="13" ht="213.0" customHeight="1">
      <c r="A13" s="159" t="s">
        <v>4882</v>
      </c>
      <c r="B13" s="57"/>
      <c r="C13" s="57"/>
      <c r="D13" s="57"/>
      <c r="E13" s="57"/>
      <c r="F13" s="57"/>
      <c r="G13" s="57"/>
      <c r="H13" s="57"/>
      <c r="I13" s="58"/>
      <c r="J13" s="201"/>
      <c r="K13" s="17"/>
      <c r="L13" s="17"/>
      <c r="M13" s="17"/>
      <c r="N13" s="17"/>
      <c r="O13" s="17"/>
      <c r="P13" s="17"/>
      <c r="Q13" s="17"/>
      <c r="R13" s="17"/>
      <c r="S13" s="17"/>
      <c r="T13" s="17"/>
      <c r="U13" s="17"/>
      <c r="V13" s="17"/>
      <c r="W13" s="17"/>
      <c r="X13" s="17"/>
    </row>
    <row r="14">
      <c r="A14" s="160"/>
      <c r="B14" s="161"/>
      <c r="C14" s="161"/>
      <c r="D14" s="161"/>
      <c r="E14" s="161"/>
      <c r="F14" s="160"/>
      <c r="G14" s="59"/>
      <c r="H14" s="17"/>
      <c r="I14" s="17"/>
      <c r="J14" s="201"/>
      <c r="K14" s="17"/>
      <c r="L14" s="17"/>
      <c r="M14" s="17"/>
      <c r="N14" s="17"/>
      <c r="O14" s="17"/>
      <c r="P14" s="17"/>
      <c r="Q14" s="17"/>
      <c r="R14" s="17"/>
      <c r="S14" s="17"/>
      <c r="T14" s="17"/>
      <c r="U14" s="17"/>
      <c r="V14" s="17"/>
      <c r="W14" s="17"/>
      <c r="X14" s="17"/>
    </row>
    <row r="15" ht="45.0" customHeight="1">
      <c r="A15" s="608" t="s">
        <v>7</v>
      </c>
      <c r="B15" s="68" t="s">
        <v>8</v>
      </c>
      <c r="C15" s="185" t="s">
        <v>4883</v>
      </c>
      <c r="D15" s="609" t="s">
        <v>4884</v>
      </c>
      <c r="E15" s="70" t="s">
        <v>4885</v>
      </c>
      <c r="F15" s="185" t="s">
        <v>4886</v>
      </c>
      <c r="G15" s="185" t="s">
        <v>4887</v>
      </c>
      <c r="H15" s="185" t="s">
        <v>4888</v>
      </c>
      <c r="I15" s="185" t="s">
        <v>154</v>
      </c>
      <c r="J15" s="521" t="s">
        <v>155</v>
      </c>
      <c r="K15" s="4"/>
      <c r="L15" s="4"/>
      <c r="M15" s="4"/>
      <c r="N15" s="4"/>
      <c r="O15" s="4"/>
      <c r="P15" s="4"/>
      <c r="Q15" s="4"/>
      <c r="R15" s="4"/>
      <c r="S15" s="4"/>
      <c r="T15" s="4"/>
      <c r="U15" s="4"/>
      <c r="V15" s="4"/>
      <c r="W15" s="4"/>
      <c r="X15" s="4"/>
    </row>
    <row r="16" ht="11.25" customHeight="1">
      <c r="A16" s="100" t="s">
        <v>4889</v>
      </c>
      <c r="B16" s="81" t="s">
        <v>52</v>
      </c>
      <c r="C16" s="100" t="s">
        <v>158</v>
      </c>
      <c r="D16" s="81" t="s">
        <v>1001</v>
      </c>
      <c r="E16" s="100"/>
      <c r="F16" s="610">
        <v>45497.0</v>
      </c>
      <c r="G16" s="6">
        <v>50.0</v>
      </c>
      <c r="H16" s="247" t="s">
        <v>4890</v>
      </c>
      <c r="I16" s="6">
        <v>50.0</v>
      </c>
      <c r="J16" s="218" t="s">
        <v>51</v>
      </c>
      <c r="K16" s="97"/>
      <c r="L16" s="97"/>
      <c r="M16" s="97"/>
      <c r="N16" s="97"/>
      <c r="O16" s="97"/>
      <c r="P16" s="97"/>
      <c r="Q16" s="97"/>
      <c r="R16" s="97"/>
      <c r="S16" s="97"/>
      <c r="T16" s="97"/>
      <c r="U16" s="97"/>
      <c r="V16" s="97"/>
      <c r="W16" s="97"/>
      <c r="X16" s="97"/>
      <c r="Y16" s="166"/>
      <c r="Z16" s="166"/>
    </row>
    <row r="17" ht="11.25" customHeight="1">
      <c r="A17" s="100" t="s">
        <v>4889</v>
      </c>
      <c r="B17" s="81" t="s">
        <v>52</v>
      </c>
      <c r="C17" s="147" t="s">
        <v>4891</v>
      </c>
      <c r="D17" s="81" t="s">
        <v>1001</v>
      </c>
      <c r="E17" s="104"/>
      <c r="F17" s="611">
        <v>45537.0</v>
      </c>
      <c r="G17" s="6">
        <v>50.0</v>
      </c>
      <c r="H17" s="247" t="s">
        <v>4890</v>
      </c>
      <c r="I17" s="6">
        <v>50.0</v>
      </c>
      <c r="J17" s="218" t="s">
        <v>51</v>
      </c>
      <c r="K17" s="97"/>
      <c r="L17" s="97"/>
      <c r="M17" s="97"/>
      <c r="N17" s="97"/>
      <c r="O17" s="97"/>
      <c r="P17" s="97"/>
      <c r="Q17" s="97"/>
      <c r="R17" s="97"/>
      <c r="S17" s="97"/>
      <c r="T17" s="97"/>
      <c r="U17" s="97"/>
      <c r="V17" s="97"/>
      <c r="W17" s="97"/>
      <c r="X17" s="97"/>
      <c r="Y17" s="166"/>
      <c r="Z17" s="166"/>
    </row>
    <row r="18" ht="11.25" customHeight="1">
      <c r="A18" s="100" t="s">
        <v>4889</v>
      </c>
      <c r="B18" s="81" t="s">
        <v>52</v>
      </c>
      <c r="C18" s="147" t="s">
        <v>4892</v>
      </c>
      <c r="D18" s="81" t="s">
        <v>1001</v>
      </c>
      <c r="E18" s="104"/>
      <c r="F18" s="611">
        <v>45442.0</v>
      </c>
      <c r="G18" s="6">
        <v>50.0</v>
      </c>
      <c r="H18" s="247" t="s">
        <v>4890</v>
      </c>
      <c r="I18" s="6">
        <v>50.0</v>
      </c>
      <c r="J18" s="218" t="s">
        <v>51</v>
      </c>
      <c r="K18" s="97"/>
      <c r="L18" s="97"/>
      <c r="M18" s="97"/>
      <c r="N18" s="97"/>
      <c r="O18" s="97"/>
      <c r="P18" s="97"/>
      <c r="Q18" s="97"/>
      <c r="R18" s="97"/>
      <c r="S18" s="97"/>
      <c r="T18" s="97"/>
      <c r="U18" s="97"/>
      <c r="V18" s="97"/>
      <c r="W18" s="97"/>
      <c r="X18" s="97"/>
      <c r="Y18" s="166"/>
      <c r="Z18" s="166"/>
    </row>
    <row r="19" ht="11.25" customHeight="1">
      <c r="A19" s="100" t="s">
        <v>4889</v>
      </c>
      <c r="B19" s="81" t="s">
        <v>52</v>
      </c>
      <c r="C19" s="147" t="s">
        <v>4893</v>
      </c>
      <c r="D19" s="81" t="s">
        <v>1001</v>
      </c>
      <c r="E19" s="100"/>
      <c r="F19" s="610">
        <v>45491.0</v>
      </c>
      <c r="G19" s="6">
        <v>50.0</v>
      </c>
      <c r="H19" s="247" t="s">
        <v>4890</v>
      </c>
      <c r="I19" s="6">
        <v>50.0</v>
      </c>
      <c r="J19" s="218" t="s">
        <v>51</v>
      </c>
      <c r="K19" s="97"/>
      <c r="L19" s="97"/>
      <c r="M19" s="97"/>
      <c r="N19" s="97"/>
      <c r="O19" s="97"/>
      <c r="P19" s="97"/>
      <c r="Q19" s="97"/>
      <c r="R19" s="97"/>
      <c r="S19" s="97"/>
      <c r="T19" s="97"/>
      <c r="U19" s="97"/>
      <c r="V19" s="97"/>
      <c r="W19" s="97"/>
      <c r="X19" s="97"/>
      <c r="Y19" s="166"/>
      <c r="Z19" s="166"/>
    </row>
    <row r="20" ht="11.25" customHeight="1">
      <c r="A20" s="100" t="s">
        <v>4889</v>
      </c>
      <c r="B20" s="81" t="s">
        <v>52</v>
      </c>
      <c r="C20" s="147" t="s">
        <v>4894</v>
      </c>
      <c r="D20" s="81" t="s">
        <v>1001</v>
      </c>
      <c r="E20" s="100"/>
      <c r="F20" s="610">
        <v>45597.0</v>
      </c>
      <c r="G20" s="6">
        <v>50.0</v>
      </c>
      <c r="H20" s="247" t="s">
        <v>4890</v>
      </c>
      <c r="I20" s="6">
        <v>50.0</v>
      </c>
      <c r="J20" s="218" t="s">
        <v>51</v>
      </c>
      <c r="K20" s="97"/>
      <c r="L20" s="97"/>
      <c r="M20" s="97"/>
      <c r="N20" s="97"/>
      <c r="O20" s="97"/>
      <c r="P20" s="97"/>
      <c r="Q20" s="97"/>
      <c r="R20" s="97"/>
      <c r="S20" s="97"/>
      <c r="T20" s="97"/>
      <c r="U20" s="97"/>
      <c r="V20" s="97"/>
      <c r="W20" s="97"/>
      <c r="X20" s="97"/>
      <c r="Y20" s="166"/>
      <c r="Z20" s="166"/>
    </row>
    <row r="21" ht="11.25" customHeight="1">
      <c r="A21" s="100" t="s">
        <v>4889</v>
      </c>
      <c r="B21" s="81" t="s">
        <v>52</v>
      </c>
      <c r="C21" s="147" t="s">
        <v>4895</v>
      </c>
      <c r="D21" s="81" t="s">
        <v>1001</v>
      </c>
      <c r="E21" s="147"/>
      <c r="F21" s="612">
        <v>45372.0</v>
      </c>
      <c r="G21" s="6">
        <v>50.0</v>
      </c>
      <c r="H21" s="247" t="s">
        <v>4890</v>
      </c>
      <c r="I21" s="6">
        <v>50.0</v>
      </c>
      <c r="J21" s="218" t="s">
        <v>51</v>
      </c>
      <c r="K21" s="97"/>
      <c r="L21" s="97"/>
      <c r="M21" s="97"/>
      <c r="N21" s="97"/>
      <c r="O21" s="97"/>
      <c r="P21" s="97"/>
      <c r="Q21" s="97"/>
      <c r="R21" s="97"/>
      <c r="S21" s="97"/>
      <c r="T21" s="97"/>
      <c r="U21" s="97"/>
      <c r="V21" s="97"/>
      <c r="W21" s="97"/>
      <c r="X21" s="97"/>
      <c r="Y21" s="166"/>
      <c r="Z21" s="166"/>
    </row>
    <row r="22" ht="11.25" customHeight="1">
      <c r="A22" s="100" t="s">
        <v>4889</v>
      </c>
      <c r="B22" s="81" t="s">
        <v>52</v>
      </c>
      <c r="C22" s="147" t="s">
        <v>4896</v>
      </c>
      <c r="D22" s="81" t="s">
        <v>1001</v>
      </c>
      <c r="E22" s="147"/>
      <c r="F22" s="612">
        <v>45352.0</v>
      </c>
      <c r="G22" s="6">
        <v>50.0</v>
      </c>
      <c r="H22" s="247" t="s">
        <v>4890</v>
      </c>
      <c r="I22" s="6">
        <v>50.0</v>
      </c>
      <c r="J22" s="218" t="s">
        <v>51</v>
      </c>
      <c r="K22" s="97"/>
      <c r="L22" s="97"/>
      <c r="M22" s="97"/>
      <c r="N22" s="97"/>
      <c r="O22" s="97"/>
      <c r="P22" s="97"/>
      <c r="Q22" s="97"/>
      <c r="R22" s="97"/>
      <c r="S22" s="97"/>
      <c r="T22" s="97"/>
      <c r="U22" s="97"/>
      <c r="V22" s="97"/>
      <c r="W22" s="97"/>
      <c r="X22" s="97"/>
      <c r="Y22" s="166"/>
      <c r="Z22" s="166"/>
    </row>
    <row r="23" ht="11.25" customHeight="1">
      <c r="A23" s="100" t="s">
        <v>4889</v>
      </c>
      <c r="B23" s="81" t="s">
        <v>52</v>
      </c>
      <c r="C23" s="147" t="s">
        <v>4897</v>
      </c>
      <c r="D23" s="81" t="s">
        <v>1001</v>
      </c>
      <c r="E23" s="147"/>
      <c r="F23" s="612">
        <v>45301.0</v>
      </c>
      <c r="G23" s="6">
        <v>50.0</v>
      </c>
      <c r="H23" s="247" t="s">
        <v>4890</v>
      </c>
      <c r="I23" s="6">
        <v>50.0</v>
      </c>
      <c r="J23" s="218" t="s">
        <v>51</v>
      </c>
      <c r="K23" s="97"/>
      <c r="L23" s="97"/>
      <c r="M23" s="97"/>
      <c r="N23" s="97"/>
      <c r="O23" s="97"/>
      <c r="P23" s="97"/>
      <c r="Q23" s="97"/>
      <c r="R23" s="97"/>
      <c r="S23" s="97"/>
      <c r="T23" s="97"/>
      <c r="U23" s="97"/>
      <c r="V23" s="97"/>
      <c r="W23" s="97"/>
      <c r="X23" s="97"/>
      <c r="Y23" s="166"/>
      <c r="Z23" s="166"/>
    </row>
    <row r="24" ht="11.25" customHeight="1">
      <c r="A24" s="100" t="s">
        <v>4889</v>
      </c>
      <c r="B24" s="81" t="s">
        <v>52</v>
      </c>
      <c r="C24" s="147" t="s">
        <v>4897</v>
      </c>
      <c r="D24" s="81" t="s">
        <v>1001</v>
      </c>
      <c r="E24" s="147"/>
      <c r="F24" s="612">
        <v>45454.0</v>
      </c>
      <c r="G24" s="6">
        <v>50.0</v>
      </c>
      <c r="H24" s="247" t="s">
        <v>4890</v>
      </c>
      <c r="I24" s="6">
        <v>50.0</v>
      </c>
      <c r="J24" s="218" t="s">
        <v>51</v>
      </c>
      <c r="K24" s="97"/>
      <c r="L24" s="97"/>
      <c r="M24" s="97"/>
      <c r="N24" s="97"/>
      <c r="O24" s="97"/>
      <c r="P24" s="97"/>
      <c r="Q24" s="97"/>
      <c r="R24" s="97"/>
      <c r="S24" s="97"/>
      <c r="T24" s="97"/>
      <c r="U24" s="97"/>
      <c r="V24" s="97"/>
      <c r="W24" s="97"/>
      <c r="X24" s="97"/>
      <c r="Y24" s="166"/>
      <c r="Z24" s="166"/>
    </row>
    <row r="25" ht="11.25" customHeight="1">
      <c r="A25" s="100" t="s">
        <v>4889</v>
      </c>
      <c r="B25" s="81" t="s">
        <v>52</v>
      </c>
      <c r="C25" s="147" t="s">
        <v>4898</v>
      </c>
      <c r="D25" s="81" t="s">
        <v>1001</v>
      </c>
      <c r="E25" s="147"/>
      <c r="F25" s="612">
        <v>45587.0</v>
      </c>
      <c r="G25" s="6">
        <v>50.0</v>
      </c>
      <c r="H25" s="247" t="s">
        <v>4890</v>
      </c>
      <c r="I25" s="6">
        <v>50.0</v>
      </c>
      <c r="J25" s="218" t="s">
        <v>51</v>
      </c>
      <c r="K25" s="97"/>
      <c r="L25" s="97"/>
      <c r="M25" s="97"/>
      <c r="N25" s="97"/>
      <c r="O25" s="97"/>
      <c r="P25" s="97"/>
      <c r="Q25" s="97"/>
      <c r="R25" s="97"/>
      <c r="S25" s="97"/>
      <c r="T25" s="97"/>
      <c r="U25" s="97"/>
      <c r="V25" s="97"/>
      <c r="W25" s="97"/>
      <c r="X25" s="97"/>
      <c r="Y25" s="166"/>
      <c r="Z25" s="166"/>
    </row>
    <row r="26" ht="11.25" customHeight="1">
      <c r="A26" s="100" t="s">
        <v>4889</v>
      </c>
      <c r="B26" s="81" t="s">
        <v>52</v>
      </c>
      <c r="C26" s="147" t="s">
        <v>4899</v>
      </c>
      <c r="D26" s="81" t="s">
        <v>1001</v>
      </c>
      <c r="E26" s="147"/>
      <c r="F26" s="612">
        <v>45599.0</v>
      </c>
      <c r="G26" s="6">
        <v>50.0</v>
      </c>
      <c r="H26" s="247" t="s">
        <v>4890</v>
      </c>
      <c r="I26" s="6">
        <v>50.0</v>
      </c>
      <c r="J26" s="218" t="s">
        <v>51</v>
      </c>
      <c r="K26" s="97"/>
      <c r="L26" s="97"/>
      <c r="M26" s="97"/>
      <c r="N26" s="97"/>
      <c r="O26" s="97"/>
      <c r="P26" s="97"/>
      <c r="Q26" s="97"/>
      <c r="R26" s="97"/>
      <c r="S26" s="97"/>
      <c r="T26" s="97"/>
      <c r="U26" s="97"/>
      <c r="V26" s="97"/>
      <c r="W26" s="97"/>
      <c r="X26" s="97"/>
      <c r="Y26" s="166"/>
      <c r="Z26" s="166"/>
    </row>
    <row r="27" ht="11.25" customHeight="1">
      <c r="A27" s="100" t="s">
        <v>4889</v>
      </c>
      <c r="B27" s="81" t="s">
        <v>52</v>
      </c>
      <c r="C27" s="147" t="s">
        <v>4900</v>
      </c>
      <c r="D27" s="81" t="s">
        <v>1001</v>
      </c>
      <c r="E27" s="147"/>
      <c r="F27" s="612">
        <v>45628.0</v>
      </c>
      <c r="G27" s="6">
        <v>50.0</v>
      </c>
      <c r="H27" s="247" t="s">
        <v>4890</v>
      </c>
      <c r="I27" s="6">
        <v>50.0</v>
      </c>
      <c r="J27" s="218" t="s">
        <v>51</v>
      </c>
      <c r="K27" s="97"/>
      <c r="L27" s="97"/>
      <c r="M27" s="97"/>
      <c r="N27" s="97"/>
      <c r="O27" s="97"/>
      <c r="P27" s="97"/>
      <c r="Q27" s="97"/>
      <c r="R27" s="97"/>
      <c r="S27" s="97"/>
      <c r="T27" s="97"/>
      <c r="U27" s="97"/>
      <c r="V27" s="97"/>
      <c r="W27" s="97"/>
      <c r="X27" s="97"/>
      <c r="Y27" s="166"/>
      <c r="Z27" s="166"/>
    </row>
    <row r="28" ht="11.25" customHeight="1">
      <c r="A28" s="100" t="s">
        <v>4889</v>
      </c>
      <c r="B28" s="81" t="s">
        <v>52</v>
      </c>
      <c r="C28" s="147" t="s">
        <v>4901</v>
      </c>
      <c r="D28" s="81" t="s">
        <v>1001</v>
      </c>
      <c r="E28" s="147"/>
      <c r="F28" s="612">
        <v>45332.0</v>
      </c>
      <c r="G28" s="6">
        <v>50.0</v>
      </c>
      <c r="H28" s="247" t="s">
        <v>4890</v>
      </c>
      <c r="I28" s="6">
        <v>50.0</v>
      </c>
      <c r="J28" s="218" t="s">
        <v>51</v>
      </c>
      <c r="K28" s="97"/>
      <c r="L28" s="97"/>
      <c r="M28" s="97"/>
      <c r="N28" s="97"/>
      <c r="O28" s="97"/>
      <c r="P28" s="97"/>
      <c r="Q28" s="97"/>
      <c r="R28" s="97"/>
      <c r="S28" s="97"/>
      <c r="T28" s="97"/>
      <c r="U28" s="97"/>
      <c r="V28" s="97"/>
      <c r="W28" s="97"/>
      <c r="X28" s="97"/>
      <c r="Y28" s="166"/>
      <c r="Z28" s="166"/>
    </row>
    <row r="29" ht="11.25" customHeight="1">
      <c r="A29" s="100" t="s">
        <v>183</v>
      </c>
      <c r="B29" s="81" t="s">
        <v>52</v>
      </c>
      <c r="C29" s="100" t="s">
        <v>4902</v>
      </c>
      <c r="D29" s="81" t="s">
        <v>1001</v>
      </c>
      <c r="E29" s="248" t="s">
        <v>4903</v>
      </c>
      <c r="F29" s="613">
        <v>45315.0</v>
      </c>
      <c r="G29" s="252">
        <v>50.0</v>
      </c>
      <c r="H29" s="247"/>
      <c r="I29" s="6">
        <v>50.0</v>
      </c>
      <c r="J29" s="100" t="s">
        <v>183</v>
      </c>
      <c r="K29" s="97"/>
      <c r="L29" s="97"/>
      <c r="M29" s="97"/>
      <c r="N29" s="97"/>
      <c r="O29" s="97"/>
      <c r="P29" s="97"/>
      <c r="Q29" s="97"/>
      <c r="R29" s="97"/>
      <c r="S29" s="97"/>
      <c r="T29" s="97"/>
      <c r="U29" s="97"/>
      <c r="V29" s="97"/>
      <c r="W29" s="97"/>
      <c r="X29" s="97"/>
      <c r="Y29" s="166"/>
      <c r="Z29" s="166"/>
    </row>
    <row r="30" ht="11.25" customHeight="1">
      <c r="A30" s="100" t="s">
        <v>183</v>
      </c>
      <c r="B30" s="81" t="s">
        <v>52</v>
      </c>
      <c r="C30" s="147" t="s">
        <v>4902</v>
      </c>
      <c r="D30" s="75" t="s">
        <v>1001</v>
      </c>
      <c r="E30" s="614" t="s">
        <v>4903</v>
      </c>
      <c r="F30" s="613">
        <v>45359.0</v>
      </c>
      <c r="G30" s="615">
        <v>50.0</v>
      </c>
      <c r="H30" s="524"/>
      <c r="I30" s="6">
        <v>50.0</v>
      </c>
      <c r="J30" s="100" t="s">
        <v>183</v>
      </c>
      <c r="K30" s="97"/>
      <c r="L30" s="97"/>
      <c r="M30" s="97"/>
      <c r="N30" s="97"/>
      <c r="O30" s="97"/>
      <c r="P30" s="97"/>
      <c r="Q30" s="97"/>
      <c r="R30" s="97"/>
      <c r="S30" s="97"/>
      <c r="T30" s="97"/>
      <c r="U30" s="97"/>
      <c r="V30" s="97"/>
      <c r="W30" s="97"/>
      <c r="X30" s="97"/>
      <c r="Y30" s="166"/>
      <c r="Z30" s="166"/>
    </row>
    <row r="31" ht="11.25" customHeight="1">
      <c r="A31" s="100" t="s">
        <v>183</v>
      </c>
      <c r="B31" s="81" t="s">
        <v>52</v>
      </c>
      <c r="C31" s="147" t="s">
        <v>4904</v>
      </c>
      <c r="D31" s="81" t="s">
        <v>1001</v>
      </c>
      <c r="E31" s="248" t="s">
        <v>4905</v>
      </c>
      <c r="F31" s="613">
        <v>45448.0</v>
      </c>
      <c r="G31" s="616">
        <v>50.0</v>
      </c>
      <c r="H31" s="250"/>
      <c r="I31" s="6">
        <v>50.0</v>
      </c>
      <c r="J31" s="100" t="s">
        <v>183</v>
      </c>
      <c r="K31" s="97"/>
      <c r="L31" s="97"/>
      <c r="M31" s="97"/>
      <c r="N31" s="97"/>
      <c r="O31" s="97"/>
      <c r="P31" s="97"/>
      <c r="Q31" s="97"/>
      <c r="R31" s="97"/>
      <c r="S31" s="97"/>
      <c r="T31" s="97"/>
      <c r="U31" s="97"/>
      <c r="V31" s="97"/>
      <c r="W31" s="97"/>
      <c r="X31" s="97"/>
      <c r="Y31" s="166"/>
      <c r="Z31" s="166"/>
    </row>
    <row r="32" ht="11.25" customHeight="1">
      <c r="A32" s="100" t="s">
        <v>183</v>
      </c>
      <c r="B32" s="81" t="s">
        <v>52</v>
      </c>
      <c r="C32" s="147" t="s">
        <v>4906</v>
      </c>
      <c r="D32" s="81" t="s">
        <v>1001</v>
      </c>
      <c r="E32" s="248" t="s">
        <v>4907</v>
      </c>
      <c r="F32" s="613">
        <v>45498.0</v>
      </c>
      <c r="G32" s="616">
        <v>50.0</v>
      </c>
      <c r="H32" s="250"/>
      <c r="I32" s="6">
        <v>50.0</v>
      </c>
      <c r="J32" s="100" t="s">
        <v>183</v>
      </c>
      <c r="K32" s="97"/>
      <c r="L32" s="97"/>
      <c r="M32" s="97"/>
      <c r="N32" s="97"/>
      <c r="O32" s="97"/>
      <c r="P32" s="97"/>
      <c r="Q32" s="97"/>
      <c r="R32" s="97"/>
      <c r="S32" s="97"/>
      <c r="T32" s="97"/>
      <c r="U32" s="97"/>
      <c r="V32" s="97"/>
      <c r="W32" s="97"/>
      <c r="X32" s="97"/>
      <c r="Y32" s="166"/>
      <c r="Z32" s="166"/>
    </row>
    <row r="33" ht="11.25" customHeight="1">
      <c r="A33" s="100" t="s">
        <v>183</v>
      </c>
      <c r="B33" s="81" t="s">
        <v>52</v>
      </c>
      <c r="C33" s="147" t="s">
        <v>4908</v>
      </c>
      <c r="D33" s="101" t="s">
        <v>1001</v>
      </c>
      <c r="E33" s="617" t="s">
        <v>4909</v>
      </c>
      <c r="F33" s="613">
        <v>45575.0</v>
      </c>
      <c r="G33" s="618">
        <v>50.0</v>
      </c>
      <c r="H33" s="412"/>
      <c r="I33" s="6">
        <v>50.0</v>
      </c>
      <c r="J33" s="100" t="s">
        <v>183</v>
      </c>
      <c r="K33" s="97"/>
      <c r="L33" s="97"/>
      <c r="M33" s="97"/>
      <c r="N33" s="97"/>
      <c r="O33" s="97"/>
      <c r="P33" s="97"/>
      <c r="Q33" s="97"/>
      <c r="R33" s="97"/>
      <c r="S33" s="97"/>
      <c r="T33" s="97"/>
      <c r="U33" s="97"/>
      <c r="V33" s="97"/>
      <c r="W33" s="97"/>
      <c r="X33" s="97"/>
      <c r="Y33" s="166"/>
      <c r="Z33" s="166"/>
    </row>
    <row r="34" ht="11.25" customHeight="1">
      <c r="A34" s="100" t="s">
        <v>183</v>
      </c>
      <c r="B34" s="101" t="s">
        <v>52</v>
      </c>
      <c r="C34" s="147" t="s">
        <v>4910</v>
      </c>
      <c r="D34" s="101" t="s">
        <v>242</v>
      </c>
      <c r="E34" s="147" t="s">
        <v>4911</v>
      </c>
      <c r="F34" s="619">
        <v>45496.0</v>
      </c>
      <c r="G34" s="618">
        <v>50.0</v>
      </c>
      <c r="H34" s="412"/>
      <c r="I34" s="6">
        <v>50.0</v>
      </c>
      <c r="J34" s="100" t="s">
        <v>183</v>
      </c>
      <c r="K34" s="97"/>
      <c r="L34" s="97"/>
      <c r="M34" s="97"/>
      <c r="N34" s="97"/>
      <c r="O34" s="97"/>
      <c r="P34" s="97"/>
      <c r="Q34" s="97"/>
      <c r="R34" s="97"/>
      <c r="S34" s="97"/>
      <c r="T34" s="97"/>
      <c r="U34" s="97"/>
      <c r="V34" s="97"/>
      <c r="W34" s="97"/>
      <c r="X34" s="97"/>
      <c r="Y34" s="166"/>
      <c r="Z34" s="166"/>
    </row>
    <row r="35" ht="11.25" customHeight="1">
      <c r="A35" s="100" t="s">
        <v>4912</v>
      </c>
      <c r="B35" s="81" t="s">
        <v>52</v>
      </c>
      <c r="C35" s="100" t="s">
        <v>4913</v>
      </c>
      <c r="D35" s="81" t="s">
        <v>4914</v>
      </c>
      <c r="E35" s="620" t="s">
        <v>4915</v>
      </c>
      <c r="F35" s="81" t="s">
        <v>4916</v>
      </c>
      <c r="G35" s="81">
        <v>50.0</v>
      </c>
      <c r="H35" s="247" t="s">
        <v>4917</v>
      </c>
      <c r="I35" s="81">
        <v>100.0</v>
      </c>
      <c r="J35" s="100" t="s">
        <v>57</v>
      </c>
      <c r="K35" s="97"/>
      <c r="L35" s="97"/>
      <c r="M35" s="97"/>
      <c r="N35" s="97"/>
      <c r="O35" s="97"/>
      <c r="P35" s="97"/>
      <c r="Q35" s="97"/>
      <c r="R35" s="97"/>
      <c r="S35" s="97"/>
      <c r="T35" s="97"/>
      <c r="U35" s="97"/>
      <c r="V35" s="97"/>
      <c r="W35" s="97"/>
      <c r="X35" s="97"/>
      <c r="Y35" s="166"/>
      <c r="Z35" s="166"/>
    </row>
    <row r="36" ht="11.25" customHeight="1">
      <c r="A36" s="228" t="s">
        <v>4918</v>
      </c>
      <c r="B36" s="214" t="s">
        <v>52</v>
      </c>
      <c r="C36" s="228" t="s">
        <v>4919</v>
      </c>
      <c r="D36" s="367" t="s">
        <v>4920</v>
      </c>
      <c r="E36" s="620" t="s">
        <v>4921</v>
      </c>
      <c r="F36" s="367" t="s">
        <v>4916</v>
      </c>
      <c r="G36" s="214">
        <v>50.0</v>
      </c>
      <c r="H36" s="325" t="s">
        <v>4922</v>
      </c>
      <c r="I36" s="214">
        <v>75.0</v>
      </c>
      <c r="J36" s="228" t="s">
        <v>57</v>
      </c>
      <c r="K36" s="97"/>
      <c r="L36" s="97"/>
      <c r="M36" s="97"/>
      <c r="N36" s="97"/>
      <c r="O36" s="97"/>
      <c r="P36" s="97"/>
      <c r="Q36" s="97"/>
      <c r="R36" s="97"/>
      <c r="S36" s="97"/>
      <c r="T36" s="97"/>
      <c r="U36" s="97"/>
      <c r="V36" s="97"/>
      <c r="W36" s="97"/>
      <c r="X36" s="97"/>
      <c r="Y36" s="166"/>
      <c r="Z36" s="166"/>
    </row>
    <row r="37" ht="11.25" customHeight="1">
      <c r="A37" s="100" t="s">
        <v>58</v>
      </c>
      <c r="B37" s="81" t="s">
        <v>52</v>
      </c>
      <c r="C37" s="100" t="s">
        <v>4923</v>
      </c>
      <c r="D37" s="81" t="s">
        <v>1001</v>
      </c>
      <c r="E37" s="148" t="s">
        <v>4924</v>
      </c>
      <c r="F37" s="610" t="s">
        <v>4925</v>
      </c>
      <c r="G37" s="81">
        <v>50.0</v>
      </c>
      <c r="H37" s="81"/>
      <c r="I37" s="81">
        <v>100.0</v>
      </c>
      <c r="J37" s="100" t="s">
        <v>58</v>
      </c>
      <c r="K37" s="97"/>
      <c r="L37" s="97"/>
      <c r="M37" s="97"/>
      <c r="N37" s="97"/>
      <c r="O37" s="97"/>
      <c r="P37" s="97"/>
      <c r="Q37" s="97"/>
      <c r="R37" s="97"/>
      <c r="S37" s="97"/>
      <c r="T37" s="97"/>
      <c r="U37" s="97"/>
      <c r="V37" s="97"/>
      <c r="W37" s="97"/>
      <c r="X37" s="97"/>
      <c r="Y37" s="166"/>
      <c r="Z37" s="166"/>
    </row>
    <row r="38" ht="11.25" customHeight="1">
      <c r="A38" s="621" t="s">
        <v>58</v>
      </c>
      <c r="B38" s="266" t="s">
        <v>52</v>
      </c>
      <c r="C38" s="621" t="s">
        <v>4926</v>
      </c>
      <c r="D38" s="266" t="s">
        <v>1001</v>
      </c>
      <c r="E38" s="622"/>
      <c r="F38" s="610">
        <v>45646.0</v>
      </c>
      <c r="G38" s="81">
        <v>10.0</v>
      </c>
      <c r="H38" s="81"/>
      <c r="I38" s="81">
        <v>50.0</v>
      </c>
      <c r="J38" s="100" t="s">
        <v>58</v>
      </c>
      <c r="K38" s="97"/>
      <c r="L38" s="97"/>
      <c r="M38" s="97"/>
      <c r="N38" s="97"/>
      <c r="O38" s="97"/>
      <c r="P38" s="97"/>
      <c r="Q38" s="97"/>
      <c r="R38" s="97"/>
      <c r="S38" s="97"/>
      <c r="T38" s="97"/>
      <c r="U38" s="97"/>
      <c r="V38" s="97"/>
      <c r="W38" s="97"/>
      <c r="X38" s="97"/>
      <c r="Y38" s="166"/>
      <c r="Z38" s="166"/>
    </row>
    <row r="39" ht="11.25" customHeight="1">
      <c r="A39" s="100" t="s">
        <v>58</v>
      </c>
      <c r="B39" s="81" t="s">
        <v>52</v>
      </c>
      <c r="C39" s="419" t="s">
        <v>4927</v>
      </c>
      <c r="D39" s="7" t="s">
        <v>4928</v>
      </c>
      <c r="E39" s="139" t="s">
        <v>4929</v>
      </c>
      <c r="F39" s="6" t="s">
        <v>4930</v>
      </c>
      <c r="G39" s="323">
        <v>50.0</v>
      </c>
      <c r="H39" s="323"/>
      <c r="I39" s="323">
        <v>50.0</v>
      </c>
      <c r="J39" s="100" t="s">
        <v>58</v>
      </c>
      <c r="K39" s="97"/>
      <c r="L39" s="97"/>
      <c r="M39" s="97"/>
      <c r="N39" s="97"/>
      <c r="O39" s="97"/>
      <c r="P39" s="97"/>
      <c r="Q39" s="97"/>
      <c r="R39" s="97"/>
      <c r="S39" s="97"/>
      <c r="T39" s="97"/>
      <c r="U39" s="97"/>
      <c r="V39" s="97"/>
      <c r="W39" s="97"/>
      <c r="X39" s="97"/>
      <c r="Y39" s="166"/>
      <c r="Z39" s="166"/>
    </row>
    <row r="40" ht="11.25" customHeight="1">
      <c r="A40" s="100" t="s">
        <v>59</v>
      </c>
      <c r="B40" s="81" t="s">
        <v>52</v>
      </c>
      <c r="C40" s="100" t="s">
        <v>4931</v>
      </c>
      <c r="D40" s="81" t="s">
        <v>242</v>
      </c>
      <c r="E40" s="377" t="s">
        <v>248</v>
      </c>
      <c r="F40" s="81"/>
      <c r="G40" s="81">
        <v>50.0</v>
      </c>
      <c r="H40" s="247" t="s">
        <v>4932</v>
      </c>
      <c r="I40" s="6">
        <v>250.0</v>
      </c>
      <c r="J40" s="100" t="s">
        <v>59</v>
      </c>
      <c r="K40" s="97"/>
      <c r="L40" s="97"/>
      <c r="M40" s="97"/>
      <c r="N40" s="97"/>
      <c r="O40" s="97"/>
      <c r="P40" s="97"/>
      <c r="Q40" s="97"/>
      <c r="R40" s="97"/>
      <c r="S40" s="97"/>
      <c r="T40" s="97"/>
      <c r="U40" s="97"/>
      <c r="V40" s="97"/>
      <c r="W40" s="97"/>
      <c r="X40" s="97"/>
      <c r="Y40" s="166"/>
      <c r="Z40" s="166"/>
    </row>
    <row r="41" ht="11.25" customHeight="1">
      <c r="A41" s="100" t="s">
        <v>59</v>
      </c>
      <c r="B41" s="81" t="s">
        <v>52</v>
      </c>
      <c r="C41" s="623" t="s">
        <v>4933</v>
      </c>
      <c r="D41" s="75" t="s">
        <v>477</v>
      </c>
      <c r="E41" s="624" t="s">
        <v>4934</v>
      </c>
      <c r="F41" s="75"/>
      <c r="G41" s="523">
        <v>10.0</v>
      </c>
      <c r="H41" s="524">
        <v>5.0</v>
      </c>
      <c r="I41" s="6">
        <v>50.0</v>
      </c>
      <c r="J41" s="100" t="s">
        <v>59</v>
      </c>
      <c r="K41" s="97"/>
      <c r="L41" s="97"/>
      <c r="M41" s="97"/>
      <c r="N41" s="97"/>
      <c r="O41" s="97"/>
      <c r="P41" s="97"/>
      <c r="Q41" s="97"/>
      <c r="R41" s="97"/>
      <c r="S41" s="97"/>
      <c r="T41" s="97"/>
      <c r="U41" s="97"/>
      <c r="V41" s="97"/>
      <c r="W41" s="97"/>
      <c r="X41" s="97"/>
      <c r="Y41" s="166"/>
      <c r="Z41" s="166"/>
    </row>
    <row r="42" ht="11.25" customHeight="1">
      <c r="A42" s="100" t="s">
        <v>59</v>
      </c>
      <c r="B42" s="81" t="s">
        <v>52</v>
      </c>
      <c r="C42" s="147" t="s">
        <v>4935</v>
      </c>
      <c r="D42" s="81" t="s">
        <v>242</v>
      </c>
      <c r="E42" s="377" t="s">
        <v>4936</v>
      </c>
      <c r="F42" s="81"/>
      <c r="G42" s="82">
        <v>10.0</v>
      </c>
      <c r="H42" s="524">
        <v>5.0</v>
      </c>
      <c r="I42" s="6">
        <v>50.0</v>
      </c>
      <c r="J42" s="100" t="s">
        <v>59</v>
      </c>
      <c r="K42" s="97"/>
      <c r="L42" s="97"/>
      <c r="M42" s="97"/>
      <c r="N42" s="97"/>
      <c r="O42" s="97"/>
      <c r="P42" s="97"/>
      <c r="Q42" s="97"/>
      <c r="R42" s="97"/>
      <c r="S42" s="97"/>
      <c r="T42" s="97"/>
      <c r="U42" s="97"/>
      <c r="V42" s="97"/>
      <c r="W42" s="97"/>
      <c r="X42" s="97"/>
      <c r="Y42" s="166"/>
      <c r="Z42" s="166"/>
    </row>
    <row r="43" ht="11.25" customHeight="1">
      <c r="A43" s="147" t="s">
        <v>4937</v>
      </c>
      <c r="B43" s="101" t="s">
        <v>52</v>
      </c>
      <c r="C43" s="222" t="s">
        <v>4938</v>
      </c>
      <c r="D43" s="101"/>
      <c r="E43" s="625" t="s">
        <v>4939</v>
      </c>
      <c r="F43" s="101"/>
      <c r="G43" s="101">
        <v>50.0</v>
      </c>
      <c r="H43" s="579"/>
      <c r="I43" s="101">
        <v>50.0</v>
      </c>
      <c r="J43" s="147" t="s">
        <v>4937</v>
      </c>
      <c r="K43" s="97"/>
      <c r="L43" s="97"/>
      <c r="M43" s="97"/>
      <c r="N43" s="97"/>
      <c r="O43" s="97"/>
      <c r="P43" s="97"/>
      <c r="Q43" s="97"/>
      <c r="R43" s="97"/>
      <c r="S43" s="97"/>
      <c r="T43" s="97"/>
      <c r="U43" s="97"/>
      <c r="V43" s="97"/>
      <c r="W43" s="97"/>
      <c r="X43" s="97"/>
      <c r="Y43" s="166"/>
      <c r="Z43" s="166"/>
    </row>
    <row r="44" ht="11.25" customHeight="1">
      <c r="A44" s="190" t="s">
        <v>4940</v>
      </c>
      <c r="B44" s="493" t="s">
        <v>52</v>
      </c>
      <c r="C44" s="100" t="s">
        <v>4941</v>
      </c>
      <c r="D44" s="323" t="s">
        <v>4942</v>
      </c>
      <c r="E44" s="377" t="s">
        <v>4943</v>
      </c>
      <c r="F44" s="323"/>
      <c r="G44" s="323">
        <v>50.0</v>
      </c>
      <c r="H44" s="542" t="s">
        <v>4944</v>
      </c>
      <c r="I44" s="323">
        <v>50.0</v>
      </c>
      <c r="J44" s="190" t="s">
        <v>4940</v>
      </c>
      <c r="K44" s="97"/>
      <c r="L44" s="97"/>
      <c r="M44" s="97"/>
      <c r="N44" s="97"/>
      <c r="O44" s="97"/>
      <c r="P44" s="97"/>
      <c r="Q44" s="97"/>
      <c r="R44" s="97"/>
      <c r="S44" s="97"/>
      <c r="T44" s="97"/>
      <c r="U44" s="97"/>
      <c r="V44" s="97"/>
      <c r="W44" s="97"/>
      <c r="X44" s="97"/>
      <c r="Y44" s="166"/>
      <c r="Z44" s="166"/>
    </row>
    <row r="45" ht="11.25" customHeight="1">
      <c r="A45" s="100" t="s">
        <v>74</v>
      </c>
      <c r="B45" s="81" t="s">
        <v>3785</v>
      </c>
      <c r="C45" s="100" t="s">
        <v>4945</v>
      </c>
      <c r="D45" s="81" t="s">
        <v>3771</v>
      </c>
      <c r="E45" s="354" t="s">
        <v>3832</v>
      </c>
      <c r="F45" s="81"/>
      <c r="G45" s="323">
        <v>100.0</v>
      </c>
      <c r="H45" s="542">
        <v>1.0</v>
      </c>
      <c r="I45" s="323">
        <v>100.0</v>
      </c>
      <c r="J45" s="100" t="s">
        <v>74</v>
      </c>
      <c r="K45" s="97"/>
      <c r="L45" s="97"/>
      <c r="M45" s="97"/>
      <c r="N45" s="97"/>
      <c r="O45" s="97"/>
      <c r="P45" s="97"/>
      <c r="Q45" s="97"/>
      <c r="R45" s="97"/>
      <c r="S45" s="97"/>
      <c r="T45" s="97"/>
      <c r="U45" s="97"/>
      <c r="V45" s="97"/>
      <c r="W45" s="97"/>
      <c r="X45" s="97"/>
      <c r="Y45" s="166"/>
      <c r="Z45" s="166"/>
    </row>
    <row r="46" ht="11.25" customHeight="1">
      <c r="A46" s="100" t="s">
        <v>75</v>
      </c>
      <c r="B46" s="101" t="s">
        <v>52</v>
      </c>
      <c r="C46" s="222" t="s">
        <v>4938</v>
      </c>
      <c r="D46" s="101" t="s">
        <v>4942</v>
      </c>
      <c r="E46" s="625" t="s">
        <v>4939</v>
      </c>
      <c r="F46" s="101"/>
      <c r="G46" s="101">
        <v>50.0</v>
      </c>
      <c r="H46" s="579" t="s">
        <v>4946</v>
      </c>
      <c r="I46" s="101">
        <v>50.0</v>
      </c>
      <c r="J46" s="100" t="s">
        <v>75</v>
      </c>
      <c r="K46" s="97"/>
      <c r="L46" s="97"/>
      <c r="M46" s="97"/>
      <c r="N46" s="97"/>
      <c r="O46" s="97"/>
      <c r="P46" s="97"/>
      <c r="Q46" s="97"/>
      <c r="R46" s="97"/>
      <c r="S46" s="97"/>
      <c r="T46" s="97"/>
      <c r="U46" s="97"/>
      <c r="V46" s="97"/>
      <c r="W46" s="97"/>
      <c r="X46" s="97"/>
      <c r="Y46" s="166"/>
      <c r="Z46" s="166"/>
    </row>
    <row r="47" ht="11.25" customHeight="1">
      <c r="A47" s="190" t="s">
        <v>76</v>
      </c>
      <c r="B47" s="323" t="s">
        <v>3785</v>
      </c>
      <c r="C47" s="190" t="s">
        <v>4947</v>
      </c>
      <c r="D47" s="323"/>
      <c r="E47" s="626" t="s">
        <v>3832</v>
      </c>
      <c r="F47" s="323"/>
      <c r="G47" s="323">
        <v>100.0</v>
      </c>
      <c r="H47" s="542">
        <v>1.0</v>
      </c>
      <c r="I47" s="323">
        <v>100.0</v>
      </c>
      <c r="J47" s="190" t="s">
        <v>76</v>
      </c>
      <c r="K47" s="97"/>
      <c r="L47" s="97"/>
      <c r="M47" s="97"/>
      <c r="N47" s="97"/>
      <c r="O47" s="97"/>
      <c r="P47" s="97"/>
      <c r="Q47" s="97"/>
      <c r="R47" s="97"/>
      <c r="S47" s="97"/>
      <c r="T47" s="97"/>
      <c r="U47" s="97"/>
      <c r="V47" s="97"/>
      <c r="W47" s="97"/>
      <c r="X47" s="97"/>
      <c r="Y47" s="166"/>
      <c r="Z47" s="166"/>
    </row>
    <row r="48" ht="11.25" customHeight="1">
      <c r="A48" s="147" t="s">
        <v>78</v>
      </c>
      <c r="B48" s="101" t="s">
        <v>52</v>
      </c>
      <c r="C48" s="222" t="s">
        <v>4938</v>
      </c>
      <c r="D48" s="101"/>
      <c r="E48" s="625" t="s">
        <v>4939</v>
      </c>
      <c r="F48" s="101"/>
      <c r="G48" s="101">
        <v>50.0</v>
      </c>
      <c r="H48" s="579"/>
      <c r="I48" s="101">
        <v>50.0</v>
      </c>
      <c r="J48" s="147" t="s">
        <v>78</v>
      </c>
      <c r="K48" s="97"/>
      <c r="L48" s="97"/>
      <c r="M48" s="97"/>
      <c r="N48" s="97"/>
      <c r="O48" s="97"/>
      <c r="P48" s="97"/>
      <c r="Q48" s="97"/>
      <c r="R48" s="97"/>
      <c r="S48" s="97"/>
      <c r="T48" s="97"/>
      <c r="U48" s="97"/>
      <c r="V48" s="97"/>
      <c r="W48" s="97"/>
      <c r="X48" s="97"/>
      <c r="Y48" s="166"/>
      <c r="Z48" s="166"/>
    </row>
    <row r="49" ht="11.25" customHeight="1">
      <c r="A49" s="100" t="s">
        <v>3706</v>
      </c>
      <c r="B49" s="81" t="s">
        <v>52</v>
      </c>
      <c r="C49" s="100" t="s">
        <v>4948</v>
      </c>
      <c r="D49" s="81"/>
      <c r="E49" s="377" t="s">
        <v>4939</v>
      </c>
      <c r="F49" s="81"/>
      <c r="G49" s="81">
        <v>50.0</v>
      </c>
      <c r="H49" s="247"/>
      <c r="I49" s="81">
        <v>50.0</v>
      </c>
      <c r="J49" s="100" t="s">
        <v>3706</v>
      </c>
      <c r="K49" s="97"/>
      <c r="L49" s="97"/>
      <c r="M49" s="97"/>
      <c r="N49" s="97"/>
      <c r="O49" s="97"/>
      <c r="P49" s="97"/>
      <c r="Q49" s="97"/>
      <c r="R49" s="97"/>
      <c r="S49" s="97"/>
      <c r="T49" s="97"/>
      <c r="U49" s="97"/>
      <c r="V49" s="97"/>
      <c r="W49" s="97"/>
      <c r="X49" s="97"/>
      <c r="Y49" s="166"/>
      <c r="Z49" s="166"/>
    </row>
    <row r="50" ht="11.25" customHeight="1">
      <c r="A50" s="147" t="s">
        <v>82</v>
      </c>
      <c r="B50" s="101" t="s">
        <v>52</v>
      </c>
      <c r="C50" s="222" t="s">
        <v>4949</v>
      </c>
      <c r="D50" s="101" t="s">
        <v>4942</v>
      </c>
      <c r="E50" s="625" t="s">
        <v>4939</v>
      </c>
      <c r="F50" s="101"/>
      <c r="G50" s="101">
        <v>10.0</v>
      </c>
      <c r="H50" s="579">
        <v>1.0</v>
      </c>
      <c r="I50" s="101">
        <v>10.0</v>
      </c>
      <c r="J50" s="147" t="s">
        <v>82</v>
      </c>
      <c r="K50" s="97"/>
      <c r="L50" s="97"/>
      <c r="M50" s="97"/>
      <c r="N50" s="97"/>
      <c r="O50" s="97"/>
      <c r="P50" s="97"/>
      <c r="Q50" s="97"/>
      <c r="R50" s="97"/>
      <c r="S50" s="97"/>
      <c r="T50" s="97"/>
      <c r="U50" s="97"/>
      <c r="V50" s="97"/>
      <c r="W50" s="97"/>
      <c r="X50" s="97"/>
      <c r="Y50" s="166"/>
      <c r="Z50" s="166"/>
    </row>
    <row r="51" ht="11.25" customHeight="1">
      <c r="A51" s="100" t="s">
        <v>83</v>
      </c>
      <c r="B51" s="81" t="s">
        <v>52</v>
      </c>
      <c r="C51" s="627" t="s">
        <v>4950</v>
      </c>
      <c r="D51" s="81" t="s">
        <v>242</v>
      </c>
      <c r="E51" s="139" t="s">
        <v>4951</v>
      </c>
      <c r="F51" s="81" t="s">
        <v>4952</v>
      </c>
      <c r="G51" s="81">
        <v>50.0</v>
      </c>
      <c r="H51" s="247" t="s">
        <v>4953</v>
      </c>
      <c r="I51" s="6">
        <v>50.0</v>
      </c>
      <c r="J51" s="100" t="s">
        <v>83</v>
      </c>
      <c r="K51" s="97"/>
      <c r="L51" s="97"/>
      <c r="M51" s="97"/>
      <c r="N51" s="97"/>
      <c r="O51" s="97"/>
      <c r="P51" s="97"/>
      <c r="Q51" s="97"/>
      <c r="R51" s="97"/>
      <c r="S51" s="97"/>
      <c r="T51" s="97"/>
      <c r="U51" s="97"/>
      <c r="V51" s="97"/>
      <c r="W51" s="97"/>
      <c r="X51" s="97"/>
      <c r="Y51" s="166"/>
      <c r="Z51" s="166"/>
    </row>
    <row r="52" ht="11.25" customHeight="1">
      <c r="A52" s="218" t="s">
        <v>84</v>
      </c>
      <c r="B52" s="323" t="s">
        <v>52</v>
      </c>
      <c r="C52" s="100" t="s">
        <v>4954</v>
      </c>
      <c r="D52" s="323" t="s">
        <v>1001</v>
      </c>
      <c r="E52" s="148" t="s">
        <v>4955</v>
      </c>
      <c r="F52" s="323" t="s">
        <v>4956</v>
      </c>
      <c r="G52" s="323">
        <f>10*5</f>
        <v>50</v>
      </c>
      <c r="H52" s="542" t="s">
        <v>4957</v>
      </c>
      <c r="I52" s="323">
        <v>50.0</v>
      </c>
      <c r="J52" s="218" t="s">
        <v>84</v>
      </c>
      <c r="K52" s="97"/>
      <c r="L52" s="97"/>
      <c r="M52" s="97"/>
      <c r="N52" s="97"/>
      <c r="O52" s="97"/>
      <c r="P52" s="97"/>
      <c r="Q52" s="97"/>
      <c r="R52" s="97"/>
      <c r="S52" s="97"/>
      <c r="T52" s="97"/>
      <c r="U52" s="97"/>
      <c r="V52" s="97"/>
      <c r="W52" s="97"/>
      <c r="X52" s="97"/>
      <c r="Y52" s="166"/>
      <c r="Z52" s="166"/>
    </row>
    <row r="53" ht="11.25" customHeight="1">
      <c r="A53" s="147" t="s">
        <v>85</v>
      </c>
      <c r="B53" s="101" t="s">
        <v>52</v>
      </c>
      <c r="C53" s="147" t="s">
        <v>4958</v>
      </c>
      <c r="D53" s="101" t="s">
        <v>4959</v>
      </c>
      <c r="E53" s="628" t="s">
        <v>4960</v>
      </c>
      <c r="F53" s="101"/>
      <c r="G53" s="123">
        <v>50.0</v>
      </c>
      <c r="H53" s="412" t="s">
        <v>4961</v>
      </c>
      <c r="I53" s="6">
        <v>50.0</v>
      </c>
      <c r="J53" s="147" t="s">
        <v>85</v>
      </c>
      <c r="K53" s="97"/>
      <c r="L53" s="97"/>
      <c r="M53" s="97"/>
      <c r="N53" s="97"/>
      <c r="O53" s="97"/>
      <c r="P53" s="97"/>
      <c r="Q53" s="97"/>
      <c r="R53" s="97"/>
      <c r="S53" s="97"/>
      <c r="T53" s="97"/>
      <c r="U53" s="97"/>
      <c r="V53" s="97"/>
      <c r="W53" s="97"/>
      <c r="X53" s="97"/>
      <c r="Y53" s="166"/>
      <c r="Z53" s="166"/>
    </row>
    <row r="54" ht="11.25" customHeight="1">
      <c r="A54" s="147" t="s">
        <v>85</v>
      </c>
      <c r="B54" s="101" t="s">
        <v>52</v>
      </c>
      <c r="C54" s="147" t="s">
        <v>4962</v>
      </c>
      <c r="D54" s="101" t="s">
        <v>477</v>
      </c>
      <c r="E54" s="629" t="s">
        <v>4963</v>
      </c>
      <c r="F54" s="101" t="s">
        <v>4964</v>
      </c>
      <c r="G54" s="123">
        <v>50.0</v>
      </c>
      <c r="H54" s="412"/>
      <c r="I54" s="86">
        <v>50.0</v>
      </c>
      <c r="J54" s="147" t="s">
        <v>85</v>
      </c>
      <c r="K54" s="97"/>
      <c r="L54" s="97"/>
      <c r="M54" s="97"/>
      <c r="N54" s="97"/>
      <c r="O54" s="97"/>
      <c r="P54" s="97"/>
      <c r="Q54" s="97"/>
      <c r="R54" s="97"/>
      <c r="S54" s="97"/>
      <c r="T54" s="97"/>
      <c r="U54" s="97"/>
      <c r="V54" s="97"/>
      <c r="W54" s="97"/>
      <c r="X54" s="97"/>
      <c r="Y54" s="166"/>
      <c r="Z54" s="166"/>
    </row>
    <row r="55" ht="11.25" customHeight="1">
      <c r="A55" s="147" t="s">
        <v>85</v>
      </c>
      <c r="B55" s="101" t="s">
        <v>52</v>
      </c>
      <c r="C55" s="147" t="s">
        <v>4965</v>
      </c>
      <c r="D55" s="101" t="s">
        <v>477</v>
      </c>
      <c r="E55" s="629" t="s">
        <v>4966</v>
      </c>
      <c r="F55" s="101" t="s">
        <v>4967</v>
      </c>
      <c r="G55" s="123">
        <v>50.0</v>
      </c>
      <c r="H55" s="412"/>
      <c r="I55" s="86">
        <v>50.0</v>
      </c>
      <c r="J55" s="147" t="s">
        <v>85</v>
      </c>
      <c r="K55" s="97"/>
      <c r="L55" s="97"/>
      <c r="M55" s="97"/>
      <c r="N55" s="97"/>
      <c r="O55" s="97"/>
      <c r="P55" s="97"/>
      <c r="Q55" s="97"/>
      <c r="R55" s="97"/>
      <c r="S55" s="97"/>
      <c r="T55" s="97"/>
      <c r="U55" s="97"/>
      <c r="V55" s="97"/>
      <c r="W55" s="97"/>
      <c r="X55" s="97"/>
      <c r="Y55" s="166"/>
      <c r="Z55" s="166"/>
    </row>
    <row r="56" ht="11.25" customHeight="1">
      <c r="A56" s="147" t="s">
        <v>85</v>
      </c>
      <c r="B56" s="101" t="s">
        <v>52</v>
      </c>
      <c r="C56" s="147" t="s">
        <v>4965</v>
      </c>
      <c r="D56" s="101" t="s">
        <v>477</v>
      </c>
      <c r="E56" s="629" t="s">
        <v>4966</v>
      </c>
      <c r="F56" s="101" t="s">
        <v>4967</v>
      </c>
      <c r="G56" s="123">
        <v>50.0</v>
      </c>
      <c r="H56" s="412"/>
      <c r="I56" s="86">
        <v>50.0</v>
      </c>
      <c r="J56" s="147" t="s">
        <v>85</v>
      </c>
      <c r="K56" s="97"/>
      <c r="L56" s="97"/>
      <c r="M56" s="97"/>
      <c r="N56" s="97"/>
      <c r="O56" s="97"/>
      <c r="P56" s="97"/>
      <c r="Q56" s="97"/>
      <c r="R56" s="97"/>
      <c r="S56" s="97"/>
      <c r="T56" s="97"/>
      <c r="U56" s="97"/>
      <c r="V56" s="97"/>
      <c r="W56" s="97"/>
      <c r="X56" s="97"/>
      <c r="Y56" s="166"/>
      <c r="Z56" s="166"/>
    </row>
    <row r="57" ht="11.25" customHeight="1">
      <c r="A57" s="147" t="s">
        <v>85</v>
      </c>
      <c r="B57" s="101" t="s">
        <v>52</v>
      </c>
      <c r="C57" s="147" t="s">
        <v>4965</v>
      </c>
      <c r="D57" s="101" t="s">
        <v>477</v>
      </c>
      <c r="E57" s="629" t="s">
        <v>4966</v>
      </c>
      <c r="F57" s="101" t="s">
        <v>4968</v>
      </c>
      <c r="G57" s="123">
        <v>50.0</v>
      </c>
      <c r="H57" s="412"/>
      <c r="I57" s="86">
        <v>50.0</v>
      </c>
      <c r="J57" s="147" t="s">
        <v>85</v>
      </c>
      <c r="K57" s="97"/>
      <c r="L57" s="97"/>
      <c r="M57" s="97"/>
      <c r="N57" s="97"/>
      <c r="O57" s="97"/>
      <c r="P57" s="97"/>
      <c r="Q57" s="97"/>
      <c r="R57" s="97"/>
      <c r="S57" s="97"/>
      <c r="T57" s="97"/>
      <c r="U57" s="97"/>
      <c r="V57" s="97"/>
      <c r="W57" s="97"/>
      <c r="X57" s="97"/>
      <c r="Y57" s="166"/>
      <c r="Z57" s="166"/>
    </row>
    <row r="58" ht="11.25" customHeight="1">
      <c r="A58" s="147" t="s">
        <v>85</v>
      </c>
      <c r="B58" s="101" t="s">
        <v>52</v>
      </c>
      <c r="C58" s="147" t="s">
        <v>4969</v>
      </c>
      <c r="D58" s="101" t="s">
        <v>477</v>
      </c>
      <c r="E58" s="629" t="s">
        <v>4970</v>
      </c>
      <c r="F58" s="101" t="s">
        <v>4971</v>
      </c>
      <c r="G58" s="123">
        <v>50.0</v>
      </c>
      <c r="H58" s="412"/>
      <c r="I58" s="86">
        <v>50.0</v>
      </c>
      <c r="J58" s="147" t="s">
        <v>85</v>
      </c>
      <c r="K58" s="97"/>
      <c r="L58" s="97"/>
      <c r="M58" s="97"/>
      <c r="N58" s="97"/>
      <c r="O58" s="97"/>
      <c r="P58" s="97"/>
      <c r="Q58" s="97"/>
      <c r="R58" s="97"/>
      <c r="S58" s="97"/>
      <c r="T58" s="97"/>
      <c r="U58" s="97"/>
      <c r="V58" s="97"/>
      <c r="W58" s="97"/>
      <c r="X58" s="97"/>
      <c r="Y58" s="166"/>
      <c r="Z58" s="166"/>
    </row>
    <row r="59" ht="11.25" customHeight="1">
      <c r="A59" s="147" t="s">
        <v>85</v>
      </c>
      <c r="B59" s="101" t="s">
        <v>52</v>
      </c>
      <c r="C59" s="147" t="s">
        <v>4972</v>
      </c>
      <c r="D59" s="101" t="s">
        <v>614</v>
      </c>
      <c r="E59" s="629" t="s">
        <v>4973</v>
      </c>
      <c r="F59" s="101" t="s">
        <v>4974</v>
      </c>
      <c r="G59" s="123">
        <v>50.0</v>
      </c>
      <c r="H59" s="412"/>
      <c r="I59" s="86">
        <v>50.0</v>
      </c>
      <c r="J59" s="147" t="s">
        <v>85</v>
      </c>
      <c r="K59" s="97"/>
      <c r="L59" s="97"/>
      <c r="M59" s="97"/>
      <c r="N59" s="97"/>
      <c r="O59" s="97"/>
      <c r="P59" s="97"/>
      <c r="Q59" s="97"/>
      <c r="R59" s="97"/>
      <c r="S59" s="97"/>
      <c r="T59" s="97"/>
      <c r="U59" s="97"/>
      <c r="V59" s="97"/>
      <c r="W59" s="97"/>
      <c r="X59" s="97"/>
      <c r="Y59" s="166"/>
      <c r="Z59" s="166"/>
    </row>
    <row r="60" ht="11.25" customHeight="1">
      <c r="A60" s="147" t="s">
        <v>85</v>
      </c>
      <c r="B60" s="101" t="s">
        <v>52</v>
      </c>
      <c r="C60" s="147" t="s">
        <v>4975</v>
      </c>
      <c r="D60" s="101" t="s">
        <v>477</v>
      </c>
      <c r="E60" s="629" t="s">
        <v>4976</v>
      </c>
      <c r="F60" s="101" t="s">
        <v>4974</v>
      </c>
      <c r="G60" s="123">
        <v>50.0</v>
      </c>
      <c r="H60" s="412"/>
      <c r="I60" s="86">
        <v>50.0</v>
      </c>
      <c r="J60" s="147" t="s">
        <v>85</v>
      </c>
      <c r="K60" s="97"/>
      <c r="L60" s="97"/>
      <c r="M60" s="97"/>
      <c r="N60" s="97"/>
      <c r="O60" s="97"/>
      <c r="P60" s="97"/>
      <c r="Q60" s="97"/>
      <c r="R60" s="97"/>
      <c r="S60" s="97"/>
      <c r="T60" s="97"/>
      <c r="U60" s="97"/>
      <c r="V60" s="97"/>
      <c r="W60" s="97"/>
      <c r="X60" s="97"/>
      <c r="Y60" s="166"/>
      <c r="Z60" s="166"/>
    </row>
    <row r="61" ht="11.25" customHeight="1">
      <c r="A61" s="147" t="s">
        <v>85</v>
      </c>
      <c r="B61" s="101" t="s">
        <v>52</v>
      </c>
      <c r="C61" s="147" t="s">
        <v>364</v>
      </c>
      <c r="D61" s="101" t="s">
        <v>477</v>
      </c>
      <c r="E61" s="629" t="s">
        <v>4977</v>
      </c>
      <c r="F61" s="101" t="s">
        <v>4978</v>
      </c>
      <c r="G61" s="123">
        <v>50.0</v>
      </c>
      <c r="H61" s="412"/>
      <c r="I61" s="86">
        <v>50.0</v>
      </c>
      <c r="J61" s="147" t="s">
        <v>85</v>
      </c>
      <c r="K61" s="97"/>
      <c r="L61" s="97"/>
      <c r="M61" s="97"/>
      <c r="N61" s="97"/>
      <c r="O61" s="97"/>
      <c r="P61" s="97"/>
      <c r="Q61" s="97"/>
      <c r="R61" s="97"/>
      <c r="S61" s="97"/>
      <c r="T61" s="97"/>
      <c r="U61" s="97"/>
      <c r="V61" s="97"/>
      <c r="W61" s="97"/>
      <c r="X61" s="97"/>
      <c r="Y61" s="166"/>
      <c r="Z61" s="166"/>
    </row>
    <row r="62" ht="11.25" customHeight="1">
      <c r="A62" s="147" t="s">
        <v>85</v>
      </c>
      <c r="B62" s="101" t="s">
        <v>52</v>
      </c>
      <c r="C62" s="147" t="s">
        <v>364</v>
      </c>
      <c r="D62" s="101" t="s">
        <v>477</v>
      </c>
      <c r="E62" s="629" t="s">
        <v>4977</v>
      </c>
      <c r="F62" s="101" t="s">
        <v>4979</v>
      </c>
      <c r="G62" s="123">
        <v>50.0</v>
      </c>
      <c r="H62" s="412"/>
      <c r="I62" s="86">
        <v>50.0</v>
      </c>
      <c r="J62" s="147" t="s">
        <v>85</v>
      </c>
      <c r="K62" s="97"/>
      <c r="L62" s="97"/>
      <c r="M62" s="97"/>
      <c r="N62" s="97"/>
      <c r="O62" s="97"/>
      <c r="P62" s="97"/>
      <c r="Q62" s="97"/>
      <c r="R62" s="97"/>
      <c r="S62" s="97"/>
      <c r="T62" s="97"/>
      <c r="U62" s="97"/>
      <c r="V62" s="97"/>
      <c r="W62" s="97"/>
      <c r="X62" s="97"/>
      <c r="Y62" s="166"/>
      <c r="Z62" s="166"/>
    </row>
    <row r="63" ht="11.25" customHeight="1">
      <c r="A63" s="147" t="s">
        <v>85</v>
      </c>
      <c r="B63" s="101" t="s">
        <v>52</v>
      </c>
      <c r="C63" s="147" t="s">
        <v>364</v>
      </c>
      <c r="D63" s="101" t="s">
        <v>477</v>
      </c>
      <c r="E63" s="629" t="s">
        <v>4977</v>
      </c>
      <c r="F63" s="101" t="s">
        <v>4980</v>
      </c>
      <c r="G63" s="123">
        <v>50.0</v>
      </c>
      <c r="H63" s="412"/>
      <c r="I63" s="86">
        <v>50.0</v>
      </c>
      <c r="J63" s="147" t="s">
        <v>85</v>
      </c>
      <c r="K63" s="97"/>
      <c r="L63" s="97"/>
      <c r="M63" s="97"/>
      <c r="N63" s="97"/>
      <c r="O63" s="97"/>
      <c r="P63" s="97"/>
      <c r="Q63" s="97"/>
      <c r="R63" s="97"/>
      <c r="S63" s="97"/>
      <c r="T63" s="97"/>
      <c r="U63" s="97"/>
      <c r="V63" s="97"/>
      <c r="W63" s="97"/>
      <c r="X63" s="97"/>
      <c r="Y63" s="166"/>
      <c r="Z63" s="166"/>
    </row>
    <row r="64" ht="11.25" customHeight="1">
      <c r="A64" s="147" t="s">
        <v>85</v>
      </c>
      <c r="B64" s="101" t="s">
        <v>52</v>
      </c>
      <c r="C64" s="147" t="s">
        <v>364</v>
      </c>
      <c r="D64" s="101" t="s">
        <v>477</v>
      </c>
      <c r="E64" s="629" t="s">
        <v>4977</v>
      </c>
      <c r="F64" s="101" t="s">
        <v>4981</v>
      </c>
      <c r="G64" s="123">
        <v>50.0</v>
      </c>
      <c r="H64" s="412"/>
      <c r="I64" s="86">
        <v>50.0</v>
      </c>
      <c r="J64" s="147" t="s">
        <v>85</v>
      </c>
      <c r="K64" s="97"/>
      <c r="L64" s="97"/>
      <c r="M64" s="97"/>
      <c r="N64" s="97"/>
      <c r="O64" s="97"/>
      <c r="P64" s="97"/>
      <c r="Q64" s="97"/>
      <c r="R64" s="97"/>
      <c r="S64" s="97"/>
      <c r="T64" s="97"/>
      <c r="U64" s="97"/>
      <c r="V64" s="97"/>
      <c r="W64" s="97"/>
      <c r="X64" s="97"/>
      <c r="Y64" s="166"/>
      <c r="Z64" s="166"/>
    </row>
    <row r="65" ht="11.25" customHeight="1">
      <c r="A65" s="147" t="s">
        <v>85</v>
      </c>
      <c r="B65" s="101" t="s">
        <v>52</v>
      </c>
      <c r="C65" s="147" t="s">
        <v>364</v>
      </c>
      <c r="D65" s="101" t="s">
        <v>477</v>
      </c>
      <c r="E65" s="629" t="s">
        <v>4977</v>
      </c>
      <c r="F65" s="101" t="s">
        <v>4982</v>
      </c>
      <c r="G65" s="123">
        <v>50.0</v>
      </c>
      <c r="H65" s="412"/>
      <c r="I65" s="86">
        <v>50.0</v>
      </c>
      <c r="J65" s="147" t="s">
        <v>85</v>
      </c>
      <c r="K65" s="97"/>
      <c r="L65" s="97"/>
      <c r="M65" s="97"/>
      <c r="N65" s="97"/>
      <c r="O65" s="97"/>
      <c r="P65" s="97"/>
      <c r="Q65" s="97"/>
      <c r="R65" s="97"/>
      <c r="S65" s="97"/>
      <c r="T65" s="97"/>
      <c r="U65" s="97"/>
      <c r="V65" s="97"/>
      <c r="W65" s="97"/>
      <c r="X65" s="97"/>
      <c r="Y65" s="166"/>
      <c r="Z65" s="166"/>
    </row>
    <row r="66" ht="11.25" customHeight="1">
      <c r="A66" s="147" t="s">
        <v>85</v>
      </c>
      <c r="B66" s="101" t="s">
        <v>52</v>
      </c>
      <c r="C66" s="147" t="s">
        <v>364</v>
      </c>
      <c r="D66" s="101" t="s">
        <v>477</v>
      </c>
      <c r="E66" s="629" t="s">
        <v>4977</v>
      </c>
      <c r="F66" s="7" t="s">
        <v>4983</v>
      </c>
      <c r="G66" s="123">
        <v>50.0</v>
      </c>
      <c r="H66" s="412"/>
      <c r="I66" s="86">
        <v>50.0</v>
      </c>
      <c r="J66" s="147" t="s">
        <v>85</v>
      </c>
      <c r="K66" s="97"/>
      <c r="L66" s="97"/>
      <c r="M66" s="97"/>
      <c r="N66" s="97"/>
      <c r="O66" s="97"/>
      <c r="P66" s="97"/>
      <c r="Q66" s="97"/>
      <c r="R66" s="97"/>
      <c r="S66" s="97"/>
      <c r="T66" s="97"/>
      <c r="U66" s="97"/>
      <c r="V66" s="97"/>
      <c r="W66" s="97"/>
      <c r="X66" s="97"/>
      <c r="Y66" s="166"/>
      <c r="Z66" s="166"/>
    </row>
    <row r="67" ht="11.25" customHeight="1">
      <c r="A67" s="147" t="s">
        <v>85</v>
      </c>
      <c r="B67" s="101" t="s">
        <v>52</v>
      </c>
      <c r="C67" s="147" t="s">
        <v>364</v>
      </c>
      <c r="D67" s="101" t="s">
        <v>477</v>
      </c>
      <c r="E67" s="629" t="s">
        <v>4977</v>
      </c>
      <c r="F67" s="7" t="s">
        <v>4984</v>
      </c>
      <c r="G67" s="123">
        <v>50.0</v>
      </c>
      <c r="H67" s="412"/>
      <c r="I67" s="86">
        <v>50.0</v>
      </c>
      <c r="J67" s="147" t="s">
        <v>85</v>
      </c>
      <c r="K67" s="97"/>
      <c r="L67" s="97"/>
      <c r="M67" s="97"/>
      <c r="N67" s="97"/>
      <c r="O67" s="97"/>
      <c r="P67" s="97"/>
      <c r="Q67" s="97"/>
      <c r="R67" s="97"/>
      <c r="S67" s="97"/>
      <c r="T67" s="97"/>
      <c r="U67" s="97"/>
      <c r="V67" s="97"/>
      <c r="W67" s="97"/>
      <c r="X67" s="97"/>
      <c r="Y67" s="166"/>
      <c r="Z67" s="166"/>
    </row>
    <row r="68" ht="11.25" customHeight="1">
      <c r="A68" s="147" t="s">
        <v>85</v>
      </c>
      <c r="B68" s="101" t="s">
        <v>52</v>
      </c>
      <c r="C68" s="147" t="s">
        <v>4965</v>
      </c>
      <c r="D68" s="101" t="s">
        <v>477</v>
      </c>
      <c r="E68" s="629" t="s">
        <v>4977</v>
      </c>
      <c r="F68" s="101" t="s">
        <v>4985</v>
      </c>
      <c r="G68" s="123">
        <v>50.0</v>
      </c>
      <c r="H68" s="412"/>
      <c r="I68" s="86">
        <v>50.0</v>
      </c>
      <c r="J68" s="147" t="s">
        <v>85</v>
      </c>
      <c r="K68" s="97"/>
      <c r="L68" s="97"/>
      <c r="M68" s="97"/>
      <c r="N68" s="97"/>
      <c r="O68" s="97"/>
      <c r="P68" s="97"/>
      <c r="Q68" s="97"/>
      <c r="R68" s="97"/>
      <c r="S68" s="97"/>
      <c r="T68" s="97"/>
      <c r="U68" s="97"/>
      <c r="V68" s="97"/>
      <c r="W68" s="97"/>
      <c r="X68" s="97"/>
      <c r="Y68" s="166"/>
      <c r="Z68" s="166"/>
    </row>
    <row r="69" ht="11.25" customHeight="1">
      <c r="A69" s="147" t="s">
        <v>85</v>
      </c>
      <c r="B69" s="101" t="s">
        <v>52</v>
      </c>
      <c r="C69" s="147" t="s">
        <v>364</v>
      </c>
      <c r="D69" s="101" t="s">
        <v>477</v>
      </c>
      <c r="E69" s="629" t="s">
        <v>4977</v>
      </c>
      <c r="F69" s="101" t="s">
        <v>4986</v>
      </c>
      <c r="G69" s="123">
        <v>50.0</v>
      </c>
      <c r="H69" s="412"/>
      <c r="I69" s="86">
        <v>50.0</v>
      </c>
      <c r="J69" s="147" t="s">
        <v>85</v>
      </c>
      <c r="K69" s="97"/>
      <c r="L69" s="97"/>
      <c r="M69" s="97"/>
      <c r="N69" s="97"/>
      <c r="O69" s="97"/>
      <c r="P69" s="97"/>
      <c r="Q69" s="97"/>
      <c r="R69" s="97"/>
      <c r="S69" s="97"/>
      <c r="T69" s="97"/>
      <c r="U69" s="97"/>
      <c r="V69" s="97"/>
      <c r="W69" s="97"/>
      <c r="X69" s="97"/>
      <c r="Y69" s="166"/>
      <c r="Z69" s="166"/>
    </row>
    <row r="70" ht="11.25" customHeight="1">
      <c r="A70" s="147" t="s">
        <v>85</v>
      </c>
      <c r="B70" s="101" t="s">
        <v>52</v>
      </c>
      <c r="C70" s="147" t="s">
        <v>4987</v>
      </c>
      <c r="D70" s="101" t="s">
        <v>477</v>
      </c>
      <c r="E70" s="629" t="s">
        <v>4988</v>
      </c>
      <c r="F70" s="101" t="s">
        <v>4989</v>
      </c>
      <c r="G70" s="123">
        <v>50.0</v>
      </c>
      <c r="H70" s="412"/>
      <c r="I70" s="86">
        <v>50.0</v>
      </c>
      <c r="J70" s="147" t="s">
        <v>85</v>
      </c>
      <c r="K70" s="97"/>
      <c r="L70" s="97"/>
      <c r="M70" s="97"/>
      <c r="N70" s="97"/>
      <c r="O70" s="97"/>
      <c r="P70" s="97"/>
      <c r="Q70" s="97"/>
      <c r="R70" s="97"/>
      <c r="S70" s="97"/>
      <c r="T70" s="97"/>
      <c r="U70" s="97"/>
      <c r="V70" s="97"/>
      <c r="W70" s="97"/>
      <c r="X70" s="97"/>
      <c r="Y70" s="166"/>
      <c r="Z70" s="166"/>
    </row>
    <row r="71" ht="11.25" customHeight="1">
      <c r="A71" s="147" t="s">
        <v>85</v>
      </c>
      <c r="B71" s="101" t="s">
        <v>52</v>
      </c>
      <c r="C71" s="147" t="s">
        <v>4987</v>
      </c>
      <c r="D71" s="101" t="s">
        <v>477</v>
      </c>
      <c r="E71" s="629" t="s">
        <v>4988</v>
      </c>
      <c r="F71" s="101" t="s">
        <v>4989</v>
      </c>
      <c r="G71" s="123">
        <v>50.0</v>
      </c>
      <c r="H71" s="412"/>
      <c r="I71" s="86">
        <v>50.0</v>
      </c>
      <c r="J71" s="147" t="s">
        <v>85</v>
      </c>
      <c r="K71" s="97"/>
      <c r="L71" s="97"/>
      <c r="M71" s="97"/>
      <c r="N71" s="97"/>
      <c r="O71" s="97"/>
      <c r="P71" s="97"/>
      <c r="Q71" s="97"/>
      <c r="R71" s="97"/>
      <c r="S71" s="97"/>
      <c r="T71" s="97"/>
      <c r="U71" s="97"/>
      <c r="V71" s="97"/>
      <c r="W71" s="97"/>
      <c r="X71" s="97"/>
      <c r="Y71" s="166"/>
      <c r="Z71" s="166"/>
    </row>
    <row r="72" ht="11.25" customHeight="1">
      <c r="A72" s="147" t="s">
        <v>85</v>
      </c>
      <c r="B72" s="101" t="s">
        <v>52</v>
      </c>
      <c r="C72" s="147" t="s">
        <v>4990</v>
      </c>
      <c r="D72" s="101" t="s">
        <v>477</v>
      </c>
      <c r="E72" s="629" t="s">
        <v>4991</v>
      </c>
      <c r="F72" s="101" t="s">
        <v>4992</v>
      </c>
      <c r="G72" s="123">
        <v>50.0</v>
      </c>
      <c r="H72" s="412"/>
      <c r="I72" s="86">
        <v>50.0</v>
      </c>
      <c r="J72" s="147" t="s">
        <v>85</v>
      </c>
      <c r="K72" s="97"/>
      <c r="L72" s="97"/>
      <c r="M72" s="97"/>
      <c r="N72" s="97"/>
      <c r="O72" s="97"/>
      <c r="P72" s="97"/>
      <c r="Q72" s="97"/>
      <c r="R72" s="97"/>
      <c r="S72" s="97"/>
      <c r="T72" s="97"/>
      <c r="U72" s="97"/>
      <c r="V72" s="97"/>
      <c r="W72" s="97"/>
      <c r="X72" s="97"/>
      <c r="Y72" s="166"/>
      <c r="Z72" s="166"/>
    </row>
    <row r="73" ht="11.25" customHeight="1">
      <c r="A73" s="147" t="s">
        <v>85</v>
      </c>
      <c r="B73" s="101" t="s">
        <v>52</v>
      </c>
      <c r="C73" s="147" t="s">
        <v>4993</v>
      </c>
      <c r="D73" s="101" t="s">
        <v>477</v>
      </c>
      <c r="E73" s="629" t="s">
        <v>4994</v>
      </c>
      <c r="F73" s="101" t="s">
        <v>4995</v>
      </c>
      <c r="G73" s="123">
        <v>50.0</v>
      </c>
      <c r="H73" s="412"/>
      <c r="I73" s="86">
        <v>50.0</v>
      </c>
      <c r="J73" s="147" t="s">
        <v>85</v>
      </c>
      <c r="K73" s="97"/>
      <c r="L73" s="97"/>
      <c r="M73" s="97"/>
      <c r="N73" s="97"/>
      <c r="O73" s="97"/>
      <c r="P73" s="97"/>
      <c r="Q73" s="97"/>
      <c r="R73" s="97"/>
      <c r="S73" s="97"/>
      <c r="T73" s="97"/>
      <c r="U73" s="97"/>
      <c r="V73" s="97"/>
      <c r="W73" s="97"/>
      <c r="X73" s="97"/>
      <c r="Y73" s="166"/>
      <c r="Z73" s="166"/>
    </row>
    <row r="74" ht="11.25" customHeight="1">
      <c r="A74" s="147" t="s">
        <v>85</v>
      </c>
      <c r="B74" s="101" t="s">
        <v>52</v>
      </c>
      <c r="C74" s="147" t="s">
        <v>4996</v>
      </c>
      <c r="D74" s="101" t="s">
        <v>3870</v>
      </c>
      <c r="E74" s="629" t="s">
        <v>4997</v>
      </c>
      <c r="F74" s="101" t="s">
        <v>4974</v>
      </c>
      <c r="G74" s="123">
        <v>10.0</v>
      </c>
      <c r="H74" s="412"/>
      <c r="I74" s="86">
        <v>10.0</v>
      </c>
      <c r="J74" s="147" t="s">
        <v>85</v>
      </c>
      <c r="K74" s="97"/>
      <c r="L74" s="97"/>
      <c r="M74" s="97"/>
      <c r="N74" s="97"/>
      <c r="O74" s="97"/>
      <c r="P74" s="97"/>
      <c r="Q74" s="97"/>
      <c r="R74" s="97"/>
      <c r="S74" s="97"/>
      <c r="T74" s="97"/>
      <c r="U74" s="97"/>
      <c r="V74" s="97"/>
      <c r="W74" s="97"/>
      <c r="X74" s="97"/>
      <c r="Y74" s="166"/>
      <c r="Z74" s="166"/>
    </row>
    <row r="75" ht="11.25" customHeight="1">
      <c r="A75" s="100" t="s">
        <v>4998</v>
      </c>
      <c r="B75" s="81" t="s">
        <v>52</v>
      </c>
      <c r="C75" s="100" t="s">
        <v>4999</v>
      </c>
      <c r="D75" s="81" t="s">
        <v>1001</v>
      </c>
      <c r="E75" s="219" t="s">
        <v>5000</v>
      </c>
      <c r="F75" s="469">
        <v>45316.0</v>
      </c>
      <c r="G75" s="81">
        <v>50.0</v>
      </c>
      <c r="H75" s="247" t="s">
        <v>5001</v>
      </c>
      <c r="I75" s="6">
        <v>50.0</v>
      </c>
      <c r="J75" s="100" t="s">
        <v>4998</v>
      </c>
      <c r="K75" s="97"/>
      <c r="L75" s="97"/>
      <c r="M75" s="97"/>
      <c r="N75" s="97"/>
      <c r="O75" s="97"/>
      <c r="P75" s="97"/>
      <c r="Q75" s="97"/>
      <c r="R75" s="97"/>
      <c r="S75" s="97"/>
      <c r="T75" s="97"/>
      <c r="U75" s="97"/>
      <c r="V75" s="97"/>
      <c r="W75" s="97"/>
      <c r="X75" s="97"/>
      <c r="Y75" s="166"/>
      <c r="Z75" s="166"/>
    </row>
    <row r="76" ht="11.25" customHeight="1">
      <c r="A76" s="100" t="s">
        <v>4998</v>
      </c>
      <c r="B76" s="81" t="s">
        <v>52</v>
      </c>
      <c r="C76" s="100" t="s">
        <v>5002</v>
      </c>
      <c r="D76" s="81" t="s">
        <v>1001</v>
      </c>
      <c r="E76" s="219" t="s">
        <v>5003</v>
      </c>
      <c r="F76" s="469">
        <v>45443.0</v>
      </c>
      <c r="G76" s="81">
        <v>50.0</v>
      </c>
      <c r="H76" s="247" t="s">
        <v>5004</v>
      </c>
      <c r="I76" s="6">
        <v>50.0</v>
      </c>
      <c r="J76" s="100" t="s">
        <v>4998</v>
      </c>
      <c r="K76" s="97"/>
      <c r="L76" s="97"/>
      <c r="M76" s="97"/>
      <c r="N76" s="97"/>
      <c r="O76" s="97"/>
      <c r="P76" s="97"/>
      <c r="Q76" s="97"/>
      <c r="R76" s="97"/>
      <c r="S76" s="97"/>
      <c r="T76" s="97"/>
      <c r="U76" s="97"/>
      <c r="V76" s="97"/>
      <c r="W76" s="97"/>
      <c r="X76" s="97"/>
      <c r="Y76" s="166"/>
      <c r="Z76" s="166"/>
    </row>
    <row r="77" ht="11.25" customHeight="1">
      <c r="A77" s="100" t="s">
        <v>4998</v>
      </c>
      <c r="B77" s="81" t="s">
        <v>52</v>
      </c>
      <c r="C77" s="100" t="s">
        <v>5005</v>
      </c>
      <c r="D77" s="81" t="s">
        <v>1001</v>
      </c>
      <c r="E77" s="219" t="s">
        <v>5006</v>
      </c>
      <c r="F77" s="469" t="s">
        <v>5007</v>
      </c>
      <c r="G77" s="81">
        <v>50.0</v>
      </c>
      <c r="H77" s="247" t="s">
        <v>5008</v>
      </c>
      <c r="I77" s="6">
        <v>50.0</v>
      </c>
      <c r="J77" s="100" t="s">
        <v>4998</v>
      </c>
      <c r="K77" s="97"/>
      <c r="L77" s="97"/>
      <c r="M77" s="97"/>
      <c r="N77" s="97"/>
      <c r="O77" s="97"/>
      <c r="P77" s="97"/>
      <c r="Q77" s="97"/>
      <c r="R77" s="97"/>
      <c r="S77" s="97"/>
      <c r="T77" s="97"/>
      <c r="U77" s="97"/>
      <c r="V77" s="97"/>
      <c r="W77" s="97"/>
      <c r="X77" s="97"/>
      <c r="Y77" s="166"/>
      <c r="Z77" s="166"/>
    </row>
    <row r="78" ht="11.25" customHeight="1">
      <c r="A78" s="100" t="s">
        <v>4998</v>
      </c>
      <c r="B78" s="81" t="s">
        <v>52</v>
      </c>
      <c r="C78" s="100" t="s">
        <v>5009</v>
      </c>
      <c r="D78" s="81" t="s">
        <v>1001</v>
      </c>
      <c r="E78" s="219" t="s">
        <v>5010</v>
      </c>
      <c r="F78" s="469">
        <v>45453.0</v>
      </c>
      <c r="G78" s="81">
        <v>50.0</v>
      </c>
      <c r="H78" s="247" t="s">
        <v>5001</v>
      </c>
      <c r="I78" s="6">
        <v>50.0</v>
      </c>
      <c r="J78" s="100" t="s">
        <v>4998</v>
      </c>
      <c r="K78" s="97"/>
      <c r="L78" s="97"/>
      <c r="M78" s="97"/>
      <c r="N78" s="97"/>
      <c r="O78" s="97"/>
      <c r="P78" s="97"/>
      <c r="Q78" s="97"/>
      <c r="R78" s="97"/>
      <c r="S78" s="97"/>
      <c r="T78" s="97"/>
      <c r="U78" s="97"/>
      <c r="V78" s="97"/>
      <c r="W78" s="97"/>
      <c r="X78" s="97"/>
      <c r="Y78" s="166"/>
      <c r="Z78" s="166"/>
    </row>
    <row r="79" ht="11.25" customHeight="1">
      <c r="A79" s="100" t="s">
        <v>4998</v>
      </c>
      <c r="B79" s="81" t="s">
        <v>52</v>
      </c>
      <c r="C79" s="147" t="s">
        <v>5011</v>
      </c>
      <c r="D79" s="81" t="s">
        <v>1001</v>
      </c>
      <c r="E79" s="219" t="s">
        <v>5012</v>
      </c>
      <c r="F79" s="469">
        <v>45496.0</v>
      </c>
      <c r="G79" s="81">
        <v>50.0</v>
      </c>
      <c r="H79" s="247" t="s">
        <v>5008</v>
      </c>
      <c r="I79" s="6">
        <v>50.0</v>
      </c>
      <c r="J79" s="100" t="s">
        <v>4998</v>
      </c>
      <c r="K79" s="97"/>
      <c r="L79" s="97"/>
      <c r="M79" s="97"/>
      <c r="N79" s="97"/>
      <c r="O79" s="97"/>
      <c r="P79" s="97"/>
      <c r="Q79" s="97"/>
      <c r="R79" s="97"/>
      <c r="S79" s="97"/>
      <c r="T79" s="97"/>
      <c r="U79" s="97"/>
      <c r="V79" s="97"/>
      <c r="W79" s="97"/>
      <c r="X79" s="97"/>
      <c r="Y79" s="166"/>
      <c r="Z79" s="166"/>
    </row>
    <row r="80" ht="11.25" customHeight="1">
      <c r="A80" s="100" t="s">
        <v>4998</v>
      </c>
      <c r="B80" s="81" t="s">
        <v>52</v>
      </c>
      <c r="C80" s="100" t="s">
        <v>5013</v>
      </c>
      <c r="D80" s="81" t="s">
        <v>1001</v>
      </c>
      <c r="E80" s="219" t="s">
        <v>5014</v>
      </c>
      <c r="F80" s="469">
        <v>45481.0</v>
      </c>
      <c r="G80" s="81">
        <v>50.0</v>
      </c>
      <c r="H80" s="247" t="s">
        <v>5008</v>
      </c>
      <c r="I80" s="6">
        <v>50.0</v>
      </c>
      <c r="J80" s="100" t="s">
        <v>4998</v>
      </c>
      <c r="K80" s="97"/>
      <c r="L80" s="97"/>
      <c r="M80" s="97"/>
      <c r="N80" s="97"/>
      <c r="O80" s="97"/>
      <c r="P80" s="97"/>
      <c r="Q80" s="97"/>
      <c r="R80" s="97"/>
      <c r="S80" s="97"/>
      <c r="T80" s="97"/>
      <c r="U80" s="97"/>
      <c r="V80" s="97"/>
      <c r="W80" s="97"/>
      <c r="X80" s="97"/>
      <c r="Y80" s="166"/>
      <c r="Z80" s="166"/>
    </row>
    <row r="81" ht="11.25" customHeight="1">
      <c r="A81" s="100" t="s">
        <v>4998</v>
      </c>
      <c r="B81" s="81" t="s">
        <v>52</v>
      </c>
      <c r="C81" s="100" t="s">
        <v>5015</v>
      </c>
      <c r="D81" s="81" t="s">
        <v>1001</v>
      </c>
      <c r="E81" s="219" t="s">
        <v>5016</v>
      </c>
      <c r="F81" s="469">
        <v>45550.0</v>
      </c>
      <c r="G81" s="81">
        <v>50.0</v>
      </c>
      <c r="H81" s="247" t="s">
        <v>5001</v>
      </c>
      <c r="I81" s="6">
        <v>50.0</v>
      </c>
      <c r="J81" s="100" t="s">
        <v>4998</v>
      </c>
      <c r="K81" s="97"/>
      <c r="L81" s="97"/>
      <c r="M81" s="97"/>
      <c r="N81" s="97"/>
      <c r="O81" s="97"/>
      <c r="P81" s="97"/>
      <c r="Q81" s="97"/>
      <c r="R81" s="97"/>
      <c r="S81" s="97"/>
      <c r="T81" s="97"/>
      <c r="U81" s="97"/>
      <c r="V81" s="97"/>
      <c r="W81" s="97"/>
      <c r="X81" s="97"/>
      <c r="Y81" s="166"/>
      <c r="Z81" s="166"/>
    </row>
    <row r="82" ht="11.25" customHeight="1">
      <c r="A82" s="100" t="s">
        <v>4998</v>
      </c>
      <c r="B82" s="81" t="s">
        <v>52</v>
      </c>
      <c r="C82" s="100" t="s">
        <v>5017</v>
      </c>
      <c r="D82" s="81" t="s">
        <v>1001</v>
      </c>
      <c r="E82" s="219" t="s">
        <v>5018</v>
      </c>
      <c r="F82" s="469">
        <v>45606.0</v>
      </c>
      <c r="G82" s="81">
        <v>50.0</v>
      </c>
      <c r="H82" s="247" t="s">
        <v>5001</v>
      </c>
      <c r="I82" s="6">
        <v>50.0</v>
      </c>
      <c r="J82" s="100" t="s">
        <v>4998</v>
      </c>
      <c r="K82" s="97"/>
      <c r="L82" s="97"/>
      <c r="M82" s="97"/>
      <c r="N82" s="97"/>
      <c r="O82" s="97"/>
      <c r="P82" s="97"/>
      <c r="Q82" s="97"/>
      <c r="R82" s="97"/>
      <c r="S82" s="97"/>
      <c r="T82" s="97"/>
      <c r="U82" s="97"/>
      <c r="V82" s="97"/>
      <c r="W82" s="97"/>
      <c r="X82" s="97"/>
      <c r="Y82" s="166"/>
      <c r="Z82" s="166"/>
    </row>
    <row r="83" ht="11.25" customHeight="1">
      <c r="A83" s="100" t="s">
        <v>4998</v>
      </c>
      <c r="B83" s="81" t="s">
        <v>52</v>
      </c>
      <c r="C83" s="100" t="s">
        <v>5015</v>
      </c>
      <c r="D83" s="81" t="s">
        <v>1001</v>
      </c>
      <c r="E83" s="219" t="s">
        <v>5016</v>
      </c>
      <c r="F83" s="469">
        <v>45600.0</v>
      </c>
      <c r="G83" s="81">
        <v>50.0</v>
      </c>
      <c r="H83" s="247" t="s">
        <v>5001</v>
      </c>
      <c r="I83" s="6">
        <v>50.0</v>
      </c>
      <c r="J83" s="100" t="s">
        <v>4998</v>
      </c>
      <c r="K83" s="97"/>
      <c r="L83" s="97"/>
      <c r="M83" s="97"/>
      <c r="N83" s="97"/>
      <c r="O83" s="97"/>
      <c r="P83" s="97"/>
      <c r="Q83" s="97"/>
      <c r="R83" s="97"/>
      <c r="S83" s="97"/>
      <c r="T83" s="97"/>
      <c r="U83" s="97"/>
      <c r="V83" s="97"/>
      <c r="W83" s="97"/>
      <c r="X83" s="97"/>
      <c r="Y83" s="166"/>
      <c r="Z83" s="166"/>
    </row>
    <row r="84" ht="11.25" customHeight="1">
      <c r="A84" s="100" t="s">
        <v>4998</v>
      </c>
      <c r="B84" s="81" t="s">
        <v>52</v>
      </c>
      <c r="C84" s="100" t="s">
        <v>5019</v>
      </c>
      <c r="D84" s="81" t="s">
        <v>1001</v>
      </c>
      <c r="E84" s="219" t="s">
        <v>5020</v>
      </c>
      <c r="F84" s="469" t="s">
        <v>5021</v>
      </c>
      <c r="G84" s="81">
        <v>50.0</v>
      </c>
      <c r="H84" s="247" t="s">
        <v>5004</v>
      </c>
      <c r="I84" s="6">
        <v>50.0</v>
      </c>
      <c r="J84" s="100" t="s">
        <v>4998</v>
      </c>
      <c r="K84" s="97"/>
      <c r="L84" s="97"/>
      <c r="M84" s="97"/>
      <c r="N84" s="97"/>
      <c r="O84" s="97"/>
      <c r="P84" s="97"/>
      <c r="Q84" s="97"/>
      <c r="R84" s="97"/>
      <c r="S84" s="97"/>
      <c r="T84" s="97"/>
      <c r="U84" s="97"/>
      <c r="V84" s="97"/>
      <c r="W84" s="97"/>
      <c r="X84" s="97"/>
      <c r="Y84" s="166"/>
      <c r="Z84" s="166"/>
    </row>
    <row r="85" ht="11.25" customHeight="1">
      <c r="A85" s="100" t="s">
        <v>5022</v>
      </c>
      <c r="B85" s="81" t="s">
        <v>89</v>
      </c>
      <c r="C85" s="100" t="s">
        <v>3886</v>
      </c>
      <c r="D85" s="81" t="s">
        <v>1001</v>
      </c>
      <c r="E85" s="387" t="s">
        <v>5023</v>
      </c>
      <c r="F85" s="81"/>
      <c r="G85" s="81">
        <v>50.0</v>
      </c>
      <c r="H85" s="247">
        <v>3.0</v>
      </c>
      <c r="I85" s="6">
        <v>200.0</v>
      </c>
      <c r="J85" s="100" t="s">
        <v>5022</v>
      </c>
      <c r="K85" s="97"/>
      <c r="L85" s="97"/>
      <c r="M85" s="97"/>
      <c r="N85" s="97"/>
      <c r="O85" s="97"/>
      <c r="P85" s="97"/>
      <c r="Q85" s="97"/>
      <c r="R85" s="97"/>
      <c r="S85" s="97"/>
      <c r="T85" s="97"/>
      <c r="U85" s="97"/>
      <c r="V85" s="97"/>
      <c r="W85" s="97"/>
      <c r="X85" s="97"/>
      <c r="Y85" s="166"/>
      <c r="Z85" s="166"/>
    </row>
    <row r="86" ht="11.25" customHeight="1">
      <c r="A86" s="100" t="s">
        <v>5022</v>
      </c>
      <c r="B86" s="81" t="s">
        <v>89</v>
      </c>
      <c r="C86" s="100" t="s">
        <v>3897</v>
      </c>
      <c r="D86" s="81" t="s">
        <v>3899</v>
      </c>
      <c r="E86" s="377" t="s">
        <v>5024</v>
      </c>
      <c r="F86" s="81"/>
      <c r="G86" s="81">
        <v>50.0</v>
      </c>
      <c r="H86" s="247">
        <v>1.0</v>
      </c>
      <c r="I86" s="6">
        <v>50.0</v>
      </c>
      <c r="J86" s="100" t="s">
        <v>5022</v>
      </c>
      <c r="K86" s="97"/>
      <c r="L86" s="97"/>
      <c r="M86" s="97"/>
      <c r="N86" s="97"/>
      <c r="O86" s="97"/>
      <c r="P86" s="97"/>
      <c r="Q86" s="97"/>
      <c r="R86" s="97"/>
      <c r="S86" s="97"/>
      <c r="T86" s="97"/>
      <c r="U86" s="97"/>
      <c r="V86" s="97"/>
      <c r="W86" s="97"/>
      <c r="X86" s="97"/>
      <c r="Y86" s="166"/>
      <c r="Z86" s="166"/>
    </row>
    <row r="87" ht="11.25" customHeight="1">
      <c r="A87" s="190" t="s">
        <v>5025</v>
      </c>
      <c r="B87" s="323" t="s">
        <v>89</v>
      </c>
      <c r="C87" s="100" t="s">
        <v>5026</v>
      </c>
      <c r="D87" s="323" t="s">
        <v>1001</v>
      </c>
      <c r="E87" s="100"/>
      <c r="F87" s="630">
        <v>45596.0</v>
      </c>
      <c r="G87" s="323">
        <v>10.0</v>
      </c>
      <c r="H87" s="542"/>
      <c r="I87" s="323">
        <v>50.0</v>
      </c>
      <c r="J87" s="190" t="s">
        <v>5025</v>
      </c>
      <c r="K87" s="97"/>
      <c r="L87" s="97"/>
      <c r="M87" s="97"/>
      <c r="N87" s="97"/>
      <c r="O87" s="97"/>
      <c r="P87" s="97"/>
      <c r="Q87" s="97"/>
      <c r="R87" s="97"/>
      <c r="S87" s="97"/>
      <c r="T87" s="97"/>
      <c r="U87" s="97"/>
      <c r="V87" s="97"/>
      <c r="W87" s="97"/>
      <c r="X87" s="97"/>
      <c r="Y87" s="166"/>
      <c r="Z87" s="166"/>
    </row>
    <row r="88" ht="11.25" customHeight="1">
      <c r="A88" s="190" t="s">
        <v>5025</v>
      </c>
      <c r="B88" s="323" t="s">
        <v>89</v>
      </c>
      <c r="C88" s="100" t="s">
        <v>5027</v>
      </c>
      <c r="D88" s="323" t="s">
        <v>5028</v>
      </c>
      <c r="E88" s="100"/>
      <c r="F88" s="630">
        <v>45347.0</v>
      </c>
      <c r="G88" s="323">
        <v>10.0</v>
      </c>
      <c r="H88" s="542"/>
      <c r="I88" s="323">
        <v>10.0</v>
      </c>
      <c r="J88" s="190" t="s">
        <v>5025</v>
      </c>
      <c r="K88" s="97"/>
      <c r="L88" s="97"/>
      <c r="M88" s="97"/>
      <c r="N88" s="97"/>
      <c r="O88" s="97"/>
      <c r="P88" s="97"/>
      <c r="Q88" s="97"/>
      <c r="R88" s="97"/>
      <c r="S88" s="97"/>
      <c r="T88" s="97"/>
      <c r="U88" s="97"/>
      <c r="V88" s="97"/>
      <c r="W88" s="97"/>
      <c r="X88" s="97"/>
      <c r="Y88" s="166"/>
      <c r="Z88" s="166"/>
    </row>
    <row r="89" ht="11.25" customHeight="1">
      <c r="A89" s="190" t="s">
        <v>5025</v>
      </c>
      <c r="B89" s="323" t="s">
        <v>89</v>
      </c>
      <c r="C89" s="100" t="s">
        <v>5027</v>
      </c>
      <c r="D89" s="323" t="s">
        <v>5028</v>
      </c>
      <c r="E89" s="100"/>
      <c r="F89" s="630">
        <v>45347.0</v>
      </c>
      <c r="G89" s="323">
        <v>10.0</v>
      </c>
      <c r="H89" s="542"/>
      <c r="I89" s="323">
        <v>10.0</v>
      </c>
      <c r="J89" s="190" t="s">
        <v>5025</v>
      </c>
      <c r="K89" s="97"/>
      <c r="L89" s="97"/>
      <c r="M89" s="97"/>
      <c r="N89" s="97"/>
      <c r="O89" s="97"/>
      <c r="P89" s="97"/>
      <c r="Q89" s="97"/>
      <c r="R89" s="97"/>
      <c r="S89" s="97"/>
      <c r="T89" s="97"/>
      <c r="U89" s="97"/>
      <c r="V89" s="97"/>
      <c r="W89" s="97"/>
      <c r="X89" s="97"/>
      <c r="Y89" s="166"/>
      <c r="Z89" s="166"/>
    </row>
    <row r="90" ht="11.25" customHeight="1">
      <c r="A90" s="190" t="s">
        <v>5025</v>
      </c>
      <c r="B90" s="323" t="s">
        <v>89</v>
      </c>
      <c r="C90" s="100" t="s">
        <v>5029</v>
      </c>
      <c r="D90" s="323" t="s">
        <v>1001</v>
      </c>
      <c r="E90" s="100"/>
      <c r="F90" s="630">
        <v>45345.0</v>
      </c>
      <c r="G90" s="323">
        <v>10.0</v>
      </c>
      <c r="H90" s="542"/>
      <c r="I90" s="323">
        <v>50.0</v>
      </c>
      <c r="J90" s="190" t="s">
        <v>5025</v>
      </c>
      <c r="K90" s="97"/>
      <c r="L90" s="97"/>
      <c r="M90" s="97"/>
      <c r="N90" s="97"/>
      <c r="O90" s="97"/>
      <c r="P90" s="97"/>
      <c r="Q90" s="97"/>
      <c r="R90" s="97"/>
      <c r="S90" s="97"/>
      <c r="T90" s="97"/>
      <c r="U90" s="97"/>
      <c r="V90" s="97"/>
      <c r="W90" s="97"/>
      <c r="X90" s="97"/>
      <c r="Y90" s="166"/>
      <c r="Z90" s="166"/>
    </row>
    <row r="91" ht="11.25" customHeight="1">
      <c r="A91" s="190" t="s">
        <v>5025</v>
      </c>
      <c r="B91" s="323" t="s">
        <v>89</v>
      </c>
      <c r="C91" s="100" t="s">
        <v>5029</v>
      </c>
      <c r="D91" s="323" t="s">
        <v>1001</v>
      </c>
      <c r="E91" s="100"/>
      <c r="F91" s="630">
        <v>45427.0</v>
      </c>
      <c r="G91" s="323">
        <v>10.0</v>
      </c>
      <c r="H91" s="542"/>
      <c r="I91" s="323">
        <v>50.0</v>
      </c>
      <c r="J91" s="190" t="s">
        <v>5025</v>
      </c>
      <c r="K91" s="97"/>
      <c r="L91" s="97"/>
      <c r="M91" s="97"/>
      <c r="N91" s="97"/>
      <c r="O91" s="97"/>
      <c r="P91" s="97"/>
      <c r="Q91" s="97"/>
      <c r="R91" s="97"/>
      <c r="S91" s="97"/>
      <c r="T91" s="97"/>
      <c r="U91" s="97"/>
      <c r="V91" s="97"/>
      <c r="W91" s="97"/>
      <c r="X91" s="97"/>
      <c r="Y91" s="166"/>
      <c r="Z91" s="166"/>
    </row>
    <row r="92" ht="11.25" customHeight="1">
      <c r="A92" s="190" t="s">
        <v>5025</v>
      </c>
      <c r="B92" s="323" t="s">
        <v>89</v>
      </c>
      <c r="C92" s="100" t="s">
        <v>5029</v>
      </c>
      <c r="D92" s="323" t="s">
        <v>1001</v>
      </c>
      <c r="E92" s="100"/>
      <c r="F92" s="630">
        <v>45491.0</v>
      </c>
      <c r="G92" s="323">
        <v>10.0</v>
      </c>
      <c r="H92" s="542"/>
      <c r="I92" s="323">
        <v>50.0</v>
      </c>
      <c r="J92" s="190" t="s">
        <v>5025</v>
      </c>
      <c r="K92" s="97"/>
      <c r="L92" s="97"/>
      <c r="M92" s="97"/>
      <c r="N92" s="97"/>
      <c r="O92" s="97"/>
      <c r="P92" s="97"/>
      <c r="Q92" s="97"/>
      <c r="R92" s="97"/>
      <c r="S92" s="97"/>
      <c r="T92" s="97"/>
      <c r="U92" s="97"/>
      <c r="V92" s="97"/>
      <c r="W92" s="97"/>
      <c r="X92" s="97"/>
      <c r="Y92" s="166"/>
      <c r="Z92" s="166"/>
    </row>
    <row r="93" ht="11.25" customHeight="1">
      <c r="A93" s="190" t="s">
        <v>5025</v>
      </c>
      <c r="B93" s="323" t="s">
        <v>89</v>
      </c>
      <c r="C93" s="100" t="s">
        <v>5029</v>
      </c>
      <c r="D93" s="323" t="s">
        <v>1001</v>
      </c>
      <c r="E93" s="100"/>
      <c r="F93" s="630">
        <v>45550.0</v>
      </c>
      <c r="G93" s="323">
        <v>10.0</v>
      </c>
      <c r="H93" s="542"/>
      <c r="I93" s="323">
        <v>50.0</v>
      </c>
      <c r="J93" s="190" t="s">
        <v>5025</v>
      </c>
      <c r="K93" s="97"/>
      <c r="L93" s="97"/>
      <c r="M93" s="97"/>
      <c r="N93" s="97"/>
      <c r="O93" s="97"/>
      <c r="P93" s="97"/>
      <c r="Q93" s="97"/>
      <c r="R93" s="97"/>
      <c r="S93" s="97"/>
      <c r="T93" s="97"/>
      <c r="U93" s="97"/>
      <c r="V93" s="97"/>
      <c r="W93" s="97"/>
      <c r="X93" s="97"/>
      <c r="Y93" s="166"/>
      <c r="Z93" s="166"/>
    </row>
    <row r="94" ht="11.25" customHeight="1">
      <c r="A94" s="190" t="s">
        <v>5025</v>
      </c>
      <c r="B94" s="323" t="s">
        <v>89</v>
      </c>
      <c r="C94" s="100" t="s">
        <v>5029</v>
      </c>
      <c r="D94" s="323" t="s">
        <v>1001</v>
      </c>
      <c r="E94" s="100"/>
      <c r="F94" s="630">
        <v>45623.0</v>
      </c>
      <c r="G94" s="323">
        <v>10.0</v>
      </c>
      <c r="H94" s="542"/>
      <c r="I94" s="323">
        <v>50.0</v>
      </c>
      <c r="J94" s="190" t="s">
        <v>5025</v>
      </c>
      <c r="K94" s="97"/>
      <c r="L94" s="97"/>
      <c r="M94" s="97"/>
      <c r="N94" s="97"/>
      <c r="O94" s="97"/>
      <c r="P94" s="97"/>
      <c r="Q94" s="97"/>
      <c r="R94" s="97"/>
      <c r="S94" s="97"/>
      <c r="T94" s="97"/>
      <c r="U94" s="97"/>
      <c r="V94" s="97"/>
      <c r="W94" s="97"/>
      <c r="X94" s="97"/>
      <c r="Y94" s="166"/>
      <c r="Z94" s="166"/>
    </row>
    <row r="95" ht="11.25" customHeight="1">
      <c r="A95" s="190" t="s">
        <v>5025</v>
      </c>
      <c r="B95" s="323" t="s">
        <v>89</v>
      </c>
      <c r="C95" s="100" t="s">
        <v>5030</v>
      </c>
      <c r="D95" s="323" t="s">
        <v>1001</v>
      </c>
      <c r="E95" s="100"/>
      <c r="F95" s="630">
        <v>45597.0</v>
      </c>
      <c r="G95" s="323">
        <v>10.0</v>
      </c>
      <c r="H95" s="542"/>
      <c r="I95" s="323">
        <v>50.0</v>
      </c>
      <c r="J95" s="190" t="s">
        <v>5025</v>
      </c>
      <c r="K95" s="97"/>
      <c r="L95" s="97"/>
      <c r="M95" s="97"/>
      <c r="N95" s="97"/>
      <c r="O95" s="97"/>
      <c r="P95" s="97"/>
      <c r="Q95" s="97"/>
      <c r="R95" s="97"/>
      <c r="S95" s="97"/>
      <c r="T95" s="97"/>
      <c r="U95" s="97"/>
      <c r="V95" s="97"/>
      <c r="W95" s="97"/>
      <c r="X95" s="97"/>
      <c r="Y95" s="166"/>
      <c r="Z95" s="166"/>
    </row>
    <row r="96" ht="11.25" customHeight="1">
      <c r="A96" s="190" t="s">
        <v>5025</v>
      </c>
      <c r="B96" s="323" t="s">
        <v>89</v>
      </c>
      <c r="C96" s="100" t="s">
        <v>5031</v>
      </c>
      <c r="D96" s="323"/>
      <c r="E96" s="100"/>
      <c r="F96" s="630">
        <v>45427.0</v>
      </c>
      <c r="G96" s="323">
        <v>10.0</v>
      </c>
      <c r="H96" s="542"/>
      <c r="I96" s="323">
        <v>10.0</v>
      </c>
      <c r="J96" s="190" t="s">
        <v>5025</v>
      </c>
      <c r="K96" s="97"/>
      <c r="L96" s="97"/>
      <c r="M96" s="97"/>
      <c r="N96" s="97"/>
      <c r="O96" s="97"/>
      <c r="P96" s="97"/>
      <c r="Q96" s="97"/>
      <c r="R96" s="97"/>
      <c r="S96" s="97"/>
      <c r="T96" s="97"/>
      <c r="U96" s="97"/>
      <c r="V96" s="97"/>
      <c r="W96" s="97"/>
      <c r="X96" s="97"/>
      <c r="Y96" s="166"/>
      <c r="Z96" s="166"/>
    </row>
    <row r="97" ht="11.25" customHeight="1">
      <c r="A97" s="190" t="s">
        <v>5025</v>
      </c>
      <c r="B97" s="323" t="s">
        <v>89</v>
      </c>
      <c r="C97" s="100" t="s">
        <v>5032</v>
      </c>
      <c r="D97" s="323" t="s">
        <v>1001</v>
      </c>
      <c r="E97" s="100"/>
      <c r="F97" s="630">
        <v>45492.0</v>
      </c>
      <c r="G97" s="323">
        <v>10.0</v>
      </c>
      <c r="H97" s="542"/>
      <c r="I97" s="323">
        <v>50.0</v>
      </c>
      <c r="J97" s="190" t="s">
        <v>5025</v>
      </c>
      <c r="K97" s="97"/>
      <c r="L97" s="97"/>
      <c r="M97" s="97"/>
      <c r="N97" s="97"/>
      <c r="O97" s="97"/>
      <c r="P97" s="97"/>
      <c r="Q97" s="97"/>
      <c r="R97" s="97"/>
      <c r="S97" s="97"/>
      <c r="T97" s="97"/>
      <c r="U97" s="97"/>
      <c r="V97" s="97"/>
      <c r="W97" s="97"/>
      <c r="X97" s="97"/>
      <c r="Y97" s="166"/>
      <c r="Z97" s="166"/>
    </row>
    <row r="98" ht="11.25" customHeight="1">
      <c r="A98" s="190" t="s">
        <v>5025</v>
      </c>
      <c r="B98" s="323" t="s">
        <v>89</v>
      </c>
      <c r="C98" s="100" t="s">
        <v>5033</v>
      </c>
      <c r="D98" s="323" t="s">
        <v>1001</v>
      </c>
      <c r="E98" s="100"/>
      <c r="F98" s="630">
        <v>45550.0</v>
      </c>
      <c r="G98" s="323">
        <v>10.0</v>
      </c>
      <c r="H98" s="542"/>
      <c r="I98" s="323">
        <v>50.0</v>
      </c>
      <c r="J98" s="190" t="s">
        <v>5025</v>
      </c>
      <c r="K98" s="97"/>
      <c r="L98" s="97"/>
      <c r="M98" s="97"/>
      <c r="N98" s="97"/>
      <c r="O98" s="97"/>
      <c r="P98" s="97"/>
      <c r="Q98" s="97"/>
      <c r="R98" s="97"/>
      <c r="S98" s="97"/>
      <c r="T98" s="97"/>
      <c r="U98" s="97"/>
      <c r="V98" s="97"/>
      <c r="W98" s="97"/>
      <c r="X98" s="97"/>
      <c r="Y98" s="166"/>
      <c r="Z98" s="166"/>
    </row>
    <row r="99" ht="11.25" customHeight="1">
      <c r="A99" s="190" t="s">
        <v>5025</v>
      </c>
      <c r="B99" s="323" t="s">
        <v>89</v>
      </c>
      <c r="C99" s="100" t="s">
        <v>5033</v>
      </c>
      <c r="D99" s="323" t="s">
        <v>1001</v>
      </c>
      <c r="E99" s="100"/>
      <c r="F99" s="630">
        <v>45589.0</v>
      </c>
      <c r="G99" s="323">
        <v>10.0</v>
      </c>
      <c r="H99" s="542"/>
      <c r="I99" s="323">
        <v>50.0</v>
      </c>
      <c r="J99" s="190" t="s">
        <v>5025</v>
      </c>
      <c r="K99" s="97"/>
      <c r="L99" s="97"/>
      <c r="M99" s="97"/>
      <c r="N99" s="97"/>
      <c r="O99" s="97"/>
      <c r="P99" s="97"/>
      <c r="Q99" s="97"/>
      <c r="R99" s="97"/>
      <c r="S99" s="97"/>
      <c r="T99" s="97"/>
      <c r="U99" s="97"/>
      <c r="V99" s="97"/>
      <c r="W99" s="97"/>
      <c r="X99" s="97"/>
      <c r="Y99" s="166"/>
      <c r="Z99" s="166"/>
    </row>
    <row r="100" ht="11.25" customHeight="1">
      <c r="A100" s="190" t="s">
        <v>5025</v>
      </c>
      <c r="B100" s="323" t="s">
        <v>89</v>
      </c>
      <c r="C100" s="100" t="s">
        <v>5034</v>
      </c>
      <c r="D100" s="323" t="s">
        <v>2973</v>
      </c>
      <c r="E100" s="100"/>
      <c r="F100" s="630">
        <v>45644.0</v>
      </c>
      <c r="G100" s="323">
        <v>10.0</v>
      </c>
      <c r="H100" s="542"/>
      <c r="I100" s="323">
        <v>50.0</v>
      </c>
      <c r="J100" s="190" t="s">
        <v>5025</v>
      </c>
      <c r="K100" s="97"/>
      <c r="L100" s="97"/>
      <c r="M100" s="97"/>
      <c r="N100" s="97"/>
      <c r="O100" s="97"/>
      <c r="P100" s="97"/>
      <c r="Q100" s="97"/>
      <c r="R100" s="97"/>
      <c r="S100" s="97"/>
      <c r="T100" s="97"/>
      <c r="U100" s="97"/>
      <c r="V100" s="97"/>
      <c r="W100" s="97"/>
      <c r="X100" s="97"/>
      <c r="Y100" s="166"/>
      <c r="Z100" s="166"/>
    </row>
    <row r="101" ht="11.25" customHeight="1">
      <c r="A101" s="190" t="s">
        <v>5025</v>
      </c>
      <c r="B101" s="323" t="s">
        <v>89</v>
      </c>
      <c r="C101" s="100" t="s">
        <v>5034</v>
      </c>
      <c r="D101" s="323" t="s">
        <v>2973</v>
      </c>
      <c r="E101" s="100"/>
      <c r="F101" s="630">
        <v>45623.0</v>
      </c>
      <c r="G101" s="323">
        <v>10.0</v>
      </c>
      <c r="H101" s="542"/>
      <c r="I101" s="323">
        <v>50.0</v>
      </c>
      <c r="J101" s="190" t="s">
        <v>5025</v>
      </c>
      <c r="K101" s="97"/>
      <c r="L101" s="97"/>
      <c r="M101" s="97"/>
      <c r="N101" s="97"/>
      <c r="O101" s="97"/>
      <c r="P101" s="97"/>
      <c r="Q101" s="97"/>
      <c r="R101" s="97"/>
      <c r="S101" s="97"/>
      <c r="T101" s="97"/>
      <c r="U101" s="97"/>
      <c r="V101" s="97"/>
      <c r="W101" s="97"/>
      <c r="X101" s="97"/>
      <c r="Y101" s="166"/>
      <c r="Z101" s="166"/>
    </row>
    <row r="102" ht="11.25" customHeight="1">
      <c r="A102" s="190" t="s">
        <v>5025</v>
      </c>
      <c r="B102" s="323" t="s">
        <v>89</v>
      </c>
      <c r="C102" s="100" t="s">
        <v>5034</v>
      </c>
      <c r="D102" s="323" t="s">
        <v>2973</v>
      </c>
      <c r="E102" s="100"/>
      <c r="F102" s="630">
        <v>45644.0</v>
      </c>
      <c r="G102" s="323">
        <v>10.0</v>
      </c>
      <c r="H102" s="542"/>
      <c r="I102" s="323">
        <v>50.0</v>
      </c>
      <c r="J102" s="190" t="s">
        <v>5025</v>
      </c>
      <c r="K102" s="97"/>
      <c r="L102" s="97"/>
      <c r="M102" s="97"/>
      <c r="N102" s="97"/>
      <c r="O102" s="97"/>
      <c r="P102" s="97"/>
      <c r="Q102" s="97"/>
      <c r="R102" s="97"/>
      <c r="S102" s="97"/>
      <c r="T102" s="97"/>
      <c r="U102" s="97"/>
      <c r="V102" s="97"/>
      <c r="W102" s="97"/>
      <c r="X102" s="97"/>
      <c r="Y102" s="166"/>
      <c r="Z102" s="166"/>
    </row>
    <row r="103" ht="11.25" customHeight="1">
      <c r="A103" s="190" t="s">
        <v>5025</v>
      </c>
      <c r="B103" s="323" t="s">
        <v>89</v>
      </c>
      <c r="C103" s="100" t="s">
        <v>5034</v>
      </c>
      <c r="D103" s="323" t="s">
        <v>2973</v>
      </c>
      <c r="E103" s="100"/>
      <c r="F103" s="630">
        <v>45657.0</v>
      </c>
      <c r="G103" s="323">
        <v>10.0</v>
      </c>
      <c r="H103" s="542"/>
      <c r="I103" s="323">
        <v>50.0</v>
      </c>
      <c r="J103" s="190" t="s">
        <v>5025</v>
      </c>
      <c r="K103" s="97"/>
      <c r="L103" s="97"/>
      <c r="M103" s="97"/>
      <c r="N103" s="97"/>
      <c r="O103" s="97"/>
      <c r="P103" s="97"/>
      <c r="Q103" s="97"/>
      <c r="R103" s="97"/>
      <c r="S103" s="97"/>
      <c r="T103" s="97"/>
      <c r="U103" s="97"/>
      <c r="V103" s="97"/>
      <c r="W103" s="97"/>
      <c r="X103" s="97"/>
      <c r="Y103" s="166"/>
      <c r="Z103" s="166"/>
    </row>
    <row r="104" ht="11.25" customHeight="1">
      <c r="A104" s="190" t="s">
        <v>5025</v>
      </c>
      <c r="B104" s="323" t="s">
        <v>89</v>
      </c>
      <c r="C104" s="100" t="s">
        <v>5035</v>
      </c>
      <c r="D104" s="323" t="s">
        <v>2973</v>
      </c>
      <c r="E104" s="100"/>
      <c r="F104" s="630">
        <v>45438.0</v>
      </c>
      <c r="G104" s="323">
        <v>10.0</v>
      </c>
      <c r="H104" s="542"/>
      <c r="I104" s="323">
        <v>50.0</v>
      </c>
      <c r="J104" s="190" t="s">
        <v>5025</v>
      </c>
      <c r="K104" s="97"/>
      <c r="L104" s="97"/>
      <c r="M104" s="97"/>
      <c r="N104" s="97"/>
      <c r="O104" s="97"/>
      <c r="P104" s="97"/>
      <c r="Q104" s="97"/>
      <c r="R104" s="97"/>
      <c r="S104" s="97"/>
      <c r="T104" s="97"/>
      <c r="U104" s="97"/>
      <c r="V104" s="97"/>
      <c r="W104" s="97"/>
      <c r="X104" s="97"/>
      <c r="Y104" s="166"/>
      <c r="Z104" s="166"/>
    </row>
    <row r="105" ht="11.25" customHeight="1">
      <c r="A105" s="190" t="s">
        <v>5025</v>
      </c>
      <c r="B105" s="323" t="s">
        <v>89</v>
      </c>
      <c r="C105" s="100" t="s">
        <v>5036</v>
      </c>
      <c r="D105" s="323" t="s">
        <v>2973</v>
      </c>
      <c r="E105" s="100"/>
      <c r="F105" s="630">
        <v>45456.0</v>
      </c>
      <c r="G105" s="323">
        <v>10.0</v>
      </c>
      <c r="H105" s="542"/>
      <c r="I105" s="323">
        <v>50.0</v>
      </c>
      <c r="J105" s="190" t="s">
        <v>5025</v>
      </c>
      <c r="K105" s="97"/>
      <c r="L105" s="97"/>
      <c r="M105" s="97"/>
      <c r="N105" s="97"/>
      <c r="O105" s="97"/>
      <c r="P105" s="97"/>
      <c r="Q105" s="97"/>
      <c r="R105" s="97"/>
      <c r="S105" s="97"/>
      <c r="T105" s="97"/>
      <c r="U105" s="97"/>
      <c r="V105" s="97"/>
      <c r="W105" s="97"/>
      <c r="X105" s="97"/>
      <c r="Y105" s="166"/>
      <c r="Z105" s="166"/>
    </row>
    <row r="106" ht="11.25" customHeight="1">
      <c r="A106" s="190" t="s">
        <v>5025</v>
      </c>
      <c r="B106" s="323" t="s">
        <v>89</v>
      </c>
      <c r="C106" s="100" t="s">
        <v>5035</v>
      </c>
      <c r="D106" s="323" t="s">
        <v>2973</v>
      </c>
      <c r="E106" s="100"/>
      <c r="F106" s="630">
        <v>45579.0</v>
      </c>
      <c r="G106" s="323">
        <v>10.0</v>
      </c>
      <c r="H106" s="542"/>
      <c r="I106" s="323">
        <v>50.0</v>
      </c>
      <c r="J106" s="190" t="s">
        <v>5025</v>
      </c>
      <c r="K106" s="97"/>
      <c r="L106" s="97"/>
      <c r="M106" s="97"/>
      <c r="N106" s="97"/>
      <c r="O106" s="97"/>
      <c r="P106" s="97"/>
      <c r="Q106" s="97"/>
      <c r="R106" s="97"/>
      <c r="S106" s="97"/>
      <c r="T106" s="97"/>
      <c r="U106" s="97"/>
      <c r="V106" s="97"/>
      <c r="W106" s="97"/>
      <c r="X106" s="97"/>
      <c r="Y106" s="166"/>
      <c r="Z106" s="166"/>
    </row>
    <row r="107" ht="11.25" customHeight="1">
      <c r="A107" s="190" t="s">
        <v>5025</v>
      </c>
      <c r="B107" s="323" t="s">
        <v>89</v>
      </c>
      <c r="C107" s="100" t="s">
        <v>4965</v>
      </c>
      <c r="D107" s="323" t="s">
        <v>2973</v>
      </c>
      <c r="E107" s="100"/>
      <c r="F107" s="630">
        <v>45589.0</v>
      </c>
      <c r="G107" s="323">
        <v>10.0</v>
      </c>
      <c r="H107" s="542"/>
      <c r="I107" s="323">
        <v>50.0</v>
      </c>
      <c r="J107" s="190" t="s">
        <v>5025</v>
      </c>
      <c r="K107" s="97"/>
      <c r="L107" s="97"/>
      <c r="M107" s="97"/>
      <c r="N107" s="97"/>
      <c r="O107" s="97"/>
      <c r="P107" s="97"/>
      <c r="Q107" s="97"/>
      <c r="R107" s="97"/>
      <c r="S107" s="97"/>
      <c r="T107" s="97"/>
      <c r="U107" s="97"/>
      <c r="V107" s="97"/>
      <c r="W107" s="97"/>
      <c r="X107" s="97"/>
      <c r="Y107" s="166"/>
      <c r="Z107" s="166"/>
    </row>
    <row r="108" ht="11.25" customHeight="1">
      <c r="A108" s="190" t="s">
        <v>5025</v>
      </c>
      <c r="B108" s="323" t="s">
        <v>89</v>
      </c>
      <c r="C108" s="100" t="s">
        <v>5037</v>
      </c>
      <c r="D108" s="323" t="s">
        <v>2973</v>
      </c>
      <c r="E108" s="100"/>
      <c r="F108" s="630">
        <v>45600.0</v>
      </c>
      <c r="G108" s="323">
        <v>10.0</v>
      </c>
      <c r="H108" s="542"/>
      <c r="I108" s="323">
        <v>50.0</v>
      </c>
      <c r="J108" s="190" t="s">
        <v>5025</v>
      </c>
      <c r="K108" s="97"/>
      <c r="L108" s="97"/>
      <c r="M108" s="97"/>
      <c r="N108" s="97"/>
      <c r="O108" s="97"/>
      <c r="P108" s="97"/>
      <c r="Q108" s="97"/>
      <c r="R108" s="97"/>
      <c r="S108" s="97"/>
      <c r="T108" s="97"/>
      <c r="U108" s="97"/>
      <c r="V108" s="97"/>
      <c r="W108" s="97"/>
      <c r="X108" s="97"/>
      <c r="Y108" s="166"/>
      <c r="Z108" s="166"/>
    </row>
    <row r="109" ht="11.25" customHeight="1">
      <c r="A109" s="190" t="s">
        <v>5025</v>
      </c>
      <c r="B109" s="323" t="s">
        <v>89</v>
      </c>
      <c r="C109" s="100" t="s">
        <v>5037</v>
      </c>
      <c r="D109" s="323" t="s">
        <v>2973</v>
      </c>
      <c r="E109" s="100"/>
      <c r="F109" s="630">
        <v>45615.0</v>
      </c>
      <c r="G109" s="323">
        <v>10.0</v>
      </c>
      <c r="H109" s="542"/>
      <c r="I109" s="323">
        <v>50.0</v>
      </c>
      <c r="J109" s="190" t="s">
        <v>5025</v>
      </c>
      <c r="K109" s="97"/>
      <c r="L109" s="97"/>
      <c r="M109" s="97"/>
      <c r="N109" s="97"/>
      <c r="O109" s="97"/>
      <c r="P109" s="97"/>
      <c r="Q109" s="97"/>
      <c r="R109" s="97"/>
      <c r="S109" s="97"/>
      <c r="T109" s="97"/>
      <c r="U109" s="97"/>
      <c r="V109" s="97"/>
      <c r="W109" s="97"/>
      <c r="X109" s="97"/>
      <c r="Y109" s="166"/>
      <c r="Z109" s="166"/>
    </row>
    <row r="110" ht="11.25" customHeight="1">
      <c r="A110" s="190" t="s">
        <v>5025</v>
      </c>
      <c r="B110" s="323" t="s">
        <v>89</v>
      </c>
      <c r="C110" s="100" t="s">
        <v>5037</v>
      </c>
      <c r="D110" s="323" t="s">
        <v>2973</v>
      </c>
      <c r="E110" s="100"/>
      <c r="F110" s="630">
        <v>45649.0</v>
      </c>
      <c r="G110" s="323">
        <v>10.0</v>
      </c>
      <c r="H110" s="542"/>
      <c r="I110" s="323">
        <v>50.0</v>
      </c>
      <c r="J110" s="190" t="s">
        <v>5025</v>
      </c>
      <c r="K110" s="97"/>
      <c r="L110" s="97"/>
      <c r="M110" s="97"/>
      <c r="N110" s="97"/>
      <c r="O110" s="97"/>
      <c r="P110" s="97"/>
      <c r="Q110" s="97"/>
      <c r="R110" s="97"/>
      <c r="S110" s="97"/>
      <c r="T110" s="97"/>
      <c r="U110" s="97"/>
      <c r="V110" s="97"/>
      <c r="W110" s="97"/>
      <c r="X110" s="97"/>
      <c r="Y110" s="166"/>
      <c r="Z110" s="166"/>
    </row>
    <row r="111" ht="11.25" customHeight="1">
      <c r="A111" s="190" t="s">
        <v>5025</v>
      </c>
      <c r="B111" s="323" t="s">
        <v>89</v>
      </c>
      <c r="C111" s="100" t="s">
        <v>4965</v>
      </c>
      <c r="D111" s="323" t="s">
        <v>2973</v>
      </c>
      <c r="E111" s="100"/>
      <c r="F111" s="630">
        <v>45646.0</v>
      </c>
      <c r="G111" s="323">
        <v>10.0</v>
      </c>
      <c r="H111" s="542"/>
      <c r="I111" s="323">
        <v>50.0</v>
      </c>
      <c r="J111" s="190" t="s">
        <v>5025</v>
      </c>
      <c r="K111" s="97"/>
      <c r="L111" s="97"/>
      <c r="M111" s="97"/>
      <c r="N111" s="97"/>
      <c r="O111" s="97"/>
      <c r="P111" s="97"/>
      <c r="Q111" s="97"/>
      <c r="R111" s="97"/>
      <c r="S111" s="97"/>
      <c r="T111" s="97"/>
      <c r="U111" s="97"/>
      <c r="V111" s="97"/>
      <c r="W111" s="97"/>
      <c r="X111" s="97"/>
      <c r="Y111" s="166"/>
      <c r="Z111" s="166"/>
    </row>
    <row r="112" ht="11.25" customHeight="1">
      <c r="A112" s="190" t="s">
        <v>5025</v>
      </c>
      <c r="B112" s="323" t="s">
        <v>89</v>
      </c>
      <c r="C112" s="100" t="s">
        <v>5037</v>
      </c>
      <c r="D112" s="323" t="s">
        <v>2973</v>
      </c>
      <c r="E112" s="100"/>
      <c r="F112" s="630">
        <v>45650.0</v>
      </c>
      <c r="G112" s="323">
        <v>10.0</v>
      </c>
      <c r="H112" s="542"/>
      <c r="I112" s="323">
        <v>50.0</v>
      </c>
      <c r="J112" s="190" t="s">
        <v>5025</v>
      </c>
      <c r="K112" s="97"/>
      <c r="L112" s="97"/>
      <c r="M112" s="97"/>
      <c r="N112" s="97"/>
      <c r="O112" s="97"/>
      <c r="P112" s="97"/>
      <c r="Q112" s="97"/>
      <c r="R112" s="97"/>
      <c r="S112" s="97"/>
      <c r="T112" s="97"/>
      <c r="U112" s="97"/>
      <c r="V112" s="97"/>
      <c r="W112" s="97"/>
      <c r="X112" s="97"/>
      <c r="Y112" s="166"/>
      <c r="Z112" s="166"/>
    </row>
    <row r="113" ht="11.25" customHeight="1">
      <c r="A113" s="190" t="s">
        <v>5025</v>
      </c>
      <c r="B113" s="323" t="s">
        <v>89</v>
      </c>
      <c r="C113" s="147" t="s">
        <v>5038</v>
      </c>
      <c r="D113" s="323" t="s">
        <v>2973</v>
      </c>
      <c r="E113" s="100"/>
      <c r="F113" s="630">
        <v>45345.0</v>
      </c>
      <c r="G113" s="483">
        <v>10.0</v>
      </c>
      <c r="H113" s="501"/>
      <c r="I113" s="323">
        <v>50.0</v>
      </c>
      <c r="J113" s="190" t="s">
        <v>5025</v>
      </c>
      <c r="K113" s="97"/>
      <c r="L113" s="97"/>
      <c r="M113" s="97"/>
      <c r="N113" s="97"/>
      <c r="O113" s="97"/>
      <c r="P113" s="97"/>
      <c r="Q113" s="97"/>
      <c r="R113" s="97"/>
      <c r="S113" s="97"/>
      <c r="T113" s="97"/>
      <c r="U113" s="97"/>
      <c r="V113" s="97"/>
      <c r="W113" s="97"/>
      <c r="X113" s="97"/>
      <c r="Y113" s="166"/>
      <c r="Z113" s="166"/>
    </row>
    <row r="114" ht="11.25" customHeight="1">
      <c r="A114" s="190" t="s">
        <v>5025</v>
      </c>
      <c r="B114" s="323" t="s">
        <v>89</v>
      </c>
      <c r="C114" s="147" t="s">
        <v>5038</v>
      </c>
      <c r="D114" s="323" t="s">
        <v>2973</v>
      </c>
      <c r="E114" s="100"/>
      <c r="F114" s="630">
        <v>45438.0</v>
      </c>
      <c r="G114" s="483">
        <v>10.0</v>
      </c>
      <c r="H114" s="501"/>
      <c r="I114" s="323">
        <v>50.0</v>
      </c>
      <c r="J114" s="190" t="s">
        <v>5025</v>
      </c>
      <c r="K114" s="97"/>
      <c r="L114" s="97"/>
      <c r="M114" s="97"/>
      <c r="N114" s="97"/>
      <c r="O114" s="97"/>
      <c r="P114" s="97"/>
      <c r="Q114" s="97"/>
      <c r="R114" s="97"/>
      <c r="S114" s="97"/>
      <c r="T114" s="97"/>
      <c r="U114" s="97"/>
      <c r="V114" s="97"/>
      <c r="W114" s="97"/>
      <c r="X114" s="97"/>
      <c r="Y114" s="166"/>
      <c r="Z114" s="166"/>
    </row>
    <row r="115" ht="11.25" customHeight="1">
      <c r="A115" s="190" t="s">
        <v>5025</v>
      </c>
      <c r="B115" s="323" t="s">
        <v>89</v>
      </c>
      <c r="C115" s="147" t="s">
        <v>5038</v>
      </c>
      <c r="D115" s="323" t="s">
        <v>2973</v>
      </c>
      <c r="E115" s="100"/>
      <c r="F115" s="630">
        <v>45491.0</v>
      </c>
      <c r="G115" s="483">
        <v>10.0</v>
      </c>
      <c r="H115" s="501"/>
      <c r="I115" s="323">
        <v>50.0</v>
      </c>
      <c r="J115" s="190" t="s">
        <v>5025</v>
      </c>
      <c r="K115" s="97"/>
      <c r="L115" s="97"/>
      <c r="M115" s="97"/>
      <c r="N115" s="97"/>
      <c r="O115" s="97"/>
      <c r="P115" s="97"/>
      <c r="Q115" s="97"/>
      <c r="R115" s="97"/>
      <c r="S115" s="97"/>
      <c r="T115" s="97"/>
      <c r="U115" s="97"/>
      <c r="V115" s="97"/>
      <c r="W115" s="97"/>
      <c r="X115" s="97"/>
      <c r="Y115" s="166"/>
      <c r="Z115" s="166"/>
    </row>
    <row r="116" ht="11.25" customHeight="1">
      <c r="A116" s="190" t="s">
        <v>5025</v>
      </c>
      <c r="B116" s="323" t="s">
        <v>89</v>
      </c>
      <c r="C116" s="147" t="s">
        <v>5038</v>
      </c>
      <c r="D116" s="323" t="s">
        <v>2973</v>
      </c>
      <c r="E116" s="100"/>
      <c r="F116" s="630">
        <v>45589.0</v>
      </c>
      <c r="G116" s="483">
        <v>10.0</v>
      </c>
      <c r="H116" s="501"/>
      <c r="I116" s="323">
        <v>50.0</v>
      </c>
      <c r="J116" s="190" t="s">
        <v>5025</v>
      </c>
      <c r="K116" s="97"/>
      <c r="L116" s="97"/>
      <c r="M116" s="97"/>
      <c r="N116" s="97"/>
      <c r="O116" s="97"/>
      <c r="P116" s="97"/>
      <c r="Q116" s="97"/>
      <c r="R116" s="97"/>
      <c r="S116" s="97"/>
      <c r="T116" s="97"/>
      <c r="U116" s="97"/>
      <c r="V116" s="97"/>
      <c r="W116" s="97"/>
      <c r="X116" s="97"/>
      <c r="Y116" s="166"/>
      <c r="Z116" s="166"/>
    </row>
    <row r="117" ht="11.25" customHeight="1">
      <c r="A117" s="190" t="s">
        <v>5025</v>
      </c>
      <c r="B117" s="323" t="s">
        <v>89</v>
      </c>
      <c r="C117" s="147" t="s">
        <v>5038</v>
      </c>
      <c r="D117" s="323" t="s">
        <v>2973</v>
      </c>
      <c r="E117" s="100"/>
      <c r="F117" s="630">
        <v>45345.0</v>
      </c>
      <c r="G117" s="483">
        <v>10.0</v>
      </c>
      <c r="H117" s="501"/>
      <c r="I117" s="323">
        <v>50.0</v>
      </c>
      <c r="J117" s="190" t="s">
        <v>5025</v>
      </c>
      <c r="K117" s="97"/>
      <c r="L117" s="97"/>
      <c r="M117" s="97"/>
      <c r="N117" s="97"/>
      <c r="O117" s="97"/>
      <c r="P117" s="97"/>
      <c r="Q117" s="97"/>
      <c r="R117" s="97"/>
      <c r="S117" s="97"/>
      <c r="T117" s="97"/>
      <c r="U117" s="97"/>
      <c r="V117" s="97"/>
      <c r="W117" s="97"/>
      <c r="X117" s="97"/>
      <c r="Y117" s="166"/>
      <c r="Z117" s="166"/>
    </row>
    <row r="118" ht="11.25" customHeight="1">
      <c r="A118" s="190" t="s">
        <v>5025</v>
      </c>
      <c r="B118" s="323" t="s">
        <v>89</v>
      </c>
      <c r="C118" s="147" t="s">
        <v>5038</v>
      </c>
      <c r="D118" s="323" t="s">
        <v>2973</v>
      </c>
      <c r="E118" s="100"/>
      <c r="F118" s="630">
        <v>45550.0</v>
      </c>
      <c r="G118" s="483">
        <v>10.0</v>
      </c>
      <c r="H118" s="501"/>
      <c r="I118" s="323">
        <v>50.0</v>
      </c>
      <c r="J118" s="190" t="s">
        <v>5025</v>
      </c>
      <c r="K118" s="97"/>
      <c r="L118" s="97"/>
      <c r="M118" s="97"/>
      <c r="N118" s="97"/>
      <c r="O118" s="97"/>
      <c r="P118" s="97"/>
      <c r="Q118" s="97"/>
      <c r="R118" s="97"/>
      <c r="S118" s="97"/>
      <c r="T118" s="97"/>
      <c r="U118" s="97"/>
      <c r="V118" s="97"/>
      <c r="W118" s="97"/>
      <c r="X118" s="97"/>
      <c r="Y118" s="166"/>
      <c r="Z118" s="166"/>
    </row>
    <row r="119" ht="11.25" customHeight="1">
      <c r="A119" s="190" t="s">
        <v>5025</v>
      </c>
      <c r="B119" s="323" t="s">
        <v>89</v>
      </c>
      <c r="C119" s="147" t="s">
        <v>5039</v>
      </c>
      <c r="D119" s="323" t="s">
        <v>2973</v>
      </c>
      <c r="E119" s="100"/>
      <c r="F119" s="630">
        <v>45345.0</v>
      </c>
      <c r="G119" s="483">
        <v>10.0</v>
      </c>
      <c r="H119" s="501"/>
      <c r="I119" s="323">
        <v>50.0</v>
      </c>
      <c r="J119" s="190" t="s">
        <v>5025</v>
      </c>
      <c r="K119" s="97"/>
      <c r="L119" s="97"/>
      <c r="M119" s="97"/>
      <c r="N119" s="97"/>
      <c r="O119" s="97"/>
      <c r="P119" s="97"/>
      <c r="Q119" s="97"/>
      <c r="R119" s="97"/>
      <c r="S119" s="97"/>
      <c r="T119" s="97"/>
      <c r="U119" s="97"/>
      <c r="V119" s="97"/>
      <c r="W119" s="97"/>
      <c r="X119" s="97"/>
      <c r="Y119" s="166"/>
      <c r="Z119" s="166"/>
    </row>
    <row r="120" ht="11.25" customHeight="1">
      <c r="A120" s="190" t="s">
        <v>5025</v>
      </c>
      <c r="B120" s="323" t="s">
        <v>89</v>
      </c>
      <c r="C120" s="147" t="s">
        <v>5040</v>
      </c>
      <c r="D120" s="323" t="s">
        <v>2973</v>
      </c>
      <c r="E120" s="100"/>
      <c r="F120" s="630">
        <v>45456.0</v>
      </c>
      <c r="G120" s="483">
        <v>10.0</v>
      </c>
      <c r="H120" s="501"/>
      <c r="I120" s="323">
        <v>50.0</v>
      </c>
      <c r="J120" s="190" t="s">
        <v>5025</v>
      </c>
      <c r="K120" s="97"/>
      <c r="L120" s="97"/>
      <c r="M120" s="97"/>
      <c r="N120" s="97"/>
      <c r="O120" s="97"/>
      <c r="P120" s="97"/>
      <c r="Q120" s="97"/>
      <c r="R120" s="97"/>
      <c r="S120" s="97"/>
      <c r="T120" s="97"/>
      <c r="U120" s="97"/>
      <c r="V120" s="97"/>
      <c r="W120" s="97"/>
      <c r="X120" s="97"/>
      <c r="Y120" s="166"/>
      <c r="Z120" s="166"/>
    </row>
    <row r="121" ht="11.25" customHeight="1">
      <c r="A121" s="190" t="s">
        <v>5025</v>
      </c>
      <c r="B121" s="323" t="s">
        <v>89</v>
      </c>
      <c r="C121" s="147" t="s">
        <v>5041</v>
      </c>
      <c r="D121" s="323" t="s">
        <v>2973</v>
      </c>
      <c r="E121" s="100"/>
      <c r="F121" s="630">
        <v>45492.0</v>
      </c>
      <c r="G121" s="483">
        <v>10.0</v>
      </c>
      <c r="H121" s="501"/>
      <c r="I121" s="323">
        <v>50.0</v>
      </c>
      <c r="J121" s="190" t="s">
        <v>5025</v>
      </c>
      <c r="K121" s="97"/>
      <c r="L121" s="97"/>
      <c r="M121" s="97"/>
      <c r="N121" s="97"/>
      <c r="O121" s="97"/>
      <c r="P121" s="97"/>
      <c r="Q121" s="97"/>
      <c r="R121" s="97"/>
      <c r="S121" s="97"/>
      <c r="T121" s="97"/>
      <c r="U121" s="97"/>
      <c r="V121" s="97"/>
      <c r="W121" s="97"/>
      <c r="X121" s="97"/>
      <c r="Y121" s="166"/>
      <c r="Z121" s="166"/>
    </row>
    <row r="122" ht="11.25" customHeight="1">
      <c r="A122" s="190" t="s">
        <v>5025</v>
      </c>
      <c r="B122" s="323" t="s">
        <v>89</v>
      </c>
      <c r="C122" s="147" t="s">
        <v>5042</v>
      </c>
      <c r="D122" s="323" t="s">
        <v>2973</v>
      </c>
      <c r="E122" s="100"/>
      <c r="F122" s="630">
        <v>45550.0</v>
      </c>
      <c r="G122" s="483">
        <v>10.0</v>
      </c>
      <c r="H122" s="501"/>
      <c r="I122" s="323">
        <v>50.0</v>
      </c>
      <c r="J122" s="190" t="s">
        <v>5025</v>
      </c>
      <c r="K122" s="97"/>
      <c r="L122" s="97"/>
      <c r="M122" s="97"/>
      <c r="N122" s="97"/>
      <c r="O122" s="97"/>
      <c r="P122" s="97"/>
      <c r="Q122" s="97"/>
      <c r="R122" s="97"/>
      <c r="S122" s="97"/>
      <c r="T122" s="97"/>
      <c r="U122" s="97"/>
      <c r="V122" s="97"/>
      <c r="W122" s="97"/>
      <c r="X122" s="97"/>
      <c r="Y122" s="166"/>
      <c r="Z122" s="166"/>
    </row>
    <row r="123" ht="11.25" customHeight="1">
      <c r="A123" s="190" t="s">
        <v>5025</v>
      </c>
      <c r="B123" s="323" t="s">
        <v>89</v>
      </c>
      <c r="C123" s="147" t="s">
        <v>5043</v>
      </c>
      <c r="D123" s="323" t="s">
        <v>2973</v>
      </c>
      <c r="E123" s="100"/>
      <c r="F123" s="630">
        <v>45589.0</v>
      </c>
      <c r="G123" s="483">
        <v>10.0</v>
      </c>
      <c r="H123" s="501"/>
      <c r="I123" s="323">
        <v>50.0</v>
      </c>
      <c r="J123" s="190" t="s">
        <v>5025</v>
      </c>
      <c r="K123" s="97"/>
      <c r="L123" s="97"/>
      <c r="M123" s="97"/>
      <c r="N123" s="97"/>
      <c r="O123" s="97"/>
      <c r="P123" s="97"/>
      <c r="Q123" s="97"/>
      <c r="R123" s="97"/>
      <c r="S123" s="97"/>
      <c r="T123" s="97"/>
      <c r="U123" s="97"/>
      <c r="V123" s="97"/>
      <c r="W123" s="97"/>
      <c r="X123" s="97"/>
      <c r="Y123" s="166"/>
      <c r="Z123" s="166"/>
    </row>
    <row r="124" ht="11.25" customHeight="1">
      <c r="A124" s="190" t="s">
        <v>5025</v>
      </c>
      <c r="B124" s="323" t="s">
        <v>89</v>
      </c>
      <c r="C124" s="147" t="s">
        <v>5044</v>
      </c>
      <c r="D124" s="323" t="s">
        <v>2973</v>
      </c>
      <c r="E124" s="100"/>
      <c r="F124" s="630">
        <v>45644.0</v>
      </c>
      <c r="G124" s="483">
        <v>10.0</v>
      </c>
      <c r="H124" s="501"/>
      <c r="I124" s="323">
        <v>50.0</v>
      </c>
      <c r="J124" s="190" t="s">
        <v>5025</v>
      </c>
      <c r="K124" s="97"/>
      <c r="L124" s="97"/>
      <c r="M124" s="97"/>
      <c r="N124" s="97"/>
      <c r="O124" s="97"/>
      <c r="P124" s="97"/>
      <c r="Q124" s="97"/>
      <c r="R124" s="97"/>
      <c r="S124" s="97"/>
      <c r="T124" s="97"/>
      <c r="U124" s="97"/>
      <c r="V124" s="97"/>
      <c r="W124" s="97"/>
      <c r="X124" s="97"/>
      <c r="Y124" s="166"/>
      <c r="Z124" s="166"/>
    </row>
    <row r="125" ht="11.25" customHeight="1">
      <c r="A125" s="190" t="s">
        <v>5025</v>
      </c>
      <c r="B125" s="323" t="s">
        <v>89</v>
      </c>
      <c r="C125" s="147" t="s">
        <v>5044</v>
      </c>
      <c r="D125" s="323" t="s">
        <v>2973</v>
      </c>
      <c r="E125" s="100"/>
      <c r="F125" s="630">
        <v>45644.0</v>
      </c>
      <c r="G125" s="483">
        <v>10.0</v>
      </c>
      <c r="H125" s="501"/>
      <c r="I125" s="323">
        <v>50.0</v>
      </c>
      <c r="J125" s="190" t="s">
        <v>5025</v>
      </c>
      <c r="K125" s="97"/>
      <c r="L125" s="97"/>
      <c r="M125" s="97"/>
      <c r="N125" s="97"/>
      <c r="O125" s="97"/>
      <c r="P125" s="97"/>
      <c r="Q125" s="97"/>
      <c r="R125" s="97"/>
      <c r="S125" s="97"/>
      <c r="T125" s="97"/>
      <c r="U125" s="97"/>
      <c r="V125" s="97"/>
      <c r="W125" s="97"/>
      <c r="X125" s="97"/>
      <c r="Y125" s="166"/>
      <c r="Z125" s="166"/>
    </row>
    <row r="126" ht="11.25" customHeight="1">
      <c r="A126" s="95" t="s">
        <v>91</v>
      </c>
      <c r="B126" s="81" t="s">
        <v>89</v>
      </c>
      <c r="C126" s="100" t="s">
        <v>5045</v>
      </c>
      <c r="D126" s="81" t="s">
        <v>614</v>
      </c>
      <c r="E126" s="623" t="s">
        <v>5046</v>
      </c>
      <c r="F126" s="610" t="s">
        <v>5047</v>
      </c>
      <c r="G126" s="81">
        <v>10.0</v>
      </c>
      <c r="H126" s="247"/>
      <c r="I126" s="6">
        <v>50.0</v>
      </c>
      <c r="J126" s="95" t="s">
        <v>91</v>
      </c>
      <c r="K126" s="97"/>
      <c r="L126" s="97"/>
      <c r="M126" s="97"/>
      <c r="N126" s="97"/>
      <c r="O126" s="97"/>
      <c r="P126" s="97"/>
      <c r="Q126" s="97"/>
      <c r="R126" s="97"/>
      <c r="S126" s="97"/>
      <c r="T126" s="97"/>
      <c r="U126" s="97"/>
      <c r="V126" s="97"/>
      <c r="W126" s="97"/>
      <c r="X126" s="97"/>
      <c r="Y126" s="166"/>
      <c r="Z126" s="166"/>
    </row>
    <row r="127" ht="11.25" customHeight="1">
      <c r="A127" s="95" t="s">
        <v>91</v>
      </c>
      <c r="B127" s="81" t="s">
        <v>89</v>
      </c>
      <c r="C127" s="100" t="s">
        <v>5045</v>
      </c>
      <c r="D127" s="81" t="s">
        <v>614</v>
      </c>
      <c r="E127" s="623" t="s">
        <v>5046</v>
      </c>
      <c r="F127" s="631" t="s">
        <v>5048</v>
      </c>
      <c r="G127" s="538">
        <v>10.0</v>
      </c>
      <c r="H127" s="632"/>
      <c r="I127" s="6">
        <v>50.0</v>
      </c>
      <c r="J127" s="95" t="s">
        <v>91</v>
      </c>
      <c r="K127" s="97"/>
      <c r="L127" s="97"/>
      <c r="M127" s="97"/>
      <c r="N127" s="97"/>
      <c r="O127" s="97"/>
      <c r="P127" s="97"/>
      <c r="Q127" s="97"/>
      <c r="R127" s="97"/>
      <c r="S127" s="97"/>
      <c r="T127" s="97"/>
      <c r="U127" s="97"/>
      <c r="V127" s="97"/>
      <c r="W127" s="97"/>
      <c r="X127" s="97"/>
      <c r="Y127" s="166"/>
      <c r="Z127" s="166"/>
    </row>
    <row r="128" ht="11.25" customHeight="1">
      <c r="A128" s="95" t="s">
        <v>91</v>
      </c>
      <c r="B128" s="81" t="s">
        <v>89</v>
      </c>
      <c r="C128" s="100" t="s">
        <v>5045</v>
      </c>
      <c r="D128" s="81" t="s">
        <v>614</v>
      </c>
      <c r="E128" s="623" t="s">
        <v>5046</v>
      </c>
      <c r="F128" s="81" t="s">
        <v>5047</v>
      </c>
      <c r="G128" s="82">
        <v>10.0</v>
      </c>
      <c r="H128" s="250"/>
      <c r="I128" s="6">
        <v>50.0</v>
      </c>
      <c r="J128" s="95" t="s">
        <v>91</v>
      </c>
      <c r="K128" s="97"/>
      <c r="L128" s="97"/>
      <c r="M128" s="97"/>
      <c r="N128" s="97"/>
      <c r="O128" s="97"/>
      <c r="P128" s="97"/>
      <c r="Q128" s="97"/>
      <c r="R128" s="97"/>
      <c r="S128" s="97"/>
      <c r="T128" s="97"/>
      <c r="U128" s="97"/>
      <c r="V128" s="97"/>
      <c r="W128" s="97"/>
      <c r="X128" s="97"/>
      <c r="Y128" s="166"/>
      <c r="Z128" s="166"/>
    </row>
    <row r="129" ht="11.25" customHeight="1">
      <c r="A129" s="95" t="s">
        <v>91</v>
      </c>
      <c r="B129" s="81" t="s">
        <v>89</v>
      </c>
      <c r="C129" s="100" t="s">
        <v>5045</v>
      </c>
      <c r="D129" s="81" t="s">
        <v>614</v>
      </c>
      <c r="E129" s="623" t="s">
        <v>5046</v>
      </c>
      <c r="F129" s="81" t="s">
        <v>5049</v>
      </c>
      <c r="G129" s="82">
        <v>10.0</v>
      </c>
      <c r="H129" s="250"/>
      <c r="I129" s="6">
        <v>50.0</v>
      </c>
      <c r="J129" s="95" t="s">
        <v>91</v>
      </c>
      <c r="K129" s="97"/>
      <c r="L129" s="97"/>
      <c r="M129" s="97"/>
      <c r="N129" s="97"/>
      <c r="O129" s="97"/>
      <c r="P129" s="97"/>
      <c r="Q129" s="97"/>
      <c r="R129" s="97"/>
      <c r="S129" s="97"/>
      <c r="T129" s="97"/>
      <c r="U129" s="97"/>
      <c r="V129" s="97"/>
      <c r="W129" s="97"/>
      <c r="X129" s="97"/>
      <c r="Y129" s="166"/>
      <c r="Z129" s="166"/>
    </row>
    <row r="130" ht="11.25" customHeight="1">
      <c r="A130" s="95" t="s">
        <v>91</v>
      </c>
      <c r="B130" s="81" t="s">
        <v>89</v>
      </c>
      <c r="C130" s="147" t="s">
        <v>5050</v>
      </c>
      <c r="D130" s="101" t="s">
        <v>1001</v>
      </c>
      <c r="E130" s="629" t="s">
        <v>5051</v>
      </c>
      <c r="F130" s="101" t="s">
        <v>5052</v>
      </c>
      <c r="G130" s="123">
        <v>10.0</v>
      </c>
      <c r="H130" s="412"/>
      <c r="I130" s="6">
        <v>50.0</v>
      </c>
      <c r="J130" s="95" t="s">
        <v>91</v>
      </c>
      <c r="K130" s="97"/>
      <c r="L130" s="97"/>
      <c r="M130" s="97"/>
      <c r="N130" s="97"/>
      <c r="O130" s="97"/>
      <c r="P130" s="97"/>
      <c r="Q130" s="97"/>
      <c r="R130" s="97"/>
      <c r="S130" s="97"/>
      <c r="T130" s="97"/>
      <c r="U130" s="97"/>
      <c r="V130" s="97"/>
      <c r="W130" s="97"/>
      <c r="X130" s="97"/>
      <c r="Y130" s="166"/>
      <c r="Z130" s="166"/>
    </row>
    <row r="131" ht="11.25" customHeight="1">
      <c r="A131" s="95" t="s">
        <v>5053</v>
      </c>
      <c r="B131" s="81" t="s">
        <v>89</v>
      </c>
      <c r="C131" s="100" t="s">
        <v>5045</v>
      </c>
      <c r="D131" s="81" t="s">
        <v>614</v>
      </c>
      <c r="E131" s="148" t="s">
        <v>5046</v>
      </c>
      <c r="F131" s="633">
        <v>45540.0</v>
      </c>
      <c r="G131" s="81">
        <v>50.0</v>
      </c>
      <c r="H131" s="81"/>
      <c r="I131" s="81">
        <v>50.0</v>
      </c>
      <c r="J131" s="95" t="s">
        <v>5053</v>
      </c>
      <c r="K131" s="97"/>
      <c r="L131" s="97"/>
      <c r="M131" s="97"/>
      <c r="N131" s="97"/>
      <c r="O131" s="97"/>
      <c r="P131" s="97"/>
      <c r="Q131" s="97"/>
      <c r="R131" s="97"/>
      <c r="S131" s="97"/>
      <c r="T131" s="97"/>
      <c r="U131" s="97"/>
      <c r="V131" s="97"/>
      <c r="W131" s="97"/>
      <c r="X131" s="97"/>
      <c r="Y131" s="166"/>
      <c r="Z131" s="166"/>
    </row>
    <row r="132" ht="11.25" customHeight="1">
      <c r="A132" s="95" t="s">
        <v>5053</v>
      </c>
      <c r="B132" s="81" t="s">
        <v>89</v>
      </c>
      <c r="C132" s="100" t="s">
        <v>5045</v>
      </c>
      <c r="D132" s="81" t="s">
        <v>614</v>
      </c>
      <c r="E132" s="148" t="s">
        <v>5046</v>
      </c>
      <c r="F132" s="633">
        <v>45540.0</v>
      </c>
      <c r="G132" s="81">
        <v>50.0</v>
      </c>
      <c r="H132" s="81"/>
      <c r="I132" s="81">
        <v>50.0</v>
      </c>
      <c r="J132" s="95" t="s">
        <v>5053</v>
      </c>
      <c r="K132" s="97"/>
      <c r="L132" s="97"/>
      <c r="M132" s="97"/>
      <c r="N132" s="97"/>
      <c r="O132" s="97"/>
      <c r="P132" s="97"/>
      <c r="Q132" s="97"/>
      <c r="R132" s="97"/>
      <c r="S132" s="97"/>
      <c r="T132" s="97"/>
      <c r="U132" s="97"/>
      <c r="V132" s="97"/>
      <c r="W132" s="97"/>
      <c r="X132" s="97"/>
      <c r="Y132" s="166"/>
      <c r="Z132" s="166"/>
    </row>
    <row r="133" ht="11.25" customHeight="1">
      <c r="A133" s="276" t="s">
        <v>5053</v>
      </c>
      <c r="B133" s="266" t="s">
        <v>89</v>
      </c>
      <c r="C133" s="621" t="s">
        <v>5054</v>
      </c>
      <c r="D133" s="266" t="s">
        <v>1001</v>
      </c>
      <c r="E133" s="634" t="s">
        <v>5055</v>
      </c>
      <c r="F133" s="635">
        <v>45412.0</v>
      </c>
      <c r="G133" s="266">
        <v>50.0</v>
      </c>
      <c r="H133" s="636" t="s">
        <v>5056</v>
      </c>
      <c r="I133" s="266">
        <v>50.0</v>
      </c>
      <c r="J133" s="95" t="s">
        <v>5053</v>
      </c>
      <c r="K133" s="97"/>
      <c r="L133" s="97"/>
      <c r="M133" s="97"/>
      <c r="N133" s="97"/>
      <c r="O133" s="97"/>
      <c r="P133" s="97"/>
      <c r="Q133" s="97"/>
      <c r="R133" s="97"/>
      <c r="S133" s="97"/>
      <c r="T133" s="97"/>
      <c r="U133" s="97"/>
      <c r="V133" s="97"/>
      <c r="W133" s="97"/>
      <c r="X133" s="97"/>
      <c r="Y133" s="166"/>
      <c r="Z133" s="166"/>
    </row>
    <row r="134" ht="11.25" customHeight="1">
      <c r="A134" s="95" t="s">
        <v>5053</v>
      </c>
      <c r="B134" s="81" t="s">
        <v>89</v>
      </c>
      <c r="C134" s="100" t="s">
        <v>5054</v>
      </c>
      <c r="D134" s="81" t="s">
        <v>1001</v>
      </c>
      <c r="E134" s="148" t="s">
        <v>5055</v>
      </c>
      <c r="F134" s="633">
        <v>45449.0</v>
      </c>
      <c r="G134" s="81">
        <v>50.0</v>
      </c>
      <c r="H134" s="247" t="s">
        <v>5056</v>
      </c>
      <c r="I134" s="81">
        <v>50.0</v>
      </c>
      <c r="J134" s="95" t="s">
        <v>5053</v>
      </c>
      <c r="K134" s="97"/>
      <c r="L134" s="97"/>
      <c r="M134" s="97"/>
      <c r="N134" s="97"/>
      <c r="O134" s="97"/>
      <c r="P134" s="97"/>
      <c r="Q134" s="97"/>
      <c r="R134" s="97"/>
      <c r="S134" s="97"/>
      <c r="T134" s="97"/>
      <c r="U134" s="97"/>
      <c r="V134" s="97"/>
      <c r="W134" s="97"/>
      <c r="X134" s="97"/>
      <c r="Y134" s="166"/>
      <c r="Z134" s="166"/>
    </row>
    <row r="135" ht="11.25" customHeight="1">
      <c r="A135" s="95" t="s">
        <v>5053</v>
      </c>
      <c r="B135" s="81" t="s">
        <v>89</v>
      </c>
      <c r="C135" s="100" t="s">
        <v>5054</v>
      </c>
      <c r="D135" s="81" t="s">
        <v>1001</v>
      </c>
      <c r="E135" s="148" t="s">
        <v>5055</v>
      </c>
      <c r="F135" s="633" t="s">
        <v>5057</v>
      </c>
      <c r="G135" s="81">
        <v>50.0</v>
      </c>
      <c r="H135" s="247" t="s">
        <v>5056</v>
      </c>
      <c r="I135" s="81">
        <v>50.0</v>
      </c>
      <c r="J135" s="95" t="s">
        <v>5053</v>
      </c>
      <c r="K135" s="97"/>
      <c r="L135" s="97"/>
      <c r="M135" s="97"/>
      <c r="N135" s="97"/>
      <c r="O135" s="97"/>
      <c r="P135" s="97"/>
      <c r="Q135" s="97"/>
      <c r="R135" s="97"/>
      <c r="S135" s="97"/>
      <c r="T135" s="97"/>
      <c r="U135" s="97"/>
      <c r="V135" s="97"/>
      <c r="W135" s="97"/>
      <c r="X135" s="97"/>
      <c r="Y135" s="166"/>
      <c r="Z135" s="166"/>
    </row>
    <row r="136" ht="11.25" customHeight="1">
      <c r="A136" s="95" t="s">
        <v>5053</v>
      </c>
      <c r="B136" s="81" t="s">
        <v>89</v>
      </c>
      <c r="C136" s="100" t="s">
        <v>5054</v>
      </c>
      <c r="D136" s="81" t="s">
        <v>1001</v>
      </c>
      <c r="E136" s="148" t="s">
        <v>5055</v>
      </c>
      <c r="F136" s="633" t="s">
        <v>5058</v>
      </c>
      <c r="G136" s="81">
        <v>50.0</v>
      </c>
      <c r="H136" s="247" t="s">
        <v>5056</v>
      </c>
      <c r="I136" s="81">
        <v>50.0</v>
      </c>
      <c r="J136" s="95" t="s">
        <v>5053</v>
      </c>
      <c r="K136" s="97"/>
      <c r="L136" s="97"/>
      <c r="M136" s="97"/>
      <c r="N136" s="97"/>
      <c r="O136" s="97"/>
      <c r="P136" s="97"/>
      <c r="Q136" s="97"/>
      <c r="R136" s="97"/>
      <c r="S136" s="97"/>
      <c r="T136" s="97"/>
      <c r="U136" s="97"/>
      <c r="V136" s="97"/>
      <c r="W136" s="97"/>
      <c r="X136" s="97"/>
      <c r="Y136" s="166"/>
      <c r="Z136" s="166"/>
    </row>
    <row r="137" ht="11.25" customHeight="1">
      <c r="A137" s="95" t="s">
        <v>5053</v>
      </c>
      <c r="B137" s="81" t="s">
        <v>89</v>
      </c>
      <c r="C137" s="100" t="s">
        <v>5054</v>
      </c>
      <c r="D137" s="81" t="s">
        <v>1001</v>
      </c>
      <c r="E137" s="148" t="s">
        <v>5055</v>
      </c>
      <c r="F137" s="633">
        <v>45538.0</v>
      </c>
      <c r="G137" s="81">
        <v>50.0</v>
      </c>
      <c r="H137" s="247" t="s">
        <v>5056</v>
      </c>
      <c r="I137" s="81">
        <v>50.0</v>
      </c>
      <c r="J137" s="95" t="s">
        <v>5053</v>
      </c>
      <c r="K137" s="97"/>
      <c r="L137" s="97"/>
      <c r="M137" s="97"/>
      <c r="N137" s="97"/>
      <c r="O137" s="97"/>
      <c r="P137" s="97"/>
      <c r="Q137" s="97"/>
      <c r="R137" s="97"/>
      <c r="S137" s="97"/>
      <c r="T137" s="97"/>
      <c r="U137" s="97"/>
      <c r="V137" s="97"/>
      <c r="W137" s="97"/>
      <c r="X137" s="97"/>
      <c r="Y137" s="166"/>
      <c r="Z137" s="166"/>
    </row>
    <row r="138" ht="11.25" customHeight="1">
      <c r="A138" s="95" t="s">
        <v>5053</v>
      </c>
      <c r="B138" s="81" t="s">
        <v>89</v>
      </c>
      <c r="C138" s="100" t="s">
        <v>5054</v>
      </c>
      <c r="D138" s="81" t="s">
        <v>1001</v>
      </c>
      <c r="E138" s="148" t="s">
        <v>5055</v>
      </c>
      <c r="F138" s="633" t="s">
        <v>5059</v>
      </c>
      <c r="G138" s="81">
        <v>50.0</v>
      </c>
      <c r="H138" s="247" t="s">
        <v>5056</v>
      </c>
      <c r="I138" s="81">
        <v>50.0</v>
      </c>
      <c r="J138" s="95" t="s">
        <v>5053</v>
      </c>
      <c r="K138" s="97"/>
      <c r="L138" s="97"/>
      <c r="M138" s="97"/>
      <c r="N138" s="97"/>
      <c r="O138" s="97"/>
      <c r="P138" s="97"/>
      <c r="Q138" s="97"/>
      <c r="R138" s="97"/>
      <c r="S138" s="97"/>
      <c r="T138" s="97"/>
      <c r="U138" s="97"/>
      <c r="V138" s="97"/>
      <c r="W138" s="97"/>
      <c r="X138" s="97"/>
      <c r="Y138" s="166"/>
      <c r="Z138" s="166"/>
    </row>
    <row r="139" ht="11.25" customHeight="1">
      <c r="A139" s="95" t="s">
        <v>5053</v>
      </c>
      <c r="B139" s="81" t="s">
        <v>89</v>
      </c>
      <c r="C139" s="100" t="s">
        <v>5054</v>
      </c>
      <c r="D139" s="81" t="s">
        <v>1001</v>
      </c>
      <c r="E139" s="148" t="s">
        <v>5055</v>
      </c>
      <c r="F139" s="633">
        <v>45572.0</v>
      </c>
      <c r="G139" s="81">
        <v>50.0</v>
      </c>
      <c r="H139" s="247" t="s">
        <v>5056</v>
      </c>
      <c r="I139" s="81">
        <v>50.0</v>
      </c>
      <c r="J139" s="95" t="s">
        <v>5053</v>
      </c>
      <c r="K139" s="97"/>
      <c r="L139" s="97"/>
      <c r="M139" s="97"/>
      <c r="N139" s="97"/>
      <c r="O139" s="97"/>
      <c r="P139" s="97"/>
      <c r="Q139" s="97"/>
      <c r="R139" s="97"/>
      <c r="S139" s="97"/>
      <c r="T139" s="97"/>
      <c r="U139" s="97"/>
      <c r="V139" s="97"/>
      <c r="W139" s="97"/>
      <c r="X139" s="97"/>
      <c r="Y139" s="166"/>
      <c r="Z139" s="166"/>
    </row>
    <row r="140" ht="11.25" customHeight="1">
      <c r="A140" s="95" t="s">
        <v>5053</v>
      </c>
      <c r="B140" s="81" t="s">
        <v>89</v>
      </c>
      <c r="C140" s="100" t="s">
        <v>5054</v>
      </c>
      <c r="D140" s="81" t="s">
        <v>1001</v>
      </c>
      <c r="E140" s="148" t="s">
        <v>5055</v>
      </c>
      <c r="F140" s="633" t="s">
        <v>5060</v>
      </c>
      <c r="G140" s="81">
        <v>50.0</v>
      </c>
      <c r="H140" s="247" t="s">
        <v>5056</v>
      </c>
      <c r="I140" s="81">
        <v>50.0</v>
      </c>
      <c r="J140" s="95" t="s">
        <v>5053</v>
      </c>
      <c r="K140" s="97"/>
      <c r="L140" s="97"/>
      <c r="M140" s="97"/>
      <c r="N140" s="97"/>
      <c r="O140" s="97"/>
      <c r="P140" s="97"/>
      <c r="Q140" s="97"/>
      <c r="R140" s="97"/>
      <c r="S140" s="97"/>
      <c r="T140" s="97"/>
      <c r="U140" s="97"/>
      <c r="V140" s="97"/>
      <c r="W140" s="97"/>
      <c r="X140" s="97"/>
      <c r="Y140" s="166"/>
      <c r="Z140" s="166"/>
    </row>
    <row r="141" ht="11.25" customHeight="1">
      <c r="A141" s="95" t="s">
        <v>5053</v>
      </c>
      <c r="B141" s="81" t="s">
        <v>89</v>
      </c>
      <c r="C141" s="100" t="s">
        <v>5054</v>
      </c>
      <c r="D141" s="81" t="s">
        <v>1001</v>
      </c>
      <c r="E141" s="148" t="s">
        <v>5055</v>
      </c>
      <c r="F141" s="633" t="s">
        <v>5061</v>
      </c>
      <c r="G141" s="81">
        <v>50.0</v>
      </c>
      <c r="H141" s="247" t="s">
        <v>5056</v>
      </c>
      <c r="I141" s="81">
        <v>50.0</v>
      </c>
      <c r="J141" s="95" t="s">
        <v>5053</v>
      </c>
      <c r="K141" s="97"/>
      <c r="L141" s="97"/>
      <c r="M141" s="97"/>
      <c r="N141" s="97"/>
      <c r="O141" s="97"/>
      <c r="P141" s="97"/>
      <c r="Q141" s="97"/>
      <c r="R141" s="97"/>
      <c r="S141" s="97"/>
      <c r="T141" s="97"/>
      <c r="U141" s="97"/>
      <c r="V141" s="97"/>
      <c r="W141" s="97"/>
      <c r="X141" s="97"/>
      <c r="Y141" s="166"/>
      <c r="Z141" s="166"/>
    </row>
    <row r="142" ht="11.25" customHeight="1">
      <c r="A142" s="95" t="s">
        <v>5053</v>
      </c>
      <c r="B142" s="81" t="s">
        <v>89</v>
      </c>
      <c r="C142" s="100" t="s">
        <v>5054</v>
      </c>
      <c r="D142" s="81" t="s">
        <v>1001</v>
      </c>
      <c r="E142" s="148" t="s">
        <v>5055</v>
      </c>
      <c r="F142" s="633" t="s">
        <v>5062</v>
      </c>
      <c r="G142" s="81">
        <v>50.0</v>
      </c>
      <c r="H142" s="247" t="s">
        <v>5056</v>
      </c>
      <c r="I142" s="214">
        <v>50.0</v>
      </c>
      <c r="J142" s="95" t="s">
        <v>5053</v>
      </c>
      <c r="K142" s="97"/>
      <c r="L142" s="97"/>
      <c r="M142" s="97"/>
      <c r="N142" s="97"/>
      <c r="O142" s="97"/>
      <c r="P142" s="97"/>
      <c r="Q142" s="97"/>
      <c r="R142" s="97"/>
      <c r="S142" s="97"/>
      <c r="T142" s="97"/>
      <c r="U142" s="97"/>
      <c r="V142" s="97"/>
      <c r="W142" s="97"/>
      <c r="X142" s="97"/>
      <c r="Y142" s="166"/>
      <c r="Z142" s="166"/>
    </row>
    <row r="143" ht="11.25" customHeight="1">
      <c r="A143" s="95" t="s">
        <v>3996</v>
      </c>
      <c r="B143" s="81" t="s">
        <v>89</v>
      </c>
      <c r="C143" s="100" t="s">
        <v>5063</v>
      </c>
      <c r="D143" s="503" t="s">
        <v>5064</v>
      </c>
      <c r="E143" s="353" t="s">
        <v>5065</v>
      </c>
      <c r="F143" s="81"/>
      <c r="G143" s="81">
        <v>50.0</v>
      </c>
      <c r="H143" s="247">
        <v>4.0</v>
      </c>
      <c r="I143" s="6">
        <v>200.0</v>
      </c>
      <c r="J143" s="270" t="s">
        <v>3996</v>
      </c>
      <c r="K143" s="97"/>
      <c r="L143" s="97"/>
      <c r="M143" s="97"/>
      <c r="N143" s="97"/>
      <c r="O143" s="97"/>
      <c r="P143" s="97"/>
      <c r="Q143" s="97"/>
      <c r="R143" s="97"/>
      <c r="S143" s="97"/>
      <c r="T143" s="97"/>
      <c r="U143" s="97"/>
      <c r="V143" s="97"/>
      <c r="W143" s="97"/>
      <c r="X143" s="97"/>
      <c r="Y143" s="166"/>
      <c r="Z143" s="166"/>
    </row>
    <row r="144" ht="11.25" customHeight="1">
      <c r="A144" s="95" t="s">
        <v>3996</v>
      </c>
      <c r="B144" s="81" t="s">
        <v>89</v>
      </c>
      <c r="C144" s="100" t="s">
        <v>5066</v>
      </c>
      <c r="D144" s="503" t="s">
        <v>5067</v>
      </c>
      <c r="E144" s="637" t="s">
        <v>5068</v>
      </c>
      <c r="F144" s="81"/>
      <c r="G144" s="81">
        <v>50.0</v>
      </c>
      <c r="H144" s="247">
        <v>12.0</v>
      </c>
      <c r="I144" s="6">
        <v>300.0</v>
      </c>
      <c r="J144" s="270" t="s">
        <v>3996</v>
      </c>
      <c r="K144" s="97"/>
      <c r="L144" s="97"/>
      <c r="M144" s="97"/>
      <c r="N144" s="97"/>
      <c r="O144" s="97"/>
      <c r="P144" s="97"/>
      <c r="Q144" s="97"/>
      <c r="R144" s="97"/>
      <c r="S144" s="97"/>
      <c r="T144" s="97"/>
      <c r="U144" s="97"/>
      <c r="V144" s="97"/>
      <c r="W144" s="97"/>
      <c r="X144" s="97"/>
      <c r="Y144" s="166"/>
      <c r="Z144" s="166"/>
    </row>
    <row r="145" ht="11.25" customHeight="1">
      <c r="A145" s="95" t="s">
        <v>3996</v>
      </c>
      <c r="B145" s="81" t="s">
        <v>89</v>
      </c>
      <c r="C145" s="100" t="s">
        <v>5069</v>
      </c>
      <c r="D145" s="101" t="s">
        <v>5070</v>
      </c>
      <c r="E145" s="637" t="s">
        <v>5071</v>
      </c>
      <c r="F145" s="81"/>
      <c r="G145" s="81">
        <v>50.0</v>
      </c>
      <c r="H145" s="247">
        <v>3.0</v>
      </c>
      <c r="I145" s="6">
        <v>100.0</v>
      </c>
      <c r="J145" s="270" t="s">
        <v>3996</v>
      </c>
      <c r="K145" s="97"/>
      <c r="L145" s="97"/>
      <c r="M145" s="97"/>
      <c r="N145" s="97"/>
      <c r="O145" s="97"/>
      <c r="P145" s="97"/>
      <c r="Q145" s="97"/>
      <c r="R145" s="97"/>
      <c r="S145" s="97"/>
      <c r="T145" s="97"/>
      <c r="U145" s="97"/>
      <c r="V145" s="97"/>
      <c r="W145" s="97"/>
      <c r="X145" s="97"/>
      <c r="Y145" s="166"/>
      <c r="Z145" s="166"/>
    </row>
    <row r="146" ht="11.25" customHeight="1">
      <c r="A146" s="95" t="s">
        <v>3996</v>
      </c>
      <c r="B146" s="81" t="s">
        <v>89</v>
      </c>
      <c r="C146" s="100" t="s">
        <v>5072</v>
      </c>
      <c r="D146" s="101" t="s">
        <v>5073</v>
      </c>
      <c r="E146" s="225" t="s">
        <v>5074</v>
      </c>
      <c r="F146" s="81"/>
      <c r="G146" s="81">
        <v>50.0</v>
      </c>
      <c r="H146" s="247">
        <v>12.0</v>
      </c>
      <c r="I146" s="6">
        <v>150.0</v>
      </c>
      <c r="J146" s="270" t="s">
        <v>3996</v>
      </c>
      <c r="K146" s="97"/>
      <c r="L146" s="97"/>
      <c r="M146" s="97"/>
      <c r="N146" s="97"/>
      <c r="O146" s="97"/>
      <c r="P146" s="97"/>
      <c r="Q146" s="97"/>
      <c r="R146" s="97"/>
      <c r="S146" s="97"/>
      <c r="T146" s="97"/>
      <c r="U146" s="97"/>
      <c r="V146" s="97"/>
      <c r="W146" s="97"/>
      <c r="X146" s="97"/>
      <c r="Y146" s="166"/>
      <c r="Z146" s="166"/>
    </row>
    <row r="147" ht="11.25" customHeight="1">
      <c r="A147" s="95" t="s">
        <v>3996</v>
      </c>
      <c r="B147" s="81" t="s">
        <v>89</v>
      </c>
      <c r="C147" s="100" t="s">
        <v>5075</v>
      </c>
      <c r="D147" s="101" t="s">
        <v>5076</v>
      </c>
      <c r="E147" s="219"/>
      <c r="F147" s="81" t="s">
        <v>5077</v>
      </c>
      <c r="G147" s="81">
        <v>10.0</v>
      </c>
      <c r="H147" s="247"/>
      <c r="I147" s="6">
        <v>50.0</v>
      </c>
      <c r="J147" s="270" t="s">
        <v>3996</v>
      </c>
      <c r="K147" s="97"/>
      <c r="L147" s="97"/>
      <c r="M147" s="97"/>
      <c r="N147" s="97"/>
      <c r="O147" s="97"/>
      <c r="P147" s="97"/>
      <c r="Q147" s="97"/>
      <c r="R147" s="97"/>
      <c r="S147" s="97"/>
      <c r="T147" s="97"/>
      <c r="U147" s="97"/>
      <c r="V147" s="97"/>
      <c r="W147" s="97"/>
      <c r="X147" s="97"/>
      <c r="Y147" s="166"/>
      <c r="Z147" s="166"/>
    </row>
    <row r="148" ht="11.25" customHeight="1">
      <c r="A148" s="95" t="s">
        <v>3996</v>
      </c>
      <c r="B148" s="81" t="s">
        <v>89</v>
      </c>
      <c r="C148" s="100" t="s">
        <v>5075</v>
      </c>
      <c r="D148" s="101" t="s">
        <v>5076</v>
      </c>
      <c r="E148" s="219"/>
      <c r="F148" s="81" t="s">
        <v>5078</v>
      </c>
      <c r="G148" s="81">
        <v>10.0</v>
      </c>
      <c r="H148" s="247"/>
      <c r="I148" s="6">
        <v>50.0</v>
      </c>
      <c r="J148" s="270" t="s">
        <v>3996</v>
      </c>
      <c r="K148" s="97"/>
      <c r="L148" s="97"/>
      <c r="M148" s="97"/>
      <c r="N148" s="97"/>
      <c r="O148" s="97"/>
      <c r="P148" s="97"/>
      <c r="Q148" s="97"/>
      <c r="R148" s="97"/>
      <c r="S148" s="97"/>
      <c r="T148" s="97"/>
      <c r="U148" s="97"/>
      <c r="V148" s="97"/>
      <c r="W148" s="97"/>
      <c r="X148" s="97"/>
      <c r="Y148" s="166"/>
      <c r="Z148" s="166"/>
    </row>
    <row r="149" ht="11.25" customHeight="1">
      <c r="A149" s="95" t="s">
        <v>3996</v>
      </c>
      <c r="B149" s="81" t="s">
        <v>89</v>
      </c>
      <c r="C149" s="100" t="s">
        <v>5075</v>
      </c>
      <c r="D149" s="101" t="s">
        <v>5076</v>
      </c>
      <c r="E149" s="219"/>
      <c r="F149" s="81" t="s">
        <v>5079</v>
      </c>
      <c r="G149" s="81">
        <v>10.0</v>
      </c>
      <c r="H149" s="247"/>
      <c r="I149" s="6">
        <v>50.0</v>
      </c>
      <c r="J149" s="270" t="s">
        <v>3996</v>
      </c>
      <c r="K149" s="97"/>
      <c r="L149" s="97"/>
      <c r="M149" s="97"/>
      <c r="N149" s="97"/>
      <c r="O149" s="97"/>
      <c r="P149" s="97"/>
      <c r="Q149" s="97"/>
      <c r="R149" s="97"/>
      <c r="S149" s="97"/>
      <c r="T149" s="97"/>
      <c r="U149" s="97"/>
      <c r="V149" s="97"/>
      <c r="W149" s="97"/>
      <c r="X149" s="97"/>
      <c r="Y149" s="166"/>
      <c r="Z149" s="166"/>
    </row>
    <row r="150" ht="11.25" customHeight="1">
      <c r="A150" s="95" t="s">
        <v>3996</v>
      </c>
      <c r="B150" s="81" t="s">
        <v>89</v>
      </c>
      <c r="C150" s="100" t="s">
        <v>5080</v>
      </c>
      <c r="D150" s="101" t="s">
        <v>5081</v>
      </c>
      <c r="E150" s="219"/>
      <c r="F150" s="81" t="s">
        <v>5082</v>
      </c>
      <c r="G150" s="81">
        <v>10.0</v>
      </c>
      <c r="H150" s="247"/>
      <c r="I150" s="6">
        <v>50.0</v>
      </c>
      <c r="J150" s="270" t="s">
        <v>3996</v>
      </c>
      <c r="K150" s="97"/>
      <c r="L150" s="97"/>
      <c r="M150" s="97"/>
      <c r="N150" s="97"/>
      <c r="O150" s="97"/>
      <c r="P150" s="97"/>
      <c r="Q150" s="97"/>
      <c r="R150" s="97"/>
      <c r="S150" s="97"/>
      <c r="T150" s="97"/>
      <c r="U150" s="97"/>
      <c r="V150" s="97"/>
      <c r="W150" s="97"/>
      <c r="X150" s="97"/>
      <c r="Y150" s="166"/>
      <c r="Z150" s="166"/>
    </row>
    <row r="151" ht="11.25" customHeight="1">
      <c r="A151" s="95" t="s">
        <v>3996</v>
      </c>
      <c r="B151" s="81" t="s">
        <v>89</v>
      </c>
      <c r="C151" s="100" t="s">
        <v>5080</v>
      </c>
      <c r="D151" s="101" t="s">
        <v>5081</v>
      </c>
      <c r="E151" s="219"/>
      <c r="F151" s="81" t="s">
        <v>5083</v>
      </c>
      <c r="G151" s="81">
        <v>10.0</v>
      </c>
      <c r="H151" s="247"/>
      <c r="I151" s="6">
        <v>50.0</v>
      </c>
      <c r="J151" s="270" t="s">
        <v>3996</v>
      </c>
      <c r="K151" s="97"/>
      <c r="L151" s="97"/>
      <c r="M151" s="97"/>
      <c r="N151" s="97"/>
      <c r="O151" s="97"/>
      <c r="P151" s="97"/>
      <c r="Q151" s="97"/>
      <c r="R151" s="97"/>
      <c r="S151" s="97"/>
      <c r="T151" s="97"/>
      <c r="U151" s="97"/>
      <c r="V151" s="97"/>
      <c r="W151" s="97"/>
      <c r="X151" s="97"/>
      <c r="Y151" s="166"/>
      <c r="Z151" s="166"/>
    </row>
    <row r="152" ht="11.25" customHeight="1">
      <c r="A152" s="95" t="s">
        <v>3996</v>
      </c>
      <c r="B152" s="81" t="s">
        <v>89</v>
      </c>
      <c r="C152" s="100" t="s">
        <v>5084</v>
      </c>
      <c r="D152" s="101" t="s">
        <v>5085</v>
      </c>
      <c r="E152" s="219"/>
      <c r="F152" s="81" t="s">
        <v>5086</v>
      </c>
      <c r="G152" s="81">
        <v>10.0</v>
      </c>
      <c r="H152" s="247"/>
      <c r="I152" s="6">
        <v>10.0</v>
      </c>
      <c r="J152" s="270" t="s">
        <v>3996</v>
      </c>
      <c r="K152" s="97"/>
      <c r="L152" s="97"/>
      <c r="M152" s="97"/>
      <c r="N152" s="97"/>
      <c r="O152" s="97"/>
      <c r="P152" s="97"/>
      <c r="Q152" s="97"/>
      <c r="R152" s="97"/>
      <c r="S152" s="97"/>
      <c r="T152" s="97"/>
      <c r="U152" s="97"/>
      <c r="V152" s="97"/>
      <c r="W152" s="97"/>
      <c r="X152" s="97"/>
      <c r="Y152" s="166"/>
      <c r="Z152" s="166"/>
    </row>
    <row r="153" ht="11.25" customHeight="1">
      <c r="A153" s="95" t="s">
        <v>3996</v>
      </c>
      <c r="B153" s="81" t="s">
        <v>89</v>
      </c>
      <c r="C153" s="100" t="s">
        <v>5087</v>
      </c>
      <c r="D153" s="101" t="s">
        <v>5088</v>
      </c>
      <c r="E153" s="219"/>
      <c r="F153" s="81" t="s">
        <v>5086</v>
      </c>
      <c r="G153" s="81">
        <v>10.0</v>
      </c>
      <c r="H153" s="247"/>
      <c r="I153" s="6">
        <v>50.0</v>
      </c>
      <c r="J153" s="270" t="s">
        <v>3996</v>
      </c>
      <c r="K153" s="97"/>
      <c r="L153" s="97"/>
      <c r="M153" s="97"/>
      <c r="N153" s="97"/>
      <c r="O153" s="97"/>
      <c r="P153" s="97"/>
      <c r="Q153" s="97"/>
      <c r="R153" s="97"/>
      <c r="S153" s="97"/>
      <c r="T153" s="97"/>
      <c r="U153" s="97"/>
      <c r="V153" s="97"/>
      <c r="W153" s="97"/>
      <c r="X153" s="97"/>
      <c r="Y153" s="166"/>
      <c r="Z153" s="166"/>
    </row>
    <row r="154" ht="11.25" customHeight="1">
      <c r="A154" s="95" t="s">
        <v>3996</v>
      </c>
      <c r="B154" s="81" t="s">
        <v>89</v>
      </c>
      <c r="C154" s="100" t="s">
        <v>5089</v>
      </c>
      <c r="D154" s="101" t="s">
        <v>5085</v>
      </c>
      <c r="E154" s="219"/>
      <c r="F154" s="81" t="s">
        <v>5090</v>
      </c>
      <c r="G154" s="81">
        <v>10.0</v>
      </c>
      <c r="H154" s="247"/>
      <c r="I154" s="6">
        <v>10.0</v>
      </c>
      <c r="J154" s="270" t="s">
        <v>3996</v>
      </c>
      <c r="K154" s="97"/>
      <c r="L154" s="97"/>
      <c r="M154" s="97"/>
      <c r="N154" s="97"/>
      <c r="O154" s="97"/>
      <c r="P154" s="97"/>
      <c r="Q154" s="97"/>
      <c r="R154" s="97"/>
      <c r="S154" s="97"/>
      <c r="T154" s="97"/>
      <c r="U154" s="97"/>
      <c r="V154" s="97"/>
      <c r="W154" s="97"/>
      <c r="X154" s="97"/>
      <c r="Y154" s="166"/>
      <c r="Z154" s="166"/>
    </row>
    <row r="155" ht="11.25" customHeight="1">
      <c r="A155" s="95" t="s">
        <v>3996</v>
      </c>
      <c r="B155" s="81" t="s">
        <v>89</v>
      </c>
      <c r="C155" s="100" t="s">
        <v>5091</v>
      </c>
      <c r="D155" s="101"/>
      <c r="E155" s="219"/>
      <c r="F155" s="81" t="s">
        <v>5092</v>
      </c>
      <c r="G155" s="81">
        <v>10.0</v>
      </c>
      <c r="H155" s="247"/>
      <c r="I155" s="6">
        <v>40.0</v>
      </c>
      <c r="J155" s="270" t="s">
        <v>3996</v>
      </c>
      <c r="K155" s="97"/>
      <c r="L155" s="97"/>
      <c r="M155" s="97"/>
      <c r="N155" s="97"/>
      <c r="O155" s="97"/>
      <c r="P155" s="97"/>
      <c r="Q155" s="97"/>
      <c r="R155" s="97"/>
      <c r="S155" s="97"/>
      <c r="T155" s="97"/>
      <c r="U155" s="97"/>
      <c r="V155" s="97"/>
      <c r="W155" s="97"/>
      <c r="X155" s="97"/>
      <c r="Y155" s="166"/>
      <c r="Z155" s="166"/>
    </row>
    <row r="156" ht="11.25" customHeight="1">
      <c r="A156" s="95" t="s">
        <v>3996</v>
      </c>
      <c r="B156" s="81" t="s">
        <v>89</v>
      </c>
      <c r="C156" s="100" t="s">
        <v>5093</v>
      </c>
      <c r="D156" s="101"/>
      <c r="E156" s="219"/>
      <c r="F156" s="81" t="s">
        <v>5094</v>
      </c>
      <c r="G156" s="81">
        <v>10.0</v>
      </c>
      <c r="H156" s="247"/>
      <c r="I156" s="6">
        <v>10.0</v>
      </c>
      <c r="J156" s="270" t="s">
        <v>3996</v>
      </c>
      <c r="K156" s="97"/>
      <c r="L156" s="97"/>
      <c r="M156" s="97"/>
      <c r="N156" s="97"/>
      <c r="O156" s="97"/>
      <c r="P156" s="97"/>
      <c r="Q156" s="97"/>
      <c r="R156" s="97"/>
      <c r="S156" s="97"/>
      <c r="T156" s="97"/>
      <c r="U156" s="97"/>
      <c r="V156" s="97"/>
      <c r="W156" s="97"/>
      <c r="X156" s="97"/>
      <c r="Y156" s="166"/>
      <c r="Z156" s="166"/>
    </row>
    <row r="157" ht="11.25" customHeight="1">
      <c r="A157" s="95" t="s">
        <v>3996</v>
      </c>
      <c r="B157" s="81" t="s">
        <v>89</v>
      </c>
      <c r="C157" s="100" t="s">
        <v>5095</v>
      </c>
      <c r="D157" s="101" t="s">
        <v>614</v>
      </c>
      <c r="E157" s="219" t="s">
        <v>5096</v>
      </c>
      <c r="F157" s="81" t="s">
        <v>5097</v>
      </c>
      <c r="G157" s="81">
        <v>10.0</v>
      </c>
      <c r="H157" s="247"/>
      <c r="I157" s="6">
        <v>50.0</v>
      </c>
      <c r="J157" s="270" t="s">
        <v>3996</v>
      </c>
      <c r="K157" s="97"/>
      <c r="L157" s="97"/>
      <c r="M157" s="97"/>
      <c r="N157" s="97"/>
      <c r="O157" s="97"/>
      <c r="P157" s="97"/>
      <c r="Q157" s="97"/>
      <c r="R157" s="97"/>
      <c r="S157" s="97"/>
      <c r="T157" s="97"/>
      <c r="U157" s="97"/>
      <c r="V157" s="97"/>
      <c r="W157" s="97"/>
      <c r="X157" s="97"/>
      <c r="Y157" s="166"/>
      <c r="Z157" s="166"/>
    </row>
    <row r="158" ht="11.25" customHeight="1">
      <c r="A158" s="95" t="s">
        <v>3996</v>
      </c>
      <c r="B158" s="81" t="s">
        <v>89</v>
      </c>
      <c r="C158" s="100" t="s">
        <v>5095</v>
      </c>
      <c r="D158" s="101" t="s">
        <v>614</v>
      </c>
      <c r="E158" s="219" t="s">
        <v>5096</v>
      </c>
      <c r="F158" s="81" t="s">
        <v>5098</v>
      </c>
      <c r="G158" s="81">
        <v>10.0</v>
      </c>
      <c r="H158" s="247"/>
      <c r="I158" s="6">
        <v>50.0</v>
      </c>
      <c r="J158" s="270" t="s">
        <v>3996</v>
      </c>
      <c r="K158" s="97"/>
      <c r="L158" s="97"/>
      <c r="M158" s="97"/>
      <c r="N158" s="97"/>
      <c r="O158" s="97"/>
      <c r="P158" s="97"/>
      <c r="Q158" s="97"/>
      <c r="R158" s="97"/>
      <c r="S158" s="97"/>
      <c r="T158" s="97"/>
      <c r="U158" s="97"/>
      <c r="V158" s="97"/>
      <c r="W158" s="97"/>
      <c r="X158" s="97"/>
      <c r="Y158" s="166"/>
      <c r="Z158" s="166"/>
    </row>
    <row r="159" ht="11.25" customHeight="1">
      <c r="A159" s="95" t="s">
        <v>96</v>
      </c>
      <c r="B159" s="81" t="s">
        <v>89</v>
      </c>
      <c r="C159" s="100" t="s">
        <v>5045</v>
      </c>
      <c r="D159" s="81" t="s">
        <v>614</v>
      </c>
      <c r="E159" s="148" t="s">
        <v>5046</v>
      </c>
      <c r="F159" s="81" t="s">
        <v>5099</v>
      </c>
      <c r="G159" s="81" t="s">
        <v>5100</v>
      </c>
      <c r="H159" s="247"/>
      <c r="I159" s="6">
        <v>50.0</v>
      </c>
      <c r="J159" s="95" t="s">
        <v>96</v>
      </c>
      <c r="K159" s="97"/>
      <c r="L159" s="97"/>
      <c r="M159" s="97"/>
      <c r="N159" s="97"/>
      <c r="O159" s="97"/>
      <c r="P159" s="97"/>
      <c r="Q159" s="97"/>
      <c r="R159" s="97"/>
      <c r="S159" s="97"/>
      <c r="T159" s="97"/>
      <c r="U159" s="97"/>
      <c r="V159" s="97"/>
      <c r="W159" s="97"/>
      <c r="X159" s="97"/>
      <c r="Y159" s="166"/>
      <c r="Z159" s="166"/>
    </row>
    <row r="160" ht="11.25" customHeight="1">
      <c r="A160" s="95" t="s">
        <v>96</v>
      </c>
      <c r="B160" s="81" t="s">
        <v>89</v>
      </c>
      <c r="C160" s="147" t="s">
        <v>5101</v>
      </c>
      <c r="D160" s="75" t="s">
        <v>614</v>
      </c>
      <c r="E160" s="260" t="s">
        <v>5102</v>
      </c>
      <c r="F160" s="75" t="s">
        <v>5103</v>
      </c>
      <c r="G160" s="81" t="s">
        <v>5100</v>
      </c>
      <c r="H160" s="247"/>
      <c r="I160" s="6">
        <v>50.0</v>
      </c>
      <c r="J160" s="95" t="s">
        <v>96</v>
      </c>
      <c r="K160" s="97"/>
      <c r="L160" s="97"/>
      <c r="M160" s="97"/>
      <c r="N160" s="97"/>
      <c r="O160" s="97"/>
      <c r="P160" s="97"/>
      <c r="Q160" s="97"/>
      <c r="R160" s="97"/>
      <c r="S160" s="97"/>
      <c r="T160" s="97"/>
      <c r="U160" s="97"/>
      <c r="V160" s="97"/>
      <c r="W160" s="97"/>
      <c r="X160" s="97"/>
      <c r="Y160" s="166"/>
      <c r="Z160" s="166"/>
    </row>
    <row r="161" ht="11.25" customHeight="1">
      <c r="A161" s="95" t="s">
        <v>96</v>
      </c>
      <c r="B161" s="81" t="s">
        <v>89</v>
      </c>
      <c r="C161" s="100" t="s">
        <v>5104</v>
      </c>
      <c r="D161" s="81" t="s">
        <v>3870</v>
      </c>
      <c r="E161" s="148" t="s">
        <v>5105</v>
      </c>
      <c r="F161" s="81" t="s">
        <v>5106</v>
      </c>
      <c r="G161" s="81" t="s">
        <v>5107</v>
      </c>
      <c r="H161" s="247"/>
      <c r="I161" s="6">
        <v>40.0</v>
      </c>
      <c r="J161" s="95" t="s">
        <v>96</v>
      </c>
      <c r="K161" s="97"/>
      <c r="L161" s="97"/>
      <c r="M161" s="97"/>
      <c r="N161" s="97"/>
      <c r="O161" s="97"/>
      <c r="P161" s="97"/>
      <c r="Q161" s="97"/>
      <c r="R161" s="97"/>
      <c r="S161" s="97"/>
      <c r="T161" s="97"/>
      <c r="U161" s="97"/>
      <c r="V161" s="97"/>
      <c r="W161" s="97"/>
      <c r="X161" s="97"/>
      <c r="Y161" s="166"/>
      <c r="Z161" s="166"/>
    </row>
    <row r="162" ht="11.25" customHeight="1">
      <c r="A162" s="95" t="s">
        <v>96</v>
      </c>
      <c r="B162" s="81" t="s">
        <v>89</v>
      </c>
      <c r="C162" s="147" t="s">
        <v>5108</v>
      </c>
      <c r="D162" s="81" t="s">
        <v>3870</v>
      </c>
      <c r="E162" s="148" t="s">
        <v>5109</v>
      </c>
      <c r="F162" s="101" t="s">
        <v>5110</v>
      </c>
      <c r="G162" s="81" t="s">
        <v>5111</v>
      </c>
      <c r="H162" s="247"/>
      <c r="I162" s="6">
        <v>10.0</v>
      </c>
      <c r="J162" s="95" t="s">
        <v>96</v>
      </c>
      <c r="K162" s="97"/>
      <c r="L162" s="97"/>
      <c r="M162" s="97"/>
      <c r="N162" s="97"/>
      <c r="O162" s="97"/>
      <c r="P162" s="97"/>
      <c r="Q162" s="97"/>
      <c r="R162" s="97"/>
      <c r="S162" s="97"/>
      <c r="T162" s="97"/>
      <c r="U162" s="97"/>
      <c r="V162" s="97"/>
      <c r="W162" s="97"/>
      <c r="X162" s="97"/>
      <c r="Y162" s="166"/>
      <c r="Z162" s="166"/>
    </row>
    <row r="163" ht="11.25" customHeight="1">
      <c r="A163" s="95" t="s">
        <v>96</v>
      </c>
      <c r="B163" s="81" t="s">
        <v>89</v>
      </c>
      <c r="C163" s="147" t="s">
        <v>5108</v>
      </c>
      <c r="D163" s="81" t="s">
        <v>3870</v>
      </c>
      <c r="E163" s="148" t="s">
        <v>5109</v>
      </c>
      <c r="F163" s="101" t="s">
        <v>5112</v>
      </c>
      <c r="G163" s="81" t="s">
        <v>5111</v>
      </c>
      <c r="H163" s="247"/>
      <c r="I163" s="6">
        <v>10.0</v>
      </c>
      <c r="J163" s="95" t="s">
        <v>96</v>
      </c>
      <c r="K163" s="97"/>
      <c r="L163" s="97"/>
      <c r="M163" s="97"/>
      <c r="N163" s="97"/>
      <c r="O163" s="97"/>
      <c r="P163" s="97"/>
      <c r="Q163" s="97"/>
      <c r="R163" s="97"/>
      <c r="S163" s="97"/>
      <c r="T163" s="97"/>
      <c r="U163" s="97"/>
      <c r="V163" s="97"/>
      <c r="W163" s="97"/>
      <c r="X163" s="97"/>
      <c r="Y163" s="166"/>
      <c r="Z163" s="166"/>
    </row>
    <row r="164" ht="11.25" customHeight="1">
      <c r="A164" s="95" t="s">
        <v>96</v>
      </c>
      <c r="B164" s="81" t="s">
        <v>89</v>
      </c>
      <c r="C164" s="147" t="s">
        <v>5108</v>
      </c>
      <c r="D164" s="81" t="s">
        <v>3870</v>
      </c>
      <c r="E164" s="148" t="s">
        <v>5109</v>
      </c>
      <c r="F164" s="101" t="s">
        <v>5113</v>
      </c>
      <c r="G164" s="81" t="s">
        <v>5111</v>
      </c>
      <c r="H164" s="247"/>
      <c r="I164" s="6">
        <v>10.0</v>
      </c>
      <c r="J164" s="95" t="s">
        <v>96</v>
      </c>
      <c r="K164" s="97"/>
      <c r="L164" s="97"/>
      <c r="M164" s="97"/>
      <c r="N164" s="97"/>
      <c r="O164" s="97"/>
      <c r="P164" s="97"/>
      <c r="Q164" s="97"/>
      <c r="R164" s="97"/>
      <c r="S164" s="97"/>
      <c r="T164" s="97"/>
      <c r="U164" s="97"/>
      <c r="V164" s="97"/>
      <c r="W164" s="97"/>
      <c r="X164" s="97"/>
      <c r="Y164" s="166"/>
      <c r="Z164" s="166"/>
    </row>
    <row r="165" ht="11.25" customHeight="1">
      <c r="A165" s="190" t="s">
        <v>97</v>
      </c>
      <c r="B165" s="542" t="s">
        <v>89</v>
      </c>
      <c r="C165" s="638" t="s">
        <v>5114</v>
      </c>
      <c r="D165" s="81" t="s">
        <v>477</v>
      </c>
      <c r="E165" s="100" t="s">
        <v>5115</v>
      </c>
      <c r="F165" s="469">
        <v>45397.0</v>
      </c>
      <c r="G165" s="81"/>
      <c r="H165" s="247"/>
      <c r="I165" s="6">
        <v>10.0</v>
      </c>
      <c r="J165" s="190" t="s">
        <v>97</v>
      </c>
      <c r="K165" s="97"/>
      <c r="L165" s="97"/>
      <c r="M165" s="97"/>
      <c r="N165" s="97"/>
      <c r="O165" s="97"/>
      <c r="P165" s="97"/>
      <c r="Q165" s="97"/>
      <c r="R165" s="97"/>
      <c r="S165" s="97"/>
      <c r="T165" s="97"/>
      <c r="U165" s="97"/>
      <c r="V165" s="97"/>
      <c r="W165" s="97"/>
      <c r="X165" s="97"/>
      <c r="Y165" s="166"/>
      <c r="Z165" s="166"/>
    </row>
    <row r="166" ht="11.25" customHeight="1">
      <c r="A166" s="190" t="s">
        <v>97</v>
      </c>
      <c r="B166" s="542" t="s">
        <v>89</v>
      </c>
      <c r="C166" s="638" t="s">
        <v>5114</v>
      </c>
      <c r="D166" s="75" t="s">
        <v>477</v>
      </c>
      <c r="E166" s="100" t="s">
        <v>5116</v>
      </c>
      <c r="F166" s="639">
        <v>45397.0</v>
      </c>
      <c r="G166" s="523"/>
      <c r="H166" s="524"/>
      <c r="I166" s="6">
        <v>10.0</v>
      </c>
      <c r="J166" s="190" t="s">
        <v>97</v>
      </c>
      <c r="K166" s="97"/>
      <c r="L166" s="97"/>
      <c r="M166" s="97"/>
      <c r="N166" s="97"/>
      <c r="O166" s="97"/>
      <c r="P166" s="97"/>
      <c r="Q166" s="97"/>
      <c r="R166" s="97"/>
      <c r="S166" s="97"/>
      <c r="T166" s="97"/>
      <c r="U166" s="97"/>
      <c r="V166" s="97"/>
      <c r="W166" s="97"/>
      <c r="X166" s="97"/>
      <c r="Y166" s="166"/>
      <c r="Z166" s="166"/>
    </row>
    <row r="167" ht="11.25" customHeight="1">
      <c r="A167" s="95" t="s">
        <v>5117</v>
      </c>
      <c r="B167" s="81" t="s">
        <v>89</v>
      </c>
      <c r="C167" s="100" t="s">
        <v>5118</v>
      </c>
      <c r="D167" s="81" t="s">
        <v>5119</v>
      </c>
      <c r="E167" s="100" t="s">
        <v>5120</v>
      </c>
      <c r="F167" s="81" t="s">
        <v>5121</v>
      </c>
      <c r="G167" s="523">
        <v>10.0</v>
      </c>
      <c r="H167" s="81"/>
      <c r="I167" s="6">
        <v>50.0</v>
      </c>
      <c r="J167" s="95" t="s">
        <v>5117</v>
      </c>
      <c r="K167" s="97"/>
      <c r="L167" s="97"/>
      <c r="M167" s="97"/>
      <c r="N167" s="97"/>
      <c r="O167" s="97"/>
      <c r="P167" s="97"/>
      <c r="Q167" s="97"/>
      <c r="R167" s="97"/>
      <c r="S167" s="97"/>
      <c r="T167" s="97"/>
      <c r="U167" s="97"/>
      <c r="V167" s="97"/>
      <c r="W167" s="97"/>
      <c r="X167" s="97"/>
      <c r="Y167" s="166"/>
      <c r="Z167" s="166"/>
    </row>
    <row r="168" ht="11.25" customHeight="1">
      <c r="A168" s="95" t="s">
        <v>5117</v>
      </c>
      <c r="B168" s="81" t="s">
        <v>89</v>
      </c>
      <c r="C168" s="100" t="s">
        <v>5122</v>
      </c>
      <c r="D168" s="81" t="s">
        <v>242</v>
      </c>
      <c r="E168" s="100" t="s">
        <v>5123</v>
      </c>
      <c r="F168" s="75" t="s">
        <v>5124</v>
      </c>
      <c r="G168" s="523">
        <v>10.0</v>
      </c>
      <c r="H168" s="595"/>
      <c r="I168" s="6">
        <v>50.0</v>
      </c>
      <c r="J168" s="95" t="s">
        <v>5117</v>
      </c>
      <c r="K168" s="97"/>
      <c r="L168" s="97"/>
      <c r="M168" s="97"/>
      <c r="N168" s="97"/>
      <c r="O168" s="97"/>
      <c r="P168" s="97"/>
      <c r="Q168" s="97"/>
      <c r="R168" s="97"/>
      <c r="S168" s="97"/>
      <c r="T168" s="97"/>
      <c r="U168" s="97"/>
      <c r="V168" s="97"/>
      <c r="W168" s="97"/>
      <c r="X168" s="97"/>
      <c r="Y168" s="166"/>
      <c r="Z168" s="166"/>
    </row>
    <row r="169" ht="11.25" customHeight="1">
      <c r="A169" s="95" t="s">
        <v>5117</v>
      </c>
      <c r="B169" s="81" t="s">
        <v>89</v>
      </c>
      <c r="C169" s="100" t="s">
        <v>5125</v>
      </c>
      <c r="D169" s="81" t="s">
        <v>242</v>
      </c>
      <c r="E169" s="100" t="s">
        <v>5126</v>
      </c>
      <c r="F169" s="81" t="s">
        <v>5127</v>
      </c>
      <c r="G169" s="523">
        <v>10.0</v>
      </c>
      <c r="H169" s="503"/>
      <c r="I169" s="6">
        <v>50.0</v>
      </c>
      <c r="J169" s="95" t="s">
        <v>5117</v>
      </c>
      <c r="K169" s="97"/>
      <c r="L169" s="97"/>
      <c r="M169" s="97"/>
      <c r="N169" s="97"/>
      <c r="O169" s="97"/>
      <c r="P169" s="97"/>
      <c r="Q169" s="97"/>
      <c r="R169" s="97"/>
      <c r="S169" s="97"/>
      <c r="T169" s="97"/>
      <c r="U169" s="97"/>
      <c r="V169" s="97"/>
      <c r="W169" s="97"/>
      <c r="X169" s="97"/>
      <c r="Y169" s="166"/>
      <c r="Z169" s="166"/>
    </row>
    <row r="170" ht="11.25" customHeight="1">
      <c r="A170" s="95" t="s">
        <v>5117</v>
      </c>
      <c r="B170" s="81" t="s">
        <v>89</v>
      </c>
      <c r="C170" s="147" t="s">
        <v>5128</v>
      </c>
      <c r="D170" s="81"/>
      <c r="E170" s="100" t="s">
        <v>5129</v>
      </c>
      <c r="F170" s="81" t="s">
        <v>5130</v>
      </c>
      <c r="G170" s="523">
        <v>10.0</v>
      </c>
      <c r="H170" s="503"/>
      <c r="I170" s="6">
        <v>10.0</v>
      </c>
      <c r="J170" s="95" t="s">
        <v>5117</v>
      </c>
      <c r="K170" s="97"/>
      <c r="L170" s="97"/>
      <c r="M170" s="97"/>
      <c r="N170" s="97"/>
      <c r="O170" s="97"/>
      <c r="P170" s="97"/>
      <c r="Q170" s="97"/>
      <c r="R170" s="97"/>
      <c r="S170" s="97"/>
      <c r="T170" s="97"/>
      <c r="U170" s="97"/>
      <c r="V170" s="97"/>
      <c r="W170" s="97"/>
      <c r="X170" s="97"/>
      <c r="Y170" s="166"/>
      <c r="Z170" s="166"/>
    </row>
    <row r="171" ht="11.25" customHeight="1">
      <c r="A171" s="95" t="s">
        <v>5117</v>
      </c>
      <c r="B171" s="81" t="s">
        <v>89</v>
      </c>
      <c r="C171" s="147" t="s">
        <v>5131</v>
      </c>
      <c r="D171" s="81" t="s">
        <v>242</v>
      </c>
      <c r="E171" s="100" t="s">
        <v>5132</v>
      </c>
      <c r="F171" s="101" t="s">
        <v>5133</v>
      </c>
      <c r="G171" s="523">
        <v>10.0</v>
      </c>
      <c r="H171" s="503"/>
      <c r="I171" s="6">
        <v>50.0</v>
      </c>
      <c r="J171" s="95" t="s">
        <v>5117</v>
      </c>
      <c r="K171" s="97"/>
      <c r="L171" s="97"/>
      <c r="M171" s="97"/>
      <c r="N171" s="97"/>
      <c r="O171" s="97"/>
      <c r="P171" s="97"/>
      <c r="Q171" s="97"/>
      <c r="R171" s="97"/>
      <c r="S171" s="97"/>
      <c r="T171" s="97"/>
      <c r="U171" s="97"/>
      <c r="V171" s="97"/>
      <c r="W171" s="97"/>
      <c r="X171" s="97"/>
      <c r="Y171" s="166"/>
      <c r="Z171" s="166"/>
    </row>
    <row r="172" ht="11.25" customHeight="1">
      <c r="A172" s="95" t="s">
        <v>5117</v>
      </c>
      <c r="B172" s="81" t="s">
        <v>89</v>
      </c>
      <c r="C172" s="165" t="s">
        <v>5134</v>
      </c>
      <c r="D172" s="81" t="s">
        <v>242</v>
      </c>
      <c r="E172" s="100" t="s">
        <v>5096</v>
      </c>
      <c r="F172" s="101" t="s">
        <v>5135</v>
      </c>
      <c r="G172" s="523">
        <v>10.0</v>
      </c>
      <c r="H172" s="503"/>
      <c r="I172" s="6">
        <v>50.0</v>
      </c>
      <c r="J172" s="95" t="s">
        <v>5117</v>
      </c>
      <c r="K172" s="97"/>
      <c r="L172" s="97"/>
      <c r="M172" s="97"/>
      <c r="N172" s="97"/>
      <c r="O172" s="97"/>
      <c r="P172" s="97"/>
      <c r="Q172" s="97"/>
      <c r="R172" s="97"/>
      <c r="S172" s="97"/>
      <c r="T172" s="97"/>
      <c r="U172" s="97"/>
      <c r="V172" s="97"/>
      <c r="W172" s="97"/>
      <c r="X172" s="97"/>
      <c r="Y172" s="166"/>
      <c r="Z172" s="166"/>
    </row>
    <row r="173" ht="11.25" customHeight="1">
      <c r="A173" s="95" t="s">
        <v>5117</v>
      </c>
      <c r="B173" s="81" t="s">
        <v>89</v>
      </c>
      <c r="C173" s="165" t="s">
        <v>5136</v>
      </c>
      <c r="D173" s="101" t="s">
        <v>242</v>
      </c>
      <c r="E173" s="623" t="s">
        <v>5136</v>
      </c>
      <c r="F173" s="101" t="s">
        <v>5137</v>
      </c>
      <c r="G173" s="523">
        <v>10.0</v>
      </c>
      <c r="H173" s="554"/>
      <c r="I173" s="6">
        <v>50.0</v>
      </c>
      <c r="J173" s="95" t="s">
        <v>5117</v>
      </c>
      <c r="K173" s="97"/>
      <c r="L173" s="97"/>
      <c r="M173" s="97"/>
      <c r="N173" s="97"/>
      <c r="O173" s="97"/>
      <c r="P173" s="97"/>
      <c r="Q173" s="97"/>
      <c r="R173" s="97"/>
      <c r="S173" s="97"/>
      <c r="T173" s="97"/>
      <c r="U173" s="97"/>
      <c r="V173" s="97"/>
      <c r="W173" s="97"/>
      <c r="X173" s="97"/>
      <c r="Y173" s="166"/>
      <c r="Z173" s="166"/>
    </row>
    <row r="174" ht="11.25" customHeight="1">
      <c r="A174" s="95" t="s">
        <v>5117</v>
      </c>
      <c r="B174" s="81" t="s">
        <v>89</v>
      </c>
      <c r="C174" s="165" t="s">
        <v>5138</v>
      </c>
      <c r="D174" s="101" t="s">
        <v>242</v>
      </c>
      <c r="E174" s="623" t="s">
        <v>5139</v>
      </c>
      <c r="F174" s="101" t="s">
        <v>5140</v>
      </c>
      <c r="G174" s="523">
        <v>10.0</v>
      </c>
      <c r="H174" s="554"/>
      <c r="I174" s="6">
        <v>50.0</v>
      </c>
      <c r="J174" s="95" t="s">
        <v>5117</v>
      </c>
      <c r="K174" s="97"/>
      <c r="L174" s="97"/>
      <c r="M174" s="97"/>
      <c r="N174" s="97"/>
      <c r="O174" s="97"/>
      <c r="P174" s="97"/>
      <c r="Q174" s="97"/>
      <c r="R174" s="97"/>
      <c r="S174" s="97"/>
      <c r="T174" s="97"/>
      <c r="U174" s="97"/>
      <c r="V174" s="97"/>
      <c r="W174" s="97"/>
      <c r="X174" s="97"/>
      <c r="Y174" s="166"/>
      <c r="Z174" s="166"/>
    </row>
    <row r="175" ht="11.25" customHeight="1">
      <c r="A175" s="95" t="s">
        <v>5117</v>
      </c>
      <c r="B175" s="81" t="s">
        <v>89</v>
      </c>
      <c r="C175" s="165" t="s">
        <v>5036</v>
      </c>
      <c r="D175" s="101" t="s">
        <v>242</v>
      </c>
      <c r="E175" s="139" t="s">
        <v>5141</v>
      </c>
      <c r="F175" s="101" t="s">
        <v>5142</v>
      </c>
      <c r="G175" s="523">
        <v>10.0</v>
      </c>
      <c r="H175" s="554"/>
      <c r="I175" s="6">
        <v>50.0</v>
      </c>
      <c r="J175" s="95" t="s">
        <v>5117</v>
      </c>
      <c r="K175" s="97"/>
      <c r="L175" s="97"/>
      <c r="M175" s="97"/>
      <c r="N175" s="97"/>
      <c r="O175" s="97"/>
      <c r="P175" s="97"/>
      <c r="Q175" s="97"/>
      <c r="R175" s="97"/>
      <c r="S175" s="97"/>
      <c r="T175" s="97"/>
      <c r="U175" s="97"/>
      <c r="V175" s="97"/>
      <c r="W175" s="97"/>
      <c r="X175" s="97"/>
      <c r="Y175" s="166"/>
      <c r="Z175" s="166"/>
    </row>
    <row r="176" ht="11.25" customHeight="1">
      <c r="A176" s="95" t="s">
        <v>5117</v>
      </c>
      <c r="B176" s="81" t="s">
        <v>89</v>
      </c>
      <c r="C176" s="165" t="s">
        <v>5122</v>
      </c>
      <c r="D176" s="81" t="s">
        <v>242</v>
      </c>
      <c r="E176" s="100" t="s">
        <v>5120</v>
      </c>
      <c r="F176" s="81" t="s">
        <v>5143</v>
      </c>
      <c r="G176" s="523">
        <v>10.0</v>
      </c>
      <c r="H176" s="554"/>
      <c r="I176" s="6">
        <v>50.0</v>
      </c>
      <c r="J176" s="95" t="s">
        <v>5117</v>
      </c>
      <c r="K176" s="97"/>
      <c r="L176" s="97"/>
      <c r="M176" s="97"/>
      <c r="N176" s="97"/>
      <c r="O176" s="97"/>
      <c r="P176" s="97"/>
      <c r="Q176" s="97"/>
      <c r="R176" s="97"/>
      <c r="S176" s="97"/>
      <c r="T176" s="97"/>
      <c r="U176" s="97"/>
      <c r="V176" s="97"/>
      <c r="W176" s="97"/>
      <c r="X176" s="97"/>
      <c r="Y176" s="166"/>
      <c r="Z176" s="166"/>
    </row>
    <row r="177" ht="11.25" customHeight="1">
      <c r="A177" s="95" t="s">
        <v>5117</v>
      </c>
      <c r="B177" s="81" t="s">
        <v>89</v>
      </c>
      <c r="C177" s="165" t="s">
        <v>5122</v>
      </c>
      <c r="D177" s="81" t="s">
        <v>242</v>
      </c>
      <c r="E177" s="100" t="s">
        <v>5120</v>
      </c>
      <c r="F177" s="81" t="s">
        <v>5144</v>
      </c>
      <c r="G177" s="523">
        <v>10.0</v>
      </c>
      <c r="H177" s="554"/>
      <c r="I177" s="6">
        <v>50.0</v>
      </c>
      <c r="J177" s="95" t="s">
        <v>5117</v>
      </c>
      <c r="K177" s="97"/>
      <c r="L177" s="97"/>
      <c r="M177" s="97"/>
      <c r="N177" s="97"/>
      <c r="O177" s="97"/>
      <c r="P177" s="97"/>
      <c r="Q177" s="97"/>
      <c r="R177" s="97"/>
      <c r="S177" s="97"/>
      <c r="T177" s="97"/>
      <c r="U177" s="97"/>
      <c r="V177" s="97"/>
      <c r="W177" s="97"/>
      <c r="X177" s="97"/>
      <c r="Y177" s="166"/>
      <c r="Z177" s="166"/>
    </row>
    <row r="178" ht="11.25" customHeight="1">
      <c r="A178" s="95" t="s">
        <v>5117</v>
      </c>
      <c r="B178" s="81" t="s">
        <v>89</v>
      </c>
      <c r="C178" s="165" t="s">
        <v>5145</v>
      </c>
      <c r="D178" s="81" t="s">
        <v>5119</v>
      </c>
      <c r="E178" s="139" t="s">
        <v>5146</v>
      </c>
      <c r="F178" s="81" t="s">
        <v>5147</v>
      </c>
      <c r="G178" s="523">
        <v>10.0</v>
      </c>
      <c r="H178" s="554"/>
      <c r="I178" s="6">
        <v>50.0</v>
      </c>
      <c r="J178" s="95" t="s">
        <v>5117</v>
      </c>
      <c r="K178" s="97"/>
      <c r="L178" s="97"/>
      <c r="M178" s="97"/>
      <c r="N178" s="97"/>
      <c r="O178" s="97"/>
      <c r="P178" s="97"/>
      <c r="Q178" s="97"/>
      <c r="R178" s="97"/>
      <c r="S178" s="97"/>
      <c r="T178" s="97"/>
      <c r="U178" s="97"/>
      <c r="V178" s="97"/>
      <c r="W178" s="97"/>
      <c r="X178" s="97"/>
      <c r="Y178" s="166"/>
      <c r="Z178" s="166"/>
    </row>
    <row r="179" ht="11.25" customHeight="1">
      <c r="A179" s="95" t="s">
        <v>5117</v>
      </c>
      <c r="B179" s="81" t="s">
        <v>89</v>
      </c>
      <c r="C179" s="165" t="s">
        <v>5145</v>
      </c>
      <c r="D179" s="81" t="s">
        <v>5119</v>
      </c>
      <c r="E179" s="139" t="s">
        <v>5146</v>
      </c>
      <c r="F179" s="81" t="s">
        <v>5148</v>
      </c>
      <c r="G179" s="523">
        <v>10.0</v>
      </c>
      <c r="H179" s="331"/>
      <c r="I179" s="6">
        <v>50.0</v>
      </c>
      <c r="J179" s="95" t="s">
        <v>5117</v>
      </c>
      <c r="K179" s="97"/>
      <c r="L179" s="97"/>
      <c r="M179" s="97"/>
      <c r="N179" s="97"/>
      <c r="O179" s="97"/>
      <c r="P179" s="97"/>
      <c r="Q179" s="97"/>
      <c r="R179" s="97"/>
      <c r="S179" s="97"/>
      <c r="T179" s="97"/>
      <c r="U179" s="97"/>
      <c r="V179" s="97"/>
      <c r="W179" s="97"/>
      <c r="X179" s="97"/>
      <c r="Y179" s="166"/>
      <c r="Z179" s="166"/>
    </row>
    <row r="180" ht="11.25" customHeight="1">
      <c r="A180" s="95" t="s">
        <v>5117</v>
      </c>
      <c r="B180" s="81" t="s">
        <v>89</v>
      </c>
      <c r="C180" s="165" t="s">
        <v>5122</v>
      </c>
      <c r="D180" s="81" t="s">
        <v>242</v>
      </c>
      <c r="E180" s="100" t="s">
        <v>5120</v>
      </c>
      <c r="F180" s="81" t="s">
        <v>5149</v>
      </c>
      <c r="G180" s="523">
        <v>10.0</v>
      </c>
      <c r="H180" s="554"/>
      <c r="I180" s="6">
        <v>50.0</v>
      </c>
      <c r="J180" s="95" t="s">
        <v>5117</v>
      </c>
      <c r="K180" s="97"/>
      <c r="L180" s="97"/>
      <c r="M180" s="97"/>
      <c r="N180" s="97"/>
      <c r="O180" s="97"/>
      <c r="P180" s="97"/>
      <c r="Q180" s="97"/>
      <c r="R180" s="97"/>
      <c r="S180" s="97"/>
      <c r="T180" s="97"/>
      <c r="U180" s="97"/>
      <c r="V180" s="97"/>
      <c r="W180" s="97"/>
      <c r="X180" s="97"/>
      <c r="Y180" s="166"/>
      <c r="Z180" s="166"/>
    </row>
    <row r="181" ht="11.25" customHeight="1">
      <c r="A181" s="95" t="s">
        <v>5117</v>
      </c>
      <c r="B181" s="81" t="s">
        <v>89</v>
      </c>
      <c r="C181" s="147" t="s">
        <v>5150</v>
      </c>
      <c r="D181" s="101" t="s">
        <v>5151</v>
      </c>
      <c r="E181" s="623" t="s">
        <v>5152</v>
      </c>
      <c r="F181" s="75" t="s">
        <v>5153</v>
      </c>
      <c r="G181" s="523">
        <v>50.0</v>
      </c>
      <c r="H181" s="595"/>
      <c r="I181" s="6">
        <v>50.0</v>
      </c>
      <c r="J181" s="95" t="s">
        <v>5117</v>
      </c>
      <c r="K181" s="97"/>
      <c r="L181" s="97"/>
      <c r="M181" s="97"/>
      <c r="N181" s="97"/>
      <c r="O181" s="97"/>
      <c r="P181" s="97"/>
      <c r="Q181" s="97"/>
      <c r="R181" s="97"/>
      <c r="S181" s="97"/>
      <c r="T181" s="97"/>
      <c r="U181" s="97"/>
      <c r="V181" s="97"/>
      <c r="W181" s="97"/>
      <c r="X181" s="97"/>
      <c r="Y181" s="166"/>
      <c r="Z181" s="166"/>
    </row>
    <row r="182" ht="11.25" customHeight="1">
      <c r="A182" s="95" t="s">
        <v>5117</v>
      </c>
      <c r="B182" s="81" t="s">
        <v>89</v>
      </c>
      <c r="C182" s="640" t="s">
        <v>5154</v>
      </c>
      <c r="D182" s="101" t="s">
        <v>242</v>
      </c>
      <c r="E182" s="623" t="s">
        <v>5155</v>
      </c>
      <c r="F182" s="101" t="s">
        <v>5099</v>
      </c>
      <c r="G182" s="523">
        <v>10.0</v>
      </c>
      <c r="H182" s="554"/>
      <c r="I182" s="6">
        <v>50.0</v>
      </c>
      <c r="J182" s="95" t="s">
        <v>5117</v>
      </c>
      <c r="K182" s="97"/>
      <c r="L182" s="97"/>
      <c r="M182" s="97"/>
      <c r="N182" s="97"/>
      <c r="O182" s="97"/>
      <c r="P182" s="97"/>
      <c r="Q182" s="97"/>
      <c r="R182" s="97"/>
      <c r="S182" s="97"/>
      <c r="T182" s="97"/>
      <c r="U182" s="97"/>
      <c r="V182" s="97"/>
      <c r="W182" s="97"/>
      <c r="X182" s="97"/>
      <c r="Y182" s="166"/>
      <c r="Z182" s="166"/>
    </row>
    <row r="183" ht="11.25" customHeight="1">
      <c r="A183" s="95" t="s">
        <v>100</v>
      </c>
      <c r="B183" s="81" t="s">
        <v>89</v>
      </c>
      <c r="C183" s="100" t="s">
        <v>5156</v>
      </c>
      <c r="D183" s="75" t="s">
        <v>1001</v>
      </c>
      <c r="E183" s="104" t="s">
        <v>5157</v>
      </c>
      <c r="F183" s="641" t="s">
        <v>5158</v>
      </c>
      <c r="G183" s="81">
        <v>50.0</v>
      </c>
      <c r="H183" s="524"/>
      <c r="I183" s="81">
        <v>50.0</v>
      </c>
      <c r="J183" s="95" t="s">
        <v>100</v>
      </c>
      <c r="K183" s="97"/>
      <c r="L183" s="97"/>
      <c r="M183" s="97"/>
      <c r="N183" s="97"/>
      <c r="O183" s="97"/>
      <c r="P183" s="97"/>
      <c r="Q183" s="97"/>
      <c r="R183" s="97"/>
      <c r="S183" s="97"/>
      <c r="T183" s="97"/>
      <c r="U183" s="97"/>
      <c r="V183" s="97"/>
      <c r="W183" s="97"/>
      <c r="X183" s="97"/>
      <c r="Y183" s="166"/>
      <c r="Z183" s="166"/>
    </row>
    <row r="184" ht="11.25" customHeight="1">
      <c r="A184" s="95" t="s">
        <v>100</v>
      </c>
      <c r="B184" s="81" t="s">
        <v>89</v>
      </c>
      <c r="C184" s="100" t="s">
        <v>5159</v>
      </c>
      <c r="D184" s="75" t="s">
        <v>1001</v>
      </c>
      <c r="E184" s="104" t="s">
        <v>5160</v>
      </c>
      <c r="F184" s="323" t="s">
        <v>5161</v>
      </c>
      <c r="G184" s="81">
        <v>50.0</v>
      </c>
      <c r="H184" s="642"/>
      <c r="I184" s="81">
        <v>50.0</v>
      </c>
      <c r="J184" s="95" t="s">
        <v>100</v>
      </c>
      <c r="K184" s="97"/>
      <c r="L184" s="97"/>
      <c r="M184" s="97"/>
      <c r="N184" s="97"/>
      <c r="O184" s="97"/>
      <c r="P184" s="97"/>
      <c r="Q184" s="97"/>
      <c r="R184" s="97"/>
      <c r="S184" s="97"/>
      <c r="T184" s="97"/>
      <c r="U184" s="97"/>
      <c r="V184" s="97"/>
      <c r="W184" s="97"/>
      <c r="X184" s="97"/>
      <c r="Y184" s="166"/>
      <c r="Z184" s="166"/>
    </row>
    <row r="185" ht="11.25" customHeight="1">
      <c r="A185" s="95" t="s">
        <v>100</v>
      </c>
      <c r="B185" s="81" t="s">
        <v>89</v>
      </c>
      <c r="C185" s="100" t="s">
        <v>5162</v>
      </c>
      <c r="D185" s="75" t="s">
        <v>1001</v>
      </c>
      <c r="E185" s="104" t="s">
        <v>5163</v>
      </c>
      <c r="F185" s="339" t="s">
        <v>5164</v>
      </c>
      <c r="G185" s="81">
        <v>50.0</v>
      </c>
      <c r="H185" s="642"/>
      <c r="I185" s="81">
        <v>50.0</v>
      </c>
      <c r="J185" s="95" t="s">
        <v>100</v>
      </c>
      <c r="K185" s="97"/>
      <c r="L185" s="97"/>
      <c r="M185" s="97"/>
      <c r="N185" s="97"/>
      <c r="O185" s="97"/>
      <c r="P185" s="97"/>
      <c r="Q185" s="97"/>
      <c r="R185" s="97"/>
      <c r="S185" s="97"/>
      <c r="T185" s="97"/>
      <c r="U185" s="97"/>
      <c r="V185" s="97"/>
      <c r="W185" s="97"/>
      <c r="X185" s="97"/>
      <c r="Y185" s="166"/>
      <c r="Z185" s="166"/>
    </row>
    <row r="186" ht="11.25" customHeight="1">
      <c r="A186" s="95" t="s">
        <v>100</v>
      </c>
      <c r="B186" s="81" t="s">
        <v>89</v>
      </c>
      <c r="C186" s="100" t="s">
        <v>5165</v>
      </c>
      <c r="D186" s="75" t="s">
        <v>1001</v>
      </c>
      <c r="E186" s="104" t="s">
        <v>5163</v>
      </c>
      <c r="F186" s="339" t="s">
        <v>5166</v>
      </c>
      <c r="G186" s="81">
        <v>50.0</v>
      </c>
      <c r="H186" s="642"/>
      <c r="I186" s="81">
        <v>50.0</v>
      </c>
      <c r="J186" s="95" t="s">
        <v>100</v>
      </c>
      <c r="K186" s="97"/>
      <c r="L186" s="97"/>
      <c r="M186" s="97"/>
      <c r="N186" s="97"/>
      <c r="O186" s="97"/>
      <c r="P186" s="97"/>
      <c r="Q186" s="97"/>
      <c r="R186" s="97"/>
      <c r="S186" s="97"/>
      <c r="T186" s="97"/>
      <c r="U186" s="97"/>
      <c r="V186" s="97"/>
      <c r="W186" s="97"/>
      <c r="X186" s="97"/>
      <c r="Y186" s="166"/>
      <c r="Z186" s="166"/>
    </row>
    <row r="187" ht="11.25" customHeight="1">
      <c r="A187" s="95" t="s">
        <v>100</v>
      </c>
      <c r="B187" s="81" t="s">
        <v>89</v>
      </c>
      <c r="C187" s="100" t="s">
        <v>5167</v>
      </c>
      <c r="D187" s="75" t="s">
        <v>1001</v>
      </c>
      <c r="E187" s="104" t="s">
        <v>5163</v>
      </c>
      <c r="F187" s="339" t="s">
        <v>5168</v>
      </c>
      <c r="G187" s="81">
        <v>50.0</v>
      </c>
      <c r="H187" s="642"/>
      <c r="I187" s="81">
        <v>50.0</v>
      </c>
      <c r="J187" s="95" t="s">
        <v>100</v>
      </c>
      <c r="K187" s="97"/>
      <c r="L187" s="97"/>
      <c r="M187" s="97"/>
      <c r="N187" s="97"/>
      <c r="O187" s="97"/>
      <c r="P187" s="97"/>
      <c r="Q187" s="97"/>
      <c r="R187" s="97"/>
      <c r="S187" s="97"/>
      <c r="T187" s="97"/>
      <c r="U187" s="97"/>
      <c r="V187" s="97"/>
      <c r="W187" s="97"/>
      <c r="X187" s="97"/>
      <c r="Y187" s="166"/>
      <c r="Z187" s="166"/>
    </row>
    <row r="188" ht="11.25" customHeight="1">
      <c r="A188" s="95" t="s">
        <v>100</v>
      </c>
      <c r="B188" s="81" t="s">
        <v>89</v>
      </c>
      <c r="C188" s="100" t="s">
        <v>5169</v>
      </c>
      <c r="D188" s="75" t="s">
        <v>1001</v>
      </c>
      <c r="E188" s="104" t="s">
        <v>5170</v>
      </c>
      <c r="F188" s="339" t="s">
        <v>5171</v>
      </c>
      <c r="G188" s="81">
        <v>50.0</v>
      </c>
      <c r="H188" s="642"/>
      <c r="I188" s="81">
        <v>50.0</v>
      </c>
      <c r="J188" s="95" t="s">
        <v>100</v>
      </c>
      <c r="K188" s="97"/>
      <c r="L188" s="97"/>
      <c r="M188" s="97"/>
      <c r="N188" s="97"/>
      <c r="O188" s="97"/>
      <c r="P188" s="97"/>
      <c r="Q188" s="97"/>
      <c r="R188" s="97"/>
      <c r="S188" s="97"/>
      <c r="T188" s="97"/>
      <c r="U188" s="97"/>
      <c r="V188" s="97"/>
      <c r="W188" s="97"/>
      <c r="X188" s="97"/>
      <c r="Y188" s="166"/>
      <c r="Z188" s="166"/>
    </row>
    <row r="189" ht="11.25" customHeight="1">
      <c r="A189" s="95" t="s">
        <v>100</v>
      </c>
      <c r="B189" s="81" t="s">
        <v>89</v>
      </c>
      <c r="C189" s="100" t="s">
        <v>5172</v>
      </c>
      <c r="D189" s="75" t="s">
        <v>614</v>
      </c>
      <c r="E189" s="104" t="s">
        <v>5173</v>
      </c>
      <c r="F189" s="339" t="s">
        <v>5174</v>
      </c>
      <c r="G189" s="81">
        <v>50.0</v>
      </c>
      <c r="H189" s="642"/>
      <c r="I189" s="81">
        <v>50.0</v>
      </c>
      <c r="J189" s="95" t="s">
        <v>100</v>
      </c>
      <c r="K189" s="97"/>
      <c r="L189" s="97"/>
      <c r="M189" s="97"/>
      <c r="N189" s="97"/>
      <c r="O189" s="97"/>
      <c r="P189" s="97"/>
      <c r="Q189" s="97"/>
      <c r="R189" s="97"/>
      <c r="S189" s="97"/>
      <c r="T189" s="97"/>
      <c r="U189" s="97"/>
      <c r="V189" s="97"/>
      <c r="W189" s="97"/>
      <c r="X189" s="97"/>
      <c r="Y189" s="166"/>
      <c r="Z189" s="166"/>
    </row>
    <row r="190" ht="11.25" customHeight="1">
      <c r="A190" s="95" t="s">
        <v>100</v>
      </c>
      <c r="B190" s="81" t="s">
        <v>89</v>
      </c>
      <c r="C190" s="100" t="s">
        <v>5175</v>
      </c>
      <c r="D190" s="75" t="s">
        <v>1001</v>
      </c>
      <c r="E190" s="104" t="s">
        <v>5176</v>
      </c>
      <c r="F190" s="339" t="s">
        <v>5177</v>
      </c>
      <c r="G190" s="81">
        <v>50.0</v>
      </c>
      <c r="H190" s="642"/>
      <c r="I190" s="81">
        <v>50.0</v>
      </c>
      <c r="J190" s="95" t="s">
        <v>100</v>
      </c>
      <c r="K190" s="97"/>
      <c r="L190" s="97"/>
      <c r="M190" s="97"/>
      <c r="N190" s="97"/>
      <c r="O190" s="97"/>
      <c r="P190" s="97"/>
      <c r="Q190" s="97"/>
      <c r="R190" s="97"/>
      <c r="S190" s="97"/>
      <c r="T190" s="97"/>
      <c r="U190" s="97"/>
      <c r="V190" s="97"/>
      <c r="W190" s="97"/>
      <c r="X190" s="97"/>
      <c r="Y190" s="166"/>
      <c r="Z190" s="166"/>
    </row>
    <row r="191" ht="11.25" customHeight="1">
      <c r="A191" s="95" t="s">
        <v>100</v>
      </c>
      <c r="B191" s="81" t="s">
        <v>89</v>
      </c>
      <c r="C191" s="100" t="s">
        <v>5178</v>
      </c>
      <c r="D191" s="75" t="s">
        <v>1001</v>
      </c>
      <c r="E191" s="104" t="s">
        <v>5176</v>
      </c>
      <c r="F191" s="339" t="s">
        <v>5179</v>
      </c>
      <c r="G191" s="81">
        <v>50.0</v>
      </c>
      <c r="H191" s="642"/>
      <c r="I191" s="81">
        <v>50.0</v>
      </c>
      <c r="J191" s="95" t="s">
        <v>100</v>
      </c>
      <c r="K191" s="97"/>
      <c r="L191" s="97"/>
      <c r="M191" s="97"/>
      <c r="N191" s="97"/>
      <c r="O191" s="97"/>
      <c r="P191" s="97"/>
      <c r="Q191" s="97"/>
      <c r="R191" s="97"/>
      <c r="S191" s="97"/>
      <c r="T191" s="97"/>
      <c r="U191" s="97"/>
      <c r="V191" s="97"/>
      <c r="W191" s="97"/>
      <c r="X191" s="97"/>
      <c r="Y191" s="166"/>
      <c r="Z191" s="166"/>
    </row>
    <row r="192" ht="11.25" customHeight="1">
      <c r="A192" s="95" t="s">
        <v>100</v>
      </c>
      <c r="B192" s="81" t="s">
        <v>89</v>
      </c>
      <c r="C192" s="100" t="s">
        <v>5180</v>
      </c>
      <c r="D192" s="75" t="s">
        <v>1001</v>
      </c>
      <c r="E192" s="104" t="s">
        <v>5176</v>
      </c>
      <c r="F192" s="339" t="s">
        <v>5181</v>
      </c>
      <c r="G192" s="81">
        <v>50.0</v>
      </c>
      <c r="H192" s="642"/>
      <c r="I192" s="81">
        <v>50.0</v>
      </c>
      <c r="J192" s="95" t="s">
        <v>100</v>
      </c>
      <c r="K192" s="97"/>
      <c r="L192" s="97"/>
      <c r="M192" s="97"/>
      <c r="N192" s="97"/>
      <c r="O192" s="97"/>
      <c r="P192" s="97"/>
      <c r="Q192" s="97"/>
      <c r="R192" s="97"/>
      <c r="S192" s="97"/>
      <c r="T192" s="97"/>
      <c r="U192" s="97"/>
      <c r="V192" s="97"/>
      <c r="W192" s="97"/>
      <c r="X192" s="97"/>
      <c r="Y192" s="166"/>
      <c r="Z192" s="166"/>
    </row>
    <row r="193" ht="11.25" customHeight="1">
      <c r="A193" s="95" t="s">
        <v>100</v>
      </c>
      <c r="B193" s="81" t="s">
        <v>89</v>
      </c>
      <c r="C193" s="100" t="s">
        <v>5182</v>
      </c>
      <c r="D193" s="75" t="s">
        <v>1001</v>
      </c>
      <c r="E193" s="104" t="s">
        <v>5176</v>
      </c>
      <c r="F193" s="339" t="s">
        <v>5183</v>
      </c>
      <c r="G193" s="81">
        <v>50.0</v>
      </c>
      <c r="H193" s="642"/>
      <c r="I193" s="81">
        <v>50.0</v>
      </c>
      <c r="J193" s="95" t="s">
        <v>100</v>
      </c>
      <c r="K193" s="97"/>
      <c r="L193" s="97"/>
      <c r="M193" s="97"/>
      <c r="N193" s="97"/>
      <c r="O193" s="97"/>
      <c r="P193" s="97"/>
      <c r="Q193" s="97"/>
      <c r="R193" s="97"/>
      <c r="S193" s="97"/>
      <c r="T193" s="97"/>
      <c r="U193" s="97"/>
      <c r="V193" s="97"/>
      <c r="W193" s="97"/>
      <c r="X193" s="97"/>
      <c r="Y193" s="166"/>
      <c r="Z193" s="166"/>
    </row>
    <row r="194" ht="11.25" customHeight="1">
      <c r="A194" s="95" t="s">
        <v>100</v>
      </c>
      <c r="B194" s="81" t="s">
        <v>89</v>
      </c>
      <c r="C194" s="100" t="s">
        <v>5184</v>
      </c>
      <c r="D194" s="75" t="s">
        <v>1001</v>
      </c>
      <c r="E194" s="104" t="s">
        <v>5176</v>
      </c>
      <c r="F194" s="339" t="s">
        <v>5185</v>
      </c>
      <c r="G194" s="81">
        <v>50.0</v>
      </c>
      <c r="H194" s="642"/>
      <c r="I194" s="81">
        <v>50.0</v>
      </c>
      <c r="J194" s="95" t="s">
        <v>100</v>
      </c>
      <c r="K194" s="97"/>
      <c r="L194" s="97"/>
      <c r="M194" s="97"/>
      <c r="N194" s="97"/>
      <c r="O194" s="97"/>
      <c r="P194" s="97"/>
      <c r="Q194" s="97"/>
      <c r="R194" s="97"/>
      <c r="S194" s="97"/>
      <c r="T194" s="97"/>
      <c r="U194" s="97"/>
      <c r="V194" s="97"/>
      <c r="W194" s="97"/>
      <c r="X194" s="97"/>
      <c r="Y194" s="166"/>
      <c r="Z194" s="166"/>
    </row>
    <row r="195" ht="11.25" customHeight="1">
      <c r="A195" s="95" t="s">
        <v>100</v>
      </c>
      <c r="B195" s="81" t="s">
        <v>89</v>
      </c>
      <c r="C195" s="100" t="s">
        <v>5186</v>
      </c>
      <c r="D195" s="75" t="s">
        <v>1001</v>
      </c>
      <c r="E195" s="104" t="s">
        <v>5176</v>
      </c>
      <c r="F195" s="339" t="s">
        <v>5187</v>
      </c>
      <c r="G195" s="81">
        <v>50.0</v>
      </c>
      <c r="H195" s="642"/>
      <c r="I195" s="81">
        <v>50.0</v>
      </c>
      <c r="J195" s="95" t="s">
        <v>100</v>
      </c>
      <c r="K195" s="97"/>
      <c r="L195" s="97"/>
      <c r="M195" s="97"/>
      <c r="N195" s="97"/>
      <c r="O195" s="97"/>
      <c r="P195" s="97"/>
      <c r="Q195" s="97"/>
      <c r="R195" s="97"/>
      <c r="S195" s="97"/>
      <c r="T195" s="97"/>
      <c r="U195" s="97"/>
      <c r="V195" s="97"/>
      <c r="W195" s="97"/>
      <c r="X195" s="97"/>
      <c r="Y195" s="166"/>
      <c r="Z195" s="166"/>
    </row>
    <row r="196" ht="11.25" customHeight="1">
      <c r="A196" s="95" t="s">
        <v>100</v>
      </c>
      <c r="B196" s="81" t="s">
        <v>89</v>
      </c>
      <c r="C196" s="100" t="s">
        <v>5188</v>
      </c>
      <c r="D196" s="75" t="s">
        <v>1001</v>
      </c>
      <c r="E196" s="104" t="s">
        <v>5176</v>
      </c>
      <c r="F196" s="339" t="s">
        <v>5189</v>
      </c>
      <c r="G196" s="81">
        <v>50.0</v>
      </c>
      <c r="H196" s="642"/>
      <c r="I196" s="81">
        <v>50.0</v>
      </c>
      <c r="J196" s="95" t="s">
        <v>100</v>
      </c>
      <c r="K196" s="97"/>
      <c r="L196" s="97"/>
      <c r="M196" s="97"/>
      <c r="N196" s="97"/>
      <c r="O196" s="97"/>
      <c r="P196" s="97"/>
      <c r="Q196" s="97"/>
      <c r="R196" s="97"/>
      <c r="S196" s="97"/>
      <c r="T196" s="97"/>
      <c r="U196" s="97"/>
      <c r="V196" s="97"/>
      <c r="W196" s="97"/>
      <c r="X196" s="97"/>
      <c r="Y196" s="166"/>
      <c r="Z196" s="166"/>
    </row>
    <row r="197" ht="11.25" customHeight="1">
      <c r="A197" s="95" t="s">
        <v>100</v>
      </c>
      <c r="B197" s="81" t="s">
        <v>89</v>
      </c>
      <c r="C197" s="100" t="s">
        <v>5190</v>
      </c>
      <c r="D197" s="75" t="s">
        <v>1001</v>
      </c>
      <c r="E197" s="104" t="s">
        <v>5176</v>
      </c>
      <c r="F197" s="339" t="s">
        <v>5191</v>
      </c>
      <c r="G197" s="81">
        <v>50.0</v>
      </c>
      <c r="H197" s="642"/>
      <c r="I197" s="81">
        <v>50.0</v>
      </c>
      <c r="J197" s="95" t="s">
        <v>100</v>
      </c>
      <c r="K197" s="97"/>
      <c r="L197" s="97"/>
      <c r="M197" s="97"/>
      <c r="N197" s="97"/>
      <c r="O197" s="97"/>
      <c r="P197" s="97"/>
      <c r="Q197" s="97"/>
      <c r="R197" s="97"/>
      <c r="S197" s="97"/>
      <c r="T197" s="97"/>
      <c r="U197" s="97"/>
      <c r="V197" s="97"/>
      <c r="W197" s="97"/>
      <c r="X197" s="97"/>
      <c r="Y197" s="166"/>
      <c r="Z197" s="166"/>
    </row>
    <row r="198" ht="11.25" customHeight="1">
      <c r="A198" s="95" t="s">
        <v>100</v>
      </c>
      <c r="B198" s="81" t="s">
        <v>89</v>
      </c>
      <c r="C198" s="100" t="s">
        <v>5192</v>
      </c>
      <c r="D198" s="75" t="s">
        <v>1001</v>
      </c>
      <c r="E198" s="104" t="s">
        <v>5176</v>
      </c>
      <c r="F198" s="339" t="s">
        <v>5193</v>
      </c>
      <c r="G198" s="81">
        <v>50.0</v>
      </c>
      <c r="H198" s="642"/>
      <c r="I198" s="81">
        <v>50.0</v>
      </c>
      <c r="J198" s="95" t="s">
        <v>100</v>
      </c>
      <c r="K198" s="97"/>
      <c r="L198" s="97"/>
      <c r="M198" s="97"/>
      <c r="N198" s="97"/>
      <c r="O198" s="97"/>
      <c r="P198" s="97"/>
      <c r="Q198" s="97"/>
      <c r="R198" s="97"/>
      <c r="S198" s="97"/>
      <c r="T198" s="97"/>
      <c r="U198" s="97"/>
      <c r="V198" s="97"/>
      <c r="W198" s="97"/>
      <c r="X198" s="97"/>
      <c r="Y198" s="166"/>
      <c r="Z198" s="166"/>
    </row>
    <row r="199" ht="11.25" customHeight="1">
      <c r="A199" s="95" t="s">
        <v>100</v>
      </c>
      <c r="B199" s="81" t="s">
        <v>89</v>
      </c>
      <c r="C199" s="100" t="s">
        <v>5194</v>
      </c>
      <c r="D199" s="75" t="s">
        <v>1001</v>
      </c>
      <c r="E199" s="104" t="s">
        <v>5176</v>
      </c>
      <c r="F199" s="339" t="s">
        <v>5195</v>
      </c>
      <c r="G199" s="81">
        <v>50.0</v>
      </c>
      <c r="H199" s="642"/>
      <c r="I199" s="81">
        <v>50.0</v>
      </c>
      <c r="J199" s="95" t="s">
        <v>100</v>
      </c>
      <c r="K199" s="97"/>
      <c r="L199" s="97"/>
      <c r="M199" s="97"/>
      <c r="N199" s="97"/>
      <c r="O199" s="97"/>
      <c r="P199" s="97"/>
      <c r="Q199" s="97"/>
      <c r="R199" s="97"/>
      <c r="S199" s="97"/>
      <c r="T199" s="97"/>
      <c r="U199" s="97"/>
      <c r="V199" s="97"/>
      <c r="W199" s="97"/>
      <c r="X199" s="97"/>
      <c r="Y199" s="166"/>
      <c r="Z199" s="166"/>
    </row>
    <row r="200" ht="11.25" customHeight="1">
      <c r="A200" s="95" t="s">
        <v>100</v>
      </c>
      <c r="B200" s="81" t="s">
        <v>89</v>
      </c>
      <c r="C200" s="100" t="s">
        <v>5196</v>
      </c>
      <c r="D200" s="75" t="s">
        <v>1001</v>
      </c>
      <c r="E200" s="104" t="s">
        <v>5176</v>
      </c>
      <c r="F200" s="339" t="s">
        <v>5197</v>
      </c>
      <c r="G200" s="81">
        <v>50.0</v>
      </c>
      <c r="H200" s="642"/>
      <c r="I200" s="81">
        <v>50.0</v>
      </c>
      <c r="J200" s="95" t="s">
        <v>100</v>
      </c>
      <c r="K200" s="97"/>
      <c r="L200" s="97"/>
      <c r="M200" s="97"/>
      <c r="N200" s="97"/>
      <c r="O200" s="97"/>
      <c r="P200" s="97"/>
      <c r="Q200" s="97"/>
      <c r="R200" s="97"/>
      <c r="S200" s="97"/>
      <c r="T200" s="97"/>
      <c r="U200" s="97"/>
      <c r="V200" s="97"/>
      <c r="W200" s="97"/>
      <c r="X200" s="97"/>
      <c r="Y200" s="166"/>
      <c r="Z200" s="166"/>
    </row>
    <row r="201" ht="11.25" customHeight="1">
      <c r="A201" s="95" t="s">
        <v>100</v>
      </c>
      <c r="B201" s="81" t="s">
        <v>89</v>
      </c>
      <c r="C201" s="100" t="s">
        <v>5198</v>
      </c>
      <c r="D201" s="75" t="s">
        <v>614</v>
      </c>
      <c r="E201" s="104" t="s">
        <v>5199</v>
      </c>
      <c r="F201" s="339" t="s">
        <v>5200</v>
      </c>
      <c r="G201" s="81">
        <v>50.0</v>
      </c>
      <c r="H201" s="642"/>
      <c r="I201" s="81">
        <v>50.0</v>
      </c>
      <c r="J201" s="95" t="s">
        <v>100</v>
      </c>
      <c r="K201" s="97"/>
      <c r="L201" s="97"/>
      <c r="M201" s="97"/>
      <c r="N201" s="97"/>
      <c r="O201" s="97"/>
      <c r="P201" s="97"/>
      <c r="Q201" s="97"/>
      <c r="R201" s="97"/>
      <c r="S201" s="97"/>
      <c r="T201" s="97"/>
      <c r="U201" s="97"/>
      <c r="V201" s="97"/>
      <c r="W201" s="97"/>
      <c r="X201" s="97"/>
      <c r="Y201" s="166"/>
      <c r="Z201" s="166"/>
    </row>
    <row r="202" ht="11.25" customHeight="1">
      <c r="A202" s="95" t="s">
        <v>100</v>
      </c>
      <c r="B202" s="81" t="s">
        <v>89</v>
      </c>
      <c r="C202" s="100" t="s">
        <v>5201</v>
      </c>
      <c r="D202" s="75" t="s">
        <v>1001</v>
      </c>
      <c r="E202" s="104" t="s">
        <v>5123</v>
      </c>
      <c r="F202" s="339" t="s">
        <v>5202</v>
      </c>
      <c r="G202" s="81">
        <v>50.0</v>
      </c>
      <c r="H202" s="642"/>
      <c r="I202" s="81">
        <v>50.0</v>
      </c>
      <c r="J202" s="95" t="s">
        <v>100</v>
      </c>
      <c r="K202" s="97"/>
      <c r="L202" s="97"/>
      <c r="M202" s="97"/>
      <c r="N202" s="97"/>
      <c r="O202" s="97"/>
      <c r="P202" s="97"/>
      <c r="Q202" s="97"/>
      <c r="R202" s="97"/>
      <c r="S202" s="97"/>
      <c r="T202" s="97"/>
      <c r="U202" s="97"/>
      <c r="V202" s="97"/>
      <c r="W202" s="97"/>
      <c r="X202" s="97"/>
      <c r="Y202" s="166"/>
      <c r="Z202" s="166"/>
    </row>
    <row r="203" ht="11.25" customHeight="1">
      <c r="A203" s="95" t="s">
        <v>100</v>
      </c>
      <c r="B203" s="81" t="s">
        <v>89</v>
      </c>
      <c r="C203" s="100" t="s">
        <v>5203</v>
      </c>
      <c r="D203" s="75" t="s">
        <v>1001</v>
      </c>
      <c r="E203" s="104" t="s">
        <v>5204</v>
      </c>
      <c r="F203" s="339" t="s">
        <v>5205</v>
      </c>
      <c r="G203" s="81">
        <v>50.0</v>
      </c>
      <c r="H203" s="642"/>
      <c r="I203" s="81">
        <v>50.0</v>
      </c>
      <c r="J203" s="95" t="s">
        <v>100</v>
      </c>
      <c r="K203" s="97"/>
      <c r="L203" s="97"/>
      <c r="M203" s="97"/>
      <c r="N203" s="97"/>
      <c r="O203" s="97"/>
      <c r="P203" s="97"/>
      <c r="Q203" s="97"/>
      <c r="R203" s="97"/>
      <c r="S203" s="97"/>
      <c r="T203" s="97"/>
      <c r="U203" s="97"/>
      <c r="V203" s="97"/>
      <c r="W203" s="97"/>
      <c r="X203" s="97"/>
      <c r="Y203" s="166"/>
      <c r="Z203" s="166"/>
    </row>
    <row r="204" ht="11.25" customHeight="1">
      <c r="A204" s="95" t="s">
        <v>100</v>
      </c>
      <c r="B204" s="81" t="s">
        <v>89</v>
      </c>
      <c r="C204" s="100" t="s">
        <v>5206</v>
      </c>
      <c r="D204" s="75" t="s">
        <v>1001</v>
      </c>
      <c r="E204" s="104" t="s">
        <v>5207</v>
      </c>
      <c r="F204" s="339" t="s">
        <v>5208</v>
      </c>
      <c r="G204" s="81">
        <v>50.0</v>
      </c>
      <c r="H204" s="642"/>
      <c r="I204" s="81">
        <v>50.0</v>
      </c>
      <c r="J204" s="95" t="s">
        <v>100</v>
      </c>
      <c r="K204" s="97"/>
      <c r="L204" s="97"/>
      <c r="M204" s="97"/>
      <c r="N204" s="97"/>
      <c r="O204" s="97"/>
      <c r="P204" s="97"/>
      <c r="Q204" s="97"/>
      <c r="R204" s="97"/>
      <c r="S204" s="97"/>
      <c r="T204" s="97"/>
      <c r="U204" s="97"/>
      <c r="V204" s="97"/>
      <c r="W204" s="97"/>
      <c r="X204" s="97"/>
      <c r="Y204" s="166"/>
      <c r="Z204" s="166"/>
    </row>
    <row r="205" ht="11.25" customHeight="1">
      <c r="A205" s="95" t="s">
        <v>100</v>
      </c>
      <c r="B205" s="81" t="s">
        <v>89</v>
      </c>
      <c r="C205" s="100" t="s">
        <v>5209</v>
      </c>
      <c r="D205" s="75" t="s">
        <v>1001</v>
      </c>
      <c r="E205" s="104" t="s">
        <v>5207</v>
      </c>
      <c r="F205" s="339" t="s">
        <v>5210</v>
      </c>
      <c r="G205" s="81">
        <v>50.0</v>
      </c>
      <c r="H205" s="642"/>
      <c r="I205" s="81">
        <v>50.0</v>
      </c>
      <c r="J205" s="95" t="s">
        <v>100</v>
      </c>
      <c r="K205" s="97"/>
      <c r="L205" s="97"/>
      <c r="M205" s="97"/>
      <c r="N205" s="97"/>
      <c r="O205" s="97"/>
      <c r="P205" s="97"/>
      <c r="Q205" s="97"/>
      <c r="R205" s="97"/>
      <c r="S205" s="97"/>
      <c r="T205" s="97"/>
      <c r="U205" s="97"/>
      <c r="V205" s="97"/>
      <c r="W205" s="97"/>
      <c r="X205" s="97"/>
      <c r="Y205" s="166"/>
      <c r="Z205" s="166"/>
    </row>
    <row r="206" ht="11.25" customHeight="1">
      <c r="A206" s="95" t="s">
        <v>100</v>
      </c>
      <c r="B206" s="81" t="s">
        <v>89</v>
      </c>
      <c r="C206" s="147" t="s">
        <v>5211</v>
      </c>
      <c r="D206" s="81" t="s">
        <v>5212</v>
      </c>
      <c r="E206" s="169" t="s">
        <v>5213</v>
      </c>
      <c r="F206" s="323" t="s">
        <v>5214</v>
      </c>
      <c r="G206" s="81">
        <v>50.0</v>
      </c>
      <c r="H206" s="250"/>
      <c r="I206" s="81">
        <v>50.0</v>
      </c>
      <c r="J206" s="95" t="s">
        <v>100</v>
      </c>
      <c r="K206" s="97"/>
      <c r="L206" s="97"/>
      <c r="M206" s="97"/>
      <c r="N206" s="97"/>
      <c r="O206" s="97"/>
      <c r="P206" s="97"/>
      <c r="Q206" s="97"/>
      <c r="R206" s="97"/>
      <c r="S206" s="97"/>
      <c r="T206" s="97"/>
      <c r="U206" s="97"/>
      <c r="V206" s="97"/>
      <c r="W206" s="97"/>
      <c r="X206" s="97"/>
      <c r="Y206" s="166"/>
      <c r="Z206" s="166"/>
    </row>
    <row r="207" ht="11.25" customHeight="1">
      <c r="A207" s="95" t="s">
        <v>100</v>
      </c>
      <c r="B207" s="81" t="s">
        <v>89</v>
      </c>
      <c r="C207" s="147" t="s">
        <v>5215</v>
      </c>
      <c r="D207" s="81" t="s">
        <v>5212</v>
      </c>
      <c r="E207" s="169" t="s">
        <v>5213</v>
      </c>
      <c r="F207" s="323" t="s">
        <v>5191</v>
      </c>
      <c r="G207" s="81">
        <v>50.0</v>
      </c>
      <c r="H207" s="250"/>
      <c r="I207" s="81">
        <v>50.0</v>
      </c>
      <c r="J207" s="95" t="s">
        <v>100</v>
      </c>
      <c r="K207" s="97"/>
      <c r="L207" s="97"/>
      <c r="M207" s="97"/>
      <c r="N207" s="97"/>
      <c r="O207" s="97"/>
      <c r="P207" s="97"/>
      <c r="Q207" s="97"/>
      <c r="R207" s="97"/>
      <c r="S207" s="97"/>
      <c r="T207" s="97"/>
      <c r="U207" s="97"/>
      <c r="V207" s="97"/>
      <c r="W207" s="97"/>
      <c r="X207" s="97"/>
      <c r="Y207" s="166"/>
      <c r="Z207" s="166"/>
    </row>
    <row r="208" ht="11.25" customHeight="1">
      <c r="A208" s="95" t="s">
        <v>100</v>
      </c>
      <c r="B208" s="81" t="s">
        <v>89</v>
      </c>
      <c r="C208" s="147" t="s">
        <v>5216</v>
      </c>
      <c r="D208" s="81" t="s">
        <v>5212</v>
      </c>
      <c r="E208" s="169" t="s">
        <v>5213</v>
      </c>
      <c r="F208" s="323" t="s">
        <v>5217</v>
      </c>
      <c r="G208" s="81">
        <v>50.0</v>
      </c>
      <c r="H208" s="250"/>
      <c r="I208" s="81">
        <v>50.0</v>
      </c>
      <c r="J208" s="95" t="s">
        <v>100</v>
      </c>
      <c r="K208" s="97"/>
      <c r="L208" s="97"/>
      <c r="M208" s="97"/>
      <c r="N208" s="97"/>
      <c r="O208" s="97"/>
      <c r="P208" s="97"/>
      <c r="Q208" s="97"/>
      <c r="R208" s="97"/>
      <c r="S208" s="97"/>
      <c r="T208" s="97"/>
      <c r="U208" s="97"/>
      <c r="V208" s="97"/>
      <c r="W208" s="97"/>
      <c r="X208" s="97"/>
      <c r="Y208" s="166"/>
      <c r="Z208" s="166"/>
    </row>
    <row r="209" ht="11.25" customHeight="1">
      <c r="A209" s="95" t="s">
        <v>100</v>
      </c>
      <c r="B209" s="81" t="s">
        <v>89</v>
      </c>
      <c r="C209" s="147" t="s">
        <v>5218</v>
      </c>
      <c r="D209" s="75" t="s">
        <v>1001</v>
      </c>
      <c r="E209" s="104" t="s">
        <v>5219</v>
      </c>
      <c r="F209" s="339" t="s">
        <v>5220</v>
      </c>
      <c r="G209" s="81">
        <v>50.0</v>
      </c>
      <c r="H209" s="642"/>
      <c r="I209" s="81">
        <v>50.0</v>
      </c>
      <c r="J209" s="95" t="s">
        <v>100</v>
      </c>
      <c r="K209" s="97"/>
      <c r="L209" s="97"/>
      <c r="M209" s="97"/>
      <c r="N209" s="97"/>
      <c r="O209" s="97"/>
      <c r="P209" s="97"/>
      <c r="Q209" s="97"/>
      <c r="R209" s="97"/>
      <c r="S209" s="97"/>
      <c r="T209" s="97"/>
      <c r="U209" s="97"/>
      <c r="V209" s="97"/>
      <c r="W209" s="97"/>
      <c r="X209" s="97"/>
      <c r="Y209" s="166"/>
      <c r="Z209" s="166"/>
    </row>
    <row r="210" ht="11.25" customHeight="1">
      <c r="A210" s="95" t="s">
        <v>100</v>
      </c>
      <c r="B210" s="81" t="s">
        <v>89</v>
      </c>
      <c r="C210" s="147" t="s">
        <v>5221</v>
      </c>
      <c r="D210" s="75" t="s">
        <v>1001</v>
      </c>
      <c r="E210" s="104" t="s">
        <v>5219</v>
      </c>
      <c r="F210" s="339" t="s">
        <v>5222</v>
      </c>
      <c r="G210" s="81">
        <v>50.0</v>
      </c>
      <c r="H210" s="642"/>
      <c r="I210" s="81">
        <v>50.0</v>
      </c>
      <c r="J210" s="95" t="s">
        <v>100</v>
      </c>
      <c r="K210" s="97"/>
      <c r="L210" s="97"/>
      <c r="M210" s="97"/>
      <c r="N210" s="97"/>
      <c r="O210" s="97"/>
      <c r="P210" s="97"/>
      <c r="Q210" s="97"/>
      <c r="R210" s="97"/>
      <c r="S210" s="97"/>
      <c r="T210" s="97"/>
      <c r="U210" s="97"/>
      <c r="V210" s="97"/>
      <c r="W210" s="97"/>
      <c r="X210" s="97"/>
      <c r="Y210" s="166"/>
      <c r="Z210" s="166"/>
    </row>
    <row r="211" ht="11.25" customHeight="1">
      <c r="A211" s="95" t="s">
        <v>100</v>
      </c>
      <c r="B211" s="81" t="s">
        <v>89</v>
      </c>
      <c r="C211" s="147" t="s">
        <v>5223</v>
      </c>
      <c r="D211" s="75" t="s">
        <v>1001</v>
      </c>
      <c r="E211" s="104" t="s">
        <v>5219</v>
      </c>
      <c r="F211" s="339" t="s">
        <v>5224</v>
      </c>
      <c r="G211" s="81">
        <v>50.0</v>
      </c>
      <c r="H211" s="642"/>
      <c r="I211" s="81">
        <v>50.0</v>
      </c>
      <c r="J211" s="95" t="s">
        <v>100</v>
      </c>
      <c r="K211" s="97"/>
      <c r="L211" s="97"/>
      <c r="M211" s="97"/>
      <c r="N211" s="97"/>
      <c r="O211" s="97"/>
      <c r="P211" s="97"/>
      <c r="Q211" s="97"/>
      <c r="R211" s="97"/>
      <c r="S211" s="97"/>
      <c r="T211" s="97"/>
      <c r="U211" s="97"/>
      <c r="V211" s="97"/>
      <c r="W211" s="97"/>
      <c r="X211" s="97"/>
      <c r="Y211" s="166"/>
      <c r="Z211" s="166"/>
    </row>
    <row r="212" ht="11.25" customHeight="1">
      <c r="A212" s="95" t="s">
        <v>100</v>
      </c>
      <c r="B212" s="81" t="s">
        <v>89</v>
      </c>
      <c r="C212" s="147" t="s">
        <v>5225</v>
      </c>
      <c r="D212" s="75" t="s">
        <v>1001</v>
      </c>
      <c r="E212" s="104" t="s">
        <v>5219</v>
      </c>
      <c r="F212" s="339" t="s">
        <v>5083</v>
      </c>
      <c r="G212" s="81">
        <v>50.0</v>
      </c>
      <c r="H212" s="642"/>
      <c r="I212" s="81">
        <v>50.0</v>
      </c>
      <c r="J212" s="95" t="s">
        <v>100</v>
      </c>
      <c r="K212" s="97"/>
      <c r="L212" s="97"/>
      <c r="M212" s="97"/>
      <c r="N212" s="97"/>
      <c r="O212" s="97"/>
      <c r="P212" s="97"/>
      <c r="Q212" s="97"/>
      <c r="R212" s="97"/>
      <c r="S212" s="97"/>
      <c r="T212" s="97"/>
      <c r="U212" s="97"/>
      <c r="V212" s="97"/>
      <c r="W212" s="97"/>
      <c r="X212" s="97"/>
      <c r="Y212" s="166"/>
      <c r="Z212" s="166"/>
    </row>
    <row r="213" ht="11.25" customHeight="1">
      <c r="A213" s="95" t="s">
        <v>100</v>
      </c>
      <c r="B213" s="81" t="s">
        <v>89</v>
      </c>
      <c r="C213" s="100" t="s">
        <v>5226</v>
      </c>
      <c r="D213" s="75" t="s">
        <v>1001</v>
      </c>
      <c r="E213" s="104" t="s">
        <v>5227</v>
      </c>
      <c r="F213" s="339" t="s">
        <v>5228</v>
      </c>
      <c r="G213" s="81">
        <v>50.0</v>
      </c>
      <c r="H213" s="642"/>
      <c r="I213" s="81">
        <v>50.0</v>
      </c>
      <c r="J213" s="95" t="s">
        <v>100</v>
      </c>
      <c r="K213" s="97"/>
      <c r="L213" s="97"/>
      <c r="M213" s="97"/>
      <c r="N213" s="97"/>
      <c r="O213" s="97"/>
      <c r="P213" s="97"/>
      <c r="Q213" s="97"/>
      <c r="R213" s="97"/>
      <c r="S213" s="97"/>
      <c r="T213" s="97"/>
      <c r="U213" s="97"/>
      <c r="V213" s="97"/>
      <c r="W213" s="97"/>
      <c r="X213" s="97"/>
      <c r="Y213" s="166"/>
      <c r="Z213" s="166"/>
    </row>
    <row r="214" ht="11.25" customHeight="1">
      <c r="A214" s="95" t="s">
        <v>100</v>
      </c>
      <c r="B214" s="81" t="s">
        <v>89</v>
      </c>
      <c r="C214" s="100" t="s">
        <v>5229</v>
      </c>
      <c r="D214" s="75" t="s">
        <v>1001</v>
      </c>
      <c r="E214" s="104" t="s">
        <v>5230</v>
      </c>
      <c r="F214" s="339" t="s">
        <v>5231</v>
      </c>
      <c r="G214" s="81">
        <v>50.0</v>
      </c>
      <c r="H214" s="642"/>
      <c r="I214" s="81">
        <v>50.0</v>
      </c>
      <c r="J214" s="95" t="s">
        <v>100</v>
      </c>
      <c r="K214" s="97"/>
      <c r="L214" s="97"/>
      <c r="M214" s="97"/>
      <c r="N214" s="97"/>
      <c r="O214" s="97"/>
      <c r="P214" s="97"/>
      <c r="Q214" s="97"/>
      <c r="R214" s="97"/>
      <c r="S214" s="97"/>
      <c r="T214" s="97"/>
      <c r="U214" s="97"/>
      <c r="V214" s="97"/>
      <c r="W214" s="97"/>
      <c r="X214" s="97"/>
      <c r="Y214" s="166"/>
      <c r="Z214" s="166"/>
    </row>
    <row r="215" ht="11.25" customHeight="1">
      <c r="A215" s="95" t="s">
        <v>100</v>
      </c>
      <c r="B215" s="101" t="s">
        <v>89</v>
      </c>
      <c r="C215" s="147" t="s">
        <v>5232</v>
      </c>
      <c r="D215" s="75" t="s">
        <v>5233</v>
      </c>
      <c r="E215" s="169" t="s">
        <v>5234</v>
      </c>
      <c r="F215" s="643"/>
      <c r="G215" s="82">
        <v>50.0</v>
      </c>
      <c r="H215" s="412" t="s">
        <v>5235</v>
      </c>
      <c r="I215" s="81">
        <v>75.0</v>
      </c>
      <c r="J215" s="95" t="s">
        <v>100</v>
      </c>
      <c r="K215" s="97"/>
      <c r="L215" s="97"/>
      <c r="M215" s="97"/>
      <c r="N215" s="97"/>
      <c r="O215" s="97"/>
      <c r="P215" s="97"/>
      <c r="Q215" s="97"/>
      <c r="R215" s="97"/>
      <c r="S215" s="97"/>
      <c r="T215" s="97"/>
      <c r="U215" s="97"/>
      <c r="V215" s="97"/>
      <c r="W215" s="97"/>
      <c r="X215" s="97"/>
      <c r="Y215" s="166"/>
      <c r="Z215" s="166"/>
    </row>
    <row r="216" ht="11.25" customHeight="1">
      <c r="A216" s="95" t="s">
        <v>5236</v>
      </c>
      <c r="B216" s="101" t="s">
        <v>89</v>
      </c>
      <c r="C216" s="100" t="s">
        <v>5237</v>
      </c>
      <c r="D216" s="75" t="s">
        <v>5238</v>
      </c>
      <c r="E216" s="260" t="s">
        <v>5239</v>
      </c>
      <c r="F216" s="641" t="s">
        <v>5240</v>
      </c>
      <c r="G216" s="81">
        <v>50.0</v>
      </c>
      <c r="H216" s="524" t="s">
        <v>5241</v>
      </c>
      <c r="I216" s="81">
        <v>50.0</v>
      </c>
      <c r="J216" s="95" t="s">
        <v>5236</v>
      </c>
      <c r="K216" s="97"/>
      <c r="L216" s="97"/>
      <c r="M216" s="97"/>
      <c r="N216" s="97"/>
      <c r="O216" s="97"/>
      <c r="P216" s="97"/>
      <c r="Q216" s="97"/>
      <c r="R216" s="97"/>
      <c r="S216" s="97"/>
      <c r="T216" s="97"/>
      <c r="U216" s="97"/>
      <c r="V216" s="97"/>
      <c r="W216" s="97"/>
      <c r="X216" s="97"/>
      <c r="Y216" s="166"/>
      <c r="Z216" s="166"/>
    </row>
    <row r="217" ht="11.25" customHeight="1">
      <c r="A217" s="95" t="s">
        <v>5236</v>
      </c>
      <c r="B217" s="81" t="s">
        <v>89</v>
      </c>
      <c r="C217" s="100" t="s">
        <v>5242</v>
      </c>
      <c r="D217" s="81" t="s">
        <v>614</v>
      </c>
      <c r="E217" s="223" t="s">
        <v>5243</v>
      </c>
      <c r="F217" s="323" t="s">
        <v>5244</v>
      </c>
      <c r="G217" s="81">
        <v>50.0</v>
      </c>
      <c r="H217" s="642"/>
      <c r="I217" s="81">
        <v>50.0</v>
      </c>
      <c r="J217" s="95" t="s">
        <v>5236</v>
      </c>
      <c r="K217" s="97"/>
      <c r="L217" s="97"/>
      <c r="M217" s="97"/>
      <c r="N217" s="97"/>
      <c r="O217" s="97"/>
      <c r="P217" s="97"/>
      <c r="Q217" s="97"/>
      <c r="R217" s="97"/>
      <c r="S217" s="97"/>
      <c r="T217" s="97"/>
      <c r="U217" s="97"/>
      <c r="V217" s="97"/>
      <c r="W217" s="97"/>
      <c r="X217" s="97"/>
      <c r="Y217" s="166"/>
      <c r="Z217" s="166"/>
    </row>
    <row r="218" ht="11.25" customHeight="1">
      <c r="A218" s="95" t="s">
        <v>5236</v>
      </c>
      <c r="B218" s="101" t="s">
        <v>89</v>
      </c>
      <c r="C218" s="147" t="s">
        <v>5045</v>
      </c>
      <c r="D218" s="247" t="s">
        <v>614</v>
      </c>
      <c r="E218" s="148" t="s">
        <v>5046</v>
      </c>
      <c r="F218" s="339" t="s">
        <v>5245</v>
      </c>
      <c r="G218" s="81">
        <v>50.0</v>
      </c>
      <c r="H218" s="250"/>
      <c r="I218" s="81">
        <v>50.0</v>
      </c>
      <c r="J218" s="95" t="s">
        <v>5236</v>
      </c>
      <c r="K218" s="97"/>
      <c r="L218" s="97"/>
      <c r="M218" s="97"/>
      <c r="N218" s="97"/>
      <c r="O218" s="97"/>
      <c r="P218" s="97"/>
      <c r="Q218" s="97"/>
      <c r="R218" s="97"/>
      <c r="S218" s="97"/>
      <c r="T218" s="97"/>
      <c r="U218" s="97"/>
      <c r="V218" s="97"/>
      <c r="W218" s="97"/>
      <c r="X218" s="97"/>
      <c r="Y218" s="166"/>
      <c r="Z218" s="166"/>
    </row>
    <row r="219" ht="11.25" customHeight="1">
      <c r="A219" s="95" t="s">
        <v>5236</v>
      </c>
      <c r="B219" s="101" t="s">
        <v>89</v>
      </c>
      <c r="C219" s="100" t="s">
        <v>5246</v>
      </c>
      <c r="D219" s="75" t="s">
        <v>5238</v>
      </c>
      <c r="E219" s="634" t="s">
        <v>5247</v>
      </c>
      <c r="F219" s="641" t="s">
        <v>5248</v>
      </c>
      <c r="G219" s="81">
        <v>50.0</v>
      </c>
      <c r="H219" s="250"/>
      <c r="I219" s="81">
        <v>50.0</v>
      </c>
      <c r="J219" s="95" t="s">
        <v>5236</v>
      </c>
      <c r="K219" s="97"/>
      <c r="L219" s="97"/>
      <c r="M219" s="97"/>
      <c r="N219" s="97"/>
      <c r="O219" s="97"/>
      <c r="P219" s="97"/>
      <c r="Q219" s="97"/>
      <c r="R219" s="97"/>
      <c r="S219" s="97"/>
      <c r="T219" s="97"/>
      <c r="U219" s="97"/>
      <c r="V219" s="97"/>
      <c r="W219" s="97"/>
      <c r="X219" s="97"/>
      <c r="Y219" s="166"/>
      <c r="Z219" s="166"/>
    </row>
    <row r="220" ht="11.25" customHeight="1">
      <c r="A220" s="95" t="s">
        <v>5236</v>
      </c>
      <c r="B220" s="101" t="s">
        <v>89</v>
      </c>
      <c r="C220" s="147" t="s">
        <v>5045</v>
      </c>
      <c r="D220" s="81" t="s">
        <v>614</v>
      </c>
      <c r="E220" s="148" t="s">
        <v>5046</v>
      </c>
      <c r="F220" s="323" t="s">
        <v>5249</v>
      </c>
      <c r="G220" s="81">
        <v>50.0</v>
      </c>
      <c r="H220" s="250"/>
      <c r="I220" s="81">
        <v>50.0</v>
      </c>
      <c r="J220" s="95" t="s">
        <v>5236</v>
      </c>
      <c r="K220" s="97"/>
      <c r="L220" s="97"/>
      <c r="M220" s="97"/>
      <c r="N220" s="97"/>
      <c r="O220" s="97"/>
      <c r="P220" s="97"/>
      <c r="Q220" s="97"/>
      <c r="R220" s="97"/>
      <c r="S220" s="97"/>
      <c r="T220" s="97"/>
      <c r="U220" s="97"/>
      <c r="V220" s="97"/>
      <c r="W220" s="97"/>
      <c r="X220" s="97"/>
      <c r="Y220" s="166"/>
      <c r="Z220" s="166"/>
    </row>
    <row r="221" ht="11.25" customHeight="1">
      <c r="A221" s="100" t="s">
        <v>5250</v>
      </c>
      <c r="B221" s="81" t="s">
        <v>5251</v>
      </c>
      <c r="C221" s="100" t="s">
        <v>4965</v>
      </c>
      <c r="D221" s="81" t="s">
        <v>1001</v>
      </c>
      <c r="E221" s="148" t="s">
        <v>4966</v>
      </c>
      <c r="F221" s="469">
        <v>45292.0</v>
      </c>
      <c r="G221" s="81" t="s">
        <v>5252</v>
      </c>
      <c r="H221" s="247"/>
      <c r="I221" s="6">
        <v>50.0</v>
      </c>
      <c r="J221" s="100" t="s">
        <v>5250</v>
      </c>
      <c r="K221" s="97"/>
      <c r="L221" s="97"/>
      <c r="M221" s="97"/>
      <c r="N221" s="97"/>
      <c r="O221" s="97"/>
      <c r="P221" s="97"/>
      <c r="Q221" s="97"/>
      <c r="R221" s="97"/>
      <c r="S221" s="97"/>
      <c r="T221" s="97"/>
      <c r="U221" s="97"/>
      <c r="V221" s="97"/>
      <c r="W221" s="97"/>
      <c r="X221" s="97"/>
      <c r="Y221" s="166"/>
      <c r="Z221" s="166"/>
    </row>
    <row r="222" ht="11.25" customHeight="1">
      <c r="A222" s="100" t="s">
        <v>5250</v>
      </c>
      <c r="B222" s="81" t="s">
        <v>5251</v>
      </c>
      <c r="C222" s="100" t="s">
        <v>4965</v>
      </c>
      <c r="D222" s="81" t="s">
        <v>1001</v>
      </c>
      <c r="E222" s="148" t="s">
        <v>4966</v>
      </c>
      <c r="F222" s="469">
        <v>45312.0</v>
      </c>
      <c r="G222" s="81" t="s">
        <v>5252</v>
      </c>
      <c r="H222" s="247"/>
      <c r="I222" s="6">
        <v>50.0</v>
      </c>
      <c r="J222" s="100" t="s">
        <v>5250</v>
      </c>
      <c r="K222" s="97"/>
      <c r="L222" s="97"/>
      <c r="M222" s="97"/>
      <c r="N222" s="97"/>
      <c r="O222" s="97"/>
      <c r="P222" s="97"/>
      <c r="Q222" s="97"/>
      <c r="R222" s="97"/>
      <c r="S222" s="97"/>
      <c r="T222" s="97"/>
      <c r="U222" s="97"/>
      <c r="V222" s="97"/>
      <c r="W222" s="97"/>
      <c r="X222" s="97"/>
      <c r="Y222" s="166"/>
      <c r="Z222" s="166"/>
    </row>
    <row r="223" ht="11.25" customHeight="1">
      <c r="A223" s="100" t="s">
        <v>5250</v>
      </c>
      <c r="B223" s="81" t="s">
        <v>5251</v>
      </c>
      <c r="C223" s="100" t="s">
        <v>5037</v>
      </c>
      <c r="D223" s="81" t="s">
        <v>1001</v>
      </c>
      <c r="E223" s="148" t="s">
        <v>5253</v>
      </c>
      <c r="F223" s="469">
        <v>45325.0</v>
      </c>
      <c r="G223" s="81" t="s">
        <v>5252</v>
      </c>
      <c r="H223" s="247"/>
      <c r="I223" s="6">
        <v>50.0</v>
      </c>
      <c r="J223" s="100" t="s">
        <v>5250</v>
      </c>
      <c r="K223" s="97"/>
      <c r="L223" s="97"/>
      <c r="M223" s="97"/>
      <c r="N223" s="97"/>
      <c r="O223" s="97"/>
      <c r="P223" s="97"/>
      <c r="Q223" s="97"/>
      <c r="R223" s="97"/>
      <c r="S223" s="97"/>
      <c r="T223" s="97"/>
      <c r="U223" s="97"/>
      <c r="V223" s="97"/>
      <c r="W223" s="97"/>
      <c r="X223" s="97"/>
      <c r="Y223" s="166"/>
      <c r="Z223" s="166"/>
    </row>
    <row r="224" ht="11.25" customHeight="1">
      <c r="A224" s="100" t="s">
        <v>5250</v>
      </c>
      <c r="B224" s="81" t="s">
        <v>5251</v>
      </c>
      <c r="C224" s="100" t="s">
        <v>5037</v>
      </c>
      <c r="D224" s="81" t="s">
        <v>1001</v>
      </c>
      <c r="E224" s="148" t="s">
        <v>5253</v>
      </c>
      <c r="F224" s="469">
        <v>45334.0</v>
      </c>
      <c r="G224" s="81" t="s">
        <v>5252</v>
      </c>
      <c r="H224" s="247"/>
      <c r="I224" s="6">
        <v>50.0</v>
      </c>
      <c r="J224" s="100" t="s">
        <v>5250</v>
      </c>
      <c r="K224" s="97"/>
      <c r="L224" s="97"/>
      <c r="M224" s="97"/>
      <c r="N224" s="97"/>
      <c r="O224" s="97"/>
      <c r="P224" s="97"/>
      <c r="Q224" s="97"/>
      <c r="R224" s="97"/>
      <c r="S224" s="97"/>
      <c r="T224" s="97"/>
      <c r="U224" s="97"/>
      <c r="V224" s="97"/>
      <c r="W224" s="97"/>
      <c r="X224" s="97"/>
      <c r="Y224" s="166"/>
      <c r="Z224" s="166"/>
    </row>
    <row r="225" ht="11.25" customHeight="1">
      <c r="A225" s="100" t="s">
        <v>5250</v>
      </c>
      <c r="B225" s="81" t="s">
        <v>5251</v>
      </c>
      <c r="C225" s="100" t="s">
        <v>5254</v>
      </c>
      <c r="D225" s="81" t="s">
        <v>1001</v>
      </c>
      <c r="E225" s="148" t="s">
        <v>5255</v>
      </c>
      <c r="F225" s="469">
        <v>45358.0</v>
      </c>
      <c r="G225" s="81" t="s">
        <v>5252</v>
      </c>
      <c r="H225" s="247"/>
      <c r="I225" s="6">
        <v>50.0</v>
      </c>
      <c r="J225" s="100" t="s">
        <v>5250</v>
      </c>
      <c r="K225" s="97"/>
      <c r="L225" s="97"/>
      <c r="M225" s="97"/>
      <c r="N225" s="97"/>
      <c r="O225" s="97"/>
      <c r="P225" s="97"/>
      <c r="Q225" s="97"/>
      <c r="R225" s="97"/>
      <c r="S225" s="97"/>
      <c r="T225" s="97"/>
      <c r="U225" s="97"/>
      <c r="V225" s="97"/>
      <c r="W225" s="97"/>
      <c r="X225" s="97"/>
      <c r="Y225" s="166"/>
      <c r="Z225" s="166"/>
    </row>
    <row r="226" ht="11.25" customHeight="1">
      <c r="A226" s="100" t="s">
        <v>5250</v>
      </c>
      <c r="B226" s="81" t="s">
        <v>5251</v>
      </c>
      <c r="C226" s="100" t="s">
        <v>5256</v>
      </c>
      <c r="D226" s="81" t="s">
        <v>1001</v>
      </c>
      <c r="E226" s="148" t="s">
        <v>5257</v>
      </c>
      <c r="F226" s="469">
        <v>45385.0</v>
      </c>
      <c r="G226" s="81" t="s">
        <v>5252</v>
      </c>
      <c r="H226" s="247"/>
      <c r="I226" s="6">
        <v>50.0</v>
      </c>
      <c r="J226" s="100" t="s">
        <v>5250</v>
      </c>
      <c r="K226" s="97"/>
      <c r="L226" s="97"/>
      <c r="M226" s="97"/>
      <c r="N226" s="97"/>
      <c r="O226" s="97"/>
      <c r="P226" s="97"/>
      <c r="Q226" s="97"/>
      <c r="R226" s="97"/>
      <c r="S226" s="97"/>
      <c r="T226" s="97"/>
      <c r="U226" s="97"/>
      <c r="V226" s="97"/>
      <c r="W226" s="97"/>
      <c r="X226" s="97"/>
      <c r="Y226" s="166"/>
      <c r="Z226" s="166"/>
    </row>
    <row r="227" ht="11.25" customHeight="1">
      <c r="A227" s="100" t="s">
        <v>5250</v>
      </c>
      <c r="B227" s="81" t="s">
        <v>5251</v>
      </c>
      <c r="C227" s="100" t="s">
        <v>5258</v>
      </c>
      <c r="D227" s="81" t="s">
        <v>1001</v>
      </c>
      <c r="E227" s="148" t="s">
        <v>5259</v>
      </c>
      <c r="F227" s="469">
        <v>45412.0</v>
      </c>
      <c r="G227" s="81" t="s">
        <v>5252</v>
      </c>
      <c r="H227" s="247"/>
      <c r="I227" s="6">
        <v>50.0</v>
      </c>
      <c r="J227" s="100" t="s">
        <v>5250</v>
      </c>
      <c r="K227" s="97"/>
      <c r="L227" s="97"/>
      <c r="M227" s="97"/>
      <c r="N227" s="97"/>
      <c r="O227" s="97"/>
      <c r="P227" s="97"/>
      <c r="Q227" s="97"/>
      <c r="R227" s="97"/>
      <c r="S227" s="97"/>
      <c r="T227" s="97"/>
      <c r="U227" s="97"/>
      <c r="V227" s="97"/>
      <c r="W227" s="97"/>
      <c r="X227" s="97"/>
      <c r="Y227" s="166"/>
      <c r="Z227" s="166"/>
    </row>
    <row r="228" ht="11.25" customHeight="1">
      <c r="A228" s="100" t="s">
        <v>5250</v>
      </c>
      <c r="B228" s="81" t="s">
        <v>5251</v>
      </c>
      <c r="C228" s="100" t="s">
        <v>4904</v>
      </c>
      <c r="D228" s="81" t="s">
        <v>1001</v>
      </c>
      <c r="E228" s="148" t="s">
        <v>5219</v>
      </c>
      <c r="F228" s="469">
        <v>45426.0</v>
      </c>
      <c r="G228" s="81" t="s">
        <v>5252</v>
      </c>
      <c r="H228" s="247"/>
      <c r="I228" s="6">
        <v>50.0</v>
      </c>
      <c r="J228" s="100" t="s">
        <v>5250</v>
      </c>
      <c r="K228" s="97"/>
      <c r="L228" s="97"/>
      <c r="M228" s="97"/>
      <c r="N228" s="97"/>
      <c r="O228" s="97"/>
      <c r="P228" s="97"/>
      <c r="Q228" s="97"/>
      <c r="R228" s="97"/>
      <c r="S228" s="97"/>
      <c r="T228" s="97"/>
      <c r="U228" s="97"/>
      <c r="V228" s="97"/>
      <c r="W228" s="97"/>
      <c r="X228" s="97"/>
      <c r="Y228" s="166"/>
      <c r="Z228" s="166"/>
    </row>
    <row r="229" ht="11.25" customHeight="1">
      <c r="A229" s="100" t="s">
        <v>5250</v>
      </c>
      <c r="B229" s="81" t="s">
        <v>5251</v>
      </c>
      <c r="C229" s="100" t="s">
        <v>4965</v>
      </c>
      <c r="D229" s="81" t="s">
        <v>1001</v>
      </c>
      <c r="E229" s="148" t="s">
        <v>4966</v>
      </c>
      <c r="F229" s="469">
        <v>45443.0</v>
      </c>
      <c r="G229" s="81" t="s">
        <v>5252</v>
      </c>
      <c r="H229" s="247"/>
      <c r="I229" s="6">
        <v>50.0</v>
      </c>
      <c r="J229" s="100" t="s">
        <v>5250</v>
      </c>
      <c r="K229" s="97"/>
      <c r="L229" s="97"/>
      <c r="M229" s="97"/>
      <c r="N229" s="97"/>
      <c r="O229" s="97"/>
      <c r="P229" s="97"/>
      <c r="Q229" s="97"/>
      <c r="R229" s="97"/>
      <c r="S229" s="97"/>
      <c r="T229" s="97"/>
      <c r="U229" s="97"/>
      <c r="V229" s="97"/>
      <c r="W229" s="97"/>
      <c r="X229" s="97"/>
      <c r="Y229" s="166"/>
      <c r="Z229" s="166"/>
    </row>
    <row r="230" ht="11.25" customHeight="1">
      <c r="A230" s="100" t="s">
        <v>5250</v>
      </c>
      <c r="B230" s="81" t="s">
        <v>5251</v>
      </c>
      <c r="C230" s="147" t="s">
        <v>4965</v>
      </c>
      <c r="D230" s="81" t="s">
        <v>1001</v>
      </c>
      <c r="E230" s="148" t="s">
        <v>4966</v>
      </c>
      <c r="F230" s="469">
        <v>45456.0</v>
      </c>
      <c r="G230" s="81" t="s">
        <v>5252</v>
      </c>
      <c r="H230" s="247"/>
      <c r="I230" s="6">
        <v>50.0</v>
      </c>
      <c r="J230" s="100" t="s">
        <v>5250</v>
      </c>
      <c r="K230" s="97"/>
      <c r="L230" s="97"/>
      <c r="M230" s="97"/>
      <c r="N230" s="97"/>
      <c r="O230" s="97"/>
      <c r="P230" s="97"/>
      <c r="Q230" s="97"/>
      <c r="R230" s="97"/>
      <c r="S230" s="97"/>
      <c r="T230" s="97"/>
      <c r="U230" s="97"/>
      <c r="V230" s="97"/>
      <c r="W230" s="97"/>
      <c r="X230" s="97"/>
      <c r="Y230" s="166"/>
      <c r="Z230" s="166"/>
    </row>
    <row r="231" ht="11.25" customHeight="1">
      <c r="A231" s="100" t="s">
        <v>5250</v>
      </c>
      <c r="B231" s="81" t="s">
        <v>5251</v>
      </c>
      <c r="C231" s="100" t="s">
        <v>455</v>
      </c>
      <c r="D231" s="81" t="s">
        <v>1001</v>
      </c>
      <c r="E231" s="148" t="s">
        <v>5123</v>
      </c>
      <c r="F231" s="469">
        <v>45478.0</v>
      </c>
      <c r="G231" s="81" t="s">
        <v>5252</v>
      </c>
      <c r="H231" s="247"/>
      <c r="I231" s="6">
        <v>50.0</v>
      </c>
      <c r="J231" s="100" t="s">
        <v>5250</v>
      </c>
      <c r="K231" s="97"/>
      <c r="L231" s="97"/>
      <c r="M231" s="97"/>
      <c r="N231" s="97"/>
      <c r="O231" s="97"/>
      <c r="P231" s="97"/>
      <c r="Q231" s="97"/>
      <c r="R231" s="97"/>
      <c r="S231" s="97"/>
      <c r="T231" s="97"/>
      <c r="U231" s="97"/>
      <c r="V231" s="97"/>
      <c r="W231" s="97"/>
      <c r="X231" s="97"/>
      <c r="Y231" s="166"/>
      <c r="Z231" s="166"/>
    </row>
    <row r="232" ht="11.25" customHeight="1">
      <c r="A232" s="100" t="s">
        <v>5250</v>
      </c>
      <c r="B232" s="81" t="s">
        <v>5251</v>
      </c>
      <c r="C232" s="100" t="s">
        <v>5037</v>
      </c>
      <c r="D232" s="81" t="s">
        <v>1001</v>
      </c>
      <c r="E232" s="148" t="s">
        <v>5253</v>
      </c>
      <c r="F232" s="469">
        <v>45490.0</v>
      </c>
      <c r="G232" s="81" t="s">
        <v>5252</v>
      </c>
      <c r="H232" s="247"/>
      <c r="I232" s="6">
        <v>50.0</v>
      </c>
      <c r="J232" s="100" t="s">
        <v>5250</v>
      </c>
      <c r="K232" s="97"/>
      <c r="L232" s="97"/>
      <c r="M232" s="97"/>
      <c r="N232" s="97"/>
      <c r="O232" s="97"/>
      <c r="P232" s="97"/>
      <c r="Q232" s="97"/>
      <c r="R232" s="97"/>
      <c r="S232" s="97"/>
      <c r="T232" s="97"/>
      <c r="U232" s="97"/>
      <c r="V232" s="97"/>
      <c r="W232" s="97"/>
      <c r="X232" s="97"/>
      <c r="Y232" s="166"/>
      <c r="Z232" s="166"/>
    </row>
    <row r="233" ht="11.25" customHeight="1">
      <c r="A233" s="100" t="s">
        <v>5250</v>
      </c>
      <c r="B233" s="81" t="s">
        <v>5251</v>
      </c>
      <c r="C233" s="100" t="s">
        <v>4904</v>
      </c>
      <c r="D233" s="81" t="s">
        <v>1001</v>
      </c>
      <c r="E233" s="148" t="s">
        <v>5219</v>
      </c>
      <c r="F233" s="469">
        <v>45511.0</v>
      </c>
      <c r="G233" s="81" t="s">
        <v>5252</v>
      </c>
      <c r="H233" s="247"/>
      <c r="I233" s="6">
        <v>50.0</v>
      </c>
      <c r="J233" s="100" t="s">
        <v>5250</v>
      </c>
      <c r="K233" s="97"/>
      <c r="L233" s="97"/>
      <c r="M233" s="97"/>
      <c r="N233" s="97"/>
      <c r="O233" s="97"/>
      <c r="P233" s="97"/>
      <c r="Q233" s="97"/>
      <c r="R233" s="97"/>
      <c r="S233" s="97"/>
      <c r="T233" s="97"/>
      <c r="U233" s="97"/>
      <c r="V233" s="97"/>
      <c r="W233" s="97"/>
      <c r="X233" s="97"/>
      <c r="Y233" s="166"/>
      <c r="Z233" s="166"/>
    </row>
    <row r="234" ht="11.25" customHeight="1">
      <c r="A234" s="100" t="s">
        <v>5250</v>
      </c>
      <c r="B234" s="81" t="s">
        <v>5251</v>
      </c>
      <c r="C234" s="100" t="s">
        <v>5260</v>
      </c>
      <c r="D234" s="81" t="s">
        <v>1001</v>
      </c>
      <c r="E234" s="148" t="s">
        <v>5261</v>
      </c>
      <c r="F234" s="469">
        <v>45527.0</v>
      </c>
      <c r="G234" s="81" t="s">
        <v>5252</v>
      </c>
      <c r="H234" s="247"/>
      <c r="I234" s="6">
        <v>50.0</v>
      </c>
      <c r="J234" s="100" t="s">
        <v>5250</v>
      </c>
      <c r="K234" s="97"/>
      <c r="L234" s="97"/>
      <c r="M234" s="97"/>
      <c r="N234" s="97"/>
      <c r="O234" s="97"/>
      <c r="P234" s="97"/>
      <c r="Q234" s="97"/>
      <c r="R234" s="97"/>
      <c r="S234" s="97"/>
      <c r="T234" s="97"/>
      <c r="U234" s="97"/>
      <c r="V234" s="97"/>
      <c r="W234" s="97"/>
      <c r="X234" s="97"/>
      <c r="Y234" s="166"/>
      <c r="Z234" s="166"/>
    </row>
    <row r="235" ht="11.25" customHeight="1">
      <c r="A235" s="100" t="s">
        <v>5250</v>
      </c>
      <c r="B235" s="81" t="s">
        <v>5251</v>
      </c>
      <c r="C235" s="100" t="s">
        <v>5037</v>
      </c>
      <c r="D235" s="81" t="s">
        <v>1001</v>
      </c>
      <c r="E235" s="148" t="s">
        <v>5253</v>
      </c>
      <c r="F235" s="469">
        <v>45557.0</v>
      </c>
      <c r="G235" s="81" t="s">
        <v>5252</v>
      </c>
      <c r="H235" s="247"/>
      <c r="I235" s="6">
        <v>50.0</v>
      </c>
      <c r="J235" s="100" t="s">
        <v>5250</v>
      </c>
      <c r="K235" s="97"/>
      <c r="L235" s="97"/>
      <c r="M235" s="97"/>
      <c r="N235" s="97"/>
      <c r="O235" s="97"/>
      <c r="P235" s="97"/>
      <c r="Q235" s="97"/>
      <c r="R235" s="97"/>
      <c r="S235" s="97"/>
      <c r="T235" s="97"/>
      <c r="U235" s="97"/>
      <c r="V235" s="97"/>
      <c r="W235" s="97"/>
      <c r="X235" s="97"/>
      <c r="Y235" s="166"/>
      <c r="Z235" s="166"/>
    </row>
    <row r="236" ht="11.25" customHeight="1">
      <c r="A236" s="100" t="s">
        <v>5250</v>
      </c>
      <c r="B236" s="81" t="s">
        <v>5251</v>
      </c>
      <c r="C236" s="147" t="s">
        <v>4965</v>
      </c>
      <c r="D236" s="81" t="s">
        <v>1001</v>
      </c>
      <c r="E236" s="148" t="s">
        <v>4966</v>
      </c>
      <c r="F236" s="469">
        <v>45580.0</v>
      </c>
      <c r="G236" s="81" t="s">
        <v>5252</v>
      </c>
      <c r="H236" s="247"/>
      <c r="I236" s="6">
        <v>50.0</v>
      </c>
      <c r="J236" s="100" t="s">
        <v>5250</v>
      </c>
      <c r="K236" s="97"/>
      <c r="L236" s="97"/>
      <c r="M236" s="97"/>
      <c r="N236" s="97"/>
      <c r="O236" s="97"/>
      <c r="P236" s="97"/>
      <c r="Q236" s="97"/>
      <c r="R236" s="97"/>
      <c r="S236" s="97"/>
      <c r="T236" s="97"/>
      <c r="U236" s="97"/>
      <c r="V236" s="97"/>
      <c r="W236" s="97"/>
      <c r="X236" s="97"/>
      <c r="Y236" s="166"/>
      <c r="Z236" s="166"/>
    </row>
    <row r="237" ht="11.25" customHeight="1">
      <c r="A237" s="100" t="s">
        <v>5250</v>
      </c>
      <c r="B237" s="81" t="s">
        <v>5251</v>
      </c>
      <c r="C237" s="100" t="s">
        <v>4904</v>
      </c>
      <c r="D237" s="81" t="s">
        <v>1001</v>
      </c>
      <c r="E237" s="148" t="s">
        <v>5219</v>
      </c>
      <c r="F237" s="469">
        <v>45599.0</v>
      </c>
      <c r="G237" s="81" t="s">
        <v>5252</v>
      </c>
      <c r="H237" s="247"/>
      <c r="I237" s="6">
        <v>50.0</v>
      </c>
      <c r="J237" s="100" t="s">
        <v>5250</v>
      </c>
      <c r="K237" s="97"/>
      <c r="L237" s="97"/>
      <c r="M237" s="97"/>
      <c r="N237" s="97"/>
      <c r="O237" s="97"/>
      <c r="P237" s="97"/>
      <c r="Q237" s="97"/>
      <c r="R237" s="97"/>
      <c r="S237" s="97"/>
      <c r="T237" s="97"/>
      <c r="U237" s="97"/>
      <c r="V237" s="97"/>
      <c r="W237" s="97"/>
      <c r="X237" s="97"/>
      <c r="Y237" s="166"/>
      <c r="Z237" s="166"/>
    </row>
    <row r="238" ht="11.25" customHeight="1">
      <c r="A238" s="100" t="s">
        <v>5250</v>
      </c>
      <c r="B238" s="81" t="s">
        <v>5251</v>
      </c>
      <c r="C238" s="100" t="s">
        <v>5037</v>
      </c>
      <c r="D238" s="81" t="s">
        <v>1001</v>
      </c>
      <c r="E238" s="148" t="s">
        <v>5253</v>
      </c>
      <c r="F238" s="469">
        <v>45612.0</v>
      </c>
      <c r="G238" s="81" t="s">
        <v>5252</v>
      </c>
      <c r="H238" s="247"/>
      <c r="I238" s="6">
        <v>50.0</v>
      </c>
      <c r="J238" s="100" t="s">
        <v>5250</v>
      </c>
      <c r="K238" s="97"/>
      <c r="L238" s="97"/>
      <c r="M238" s="97"/>
      <c r="N238" s="97"/>
      <c r="O238" s="97"/>
      <c r="P238" s="97"/>
      <c r="Q238" s="97"/>
      <c r="R238" s="97"/>
      <c r="S238" s="97"/>
      <c r="T238" s="97"/>
      <c r="U238" s="97"/>
      <c r="V238" s="97"/>
      <c r="W238" s="97"/>
      <c r="X238" s="97"/>
      <c r="Y238" s="166"/>
      <c r="Z238" s="166"/>
    </row>
    <row r="239" ht="11.25" customHeight="1">
      <c r="A239" s="100" t="s">
        <v>5250</v>
      </c>
      <c r="B239" s="81" t="s">
        <v>5251</v>
      </c>
      <c r="C239" s="100" t="s">
        <v>4904</v>
      </c>
      <c r="D239" s="81" t="s">
        <v>1001</v>
      </c>
      <c r="E239" s="148" t="s">
        <v>5219</v>
      </c>
      <c r="F239" s="469">
        <v>45631.0</v>
      </c>
      <c r="G239" s="81" t="s">
        <v>5252</v>
      </c>
      <c r="H239" s="247"/>
      <c r="I239" s="6">
        <v>50.0</v>
      </c>
      <c r="J239" s="100" t="s">
        <v>5250</v>
      </c>
      <c r="K239" s="97"/>
      <c r="L239" s="97"/>
      <c r="M239" s="97"/>
      <c r="N239" s="97"/>
      <c r="O239" s="97"/>
      <c r="P239" s="97"/>
      <c r="Q239" s="97"/>
      <c r="R239" s="97"/>
      <c r="S239" s="97"/>
      <c r="T239" s="97"/>
      <c r="U239" s="97"/>
      <c r="V239" s="97"/>
      <c r="W239" s="97"/>
      <c r="X239" s="97"/>
      <c r="Y239" s="166"/>
      <c r="Z239" s="166"/>
    </row>
    <row r="240" ht="11.25" customHeight="1">
      <c r="A240" s="100" t="s">
        <v>5250</v>
      </c>
      <c r="B240" s="81" t="s">
        <v>5251</v>
      </c>
      <c r="C240" s="100" t="s">
        <v>5037</v>
      </c>
      <c r="D240" s="81" t="s">
        <v>1001</v>
      </c>
      <c r="E240" s="148" t="s">
        <v>5253</v>
      </c>
      <c r="F240" s="469">
        <v>45640.0</v>
      </c>
      <c r="G240" s="81" t="s">
        <v>5252</v>
      </c>
      <c r="H240" s="247"/>
      <c r="I240" s="6">
        <v>50.0</v>
      </c>
      <c r="J240" s="100" t="s">
        <v>5250</v>
      </c>
      <c r="K240" s="97"/>
      <c r="L240" s="97"/>
      <c r="M240" s="97"/>
      <c r="N240" s="97"/>
      <c r="O240" s="97"/>
      <c r="P240" s="97"/>
      <c r="Q240" s="97"/>
      <c r="R240" s="97"/>
      <c r="S240" s="97"/>
      <c r="T240" s="97"/>
      <c r="U240" s="97"/>
      <c r="V240" s="97"/>
      <c r="W240" s="97"/>
      <c r="X240" s="97"/>
      <c r="Y240" s="166"/>
      <c r="Z240" s="166"/>
    </row>
    <row r="241" ht="11.25" customHeight="1">
      <c r="A241" s="100" t="s">
        <v>5250</v>
      </c>
      <c r="B241" s="81" t="s">
        <v>5251</v>
      </c>
      <c r="C241" s="147" t="s">
        <v>5037</v>
      </c>
      <c r="D241" s="81" t="s">
        <v>1001</v>
      </c>
      <c r="E241" s="148" t="s">
        <v>5253</v>
      </c>
      <c r="F241" s="469">
        <v>45650.0</v>
      </c>
      <c r="G241" s="81" t="s">
        <v>5252</v>
      </c>
      <c r="H241" s="247"/>
      <c r="I241" s="6">
        <v>50.0</v>
      </c>
      <c r="J241" s="100" t="s">
        <v>5250</v>
      </c>
      <c r="K241" s="97"/>
      <c r="L241" s="97"/>
      <c r="M241" s="97"/>
      <c r="N241" s="97"/>
      <c r="O241" s="97"/>
      <c r="P241" s="97"/>
      <c r="Q241" s="97"/>
      <c r="R241" s="97"/>
      <c r="S241" s="97"/>
      <c r="T241" s="97"/>
      <c r="U241" s="97"/>
      <c r="V241" s="97"/>
      <c r="W241" s="97"/>
      <c r="X241" s="97"/>
      <c r="Y241" s="166"/>
      <c r="Z241" s="166"/>
    </row>
    <row r="242" ht="11.25" customHeight="1">
      <c r="A242" s="100" t="s">
        <v>5250</v>
      </c>
      <c r="B242" s="81" t="s">
        <v>5251</v>
      </c>
      <c r="C242" s="549" t="s">
        <v>5262</v>
      </c>
      <c r="D242" s="81" t="s">
        <v>614</v>
      </c>
      <c r="E242" s="644" t="s">
        <v>5096</v>
      </c>
      <c r="F242" s="469">
        <v>45482.0</v>
      </c>
      <c r="G242" s="523" t="s">
        <v>5263</v>
      </c>
      <c r="H242" s="524"/>
      <c r="I242" s="6">
        <v>50.0</v>
      </c>
      <c r="J242" s="100" t="s">
        <v>5250</v>
      </c>
      <c r="K242" s="97"/>
      <c r="L242" s="97"/>
      <c r="M242" s="97"/>
      <c r="N242" s="97"/>
      <c r="O242" s="97"/>
      <c r="P242" s="97"/>
      <c r="Q242" s="97"/>
      <c r="R242" s="97"/>
      <c r="S242" s="97"/>
      <c r="T242" s="97"/>
      <c r="U242" s="97"/>
      <c r="V242" s="97"/>
      <c r="W242" s="97"/>
      <c r="X242" s="97"/>
      <c r="Y242" s="166"/>
      <c r="Z242" s="166"/>
    </row>
    <row r="243" ht="11.25" customHeight="1">
      <c r="A243" s="100" t="s">
        <v>5250</v>
      </c>
      <c r="B243" s="81" t="s">
        <v>5251</v>
      </c>
      <c r="C243" s="549" t="s">
        <v>5262</v>
      </c>
      <c r="D243" s="81" t="s">
        <v>614</v>
      </c>
      <c r="E243" s="644" t="s">
        <v>5096</v>
      </c>
      <c r="F243" s="469">
        <v>45512.0</v>
      </c>
      <c r="G243" s="523" t="s">
        <v>5263</v>
      </c>
      <c r="H243" s="250"/>
      <c r="I243" s="6">
        <v>50.0</v>
      </c>
      <c r="J243" s="100" t="s">
        <v>5250</v>
      </c>
      <c r="K243" s="97"/>
      <c r="L243" s="97"/>
      <c r="M243" s="97"/>
      <c r="N243" s="97"/>
      <c r="O243" s="97"/>
      <c r="P243" s="97"/>
      <c r="Q243" s="97"/>
      <c r="R243" s="97"/>
      <c r="S243" s="97"/>
      <c r="T243" s="97"/>
      <c r="U243" s="97"/>
      <c r="V243" s="97"/>
      <c r="W243" s="97"/>
      <c r="X243" s="97"/>
      <c r="Y243" s="166"/>
      <c r="Z243" s="166"/>
    </row>
    <row r="244" ht="11.25" customHeight="1">
      <c r="A244" s="100" t="s">
        <v>5250</v>
      </c>
      <c r="B244" s="81" t="s">
        <v>5251</v>
      </c>
      <c r="C244" s="100" t="s">
        <v>5264</v>
      </c>
      <c r="D244" s="81"/>
      <c r="E244" s="100" t="s">
        <v>5265</v>
      </c>
      <c r="F244" s="469">
        <v>45405.0</v>
      </c>
      <c r="G244" s="82" t="s">
        <v>5266</v>
      </c>
      <c r="H244" s="250"/>
      <c r="I244" s="6">
        <v>0.0</v>
      </c>
      <c r="J244" s="100" t="s">
        <v>5250</v>
      </c>
      <c r="K244" s="97"/>
      <c r="L244" s="97"/>
      <c r="M244" s="97"/>
      <c r="N244" s="97"/>
      <c r="O244" s="97"/>
      <c r="P244" s="97"/>
      <c r="Q244" s="97"/>
      <c r="R244" s="97"/>
      <c r="S244" s="97"/>
      <c r="T244" s="97"/>
      <c r="U244" s="97"/>
      <c r="V244" s="97"/>
      <c r="W244" s="97"/>
      <c r="X244" s="97"/>
      <c r="Y244" s="166"/>
      <c r="Z244" s="166"/>
    </row>
    <row r="245" ht="11.25" customHeight="1">
      <c r="A245" s="100" t="s">
        <v>5250</v>
      </c>
      <c r="B245" s="81" t="s">
        <v>5251</v>
      </c>
      <c r="C245" s="100" t="s">
        <v>5264</v>
      </c>
      <c r="D245" s="101"/>
      <c r="E245" s="147" t="s">
        <v>5265</v>
      </c>
      <c r="F245" s="645">
        <v>45428.0</v>
      </c>
      <c r="G245" s="123" t="s">
        <v>5266</v>
      </c>
      <c r="H245" s="412"/>
      <c r="I245" s="6">
        <v>0.0</v>
      </c>
      <c r="J245" s="100" t="s">
        <v>5250</v>
      </c>
      <c r="K245" s="97"/>
      <c r="L245" s="97"/>
      <c r="M245" s="97"/>
      <c r="N245" s="97"/>
      <c r="O245" s="97"/>
      <c r="P245" s="97"/>
      <c r="Q245" s="97"/>
      <c r="R245" s="97"/>
      <c r="S245" s="97"/>
      <c r="T245" s="97"/>
      <c r="U245" s="97"/>
      <c r="V245" s="97"/>
      <c r="W245" s="97"/>
      <c r="X245" s="97"/>
      <c r="Y245" s="166"/>
      <c r="Z245" s="166"/>
    </row>
    <row r="246" ht="11.25" customHeight="1">
      <c r="A246" s="95" t="s">
        <v>5267</v>
      </c>
      <c r="B246" s="81" t="s">
        <v>5268</v>
      </c>
      <c r="C246" s="100" t="s">
        <v>5269</v>
      </c>
      <c r="D246" s="81" t="s">
        <v>5270</v>
      </c>
      <c r="E246" s="377" t="s">
        <v>5271</v>
      </c>
      <c r="F246" s="81"/>
      <c r="G246" s="81" t="s">
        <v>5272</v>
      </c>
      <c r="H246" s="247">
        <v>2.0</v>
      </c>
      <c r="I246" s="6">
        <v>150.0</v>
      </c>
      <c r="J246" s="95" t="s">
        <v>5267</v>
      </c>
      <c r="K246" s="97"/>
      <c r="L246" s="97"/>
      <c r="M246" s="97"/>
      <c r="N246" s="97"/>
      <c r="O246" s="97"/>
      <c r="P246" s="97"/>
      <c r="Q246" s="97"/>
      <c r="R246" s="97"/>
      <c r="S246" s="97"/>
      <c r="T246" s="97"/>
      <c r="U246" s="97"/>
      <c r="V246" s="97"/>
      <c r="W246" s="97"/>
      <c r="X246" s="97"/>
      <c r="Y246" s="166"/>
      <c r="Z246" s="166"/>
    </row>
    <row r="247" ht="11.25" customHeight="1">
      <c r="A247" s="95" t="s">
        <v>5267</v>
      </c>
      <c r="B247" s="81" t="s">
        <v>5268</v>
      </c>
      <c r="C247" s="100" t="s">
        <v>5273</v>
      </c>
      <c r="D247" s="81" t="s">
        <v>1001</v>
      </c>
      <c r="E247" s="377" t="s">
        <v>5274</v>
      </c>
      <c r="F247" s="81"/>
      <c r="G247" s="81" t="s">
        <v>5275</v>
      </c>
      <c r="H247" s="247">
        <v>4.0</v>
      </c>
      <c r="I247" s="6">
        <v>200.0</v>
      </c>
      <c r="J247" s="95" t="s">
        <v>5267</v>
      </c>
      <c r="K247" s="97"/>
      <c r="L247" s="97"/>
      <c r="M247" s="97"/>
      <c r="N247" s="97"/>
      <c r="O247" s="97"/>
      <c r="P247" s="97"/>
      <c r="Q247" s="97"/>
      <c r="R247" s="97"/>
      <c r="S247" s="97"/>
      <c r="T247" s="97"/>
      <c r="U247" s="97"/>
      <c r="V247" s="97"/>
      <c r="W247" s="97"/>
      <c r="X247" s="97"/>
      <c r="Y247" s="166"/>
      <c r="Z247" s="166"/>
    </row>
    <row r="248" ht="11.25" customHeight="1">
      <c r="A248" s="95" t="s">
        <v>5267</v>
      </c>
      <c r="B248" s="81" t="s">
        <v>5268</v>
      </c>
      <c r="C248" s="100" t="s">
        <v>5276</v>
      </c>
      <c r="D248" s="81" t="s">
        <v>1001</v>
      </c>
      <c r="E248" s="148" t="s">
        <v>5277</v>
      </c>
      <c r="F248" s="81"/>
      <c r="G248" s="81" t="s">
        <v>5272</v>
      </c>
      <c r="H248" s="247">
        <v>2.0</v>
      </c>
      <c r="I248" s="6">
        <v>150.0</v>
      </c>
      <c r="J248" s="95" t="s">
        <v>5267</v>
      </c>
      <c r="K248" s="97"/>
      <c r="L248" s="97"/>
      <c r="M248" s="97"/>
      <c r="N248" s="97"/>
      <c r="O248" s="97"/>
      <c r="P248" s="97"/>
      <c r="Q248" s="97"/>
      <c r="R248" s="97"/>
      <c r="S248" s="97"/>
      <c r="T248" s="97"/>
      <c r="U248" s="97"/>
      <c r="V248" s="97"/>
      <c r="W248" s="97"/>
      <c r="X248" s="97"/>
      <c r="Y248" s="166"/>
      <c r="Z248" s="166"/>
    </row>
    <row r="249" ht="11.25" customHeight="1">
      <c r="A249" s="95" t="s">
        <v>5278</v>
      </c>
      <c r="B249" s="81" t="s">
        <v>5268</v>
      </c>
      <c r="C249" s="100" t="s">
        <v>5037</v>
      </c>
      <c r="D249" s="81" t="s">
        <v>1001</v>
      </c>
      <c r="E249" s="377" t="s">
        <v>5279</v>
      </c>
      <c r="F249" s="81"/>
      <c r="G249" s="81" t="s">
        <v>5280</v>
      </c>
      <c r="H249" s="247"/>
      <c r="I249" s="6">
        <v>100.0</v>
      </c>
      <c r="J249" s="95" t="s">
        <v>5267</v>
      </c>
      <c r="K249" s="97"/>
      <c r="L249" s="97"/>
      <c r="M249" s="97"/>
      <c r="N249" s="97"/>
      <c r="O249" s="97"/>
      <c r="P249" s="97"/>
      <c r="Q249" s="97"/>
      <c r="R249" s="97"/>
      <c r="S249" s="97"/>
      <c r="T249" s="97"/>
      <c r="U249" s="97"/>
      <c r="V249" s="97"/>
      <c r="W249" s="97"/>
      <c r="X249" s="97"/>
      <c r="Y249" s="166"/>
      <c r="Z249" s="166"/>
    </row>
    <row r="250" ht="11.25" customHeight="1">
      <c r="A250" s="95" t="s">
        <v>5267</v>
      </c>
      <c r="B250" s="81" t="s">
        <v>5268</v>
      </c>
      <c r="C250" s="100" t="s">
        <v>5281</v>
      </c>
      <c r="D250" s="81" t="s">
        <v>5282</v>
      </c>
      <c r="E250" s="377" t="s">
        <v>5283</v>
      </c>
      <c r="F250" s="81"/>
      <c r="G250" s="81">
        <v>50.0</v>
      </c>
      <c r="H250" s="247">
        <v>1.0</v>
      </c>
      <c r="I250" s="6">
        <v>50.0</v>
      </c>
      <c r="J250" s="95" t="s">
        <v>5267</v>
      </c>
      <c r="K250" s="97"/>
      <c r="L250" s="97"/>
      <c r="M250" s="97"/>
      <c r="N250" s="97"/>
      <c r="O250" s="97"/>
      <c r="P250" s="97"/>
      <c r="Q250" s="97"/>
      <c r="R250" s="97"/>
      <c r="S250" s="97"/>
      <c r="T250" s="97"/>
      <c r="U250" s="97"/>
      <c r="V250" s="97"/>
      <c r="W250" s="97"/>
      <c r="X250" s="97"/>
      <c r="Y250" s="166"/>
      <c r="Z250" s="166"/>
    </row>
    <row r="251" ht="11.25" customHeight="1">
      <c r="A251" s="95" t="s">
        <v>5267</v>
      </c>
      <c r="B251" s="81" t="s">
        <v>5268</v>
      </c>
      <c r="C251" s="100" t="s">
        <v>5284</v>
      </c>
      <c r="D251" s="81" t="s">
        <v>5282</v>
      </c>
      <c r="E251" s="377" t="s">
        <v>5285</v>
      </c>
      <c r="F251" s="81"/>
      <c r="G251" s="81">
        <v>50.0</v>
      </c>
      <c r="H251" s="247">
        <v>1.0</v>
      </c>
      <c r="I251" s="6">
        <v>50.0</v>
      </c>
      <c r="J251" s="95" t="s">
        <v>5267</v>
      </c>
      <c r="K251" s="97"/>
      <c r="L251" s="97"/>
      <c r="M251" s="97"/>
      <c r="N251" s="97"/>
      <c r="O251" s="97"/>
      <c r="P251" s="97"/>
      <c r="Q251" s="97"/>
      <c r="R251" s="97"/>
      <c r="S251" s="97"/>
      <c r="T251" s="97"/>
      <c r="U251" s="97"/>
      <c r="V251" s="97"/>
      <c r="W251" s="97"/>
      <c r="X251" s="97"/>
      <c r="Y251" s="166"/>
      <c r="Z251" s="166"/>
    </row>
    <row r="252" ht="11.25" customHeight="1">
      <c r="A252" s="95" t="s">
        <v>5267</v>
      </c>
      <c r="B252" s="81" t="s">
        <v>5268</v>
      </c>
      <c r="C252" s="100" t="s">
        <v>5286</v>
      </c>
      <c r="D252" s="81" t="s">
        <v>1001</v>
      </c>
      <c r="E252" s="377" t="s">
        <v>5287</v>
      </c>
      <c r="F252" s="81"/>
      <c r="G252" s="81" t="s">
        <v>5288</v>
      </c>
      <c r="H252" s="247">
        <v>8.0</v>
      </c>
      <c r="I252" s="6">
        <v>300.0</v>
      </c>
      <c r="J252" s="95" t="s">
        <v>5267</v>
      </c>
      <c r="K252" s="97"/>
      <c r="L252" s="97"/>
      <c r="M252" s="97"/>
      <c r="N252" s="97"/>
      <c r="O252" s="97"/>
      <c r="P252" s="97"/>
      <c r="Q252" s="97"/>
      <c r="R252" s="97"/>
      <c r="S252" s="97"/>
      <c r="T252" s="97"/>
      <c r="U252" s="97"/>
      <c r="V252" s="97"/>
      <c r="W252" s="97"/>
      <c r="X252" s="97"/>
      <c r="Y252" s="166"/>
      <c r="Z252" s="166"/>
    </row>
    <row r="253" ht="11.25" customHeight="1">
      <c r="A253" s="93" t="s">
        <v>5289</v>
      </c>
      <c r="B253" s="101" t="s">
        <v>5268</v>
      </c>
      <c r="C253" s="147" t="s">
        <v>5290</v>
      </c>
      <c r="D253" s="75" t="s">
        <v>1001</v>
      </c>
      <c r="E253" s="104" t="s">
        <v>5291</v>
      </c>
      <c r="F253" s="75"/>
      <c r="G253" s="523" t="s">
        <v>5292</v>
      </c>
      <c r="H253" s="524"/>
      <c r="I253" s="6">
        <v>100.0</v>
      </c>
      <c r="J253" s="95" t="s">
        <v>5267</v>
      </c>
      <c r="K253" s="97"/>
      <c r="L253" s="97"/>
      <c r="M253" s="97"/>
      <c r="N253" s="97"/>
      <c r="O253" s="97"/>
      <c r="P253" s="97"/>
      <c r="Q253" s="97"/>
      <c r="R253" s="97"/>
      <c r="S253" s="97"/>
      <c r="T253" s="97"/>
      <c r="U253" s="97"/>
      <c r="V253" s="97"/>
      <c r="W253" s="97"/>
      <c r="X253" s="97"/>
      <c r="Y253" s="166"/>
      <c r="Z253" s="166"/>
    </row>
    <row r="254" ht="11.25" customHeight="1">
      <c r="A254" s="93" t="s">
        <v>5293</v>
      </c>
      <c r="B254" s="101" t="s">
        <v>5268</v>
      </c>
      <c r="C254" s="147" t="s">
        <v>5294</v>
      </c>
      <c r="D254" s="81" t="s">
        <v>2973</v>
      </c>
      <c r="E254" s="148" t="s">
        <v>5295</v>
      </c>
      <c r="F254" s="81" t="s">
        <v>5296</v>
      </c>
      <c r="G254" s="82">
        <v>50.0</v>
      </c>
      <c r="H254" s="250"/>
      <c r="I254" s="6">
        <v>50.0</v>
      </c>
      <c r="J254" s="95" t="s">
        <v>5267</v>
      </c>
      <c r="K254" s="97"/>
      <c r="L254" s="97"/>
      <c r="M254" s="97"/>
      <c r="N254" s="97"/>
      <c r="O254" s="97"/>
      <c r="P254" s="97"/>
      <c r="Q254" s="97"/>
      <c r="R254" s="97"/>
      <c r="S254" s="97"/>
      <c r="T254" s="97"/>
      <c r="U254" s="97"/>
      <c r="V254" s="97"/>
      <c r="W254" s="97"/>
      <c r="X254" s="97"/>
      <c r="Y254" s="166"/>
      <c r="Z254" s="166"/>
    </row>
    <row r="255" ht="11.25" customHeight="1">
      <c r="A255" s="93" t="s">
        <v>5293</v>
      </c>
      <c r="B255" s="101" t="s">
        <v>5268</v>
      </c>
      <c r="C255" s="147" t="s">
        <v>5294</v>
      </c>
      <c r="D255" s="81" t="s">
        <v>2973</v>
      </c>
      <c r="E255" s="148" t="s">
        <v>5295</v>
      </c>
      <c r="F255" s="81" t="s">
        <v>5202</v>
      </c>
      <c r="G255" s="82">
        <v>50.0</v>
      </c>
      <c r="H255" s="250"/>
      <c r="I255" s="6">
        <v>50.0</v>
      </c>
      <c r="J255" s="95" t="s">
        <v>5267</v>
      </c>
      <c r="K255" s="97"/>
      <c r="L255" s="97"/>
      <c r="M255" s="97"/>
      <c r="N255" s="97"/>
      <c r="O255" s="97"/>
      <c r="P255" s="97"/>
      <c r="Q255" s="97"/>
      <c r="R255" s="97"/>
      <c r="S255" s="97"/>
      <c r="T255" s="97"/>
      <c r="U255" s="97"/>
      <c r="V255" s="97"/>
      <c r="W255" s="97"/>
      <c r="X255" s="97"/>
      <c r="Y255" s="166"/>
      <c r="Z255" s="166"/>
    </row>
    <row r="256" ht="11.25" customHeight="1">
      <c r="A256" s="93" t="s">
        <v>5293</v>
      </c>
      <c r="B256" s="101" t="s">
        <v>5268</v>
      </c>
      <c r="C256" s="147" t="s">
        <v>5294</v>
      </c>
      <c r="D256" s="81" t="s">
        <v>1001</v>
      </c>
      <c r="E256" s="148" t="s">
        <v>5295</v>
      </c>
      <c r="F256" s="81" t="s">
        <v>5297</v>
      </c>
      <c r="G256" s="82">
        <v>50.0</v>
      </c>
      <c r="H256" s="250"/>
      <c r="I256" s="6">
        <v>50.0</v>
      </c>
      <c r="J256" s="95" t="s">
        <v>5267</v>
      </c>
      <c r="K256" s="97"/>
      <c r="L256" s="97"/>
      <c r="M256" s="97"/>
      <c r="N256" s="97"/>
      <c r="O256" s="97"/>
      <c r="P256" s="97"/>
      <c r="Q256" s="97"/>
      <c r="R256" s="97"/>
      <c r="S256" s="97"/>
      <c r="T256" s="97"/>
      <c r="U256" s="97"/>
      <c r="V256" s="97"/>
      <c r="W256" s="97"/>
      <c r="X256" s="97"/>
      <c r="Y256" s="166"/>
      <c r="Z256" s="166"/>
    </row>
    <row r="257" ht="11.25" customHeight="1">
      <c r="A257" s="95" t="s">
        <v>5293</v>
      </c>
      <c r="B257" s="81" t="s">
        <v>5268</v>
      </c>
      <c r="C257" s="100" t="s">
        <v>5294</v>
      </c>
      <c r="D257" s="81" t="s">
        <v>1001</v>
      </c>
      <c r="E257" s="100" t="s">
        <v>5295</v>
      </c>
      <c r="F257" s="81" t="s">
        <v>5177</v>
      </c>
      <c r="G257" s="82">
        <v>50.0</v>
      </c>
      <c r="H257" s="250"/>
      <c r="I257" s="6">
        <v>50.0</v>
      </c>
      <c r="J257" s="95" t="s">
        <v>5267</v>
      </c>
      <c r="K257" s="97"/>
      <c r="L257" s="97"/>
      <c r="M257" s="97"/>
      <c r="N257" s="97"/>
      <c r="O257" s="97"/>
      <c r="P257" s="97"/>
      <c r="Q257" s="97"/>
      <c r="R257" s="97"/>
      <c r="S257" s="97"/>
      <c r="T257" s="97"/>
      <c r="U257" s="97"/>
      <c r="V257" s="97"/>
      <c r="W257" s="97"/>
      <c r="X257" s="97"/>
      <c r="Y257" s="166"/>
      <c r="Z257" s="166"/>
    </row>
    <row r="258" ht="11.25" customHeight="1">
      <c r="A258" s="100" t="s">
        <v>5293</v>
      </c>
      <c r="B258" s="81" t="s">
        <v>5268</v>
      </c>
      <c r="C258" s="100" t="s">
        <v>5298</v>
      </c>
      <c r="D258" s="81" t="s">
        <v>1001</v>
      </c>
      <c r="E258" s="229" t="s">
        <v>5299</v>
      </c>
      <c r="F258" s="81" t="s">
        <v>5300</v>
      </c>
      <c r="G258" s="82">
        <v>50.0</v>
      </c>
      <c r="H258" s="250"/>
      <c r="I258" s="6">
        <v>50.0</v>
      </c>
      <c r="J258" s="95" t="s">
        <v>5267</v>
      </c>
      <c r="K258" s="97"/>
      <c r="L258" s="97"/>
      <c r="M258" s="97"/>
      <c r="N258" s="97"/>
      <c r="O258" s="97"/>
      <c r="P258" s="97"/>
      <c r="Q258" s="97"/>
      <c r="R258" s="97"/>
      <c r="S258" s="97"/>
      <c r="T258" s="97"/>
      <c r="U258" s="97"/>
      <c r="V258" s="97"/>
      <c r="W258" s="97"/>
      <c r="X258" s="97"/>
      <c r="Y258" s="166"/>
      <c r="Z258" s="166"/>
    </row>
    <row r="259" ht="11.25" customHeight="1">
      <c r="A259" s="100" t="s">
        <v>5293</v>
      </c>
      <c r="B259" s="81" t="s">
        <v>5268</v>
      </c>
      <c r="C259" s="100" t="s">
        <v>5301</v>
      </c>
      <c r="D259" s="81" t="s">
        <v>1001</v>
      </c>
      <c r="E259" s="229" t="s">
        <v>5302</v>
      </c>
      <c r="F259" s="81" t="s">
        <v>4980</v>
      </c>
      <c r="G259" s="82">
        <v>50.0</v>
      </c>
      <c r="H259" s="250"/>
      <c r="I259" s="6">
        <v>50.0</v>
      </c>
      <c r="J259" s="95" t="s">
        <v>5267</v>
      </c>
      <c r="K259" s="97"/>
      <c r="L259" s="97"/>
      <c r="M259" s="97"/>
      <c r="N259" s="97"/>
      <c r="O259" s="97"/>
      <c r="P259" s="97"/>
      <c r="Q259" s="97"/>
      <c r="R259" s="97"/>
      <c r="S259" s="97"/>
      <c r="T259" s="97"/>
      <c r="U259" s="97"/>
      <c r="V259" s="97"/>
      <c r="W259" s="97"/>
      <c r="X259" s="97"/>
      <c r="Y259" s="166"/>
      <c r="Z259" s="166"/>
    </row>
    <row r="260" ht="11.25" customHeight="1">
      <c r="A260" s="95" t="s">
        <v>5303</v>
      </c>
      <c r="B260" s="81" t="s">
        <v>89</v>
      </c>
      <c r="C260" s="646" t="s">
        <v>5304</v>
      </c>
      <c r="D260" s="81" t="s">
        <v>5305</v>
      </c>
      <c r="E260" s="148" t="s">
        <v>5306</v>
      </c>
      <c r="F260" s="81" t="s">
        <v>5307</v>
      </c>
      <c r="G260" s="81">
        <v>50.0</v>
      </c>
      <c r="H260" s="247">
        <v>12.0</v>
      </c>
      <c r="I260" s="6">
        <v>300.0</v>
      </c>
      <c r="J260" s="95" t="s">
        <v>5303</v>
      </c>
      <c r="K260" s="97"/>
      <c r="L260" s="97"/>
      <c r="M260" s="97"/>
      <c r="N260" s="97"/>
      <c r="O260" s="97"/>
      <c r="P260" s="97"/>
      <c r="Q260" s="97"/>
      <c r="R260" s="97"/>
      <c r="S260" s="97"/>
      <c r="T260" s="97"/>
      <c r="U260" s="97"/>
      <c r="V260" s="97"/>
      <c r="W260" s="97"/>
      <c r="X260" s="97"/>
      <c r="Y260" s="166"/>
      <c r="Z260" s="166"/>
    </row>
    <row r="261" ht="11.25" customHeight="1">
      <c r="A261" s="95" t="s">
        <v>5303</v>
      </c>
      <c r="B261" s="81" t="s">
        <v>89</v>
      </c>
      <c r="C261" s="147" t="s">
        <v>5030</v>
      </c>
      <c r="D261" s="75" t="s">
        <v>5308</v>
      </c>
      <c r="E261" s="260" t="s">
        <v>5309</v>
      </c>
      <c r="F261" s="639">
        <v>45600.0</v>
      </c>
      <c r="G261" s="523">
        <v>10.0</v>
      </c>
      <c r="H261" s="524">
        <v>4.0</v>
      </c>
      <c r="I261" s="6">
        <v>50.0</v>
      </c>
      <c r="J261" s="95" t="s">
        <v>5303</v>
      </c>
      <c r="K261" s="97"/>
      <c r="L261" s="97"/>
      <c r="M261" s="97"/>
      <c r="N261" s="97"/>
      <c r="O261" s="97"/>
      <c r="P261" s="97"/>
      <c r="Q261" s="97"/>
      <c r="R261" s="97"/>
      <c r="S261" s="97"/>
      <c r="T261" s="97"/>
      <c r="U261" s="97"/>
      <c r="V261" s="97"/>
      <c r="W261" s="97"/>
      <c r="X261" s="97"/>
      <c r="Y261" s="166"/>
      <c r="Z261" s="166"/>
    </row>
    <row r="262" ht="11.25" customHeight="1">
      <c r="A262" s="93" t="s">
        <v>5303</v>
      </c>
      <c r="B262" s="101" t="s">
        <v>89</v>
      </c>
      <c r="C262" s="147" t="s">
        <v>5310</v>
      </c>
      <c r="D262" s="81" t="s">
        <v>4474</v>
      </c>
      <c r="E262" s="148" t="s">
        <v>5311</v>
      </c>
      <c r="F262" s="469">
        <v>45586.0</v>
      </c>
      <c r="G262" s="82">
        <v>10.0</v>
      </c>
      <c r="H262" s="250">
        <v>5.0</v>
      </c>
      <c r="I262" s="6">
        <v>10.0</v>
      </c>
      <c r="J262" s="95" t="s">
        <v>5303</v>
      </c>
      <c r="K262" s="97"/>
      <c r="L262" s="97"/>
      <c r="M262" s="97"/>
      <c r="N262" s="97"/>
      <c r="O262" s="97"/>
      <c r="P262" s="97"/>
      <c r="Q262" s="97"/>
      <c r="R262" s="97"/>
      <c r="S262" s="97"/>
      <c r="T262" s="97"/>
      <c r="U262" s="97"/>
      <c r="V262" s="97"/>
      <c r="W262" s="97"/>
      <c r="X262" s="97"/>
      <c r="Y262" s="166"/>
      <c r="Z262" s="166"/>
    </row>
    <row r="263" ht="11.25" customHeight="1">
      <c r="A263" s="95" t="s">
        <v>5303</v>
      </c>
      <c r="B263" s="81" t="s">
        <v>89</v>
      </c>
      <c r="C263" s="147" t="s">
        <v>5030</v>
      </c>
      <c r="D263" s="75" t="s">
        <v>5308</v>
      </c>
      <c r="E263" s="260" t="s">
        <v>5309</v>
      </c>
      <c r="F263" s="469">
        <v>45544.0</v>
      </c>
      <c r="G263" s="523">
        <v>10.0</v>
      </c>
      <c r="H263" s="524">
        <v>4.0</v>
      </c>
      <c r="I263" s="6">
        <v>50.0</v>
      </c>
      <c r="J263" s="95" t="s">
        <v>5303</v>
      </c>
      <c r="K263" s="97"/>
      <c r="L263" s="97"/>
      <c r="M263" s="97"/>
      <c r="N263" s="97"/>
      <c r="O263" s="97"/>
      <c r="P263" s="97"/>
      <c r="Q263" s="97"/>
      <c r="R263" s="97"/>
      <c r="S263" s="97"/>
      <c r="T263" s="97"/>
      <c r="U263" s="97"/>
      <c r="V263" s="97"/>
      <c r="W263" s="97"/>
      <c r="X263" s="97"/>
      <c r="Y263" s="166"/>
      <c r="Z263" s="166"/>
    </row>
    <row r="264" ht="11.25" customHeight="1">
      <c r="A264" s="95" t="s">
        <v>5303</v>
      </c>
      <c r="B264" s="81" t="s">
        <v>89</v>
      </c>
      <c r="C264" s="147" t="s">
        <v>621</v>
      </c>
      <c r="D264" s="101" t="s">
        <v>1001</v>
      </c>
      <c r="E264" s="148" t="s">
        <v>5312</v>
      </c>
      <c r="F264" s="645">
        <v>45537.0</v>
      </c>
      <c r="G264" s="523">
        <v>10.0</v>
      </c>
      <c r="H264" s="524">
        <v>4.0</v>
      </c>
      <c r="I264" s="6">
        <v>50.0</v>
      </c>
      <c r="J264" s="95" t="s">
        <v>5303</v>
      </c>
      <c r="K264" s="97"/>
      <c r="L264" s="97"/>
      <c r="M264" s="97"/>
      <c r="N264" s="97"/>
      <c r="O264" s="97"/>
      <c r="P264" s="97"/>
      <c r="Q264" s="97"/>
      <c r="R264" s="97"/>
      <c r="S264" s="97"/>
      <c r="T264" s="97"/>
      <c r="U264" s="97"/>
      <c r="V264" s="97"/>
      <c r="W264" s="97"/>
      <c r="X264" s="97"/>
      <c r="Y264" s="166"/>
      <c r="Z264" s="166"/>
    </row>
    <row r="265" ht="11.25" customHeight="1">
      <c r="A265" s="95" t="s">
        <v>105</v>
      </c>
      <c r="B265" s="81" t="s">
        <v>89</v>
      </c>
      <c r="C265" s="100" t="s">
        <v>5313</v>
      </c>
      <c r="D265" s="81" t="s">
        <v>1001</v>
      </c>
      <c r="E265" s="377" t="s">
        <v>5314</v>
      </c>
      <c r="F265" s="81"/>
      <c r="G265" s="81" t="s">
        <v>5315</v>
      </c>
      <c r="H265" s="247" t="s">
        <v>5316</v>
      </c>
      <c r="I265" s="6">
        <v>300.0</v>
      </c>
      <c r="J265" s="95" t="s">
        <v>105</v>
      </c>
      <c r="K265" s="97"/>
      <c r="L265" s="97"/>
      <c r="M265" s="97"/>
      <c r="N265" s="97"/>
      <c r="O265" s="97"/>
      <c r="P265" s="97"/>
      <c r="Q265" s="97"/>
      <c r="R265" s="97"/>
      <c r="S265" s="97"/>
      <c r="T265" s="97"/>
      <c r="U265" s="97"/>
      <c r="V265" s="97"/>
      <c r="W265" s="97"/>
      <c r="X265" s="97"/>
      <c r="Y265" s="166"/>
      <c r="Z265" s="166"/>
    </row>
    <row r="266" ht="11.25" customHeight="1">
      <c r="A266" s="95" t="s">
        <v>105</v>
      </c>
      <c r="B266" s="81" t="s">
        <v>89</v>
      </c>
      <c r="C266" s="147" t="s">
        <v>5317</v>
      </c>
      <c r="D266" s="75" t="s">
        <v>5318</v>
      </c>
      <c r="E266" s="624" t="s">
        <v>5319</v>
      </c>
      <c r="F266" s="75"/>
      <c r="G266" s="523" t="s">
        <v>5320</v>
      </c>
      <c r="H266" s="247" t="s">
        <v>5321</v>
      </c>
      <c r="I266" s="6">
        <v>100.0</v>
      </c>
      <c r="J266" s="95" t="s">
        <v>105</v>
      </c>
      <c r="K266" s="97"/>
      <c r="L266" s="97"/>
      <c r="M266" s="97"/>
      <c r="N266" s="97"/>
      <c r="O266" s="97"/>
      <c r="P266" s="97"/>
      <c r="Q266" s="97"/>
      <c r="R266" s="97"/>
      <c r="S266" s="97"/>
      <c r="T266" s="97"/>
      <c r="U266" s="97"/>
      <c r="V266" s="97"/>
      <c r="W266" s="97"/>
      <c r="X266" s="97"/>
      <c r="Y266" s="166"/>
      <c r="Z266" s="166"/>
    </row>
    <row r="267" ht="11.25" customHeight="1">
      <c r="A267" s="95" t="s">
        <v>105</v>
      </c>
      <c r="B267" s="81" t="s">
        <v>89</v>
      </c>
      <c r="C267" s="147" t="s">
        <v>573</v>
      </c>
      <c r="D267" s="81" t="s">
        <v>1001</v>
      </c>
      <c r="E267" s="148" t="s">
        <v>5322</v>
      </c>
      <c r="F267" s="81" t="s">
        <v>5323</v>
      </c>
      <c r="G267" s="523" t="s">
        <v>5324</v>
      </c>
      <c r="H267" s="247" t="s">
        <v>5316</v>
      </c>
      <c r="I267" s="6">
        <v>50.0</v>
      </c>
      <c r="J267" s="95" t="s">
        <v>105</v>
      </c>
      <c r="K267" s="97"/>
      <c r="L267" s="97"/>
      <c r="M267" s="97"/>
      <c r="N267" s="97"/>
      <c r="O267" s="97"/>
      <c r="P267" s="97"/>
      <c r="Q267" s="97"/>
      <c r="R267" s="97"/>
      <c r="S267" s="97"/>
      <c r="T267" s="97"/>
      <c r="U267" s="97"/>
      <c r="V267" s="97"/>
      <c r="W267" s="97"/>
      <c r="X267" s="97"/>
      <c r="Y267" s="166"/>
      <c r="Z267" s="166"/>
    </row>
    <row r="268" ht="11.25" customHeight="1">
      <c r="A268" s="95" t="s">
        <v>105</v>
      </c>
      <c r="B268" s="81" t="s">
        <v>89</v>
      </c>
      <c r="C268" s="147" t="s">
        <v>5145</v>
      </c>
      <c r="D268" s="81" t="s">
        <v>1001</v>
      </c>
      <c r="E268" s="148" t="s">
        <v>5207</v>
      </c>
      <c r="F268" s="81" t="s">
        <v>5323</v>
      </c>
      <c r="G268" s="523" t="s">
        <v>5324</v>
      </c>
      <c r="H268" s="247" t="s">
        <v>5325</v>
      </c>
      <c r="I268" s="6">
        <v>50.0</v>
      </c>
      <c r="J268" s="95" t="s">
        <v>105</v>
      </c>
      <c r="K268" s="97"/>
      <c r="L268" s="97"/>
      <c r="M268" s="97"/>
      <c r="N268" s="97"/>
      <c r="O268" s="97"/>
      <c r="P268" s="97"/>
      <c r="Q268" s="97"/>
      <c r="R268" s="97"/>
      <c r="S268" s="97"/>
      <c r="T268" s="97"/>
      <c r="U268" s="97"/>
      <c r="V268" s="97"/>
      <c r="W268" s="97"/>
      <c r="X268" s="97"/>
      <c r="Y268" s="166"/>
      <c r="Z268" s="166"/>
    </row>
    <row r="269" ht="11.25" customHeight="1">
      <c r="A269" s="95" t="s">
        <v>105</v>
      </c>
      <c r="B269" s="81" t="s">
        <v>89</v>
      </c>
      <c r="C269" s="147" t="s">
        <v>5326</v>
      </c>
      <c r="D269" s="81" t="s">
        <v>1001</v>
      </c>
      <c r="E269" s="148" t="s">
        <v>5327</v>
      </c>
      <c r="F269" s="101" t="s">
        <v>5328</v>
      </c>
      <c r="G269" s="523" t="s">
        <v>5324</v>
      </c>
      <c r="H269" s="247" t="s">
        <v>5325</v>
      </c>
      <c r="I269" s="6">
        <v>50.0</v>
      </c>
      <c r="J269" s="95" t="s">
        <v>105</v>
      </c>
      <c r="K269" s="97"/>
      <c r="L269" s="97"/>
      <c r="M269" s="97"/>
      <c r="N269" s="97"/>
      <c r="O269" s="97"/>
      <c r="P269" s="97"/>
      <c r="Q269" s="97"/>
      <c r="R269" s="97"/>
      <c r="S269" s="97"/>
      <c r="T269" s="97"/>
      <c r="U269" s="97"/>
      <c r="V269" s="97"/>
      <c r="W269" s="97"/>
      <c r="X269" s="97"/>
      <c r="Y269" s="166"/>
      <c r="Z269" s="166"/>
    </row>
    <row r="270" ht="11.25" customHeight="1">
      <c r="A270" s="95" t="s">
        <v>106</v>
      </c>
      <c r="B270" s="81" t="s">
        <v>89</v>
      </c>
      <c r="C270" s="100" t="s">
        <v>5329</v>
      </c>
      <c r="D270" s="219" t="s">
        <v>5330</v>
      </c>
      <c r="E270" s="148" t="s">
        <v>5331</v>
      </c>
      <c r="F270" s="633" t="s">
        <v>5332</v>
      </c>
      <c r="G270" s="81">
        <v>10.0</v>
      </c>
      <c r="H270" s="247" t="s">
        <v>5333</v>
      </c>
      <c r="I270" s="6">
        <v>10.0</v>
      </c>
      <c r="J270" s="95" t="s">
        <v>106</v>
      </c>
      <c r="K270" s="97"/>
      <c r="L270" s="97"/>
      <c r="M270" s="97"/>
      <c r="N270" s="97"/>
      <c r="O270" s="97"/>
      <c r="P270" s="97"/>
      <c r="Q270" s="97"/>
      <c r="R270" s="97"/>
      <c r="S270" s="97"/>
      <c r="T270" s="97"/>
      <c r="U270" s="97"/>
      <c r="V270" s="97"/>
      <c r="W270" s="97"/>
      <c r="X270" s="97"/>
      <c r="Y270" s="166"/>
      <c r="Z270" s="166"/>
    </row>
    <row r="271" ht="11.25" customHeight="1">
      <c r="A271" s="95" t="s">
        <v>106</v>
      </c>
      <c r="B271" s="81" t="s">
        <v>89</v>
      </c>
      <c r="C271" s="100" t="s">
        <v>5334</v>
      </c>
      <c r="D271" s="219" t="s">
        <v>5335</v>
      </c>
      <c r="E271" s="148" t="s">
        <v>5336</v>
      </c>
      <c r="F271" s="633" t="s">
        <v>5337</v>
      </c>
      <c r="G271" s="81">
        <v>10.0</v>
      </c>
      <c r="H271" s="247" t="s">
        <v>5338</v>
      </c>
      <c r="I271" s="6">
        <v>10.0</v>
      </c>
      <c r="J271" s="95" t="s">
        <v>106</v>
      </c>
      <c r="K271" s="97"/>
      <c r="L271" s="97"/>
      <c r="M271" s="97"/>
      <c r="N271" s="97"/>
      <c r="O271" s="97"/>
      <c r="P271" s="97"/>
      <c r="Q271" s="97"/>
      <c r="R271" s="97"/>
      <c r="S271" s="97"/>
      <c r="T271" s="97"/>
      <c r="U271" s="97"/>
      <c r="V271" s="97"/>
      <c r="W271" s="97"/>
      <c r="X271" s="97"/>
      <c r="Y271" s="166"/>
      <c r="Z271" s="166"/>
    </row>
    <row r="272" ht="11.25" customHeight="1">
      <c r="A272" s="93" t="s">
        <v>106</v>
      </c>
      <c r="B272" s="101" t="s">
        <v>89</v>
      </c>
      <c r="C272" s="100" t="s">
        <v>573</v>
      </c>
      <c r="D272" s="81" t="s">
        <v>1001</v>
      </c>
      <c r="E272" s="148" t="s">
        <v>5322</v>
      </c>
      <c r="F272" s="633" t="s">
        <v>5339</v>
      </c>
      <c r="G272" s="81">
        <v>50.0</v>
      </c>
      <c r="H272" s="247" t="s">
        <v>5338</v>
      </c>
      <c r="I272" s="6">
        <v>50.0</v>
      </c>
      <c r="J272" s="95" t="s">
        <v>106</v>
      </c>
      <c r="K272" s="97"/>
      <c r="L272" s="97"/>
      <c r="M272" s="97"/>
      <c r="N272" s="97"/>
      <c r="O272" s="97"/>
      <c r="P272" s="97"/>
      <c r="Q272" s="97"/>
      <c r="R272" s="97"/>
      <c r="S272" s="97"/>
      <c r="T272" s="97"/>
      <c r="U272" s="97"/>
      <c r="V272" s="97"/>
      <c r="W272" s="97"/>
      <c r="X272" s="97"/>
      <c r="Y272" s="166"/>
      <c r="Z272" s="166"/>
    </row>
    <row r="273" ht="11.25" customHeight="1">
      <c r="A273" s="93" t="s">
        <v>106</v>
      </c>
      <c r="B273" s="101" t="s">
        <v>89</v>
      </c>
      <c r="C273" s="100" t="s">
        <v>573</v>
      </c>
      <c r="D273" s="81" t="s">
        <v>1001</v>
      </c>
      <c r="E273" s="148" t="s">
        <v>5322</v>
      </c>
      <c r="F273" s="633" t="s">
        <v>5340</v>
      </c>
      <c r="G273" s="81">
        <v>50.0</v>
      </c>
      <c r="H273" s="247" t="s">
        <v>5338</v>
      </c>
      <c r="I273" s="6">
        <v>50.0</v>
      </c>
      <c r="J273" s="95" t="s">
        <v>106</v>
      </c>
      <c r="K273" s="97"/>
      <c r="L273" s="97"/>
      <c r="M273" s="97"/>
      <c r="N273" s="97"/>
      <c r="O273" s="97"/>
      <c r="P273" s="97"/>
      <c r="Q273" s="97"/>
      <c r="R273" s="97"/>
      <c r="S273" s="97"/>
      <c r="T273" s="97"/>
      <c r="U273" s="97"/>
      <c r="V273" s="97"/>
      <c r="W273" s="97"/>
      <c r="X273" s="97"/>
      <c r="Y273" s="166"/>
      <c r="Z273" s="166"/>
    </row>
    <row r="274" ht="11.25" customHeight="1">
      <c r="A274" s="97" t="s">
        <v>106</v>
      </c>
      <c r="B274" s="7" t="s">
        <v>89</v>
      </c>
      <c r="C274" s="419" t="s">
        <v>5341</v>
      </c>
      <c r="D274" s="7" t="s">
        <v>5342</v>
      </c>
      <c r="E274" s="139" t="s">
        <v>5343</v>
      </c>
      <c r="F274" s="7" t="s">
        <v>5344</v>
      </c>
      <c r="G274" s="647">
        <v>50.0</v>
      </c>
      <c r="H274" s="7" t="s">
        <v>5345</v>
      </c>
      <c r="I274" s="648">
        <v>50.0</v>
      </c>
      <c r="J274" s="99" t="s">
        <v>106</v>
      </c>
      <c r="K274" s="97"/>
      <c r="L274" s="97"/>
      <c r="M274" s="97"/>
      <c r="N274" s="97"/>
      <c r="O274" s="97"/>
      <c r="P274" s="97"/>
      <c r="Q274" s="97"/>
      <c r="R274" s="97"/>
      <c r="S274" s="97"/>
      <c r="T274" s="97"/>
      <c r="U274" s="97"/>
      <c r="V274" s="97"/>
      <c r="W274" s="97"/>
      <c r="X274" s="97"/>
      <c r="Y274" s="166"/>
      <c r="Z274" s="166"/>
    </row>
    <row r="275" ht="11.25" customHeight="1">
      <c r="A275" s="93" t="s">
        <v>106</v>
      </c>
      <c r="B275" s="101" t="s">
        <v>89</v>
      </c>
      <c r="C275" s="147" t="s">
        <v>5341</v>
      </c>
      <c r="D275" s="101" t="s">
        <v>5342</v>
      </c>
      <c r="E275" s="148" t="s">
        <v>5343</v>
      </c>
      <c r="F275" s="633" t="s">
        <v>5344</v>
      </c>
      <c r="G275" s="123">
        <v>50.0</v>
      </c>
      <c r="H275" s="554" t="s">
        <v>5345</v>
      </c>
      <c r="I275" s="6">
        <v>50.0</v>
      </c>
      <c r="J275" s="95" t="s">
        <v>106</v>
      </c>
      <c r="K275" s="97"/>
      <c r="L275" s="97"/>
      <c r="M275" s="97"/>
      <c r="N275" s="97"/>
      <c r="O275" s="97"/>
      <c r="P275" s="97"/>
      <c r="Q275" s="97"/>
      <c r="R275" s="97"/>
      <c r="S275" s="97"/>
      <c r="T275" s="97"/>
      <c r="U275" s="97"/>
      <c r="V275" s="97"/>
      <c r="W275" s="97"/>
      <c r="X275" s="97"/>
      <c r="Y275" s="166"/>
      <c r="Z275" s="166"/>
    </row>
    <row r="276" ht="11.25" customHeight="1">
      <c r="A276" s="93" t="s">
        <v>106</v>
      </c>
      <c r="B276" s="101" t="s">
        <v>89</v>
      </c>
      <c r="C276" s="100" t="s">
        <v>573</v>
      </c>
      <c r="D276" s="81" t="s">
        <v>1001</v>
      </c>
      <c r="E276" s="148" t="s">
        <v>5322</v>
      </c>
      <c r="F276" s="633">
        <v>45527.0</v>
      </c>
      <c r="G276" s="81">
        <v>50.0</v>
      </c>
      <c r="H276" s="81" t="s">
        <v>5338</v>
      </c>
      <c r="I276" s="6">
        <v>50.0</v>
      </c>
      <c r="J276" s="95" t="s">
        <v>106</v>
      </c>
      <c r="K276" s="97"/>
      <c r="L276" s="97"/>
      <c r="M276" s="97"/>
      <c r="N276" s="97"/>
      <c r="O276" s="97"/>
      <c r="P276" s="97"/>
      <c r="Q276" s="97"/>
      <c r="R276" s="97"/>
      <c r="S276" s="97"/>
      <c r="T276" s="97"/>
      <c r="U276" s="97"/>
      <c r="V276" s="97"/>
      <c r="W276" s="97"/>
      <c r="X276" s="97"/>
      <c r="Y276" s="166"/>
      <c r="Z276" s="166"/>
    </row>
    <row r="277" ht="11.25" customHeight="1">
      <c r="A277" s="95" t="s">
        <v>2977</v>
      </c>
      <c r="B277" s="81" t="s">
        <v>89</v>
      </c>
      <c r="C277" s="100" t="s">
        <v>3858</v>
      </c>
      <c r="D277" s="81" t="s">
        <v>5346</v>
      </c>
      <c r="E277" s="148" t="s">
        <v>5347</v>
      </c>
      <c r="F277" s="81"/>
      <c r="G277" s="81">
        <v>75.0</v>
      </c>
      <c r="H277" s="81" t="s">
        <v>5348</v>
      </c>
      <c r="I277" s="81">
        <v>75.0</v>
      </c>
      <c r="J277" s="95" t="s">
        <v>2977</v>
      </c>
      <c r="K277" s="97"/>
      <c r="L277" s="97"/>
      <c r="M277" s="97"/>
      <c r="N277" s="97"/>
      <c r="O277" s="97"/>
      <c r="P277" s="97"/>
      <c r="Q277" s="97"/>
      <c r="R277" s="97"/>
      <c r="S277" s="97"/>
      <c r="T277" s="97"/>
      <c r="U277" s="97"/>
      <c r="V277" s="97"/>
      <c r="W277" s="97"/>
      <c r="X277" s="97"/>
      <c r="Y277" s="166"/>
      <c r="Z277" s="166"/>
    </row>
    <row r="278" ht="11.25" customHeight="1">
      <c r="A278" s="95" t="s">
        <v>2983</v>
      </c>
      <c r="B278" s="81" t="s">
        <v>89</v>
      </c>
      <c r="C278" s="100" t="s">
        <v>5349</v>
      </c>
      <c r="D278" s="503" t="s">
        <v>5350</v>
      </c>
      <c r="E278" s="219" t="s">
        <v>5351</v>
      </c>
      <c r="F278" s="81">
        <v>2024.0</v>
      </c>
      <c r="G278" s="323">
        <v>50.0</v>
      </c>
      <c r="H278" s="81" t="s">
        <v>5352</v>
      </c>
      <c r="I278" s="6">
        <v>300.0</v>
      </c>
      <c r="J278" s="165" t="s">
        <v>5353</v>
      </c>
      <c r="K278" s="97"/>
      <c r="L278" s="97"/>
      <c r="M278" s="97"/>
      <c r="N278" s="97"/>
      <c r="O278" s="97"/>
      <c r="P278" s="97"/>
      <c r="Q278" s="97"/>
      <c r="R278" s="97"/>
      <c r="S278" s="97"/>
      <c r="T278" s="97"/>
      <c r="U278" s="97"/>
      <c r="V278" s="97"/>
      <c r="W278" s="97"/>
      <c r="X278" s="97"/>
      <c r="Y278" s="166"/>
      <c r="Z278" s="166"/>
    </row>
    <row r="279" ht="11.25" customHeight="1">
      <c r="A279" s="95" t="s">
        <v>2983</v>
      </c>
      <c r="B279" s="81" t="s">
        <v>89</v>
      </c>
      <c r="C279" s="649" t="s">
        <v>5354</v>
      </c>
      <c r="D279" s="503" t="s">
        <v>1001</v>
      </c>
      <c r="E279" s="219" t="s">
        <v>5355</v>
      </c>
      <c r="F279" s="81">
        <v>2024.0</v>
      </c>
      <c r="G279" s="323">
        <v>50.0</v>
      </c>
      <c r="H279" s="81" t="s">
        <v>5352</v>
      </c>
      <c r="I279" s="6">
        <v>300.0</v>
      </c>
      <c r="J279" s="165" t="s">
        <v>5353</v>
      </c>
      <c r="K279" s="97"/>
      <c r="L279" s="97"/>
      <c r="M279" s="97"/>
      <c r="N279" s="97"/>
      <c r="O279" s="97"/>
      <c r="P279" s="97"/>
      <c r="Q279" s="97"/>
      <c r="R279" s="97"/>
      <c r="S279" s="97"/>
      <c r="T279" s="97"/>
      <c r="U279" s="97"/>
      <c r="V279" s="97"/>
      <c r="W279" s="97"/>
      <c r="X279" s="97"/>
      <c r="Y279" s="166"/>
      <c r="Z279" s="166"/>
    </row>
    <row r="280" ht="11.25" customHeight="1">
      <c r="A280" s="95" t="s">
        <v>2983</v>
      </c>
      <c r="B280" s="81" t="s">
        <v>89</v>
      </c>
      <c r="C280" s="649" t="s">
        <v>5356</v>
      </c>
      <c r="D280" s="503" t="s">
        <v>5357</v>
      </c>
      <c r="E280" s="88" t="s">
        <v>5358</v>
      </c>
      <c r="F280" s="75">
        <v>2024.0</v>
      </c>
      <c r="G280" s="650">
        <v>50.0</v>
      </c>
      <c r="H280" s="595" t="s">
        <v>5359</v>
      </c>
      <c r="I280" s="6">
        <v>100.0</v>
      </c>
      <c r="J280" s="165" t="s">
        <v>5353</v>
      </c>
      <c r="K280" s="97"/>
      <c r="L280" s="97"/>
      <c r="M280" s="97"/>
      <c r="N280" s="97"/>
      <c r="O280" s="97"/>
      <c r="P280" s="97"/>
      <c r="Q280" s="97"/>
      <c r="R280" s="97"/>
      <c r="S280" s="97"/>
      <c r="T280" s="97"/>
      <c r="U280" s="97"/>
      <c r="V280" s="97"/>
      <c r="W280" s="97"/>
      <c r="X280" s="97"/>
      <c r="Y280" s="166"/>
      <c r="Z280" s="166"/>
    </row>
    <row r="281" ht="11.25" customHeight="1">
      <c r="A281" s="95" t="s">
        <v>2983</v>
      </c>
      <c r="B281" s="81" t="s">
        <v>89</v>
      </c>
      <c r="C281" s="147" t="s">
        <v>5360</v>
      </c>
      <c r="D281" s="554" t="s">
        <v>5361</v>
      </c>
      <c r="E281" s="219" t="s">
        <v>5362</v>
      </c>
      <c r="F281" s="81">
        <v>2024.0</v>
      </c>
      <c r="G281" s="650">
        <v>50.0</v>
      </c>
      <c r="H281" s="595" t="s">
        <v>5359</v>
      </c>
      <c r="I281" s="6">
        <v>100.0</v>
      </c>
      <c r="J281" s="165" t="s">
        <v>5353</v>
      </c>
      <c r="K281" s="97"/>
      <c r="L281" s="97"/>
      <c r="M281" s="97"/>
      <c r="N281" s="97"/>
      <c r="O281" s="97"/>
      <c r="P281" s="97"/>
      <c r="Q281" s="97"/>
      <c r="R281" s="97"/>
      <c r="S281" s="97"/>
      <c r="T281" s="97"/>
      <c r="U281" s="97"/>
      <c r="V281" s="97"/>
      <c r="W281" s="97"/>
      <c r="X281" s="97"/>
      <c r="Y281" s="166"/>
      <c r="Z281" s="166"/>
    </row>
    <row r="282" ht="11.25" customHeight="1">
      <c r="A282" s="95" t="s">
        <v>2983</v>
      </c>
      <c r="B282" s="81" t="s">
        <v>89</v>
      </c>
      <c r="C282" s="147" t="s">
        <v>5363</v>
      </c>
      <c r="D282" s="81" t="s">
        <v>5364</v>
      </c>
      <c r="E282" s="148" t="s">
        <v>5365</v>
      </c>
      <c r="F282" s="81">
        <v>2024.0</v>
      </c>
      <c r="G282" s="650">
        <v>50.0</v>
      </c>
      <c r="H282" s="595" t="s">
        <v>5359</v>
      </c>
      <c r="I282" s="6">
        <v>100.0</v>
      </c>
      <c r="J282" s="165" t="s">
        <v>5353</v>
      </c>
      <c r="K282" s="97"/>
      <c r="L282" s="97"/>
      <c r="M282" s="97"/>
      <c r="N282" s="97"/>
      <c r="O282" s="97"/>
      <c r="P282" s="97"/>
      <c r="Q282" s="97"/>
      <c r="R282" s="97"/>
      <c r="S282" s="97"/>
      <c r="T282" s="97"/>
      <c r="U282" s="97"/>
      <c r="V282" s="97"/>
      <c r="W282" s="97"/>
      <c r="X282" s="97"/>
      <c r="Y282" s="166"/>
      <c r="Z282" s="166"/>
    </row>
    <row r="283" ht="11.25" customHeight="1">
      <c r="A283" s="95" t="s">
        <v>2983</v>
      </c>
      <c r="B283" s="81" t="s">
        <v>89</v>
      </c>
      <c r="C283" s="147" t="s">
        <v>5366</v>
      </c>
      <c r="D283" s="101" t="s">
        <v>5367</v>
      </c>
      <c r="E283" s="148" t="s">
        <v>5368</v>
      </c>
      <c r="F283" s="101">
        <v>2024.0</v>
      </c>
      <c r="G283" s="123">
        <v>50.0</v>
      </c>
      <c r="H283" s="554" t="s">
        <v>5369</v>
      </c>
      <c r="I283" s="6">
        <v>75.0</v>
      </c>
      <c r="J283" s="165" t="s">
        <v>5353</v>
      </c>
      <c r="K283" s="97"/>
      <c r="L283" s="97"/>
      <c r="M283" s="97"/>
      <c r="N283" s="97"/>
      <c r="O283" s="97"/>
      <c r="P283" s="97"/>
      <c r="Q283" s="97"/>
      <c r="R283" s="97"/>
      <c r="S283" s="97"/>
      <c r="T283" s="97"/>
      <c r="U283" s="97"/>
      <c r="V283" s="97"/>
      <c r="W283" s="97"/>
      <c r="X283" s="97"/>
      <c r="Y283" s="166"/>
      <c r="Z283" s="166"/>
    </row>
    <row r="284" ht="11.25" customHeight="1">
      <c r="A284" s="95" t="s">
        <v>2983</v>
      </c>
      <c r="B284" s="81" t="s">
        <v>89</v>
      </c>
      <c r="C284" s="147" t="s">
        <v>5370</v>
      </c>
      <c r="D284" s="101" t="s">
        <v>5371</v>
      </c>
      <c r="E284" s="148" t="s">
        <v>5372</v>
      </c>
      <c r="F284" s="101">
        <v>2024.0</v>
      </c>
      <c r="G284" s="123">
        <v>50.0</v>
      </c>
      <c r="H284" s="554" t="s">
        <v>5373</v>
      </c>
      <c r="I284" s="6">
        <v>150.0</v>
      </c>
      <c r="J284" s="165" t="s">
        <v>5353</v>
      </c>
      <c r="K284" s="97"/>
      <c r="L284" s="97"/>
      <c r="M284" s="97"/>
      <c r="N284" s="97"/>
      <c r="O284" s="97"/>
      <c r="P284" s="97"/>
      <c r="Q284" s="97"/>
      <c r="R284" s="97"/>
      <c r="S284" s="97"/>
      <c r="T284" s="97"/>
      <c r="U284" s="97"/>
      <c r="V284" s="97"/>
      <c r="W284" s="97"/>
      <c r="X284" s="97"/>
      <c r="Y284" s="166"/>
      <c r="Z284" s="166"/>
    </row>
    <row r="285" ht="11.25" customHeight="1">
      <c r="A285" s="95" t="s">
        <v>2983</v>
      </c>
      <c r="B285" s="81" t="s">
        <v>89</v>
      </c>
      <c r="C285" s="147" t="s">
        <v>5374</v>
      </c>
      <c r="D285" s="101" t="s">
        <v>5350</v>
      </c>
      <c r="E285" s="148" t="s">
        <v>5375</v>
      </c>
      <c r="F285" s="101">
        <v>2024.0</v>
      </c>
      <c r="G285" s="123">
        <v>50.0</v>
      </c>
      <c r="H285" s="554" t="s">
        <v>5376</v>
      </c>
      <c r="I285" s="6">
        <v>300.0</v>
      </c>
      <c r="J285" s="165" t="s">
        <v>5353</v>
      </c>
      <c r="K285" s="97"/>
      <c r="L285" s="97"/>
      <c r="M285" s="97"/>
      <c r="N285" s="97"/>
      <c r="O285" s="97"/>
      <c r="P285" s="97"/>
      <c r="Q285" s="97"/>
      <c r="R285" s="97"/>
      <c r="S285" s="97"/>
      <c r="T285" s="97"/>
      <c r="U285" s="97"/>
      <c r="V285" s="97"/>
      <c r="W285" s="97"/>
      <c r="X285" s="97"/>
      <c r="Y285" s="166"/>
      <c r="Z285" s="166"/>
    </row>
    <row r="286" ht="11.25" customHeight="1">
      <c r="A286" s="95" t="s">
        <v>2983</v>
      </c>
      <c r="B286" s="81" t="s">
        <v>89</v>
      </c>
      <c r="C286" s="147" t="s">
        <v>573</v>
      </c>
      <c r="D286" s="101" t="s">
        <v>477</v>
      </c>
      <c r="E286" s="148" t="s">
        <v>5377</v>
      </c>
      <c r="F286" s="645">
        <v>45612.0</v>
      </c>
      <c r="G286" s="123">
        <v>10.0</v>
      </c>
      <c r="H286" s="554">
        <v>50.0</v>
      </c>
      <c r="I286" s="6">
        <v>50.0</v>
      </c>
      <c r="J286" s="165" t="s">
        <v>5353</v>
      </c>
      <c r="K286" s="97"/>
      <c r="L286" s="97"/>
      <c r="M286" s="97"/>
      <c r="N286" s="97"/>
      <c r="O286" s="97"/>
      <c r="P286" s="97"/>
      <c r="Q286" s="97"/>
      <c r="R286" s="97"/>
      <c r="S286" s="97"/>
      <c r="T286" s="97"/>
      <c r="U286" s="97"/>
      <c r="V286" s="97"/>
      <c r="W286" s="97"/>
      <c r="X286" s="97"/>
      <c r="Y286" s="166"/>
      <c r="Z286" s="166"/>
    </row>
    <row r="287" ht="11.25" customHeight="1">
      <c r="A287" s="95" t="s">
        <v>2983</v>
      </c>
      <c r="B287" s="81" t="s">
        <v>89</v>
      </c>
      <c r="C287" s="147" t="s">
        <v>5378</v>
      </c>
      <c r="D287" s="101" t="s">
        <v>477</v>
      </c>
      <c r="E287" s="148" t="s">
        <v>5379</v>
      </c>
      <c r="F287" s="645">
        <v>45520.0</v>
      </c>
      <c r="G287" s="123">
        <v>10.0</v>
      </c>
      <c r="H287" s="554">
        <v>50.0</v>
      </c>
      <c r="I287" s="6">
        <v>50.0</v>
      </c>
      <c r="J287" s="165" t="s">
        <v>5353</v>
      </c>
      <c r="K287" s="97"/>
      <c r="L287" s="97"/>
      <c r="M287" s="97"/>
      <c r="N287" s="97"/>
      <c r="O287" s="97"/>
      <c r="P287" s="97"/>
      <c r="Q287" s="97"/>
      <c r="R287" s="97"/>
      <c r="S287" s="97"/>
      <c r="T287" s="97"/>
      <c r="U287" s="97"/>
      <c r="V287" s="97"/>
      <c r="W287" s="97"/>
      <c r="X287" s="97"/>
      <c r="Y287" s="166"/>
      <c r="Z287" s="166"/>
    </row>
    <row r="288" ht="11.25" customHeight="1">
      <c r="A288" s="95" t="s">
        <v>2983</v>
      </c>
      <c r="B288" s="81" t="s">
        <v>89</v>
      </c>
      <c r="C288" s="147" t="s">
        <v>5378</v>
      </c>
      <c r="D288" s="101" t="s">
        <v>477</v>
      </c>
      <c r="E288" s="148" t="s">
        <v>5379</v>
      </c>
      <c r="F288" s="645">
        <v>45424.0</v>
      </c>
      <c r="G288" s="123">
        <v>10.0</v>
      </c>
      <c r="H288" s="554">
        <v>50.0</v>
      </c>
      <c r="I288" s="6">
        <v>50.0</v>
      </c>
      <c r="J288" s="165" t="s">
        <v>5353</v>
      </c>
      <c r="K288" s="97"/>
      <c r="L288" s="97"/>
      <c r="M288" s="97"/>
      <c r="N288" s="97"/>
      <c r="O288" s="97"/>
      <c r="P288" s="97"/>
      <c r="Q288" s="97"/>
      <c r="R288" s="97"/>
      <c r="S288" s="97"/>
      <c r="T288" s="97"/>
      <c r="U288" s="97"/>
      <c r="V288" s="97"/>
      <c r="W288" s="97"/>
      <c r="X288" s="97"/>
      <c r="Y288" s="166"/>
      <c r="Z288" s="166"/>
    </row>
    <row r="289" ht="11.25" customHeight="1">
      <c r="A289" s="95" t="s">
        <v>2983</v>
      </c>
      <c r="B289" s="81" t="s">
        <v>89</v>
      </c>
      <c r="C289" s="147" t="s">
        <v>573</v>
      </c>
      <c r="D289" s="101" t="s">
        <v>477</v>
      </c>
      <c r="E289" s="148" t="s">
        <v>5377</v>
      </c>
      <c r="F289" s="645">
        <v>45629.0</v>
      </c>
      <c r="G289" s="123">
        <v>10.0</v>
      </c>
      <c r="H289" s="554">
        <v>50.0</v>
      </c>
      <c r="I289" s="6">
        <v>50.0</v>
      </c>
      <c r="J289" s="165" t="s">
        <v>5353</v>
      </c>
      <c r="K289" s="97"/>
      <c r="L289" s="97"/>
      <c r="M289" s="97"/>
      <c r="N289" s="97"/>
      <c r="O289" s="97"/>
      <c r="P289" s="97"/>
      <c r="Q289" s="97"/>
      <c r="R289" s="97"/>
      <c r="S289" s="97"/>
      <c r="T289" s="97"/>
      <c r="U289" s="97"/>
      <c r="V289" s="97"/>
      <c r="W289" s="97"/>
      <c r="X289" s="97"/>
      <c r="Y289" s="166"/>
      <c r="Z289" s="166"/>
    </row>
    <row r="290" ht="11.25" customHeight="1">
      <c r="A290" s="95" t="s">
        <v>2983</v>
      </c>
      <c r="B290" s="81" t="s">
        <v>89</v>
      </c>
      <c r="C290" s="147" t="s">
        <v>5380</v>
      </c>
      <c r="D290" s="101" t="s">
        <v>477</v>
      </c>
      <c r="E290" s="148" t="s">
        <v>5381</v>
      </c>
      <c r="F290" s="645">
        <v>45312.0</v>
      </c>
      <c r="G290" s="123">
        <v>10.0</v>
      </c>
      <c r="H290" s="554">
        <v>50.0</v>
      </c>
      <c r="I290" s="6">
        <v>50.0</v>
      </c>
      <c r="J290" s="165" t="s">
        <v>5353</v>
      </c>
      <c r="K290" s="97"/>
      <c r="L290" s="97"/>
      <c r="M290" s="97"/>
      <c r="N290" s="97"/>
      <c r="O290" s="97"/>
      <c r="P290" s="97"/>
      <c r="Q290" s="97"/>
      <c r="R290" s="97"/>
      <c r="S290" s="97"/>
      <c r="T290" s="97"/>
      <c r="U290" s="97"/>
      <c r="V290" s="97"/>
      <c r="W290" s="97"/>
      <c r="X290" s="97"/>
      <c r="Y290" s="166"/>
      <c r="Z290" s="166"/>
    </row>
    <row r="291" ht="11.25" customHeight="1">
      <c r="A291" s="95" t="s">
        <v>2983</v>
      </c>
      <c r="B291" s="81" t="s">
        <v>89</v>
      </c>
      <c r="C291" s="147" t="s">
        <v>5382</v>
      </c>
      <c r="D291" s="101" t="s">
        <v>477</v>
      </c>
      <c r="E291" s="148" t="s">
        <v>5383</v>
      </c>
      <c r="F291" s="645">
        <v>45621.0</v>
      </c>
      <c r="G291" s="123">
        <v>10.0</v>
      </c>
      <c r="H291" s="554">
        <v>50.0</v>
      </c>
      <c r="I291" s="6">
        <v>50.0</v>
      </c>
      <c r="J291" s="165" t="s">
        <v>5353</v>
      </c>
      <c r="K291" s="97"/>
      <c r="L291" s="97"/>
      <c r="M291" s="97"/>
      <c r="N291" s="97"/>
      <c r="O291" s="97"/>
      <c r="P291" s="97"/>
      <c r="Q291" s="97"/>
      <c r="R291" s="97"/>
      <c r="S291" s="97"/>
      <c r="T291" s="97"/>
      <c r="U291" s="97"/>
      <c r="V291" s="97"/>
      <c r="W291" s="97"/>
      <c r="X291" s="97"/>
      <c r="Y291" s="166"/>
      <c r="Z291" s="166"/>
    </row>
    <row r="292" ht="11.25" customHeight="1">
      <c r="A292" s="95" t="s">
        <v>2983</v>
      </c>
      <c r="B292" s="81" t="s">
        <v>89</v>
      </c>
      <c r="C292" s="147" t="s">
        <v>5326</v>
      </c>
      <c r="D292" s="101" t="s">
        <v>477</v>
      </c>
      <c r="E292" s="148" t="s">
        <v>5384</v>
      </c>
      <c r="F292" s="645">
        <v>45569.0</v>
      </c>
      <c r="G292" s="123">
        <v>10.0</v>
      </c>
      <c r="H292" s="554">
        <v>50.0</v>
      </c>
      <c r="I292" s="6">
        <v>50.0</v>
      </c>
      <c r="J292" s="165" t="s">
        <v>5353</v>
      </c>
      <c r="K292" s="97"/>
      <c r="L292" s="97"/>
      <c r="M292" s="97"/>
      <c r="N292" s="97"/>
      <c r="O292" s="97"/>
      <c r="P292" s="97"/>
      <c r="Q292" s="97"/>
      <c r="R292" s="97"/>
      <c r="S292" s="97"/>
      <c r="T292" s="97"/>
      <c r="U292" s="97"/>
      <c r="V292" s="97"/>
      <c r="W292" s="97"/>
      <c r="X292" s="97"/>
      <c r="Y292" s="166"/>
      <c r="Z292" s="166"/>
    </row>
    <row r="293" ht="11.25" customHeight="1">
      <c r="A293" s="95" t="s">
        <v>2983</v>
      </c>
      <c r="B293" s="81" t="s">
        <v>89</v>
      </c>
      <c r="C293" s="651" t="s">
        <v>5385</v>
      </c>
      <c r="D293" s="101" t="s">
        <v>5350</v>
      </c>
      <c r="E293" s="148" t="s">
        <v>5386</v>
      </c>
      <c r="F293" s="645">
        <v>45641.0</v>
      </c>
      <c r="G293" s="123">
        <v>10.0</v>
      </c>
      <c r="H293" s="554">
        <v>50.0</v>
      </c>
      <c r="I293" s="6">
        <v>50.0</v>
      </c>
      <c r="J293" s="165" t="s">
        <v>5353</v>
      </c>
      <c r="K293" s="97"/>
      <c r="L293" s="97"/>
      <c r="M293" s="97"/>
      <c r="N293" s="97"/>
      <c r="O293" s="97"/>
      <c r="P293" s="97"/>
      <c r="Q293" s="97"/>
      <c r="R293" s="97"/>
      <c r="S293" s="97"/>
      <c r="T293" s="97"/>
      <c r="U293" s="97"/>
      <c r="V293" s="97"/>
      <c r="W293" s="97"/>
      <c r="X293" s="97"/>
      <c r="Y293" s="166"/>
      <c r="Z293" s="166"/>
    </row>
    <row r="294" ht="11.25" customHeight="1">
      <c r="A294" s="95" t="s">
        <v>2983</v>
      </c>
      <c r="B294" s="81" t="s">
        <v>89</v>
      </c>
      <c r="C294" s="147" t="s">
        <v>5387</v>
      </c>
      <c r="D294" s="101" t="s">
        <v>477</v>
      </c>
      <c r="E294" s="148" t="s">
        <v>5388</v>
      </c>
      <c r="F294" s="645">
        <v>45595.0</v>
      </c>
      <c r="G294" s="123">
        <v>10.0</v>
      </c>
      <c r="H294" s="554">
        <v>50.0</v>
      </c>
      <c r="I294" s="6">
        <v>50.0</v>
      </c>
      <c r="J294" s="165" t="s">
        <v>5353</v>
      </c>
      <c r="K294" s="97"/>
      <c r="L294" s="97"/>
      <c r="M294" s="97"/>
      <c r="N294" s="97"/>
      <c r="O294" s="97"/>
      <c r="P294" s="97"/>
      <c r="Q294" s="97"/>
      <c r="R294" s="97"/>
      <c r="S294" s="97"/>
      <c r="T294" s="97"/>
      <c r="U294" s="97"/>
      <c r="V294" s="97"/>
      <c r="W294" s="97"/>
      <c r="X294" s="97"/>
      <c r="Y294" s="166"/>
      <c r="Z294" s="166"/>
    </row>
    <row r="295" ht="11.25" customHeight="1">
      <c r="A295" s="95" t="s">
        <v>2983</v>
      </c>
      <c r="B295" s="81" t="s">
        <v>89</v>
      </c>
      <c r="C295" s="147" t="s">
        <v>5389</v>
      </c>
      <c r="D295" s="101" t="s">
        <v>477</v>
      </c>
      <c r="E295" s="148" t="s">
        <v>5390</v>
      </c>
      <c r="F295" s="645">
        <v>45562.0</v>
      </c>
      <c r="G295" s="123">
        <v>10.0</v>
      </c>
      <c r="H295" s="554">
        <v>50.0</v>
      </c>
      <c r="I295" s="6">
        <v>50.0</v>
      </c>
      <c r="J295" s="165" t="s">
        <v>5353</v>
      </c>
      <c r="K295" s="97"/>
      <c r="L295" s="97"/>
      <c r="M295" s="97"/>
      <c r="N295" s="97"/>
      <c r="O295" s="97"/>
      <c r="P295" s="97"/>
      <c r="Q295" s="97"/>
      <c r="R295" s="97"/>
      <c r="S295" s="97"/>
      <c r="T295" s="97"/>
      <c r="U295" s="97"/>
      <c r="V295" s="97"/>
      <c r="W295" s="97"/>
      <c r="X295" s="97"/>
      <c r="Y295" s="166"/>
      <c r="Z295" s="166"/>
    </row>
    <row r="296" ht="11.25" customHeight="1">
      <c r="A296" s="95" t="s">
        <v>2983</v>
      </c>
      <c r="B296" s="81" t="s">
        <v>89</v>
      </c>
      <c r="C296" s="147" t="s">
        <v>5030</v>
      </c>
      <c r="D296" s="101" t="s">
        <v>477</v>
      </c>
      <c r="E296" s="148" t="s">
        <v>5391</v>
      </c>
      <c r="F296" s="645">
        <v>45485.0</v>
      </c>
      <c r="G296" s="123">
        <v>10.0</v>
      </c>
      <c r="H296" s="554">
        <v>50.0</v>
      </c>
      <c r="I296" s="6">
        <v>50.0</v>
      </c>
      <c r="J296" s="165" t="s">
        <v>5353</v>
      </c>
      <c r="K296" s="97"/>
      <c r="L296" s="97"/>
      <c r="M296" s="97"/>
      <c r="N296" s="97"/>
      <c r="O296" s="97"/>
      <c r="P296" s="97"/>
      <c r="Q296" s="97"/>
      <c r="R296" s="97"/>
      <c r="S296" s="97"/>
      <c r="T296" s="97"/>
      <c r="U296" s="97"/>
      <c r="V296" s="97"/>
      <c r="W296" s="97"/>
      <c r="X296" s="97"/>
      <c r="Y296" s="166"/>
      <c r="Z296" s="166"/>
    </row>
    <row r="297" ht="11.25" customHeight="1">
      <c r="A297" s="95" t="s">
        <v>2983</v>
      </c>
      <c r="B297" s="81" t="s">
        <v>89</v>
      </c>
      <c r="C297" s="147" t="s">
        <v>5392</v>
      </c>
      <c r="D297" s="101" t="s">
        <v>477</v>
      </c>
      <c r="E297" s="148" t="s">
        <v>5393</v>
      </c>
      <c r="F297" s="645">
        <v>45303.0</v>
      </c>
      <c r="G297" s="123">
        <v>10.0</v>
      </c>
      <c r="H297" s="554">
        <v>50.0</v>
      </c>
      <c r="I297" s="6">
        <v>50.0</v>
      </c>
      <c r="J297" s="165" t="s">
        <v>5353</v>
      </c>
      <c r="K297" s="97"/>
      <c r="L297" s="97"/>
      <c r="M297" s="97"/>
      <c r="N297" s="97"/>
      <c r="O297" s="97"/>
      <c r="P297" s="97"/>
      <c r="Q297" s="97"/>
      <c r="R297" s="97"/>
      <c r="S297" s="97"/>
      <c r="T297" s="97"/>
      <c r="U297" s="97"/>
      <c r="V297" s="97"/>
      <c r="W297" s="97"/>
      <c r="X297" s="97"/>
      <c r="Y297" s="166"/>
      <c r="Z297" s="166"/>
    </row>
    <row r="298" ht="11.25" customHeight="1">
      <c r="A298" s="95" t="s">
        <v>2983</v>
      </c>
      <c r="B298" s="81" t="s">
        <v>89</v>
      </c>
      <c r="C298" s="147" t="s">
        <v>5030</v>
      </c>
      <c r="D298" s="101" t="s">
        <v>477</v>
      </c>
      <c r="E298" s="148" t="s">
        <v>5394</v>
      </c>
      <c r="F298" s="645">
        <v>45450.0</v>
      </c>
      <c r="G298" s="123">
        <v>10.0</v>
      </c>
      <c r="H298" s="554">
        <v>50.0</v>
      </c>
      <c r="I298" s="6">
        <v>50.0</v>
      </c>
      <c r="J298" s="165" t="s">
        <v>5353</v>
      </c>
      <c r="K298" s="97"/>
      <c r="L298" s="97"/>
      <c r="M298" s="97"/>
      <c r="N298" s="97"/>
      <c r="O298" s="97"/>
      <c r="P298" s="97"/>
      <c r="Q298" s="97"/>
      <c r="R298" s="97"/>
      <c r="S298" s="97"/>
      <c r="T298" s="97"/>
      <c r="U298" s="97"/>
      <c r="V298" s="97"/>
      <c r="W298" s="97"/>
      <c r="X298" s="97"/>
      <c r="Y298" s="166"/>
      <c r="Z298" s="166"/>
    </row>
    <row r="299" ht="11.25" customHeight="1">
      <c r="A299" s="95" t="s">
        <v>113</v>
      </c>
      <c r="B299" s="81" t="s">
        <v>89</v>
      </c>
      <c r="C299" s="652" t="s">
        <v>3858</v>
      </c>
      <c r="D299" s="261" t="s">
        <v>5395</v>
      </c>
      <c r="E299" s="100" t="s">
        <v>5347</v>
      </c>
      <c r="F299" s="81"/>
      <c r="G299" s="81">
        <v>100.0</v>
      </c>
      <c r="H299" s="247" t="s">
        <v>5396</v>
      </c>
      <c r="I299" s="81">
        <v>150.0</v>
      </c>
      <c r="J299" s="95" t="s">
        <v>113</v>
      </c>
      <c r="K299" s="97"/>
      <c r="L299" s="97"/>
      <c r="M299" s="97"/>
      <c r="N299" s="97"/>
      <c r="O299" s="97"/>
      <c r="P299" s="97"/>
      <c r="Q299" s="97"/>
      <c r="R299" s="97"/>
      <c r="S299" s="97"/>
      <c r="T299" s="97"/>
      <c r="U299" s="97"/>
      <c r="V299" s="97"/>
      <c r="W299" s="97"/>
      <c r="X299" s="97"/>
      <c r="Y299" s="166"/>
      <c r="Z299" s="166"/>
    </row>
    <row r="300" ht="11.25" customHeight="1">
      <c r="A300" s="95" t="s">
        <v>115</v>
      </c>
      <c r="B300" s="81" t="s">
        <v>89</v>
      </c>
      <c r="C300" s="100" t="s">
        <v>5397</v>
      </c>
      <c r="D300" s="81" t="s">
        <v>1001</v>
      </c>
      <c r="E300" s="148" t="s">
        <v>5398</v>
      </c>
      <c r="F300" s="81" t="s">
        <v>5399</v>
      </c>
      <c r="G300" s="81">
        <v>50.0</v>
      </c>
      <c r="H300" s="247" t="s">
        <v>5400</v>
      </c>
      <c r="I300" s="6">
        <v>50.0</v>
      </c>
      <c r="J300" s="95" t="s">
        <v>115</v>
      </c>
      <c r="K300" s="97"/>
      <c r="L300" s="97"/>
      <c r="M300" s="97"/>
      <c r="N300" s="97"/>
      <c r="O300" s="97"/>
      <c r="P300" s="97"/>
      <c r="Q300" s="97"/>
      <c r="R300" s="97"/>
      <c r="S300" s="97"/>
      <c r="T300" s="97"/>
      <c r="U300" s="97"/>
      <c r="V300" s="97"/>
      <c r="W300" s="97"/>
      <c r="X300" s="97"/>
      <c r="Y300" s="166"/>
      <c r="Z300" s="166"/>
    </row>
    <row r="301" ht="11.25" customHeight="1">
      <c r="A301" s="93" t="s">
        <v>115</v>
      </c>
      <c r="B301" s="101" t="s">
        <v>89</v>
      </c>
      <c r="C301" s="147" t="s">
        <v>5401</v>
      </c>
      <c r="D301" s="75" t="s">
        <v>1001</v>
      </c>
      <c r="E301" s="260" t="s">
        <v>5402</v>
      </c>
      <c r="F301" s="75" t="s">
        <v>5403</v>
      </c>
      <c r="G301" s="523">
        <v>50.0</v>
      </c>
      <c r="H301" s="524" t="s">
        <v>5400</v>
      </c>
      <c r="I301" s="6">
        <v>50.0</v>
      </c>
      <c r="J301" s="95" t="s">
        <v>115</v>
      </c>
      <c r="K301" s="97"/>
      <c r="L301" s="97"/>
      <c r="M301" s="97"/>
      <c r="N301" s="97"/>
      <c r="O301" s="97"/>
      <c r="P301" s="97"/>
      <c r="Q301" s="97"/>
      <c r="R301" s="97"/>
      <c r="S301" s="97"/>
      <c r="T301" s="97"/>
      <c r="U301" s="97"/>
      <c r="V301" s="97"/>
      <c r="W301" s="97"/>
      <c r="X301" s="97"/>
      <c r="Y301" s="166"/>
      <c r="Z301" s="166"/>
    </row>
    <row r="302" ht="11.25" customHeight="1">
      <c r="A302" s="93" t="s">
        <v>115</v>
      </c>
      <c r="B302" s="101" t="s">
        <v>89</v>
      </c>
      <c r="C302" s="147" t="s">
        <v>5404</v>
      </c>
      <c r="D302" s="81" t="s">
        <v>1001</v>
      </c>
      <c r="E302" s="148" t="s">
        <v>5405</v>
      </c>
      <c r="F302" s="81" t="s">
        <v>5406</v>
      </c>
      <c r="G302" s="82">
        <v>50.0</v>
      </c>
      <c r="H302" s="250" t="s">
        <v>5400</v>
      </c>
      <c r="I302" s="6">
        <v>50.0</v>
      </c>
      <c r="J302" s="95" t="s">
        <v>115</v>
      </c>
      <c r="K302" s="97"/>
      <c r="L302" s="97"/>
      <c r="M302" s="97"/>
      <c r="N302" s="97"/>
      <c r="O302" s="97"/>
      <c r="P302" s="97"/>
      <c r="Q302" s="97"/>
      <c r="R302" s="97"/>
      <c r="S302" s="97"/>
      <c r="T302" s="97"/>
      <c r="U302" s="97"/>
      <c r="V302" s="97"/>
      <c r="W302" s="97"/>
      <c r="X302" s="97"/>
      <c r="Y302" s="166"/>
      <c r="Z302" s="166"/>
    </row>
    <row r="303" ht="11.25" customHeight="1">
      <c r="A303" s="95" t="s">
        <v>5407</v>
      </c>
      <c r="B303" s="81" t="s">
        <v>89</v>
      </c>
      <c r="C303" s="100" t="s">
        <v>5408</v>
      </c>
      <c r="D303" s="81" t="s">
        <v>5409</v>
      </c>
      <c r="E303" s="148" t="s">
        <v>5410</v>
      </c>
      <c r="F303" s="81" t="s">
        <v>5411</v>
      </c>
      <c r="G303" s="81">
        <v>50.0</v>
      </c>
      <c r="H303" s="247">
        <v>2.0</v>
      </c>
      <c r="I303" s="81">
        <v>200.0</v>
      </c>
      <c r="J303" s="95" t="s">
        <v>5407</v>
      </c>
      <c r="K303" s="97"/>
      <c r="L303" s="97"/>
      <c r="M303" s="97"/>
      <c r="N303" s="97"/>
      <c r="O303" s="97"/>
      <c r="P303" s="97"/>
      <c r="Q303" s="97"/>
      <c r="R303" s="97"/>
      <c r="S303" s="97"/>
      <c r="T303" s="97"/>
      <c r="U303" s="97"/>
      <c r="V303" s="97"/>
      <c r="W303" s="97"/>
      <c r="X303" s="97"/>
      <c r="Y303" s="166"/>
      <c r="Z303" s="166"/>
    </row>
    <row r="304" ht="11.25" customHeight="1">
      <c r="A304" s="95" t="s">
        <v>5407</v>
      </c>
      <c r="B304" s="81" t="s">
        <v>89</v>
      </c>
      <c r="C304" s="147" t="s">
        <v>5412</v>
      </c>
      <c r="D304" s="75" t="s">
        <v>3870</v>
      </c>
      <c r="E304" s="260" t="s">
        <v>5413</v>
      </c>
      <c r="F304" s="75" t="s">
        <v>5411</v>
      </c>
      <c r="G304" s="523">
        <v>50.0</v>
      </c>
      <c r="H304" s="653">
        <v>1.0</v>
      </c>
      <c r="I304" s="81">
        <v>50.0</v>
      </c>
      <c r="J304" s="95" t="s">
        <v>5407</v>
      </c>
      <c r="K304" s="97"/>
      <c r="L304" s="97"/>
      <c r="M304" s="97"/>
      <c r="N304" s="97"/>
      <c r="O304" s="97"/>
      <c r="P304" s="97"/>
      <c r="Q304" s="97"/>
      <c r="R304" s="97"/>
      <c r="S304" s="97"/>
      <c r="T304" s="97"/>
      <c r="U304" s="97"/>
      <c r="V304" s="97"/>
      <c r="W304" s="97"/>
      <c r="X304" s="97"/>
      <c r="Y304" s="166"/>
      <c r="Z304" s="166"/>
    </row>
    <row r="305" ht="11.25" customHeight="1">
      <c r="A305" s="93" t="s">
        <v>5407</v>
      </c>
      <c r="B305" s="101" t="s">
        <v>89</v>
      </c>
      <c r="C305" s="147" t="s">
        <v>5414</v>
      </c>
      <c r="D305" s="81" t="s">
        <v>1001</v>
      </c>
      <c r="E305" s="148" t="s">
        <v>5415</v>
      </c>
      <c r="F305" s="81" t="s">
        <v>5416</v>
      </c>
      <c r="G305" s="82">
        <v>50.0</v>
      </c>
      <c r="H305" s="250"/>
      <c r="I305" s="81">
        <v>50.0</v>
      </c>
      <c r="J305" s="95" t="s">
        <v>5407</v>
      </c>
      <c r="K305" s="97"/>
      <c r="L305" s="97"/>
      <c r="M305" s="97"/>
      <c r="N305" s="97"/>
      <c r="O305" s="97"/>
      <c r="P305" s="97"/>
      <c r="Q305" s="97"/>
      <c r="R305" s="97"/>
      <c r="S305" s="97"/>
      <c r="T305" s="97"/>
      <c r="U305" s="97"/>
      <c r="V305" s="97"/>
      <c r="W305" s="97"/>
      <c r="X305" s="97"/>
      <c r="Y305" s="166"/>
      <c r="Z305" s="166"/>
    </row>
    <row r="306" ht="11.25" customHeight="1">
      <c r="A306" s="93" t="s">
        <v>5407</v>
      </c>
      <c r="B306" s="101" t="s">
        <v>89</v>
      </c>
      <c r="C306" s="147" t="s">
        <v>5417</v>
      </c>
      <c r="D306" s="81" t="s">
        <v>3870</v>
      </c>
      <c r="E306" s="148" t="s">
        <v>5418</v>
      </c>
      <c r="F306" s="81" t="s">
        <v>5419</v>
      </c>
      <c r="G306" s="82">
        <v>10.0</v>
      </c>
      <c r="H306" s="250"/>
      <c r="I306" s="81">
        <v>10.0</v>
      </c>
      <c r="J306" s="95" t="s">
        <v>5407</v>
      </c>
      <c r="K306" s="97"/>
      <c r="L306" s="97"/>
      <c r="M306" s="97"/>
      <c r="N306" s="97"/>
      <c r="O306" s="97"/>
      <c r="P306" s="97"/>
      <c r="Q306" s="97"/>
      <c r="R306" s="97"/>
      <c r="S306" s="97"/>
      <c r="T306" s="97"/>
      <c r="U306" s="97"/>
      <c r="V306" s="97"/>
      <c r="W306" s="97"/>
      <c r="X306" s="97"/>
      <c r="Y306" s="166"/>
      <c r="Z306" s="166"/>
    </row>
    <row r="307" ht="11.25" customHeight="1">
      <c r="A307" s="93" t="s">
        <v>5407</v>
      </c>
      <c r="B307" s="101" t="s">
        <v>89</v>
      </c>
      <c r="C307" s="147" t="s">
        <v>5420</v>
      </c>
      <c r="D307" s="101" t="s">
        <v>1001</v>
      </c>
      <c r="E307" s="148" t="s">
        <v>5421</v>
      </c>
      <c r="F307" s="101" t="s">
        <v>5419</v>
      </c>
      <c r="G307" s="123">
        <v>50.0</v>
      </c>
      <c r="H307" s="412"/>
      <c r="I307" s="81">
        <v>50.0</v>
      </c>
      <c r="J307" s="95" t="s">
        <v>5407</v>
      </c>
      <c r="K307" s="97"/>
      <c r="L307" s="97"/>
      <c r="M307" s="97"/>
      <c r="N307" s="97"/>
      <c r="O307" s="97"/>
      <c r="P307" s="97"/>
      <c r="Q307" s="97"/>
      <c r="R307" s="97"/>
      <c r="S307" s="97"/>
      <c r="T307" s="97"/>
      <c r="U307" s="97"/>
      <c r="V307" s="97"/>
      <c r="W307" s="97"/>
      <c r="X307" s="97"/>
      <c r="Y307" s="166"/>
      <c r="Z307" s="166"/>
    </row>
    <row r="308" ht="11.25" customHeight="1">
      <c r="A308" s="93" t="s">
        <v>5407</v>
      </c>
      <c r="B308" s="101" t="s">
        <v>89</v>
      </c>
      <c r="C308" s="147" t="s">
        <v>5389</v>
      </c>
      <c r="D308" s="101" t="s">
        <v>1001</v>
      </c>
      <c r="E308" s="147" t="s">
        <v>5422</v>
      </c>
      <c r="F308" s="101" t="s">
        <v>5419</v>
      </c>
      <c r="G308" s="123">
        <v>50.0</v>
      </c>
      <c r="H308" s="412"/>
      <c r="I308" s="81">
        <v>50.0</v>
      </c>
      <c r="J308" s="95" t="s">
        <v>5407</v>
      </c>
      <c r="K308" s="97"/>
      <c r="L308" s="97"/>
      <c r="M308" s="97"/>
      <c r="N308" s="97"/>
      <c r="O308" s="97"/>
      <c r="P308" s="97"/>
      <c r="Q308" s="97"/>
      <c r="R308" s="97"/>
      <c r="S308" s="97"/>
      <c r="T308" s="97"/>
      <c r="U308" s="97"/>
      <c r="V308" s="97"/>
      <c r="W308" s="97"/>
      <c r="X308" s="97"/>
      <c r="Y308" s="166"/>
      <c r="Z308" s="166"/>
    </row>
    <row r="309" ht="11.25" customHeight="1">
      <c r="A309" s="93" t="s">
        <v>5407</v>
      </c>
      <c r="B309" s="101" t="s">
        <v>89</v>
      </c>
      <c r="C309" s="147" t="s">
        <v>5423</v>
      </c>
      <c r="D309" s="101" t="s">
        <v>1001</v>
      </c>
      <c r="E309" s="148" t="s">
        <v>5424</v>
      </c>
      <c r="F309" s="101" t="s">
        <v>5419</v>
      </c>
      <c r="G309" s="123">
        <v>50.0</v>
      </c>
      <c r="H309" s="412"/>
      <c r="I309" s="81">
        <v>50.0</v>
      </c>
      <c r="J309" s="95" t="s">
        <v>5407</v>
      </c>
      <c r="K309" s="97"/>
      <c r="L309" s="97"/>
      <c r="M309" s="97"/>
      <c r="N309" s="97"/>
      <c r="O309" s="97"/>
      <c r="P309" s="97"/>
      <c r="Q309" s="97"/>
      <c r="R309" s="97"/>
      <c r="S309" s="97"/>
      <c r="T309" s="97"/>
      <c r="U309" s="97"/>
      <c r="V309" s="97"/>
      <c r="W309" s="97"/>
      <c r="X309" s="97"/>
      <c r="Y309" s="166"/>
      <c r="Z309" s="166"/>
    </row>
    <row r="310" ht="11.25" customHeight="1">
      <c r="A310" s="93" t="s">
        <v>5407</v>
      </c>
      <c r="B310" s="101" t="s">
        <v>89</v>
      </c>
      <c r="C310" s="147" t="s">
        <v>5425</v>
      </c>
      <c r="D310" s="101" t="s">
        <v>1001</v>
      </c>
      <c r="E310" s="148" t="s">
        <v>5426</v>
      </c>
      <c r="F310" s="101" t="s">
        <v>5427</v>
      </c>
      <c r="G310" s="123">
        <v>50.0</v>
      </c>
      <c r="H310" s="412"/>
      <c r="I310" s="81">
        <v>50.0</v>
      </c>
      <c r="J310" s="95" t="s">
        <v>5407</v>
      </c>
      <c r="K310" s="97"/>
      <c r="L310" s="97"/>
      <c r="M310" s="97"/>
      <c r="N310" s="97"/>
      <c r="O310" s="97"/>
      <c r="P310" s="97"/>
      <c r="Q310" s="97"/>
      <c r="R310" s="97"/>
      <c r="S310" s="97"/>
      <c r="T310" s="97"/>
      <c r="U310" s="97"/>
      <c r="V310" s="97"/>
      <c r="W310" s="97"/>
      <c r="X310" s="97"/>
      <c r="Y310" s="166"/>
      <c r="Z310" s="166"/>
    </row>
    <row r="311" ht="11.25" customHeight="1">
      <c r="A311" s="93" t="s">
        <v>5407</v>
      </c>
      <c r="B311" s="101" t="s">
        <v>89</v>
      </c>
      <c r="C311" s="147" t="s">
        <v>5298</v>
      </c>
      <c r="D311" s="101" t="s">
        <v>2973</v>
      </c>
      <c r="E311" s="148" t="s">
        <v>5299</v>
      </c>
      <c r="F311" s="101" t="s">
        <v>5428</v>
      </c>
      <c r="G311" s="123">
        <v>50.0</v>
      </c>
      <c r="H311" s="412"/>
      <c r="I311" s="81">
        <v>50.0</v>
      </c>
      <c r="J311" s="95" t="s">
        <v>5407</v>
      </c>
      <c r="K311" s="97"/>
      <c r="L311" s="97"/>
      <c r="M311" s="97"/>
      <c r="N311" s="97"/>
      <c r="O311" s="97"/>
      <c r="P311" s="97"/>
      <c r="Q311" s="97"/>
      <c r="R311" s="97"/>
      <c r="S311" s="97"/>
      <c r="T311" s="97"/>
      <c r="U311" s="97"/>
      <c r="V311" s="97"/>
      <c r="W311" s="97"/>
      <c r="X311" s="97"/>
      <c r="Y311" s="166"/>
      <c r="Z311" s="166"/>
    </row>
    <row r="312" ht="11.25" customHeight="1">
      <c r="A312" s="93" t="s">
        <v>5407</v>
      </c>
      <c r="B312" s="101" t="s">
        <v>89</v>
      </c>
      <c r="C312" s="147" t="s">
        <v>5429</v>
      </c>
      <c r="D312" s="101" t="s">
        <v>1001</v>
      </c>
      <c r="E312" s="148" t="s">
        <v>5430</v>
      </c>
      <c r="F312" s="101" t="s">
        <v>5431</v>
      </c>
      <c r="G312" s="123">
        <v>50.0</v>
      </c>
      <c r="H312" s="412"/>
      <c r="I312" s="81">
        <v>50.0</v>
      </c>
      <c r="J312" s="95" t="s">
        <v>5407</v>
      </c>
      <c r="K312" s="97"/>
      <c r="L312" s="97"/>
      <c r="M312" s="97"/>
      <c r="N312" s="97"/>
      <c r="O312" s="97"/>
      <c r="P312" s="97"/>
      <c r="Q312" s="97"/>
      <c r="R312" s="97"/>
      <c r="S312" s="97"/>
      <c r="T312" s="97"/>
      <c r="U312" s="97"/>
      <c r="V312" s="97"/>
      <c r="W312" s="97"/>
      <c r="X312" s="97"/>
      <c r="Y312" s="166"/>
      <c r="Z312" s="166"/>
    </row>
    <row r="313" ht="11.25" customHeight="1">
      <c r="A313" s="93" t="s">
        <v>5407</v>
      </c>
      <c r="B313" s="101" t="s">
        <v>89</v>
      </c>
      <c r="C313" s="147" t="s">
        <v>5432</v>
      </c>
      <c r="D313" s="101" t="s">
        <v>1001</v>
      </c>
      <c r="E313" s="148" t="s">
        <v>5433</v>
      </c>
      <c r="F313" s="101" t="s">
        <v>5434</v>
      </c>
      <c r="G313" s="123">
        <v>50.0</v>
      </c>
      <c r="H313" s="412"/>
      <c r="I313" s="81">
        <v>50.0</v>
      </c>
      <c r="J313" s="95" t="s">
        <v>5407</v>
      </c>
      <c r="K313" s="97"/>
      <c r="L313" s="97"/>
      <c r="M313" s="97"/>
      <c r="N313" s="97"/>
      <c r="O313" s="97"/>
      <c r="P313" s="97"/>
      <c r="Q313" s="97"/>
      <c r="R313" s="97"/>
      <c r="S313" s="97"/>
      <c r="T313" s="97"/>
      <c r="U313" s="97"/>
      <c r="V313" s="97"/>
      <c r="W313" s="97"/>
      <c r="X313" s="97"/>
      <c r="Y313" s="166"/>
      <c r="Z313" s="166"/>
    </row>
    <row r="314" ht="11.25" customHeight="1">
      <c r="A314" s="93" t="s">
        <v>5407</v>
      </c>
      <c r="B314" s="101" t="s">
        <v>89</v>
      </c>
      <c r="C314" s="147" t="s">
        <v>5145</v>
      </c>
      <c r="D314" s="101" t="s">
        <v>1001</v>
      </c>
      <c r="E314" s="148" t="s">
        <v>5207</v>
      </c>
      <c r="F314" s="101" t="s">
        <v>5435</v>
      </c>
      <c r="G314" s="123">
        <v>50.0</v>
      </c>
      <c r="H314" s="412"/>
      <c r="I314" s="81">
        <v>50.0</v>
      </c>
      <c r="J314" s="95" t="s">
        <v>5407</v>
      </c>
      <c r="K314" s="97"/>
      <c r="L314" s="97"/>
      <c r="M314" s="97"/>
      <c r="N314" s="97"/>
      <c r="O314" s="97"/>
      <c r="P314" s="97"/>
      <c r="Q314" s="97"/>
      <c r="R314" s="97"/>
      <c r="S314" s="97"/>
      <c r="T314" s="97"/>
      <c r="U314" s="97"/>
      <c r="V314" s="97"/>
      <c r="W314" s="97"/>
      <c r="X314" s="97"/>
      <c r="Y314" s="166"/>
      <c r="Z314" s="166"/>
    </row>
    <row r="315" ht="11.25" customHeight="1">
      <c r="A315" s="93" t="s">
        <v>5407</v>
      </c>
      <c r="B315" s="101" t="s">
        <v>89</v>
      </c>
      <c r="C315" s="147" t="s">
        <v>5436</v>
      </c>
      <c r="D315" s="101" t="s">
        <v>1001</v>
      </c>
      <c r="E315" s="148" t="s">
        <v>5437</v>
      </c>
      <c r="F315" s="101" t="s">
        <v>5438</v>
      </c>
      <c r="G315" s="123">
        <v>50.0</v>
      </c>
      <c r="H315" s="412"/>
      <c r="I315" s="81">
        <v>50.0</v>
      </c>
      <c r="J315" s="95" t="s">
        <v>5407</v>
      </c>
      <c r="K315" s="97"/>
      <c r="L315" s="97"/>
      <c r="M315" s="97"/>
      <c r="N315" s="97"/>
      <c r="O315" s="97"/>
      <c r="P315" s="97"/>
      <c r="Q315" s="97"/>
      <c r="R315" s="97"/>
      <c r="S315" s="97"/>
      <c r="T315" s="97"/>
      <c r="U315" s="97"/>
      <c r="V315" s="97"/>
      <c r="W315" s="97"/>
      <c r="X315" s="97"/>
      <c r="Y315" s="166"/>
      <c r="Z315" s="166"/>
    </row>
    <row r="316" ht="11.25" customHeight="1">
      <c r="A316" s="93" t="s">
        <v>5407</v>
      </c>
      <c r="B316" s="101" t="s">
        <v>89</v>
      </c>
      <c r="C316" s="147" t="s">
        <v>5439</v>
      </c>
      <c r="D316" s="101" t="s">
        <v>1001</v>
      </c>
      <c r="E316" s="148" t="s">
        <v>5440</v>
      </c>
      <c r="F316" s="101" t="s">
        <v>5441</v>
      </c>
      <c r="G316" s="123">
        <v>50.0</v>
      </c>
      <c r="H316" s="412"/>
      <c r="I316" s="81">
        <v>50.0</v>
      </c>
      <c r="J316" s="95" t="s">
        <v>5407</v>
      </c>
      <c r="K316" s="97"/>
      <c r="L316" s="97"/>
      <c r="M316" s="97"/>
      <c r="N316" s="97"/>
      <c r="O316" s="97"/>
      <c r="P316" s="97"/>
      <c r="Q316" s="97"/>
      <c r="R316" s="97"/>
      <c r="S316" s="97"/>
      <c r="T316" s="97"/>
      <c r="U316" s="97"/>
      <c r="V316" s="97"/>
      <c r="W316" s="97"/>
      <c r="X316" s="97"/>
      <c r="Y316" s="166"/>
      <c r="Z316" s="166"/>
    </row>
    <row r="317" ht="11.25" customHeight="1">
      <c r="A317" s="93" t="s">
        <v>5407</v>
      </c>
      <c r="B317" s="101" t="s">
        <v>89</v>
      </c>
      <c r="C317" s="147" t="s">
        <v>5442</v>
      </c>
      <c r="D317" s="101" t="s">
        <v>1001</v>
      </c>
      <c r="E317" s="148" t="s">
        <v>5253</v>
      </c>
      <c r="F317" s="101" t="s">
        <v>5441</v>
      </c>
      <c r="G317" s="123">
        <v>50.0</v>
      </c>
      <c r="H317" s="412"/>
      <c r="I317" s="81">
        <v>50.0</v>
      </c>
      <c r="J317" s="95" t="s">
        <v>5407</v>
      </c>
      <c r="K317" s="97"/>
      <c r="L317" s="97"/>
      <c r="M317" s="97"/>
      <c r="N317" s="97"/>
      <c r="O317" s="97"/>
      <c r="P317" s="97"/>
      <c r="Q317" s="97"/>
      <c r="R317" s="97"/>
      <c r="S317" s="97"/>
      <c r="T317" s="97"/>
      <c r="U317" s="97"/>
      <c r="V317" s="97"/>
      <c r="W317" s="97"/>
      <c r="X317" s="97"/>
      <c r="Y317" s="166"/>
      <c r="Z317" s="166"/>
    </row>
    <row r="318" ht="11.25" customHeight="1">
      <c r="A318" s="93" t="s">
        <v>5407</v>
      </c>
      <c r="B318" s="101" t="s">
        <v>89</v>
      </c>
      <c r="C318" s="147" t="s">
        <v>5443</v>
      </c>
      <c r="D318" s="101" t="s">
        <v>1001</v>
      </c>
      <c r="E318" s="148" t="s">
        <v>5444</v>
      </c>
      <c r="F318" s="101" t="s">
        <v>5445</v>
      </c>
      <c r="G318" s="123">
        <v>50.0</v>
      </c>
      <c r="H318" s="412"/>
      <c r="I318" s="81">
        <v>50.0</v>
      </c>
      <c r="J318" s="95" t="s">
        <v>5407</v>
      </c>
      <c r="K318" s="97"/>
      <c r="L318" s="97"/>
      <c r="M318" s="97"/>
      <c r="N318" s="97"/>
      <c r="O318" s="97"/>
      <c r="P318" s="97"/>
      <c r="Q318" s="97"/>
      <c r="R318" s="97"/>
      <c r="S318" s="97"/>
      <c r="T318" s="97"/>
      <c r="U318" s="97"/>
      <c r="V318" s="97"/>
      <c r="W318" s="97"/>
      <c r="X318" s="97"/>
      <c r="Y318" s="166"/>
      <c r="Z318" s="166"/>
    </row>
    <row r="319" ht="11.25" customHeight="1">
      <c r="A319" s="93" t="s">
        <v>5407</v>
      </c>
      <c r="B319" s="101" t="s">
        <v>89</v>
      </c>
      <c r="C319" s="147" t="s">
        <v>5446</v>
      </c>
      <c r="D319" s="101" t="s">
        <v>1001</v>
      </c>
      <c r="E319" s="148" t="s">
        <v>5447</v>
      </c>
      <c r="F319" s="101" t="s">
        <v>5448</v>
      </c>
      <c r="G319" s="123">
        <v>50.0</v>
      </c>
      <c r="H319" s="412"/>
      <c r="I319" s="81">
        <v>50.0</v>
      </c>
      <c r="J319" s="95" t="s">
        <v>5407</v>
      </c>
      <c r="K319" s="97"/>
      <c r="L319" s="97"/>
      <c r="M319" s="97"/>
      <c r="N319" s="97"/>
      <c r="O319" s="97"/>
      <c r="P319" s="97"/>
      <c r="Q319" s="97"/>
      <c r="R319" s="97"/>
      <c r="S319" s="97"/>
      <c r="T319" s="97"/>
      <c r="U319" s="97"/>
      <c r="V319" s="97"/>
      <c r="W319" s="97"/>
      <c r="X319" s="97"/>
      <c r="Y319" s="166"/>
      <c r="Z319" s="166"/>
    </row>
    <row r="320" ht="11.25" customHeight="1">
      <c r="A320" s="93" t="s">
        <v>5407</v>
      </c>
      <c r="B320" s="101" t="s">
        <v>89</v>
      </c>
      <c r="C320" s="147" t="s">
        <v>621</v>
      </c>
      <c r="D320" s="101" t="s">
        <v>1001</v>
      </c>
      <c r="E320" s="148" t="s">
        <v>5449</v>
      </c>
      <c r="F320" s="101" t="s">
        <v>5450</v>
      </c>
      <c r="G320" s="123">
        <v>50.0</v>
      </c>
      <c r="H320" s="412"/>
      <c r="I320" s="81">
        <v>50.0</v>
      </c>
      <c r="J320" s="95" t="s">
        <v>5407</v>
      </c>
      <c r="K320" s="97"/>
      <c r="L320" s="97"/>
      <c r="M320" s="97"/>
      <c r="N320" s="97"/>
      <c r="O320" s="97"/>
      <c r="P320" s="97"/>
      <c r="Q320" s="97"/>
      <c r="R320" s="97"/>
      <c r="S320" s="97"/>
      <c r="T320" s="97"/>
      <c r="U320" s="97"/>
      <c r="V320" s="97"/>
      <c r="W320" s="97"/>
      <c r="X320" s="97"/>
      <c r="Y320" s="166"/>
      <c r="Z320" s="166"/>
    </row>
    <row r="321" ht="11.25" customHeight="1">
      <c r="A321" s="93" t="s">
        <v>5407</v>
      </c>
      <c r="B321" s="101" t="s">
        <v>89</v>
      </c>
      <c r="C321" s="147" t="s">
        <v>5451</v>
      </c>
      <c r="D321" s="101" t="s">
        <v>1001</v>
      </c>
      <c r="E321" s="148" t="s">
        <v>5452</v>
      </c>
      <c r="F321" s="101" t="s">
        <v>5453</v>
      </c>
      <c r="G321" s="123">
        <v>50.0</v>
      </c>
      <c r="H321" s="412"/>
      <c r="I321" s="81">
        <v>50.0</v>
      </c>
      <c r="J321" s="95" t="s">
        <v>5407</v>
      </c>
      <c r="K321" s="97"/>
      <c r="L321" s="97"/>
      <c r="M321" s="97"/>
      <c r="N321" s="97"/>
      <c r="O321" s="97"/>
      <c r="P321" s="97"/>
      <c r="Q321" s="97"/>
      <c r="R321" s="97"/>
      <c r="S321" s="97"/>
      <c r="T321" s="97"/>
      <c r="U321" s="97"/>
      <c r="V321" s="97"/>
      <c r="W321" s="97"/>
      <c r="X321" s="97"/>
      <c r="Y321" s="166"/>
      <c r="Z321" s="166"/>
    </row>
    <row r="322" ht="11.25" customHeight="1">
      <c r="A322" s="268" t="s">
        <v>5407</v>
      </c>
      <c r="B322" s="116" t="s">
        <v>89</v>
      </c>
      <c r="C322" s="549" t="s">
        <v>5454</v>
      </c>
      <c r="D322" s="116" t="s">
        <v>1001</v>
      </c>
      <c r="E322" s="547" t="s">
        <v>5455</v>
      </c>
      <c r="F322" s="116" t="s">
        <v>5456</v>
      </c>
      <c r="G322" s="654">
        <v>50.0</v>
      </c>
      <c r="H322" s="655"/>
      <c r="I322" s="214">
        <v>50.0</v>
      </c>
      <c r="J322" s="99" t="s">
        <v>5407</v>
      </c>
      <c r="K322" s="97"/>
      <c r="L322" s="97"/>
      <c r="M322" s="97"/>
      <c r="N322" s="97"/>
      <c r="O322" s="97"/>
      <c r="P322" s="97"/>
      <c r="Q322" s="97"/>
      <c r="R322" s="97"/>
      <c r="S322" s="97"/>
      <c r="T322" s="97"/>
      <c r="U322" s="97"/>
      <c r="V322" s="97"/>
      <c r="W322" s="97"/>
      <c r="X322" s="97"/>
      <c r="Y322" s="166"/>
      <c r="Z322" s="166"/>
    </row>
    <row r="323" ht="11.25" customHeight="1">
      <c r="A323" s="95" t="s">
        <v>5457</v>
      </c>
      <c r="B323" s="81" t="s">
        <v>52</v>
      </c>
      <c r="C323" s="100" t="s">
        <v>3886</v>
      </c>
      <c r="D323" s="81" t="s">
        <v>3890</v>
      </c>
      <c r="E323" s="377" t="s">
        <v>5458</v>
      </c>
      <c r="F323" s="469"/>
      <c r="G323" s="81">
        <v>200.0</v>
      </c>
      <c r="H323" s="81" t="s">
        <v>5459</v>
      </c>
      <c r="I323" s="6">
        <v>300.0</v>
      </c>
      <c r="J323" s="95" t="s">
        <v>5460</v>
      </c>
      <c r="K323" s="97"/>
      <c r="L323" s="97"/>
      <c r="M323" s="97"/>
      <c r="N323" s="97"/>
      <c r="O323" s="97"/>
      <c r="P323" s="97"/>
      <c r="Q323" s="97"/>
      <c r="R323" s="97"/>
      <c r="S323" s="97"/>
      <c r="T323" s="97"/>
      <c r="U323" s="97"/>
      <c r="V323" s="97"/>
      <c r="W323" s="97"/>
      <c r="X323" s="97"/>
      <c r="Y323" s="166"/>
      <c r="Z323" s="166"/>
    </row>
    <row r="324" ht="11.25" customHeight="1">
      <c r="A324" s="93" t="s">
        <v>5461</v>
      </c>
      <c r="B324" s="101" t="s">
        <v>52</v>
      </c>
      <c r="C324" s="147" t="s">
        <v>3897</v>
      </c>
      <c r="D324" s="189" t="s">
        <v>5462</v>
      </c>
      <c r="E324" s="624" t="s">
        <v>5463</v>
      </c>
      <c r="F324" s="639"/>
      <c r="G324" s="523">
        <v>100.0</v>
      </c>
      <c r="H324" s="595" t="s">
        <v>5464</v>
      </c>
      <c r="I324" s="6">
        <v>100.0</v>
      </c>
      <c r="J324" s="95" t="s">
        <v>5460</v>
      </c>
      <c r="K324" s="97"/>
      <c r="L324" s="97"/>
      <c r="M324" s="97"/>
      <c r="N324" s="97"/>
      <c r="O324" s="97"/>
      <c r="P324" s="97"/>
      <c r="Q324" s="97"/>
      <c r="R324" s="97"/>
      <c r="S324" s="97"/>
      <c r="T324" s="97"/>
      <c r="U324" s="97"/>
      <c r="V324" s="97"/>
      <c r="W324" s="97"/>
      <c r="X324" s="97"/>
      <c r="Y324" s="166"/>
      <c r="Z324" s="166"/>
    </row>
    <row r="325" ht="11.25" customHeight="1">
      <c r="A325" s="93" t="s">
        <v>5465</v>
      </c>
      <c r="B325" s="101" t="s">
        <v>52</v>
      </c>
      <c r="C325" s="147" t="s">
        <v>4904</v>
      </c>
      <c r="D325" s="189" t="s">
        <v>5466</v>
      </c>
      <c r="E325" s="377" t="s">
        <v>5467</v>
      </c>
      <c r="F325" s="81"/>
      <c r="G325" s="82">
        <v>300.0</v>
      </c>
      <c r="H325" s="503" t="s">
        <v>5468</v>
      </c>
      <c r="I325" s="6">
        <v>100.0</v>
      </c>
      <c r="J325" s="95" t="s">
        <v>5460</v>
      </c>
      <c r="K325" s="97"/>
      <c r="L325" s="97"/>
      <c r="M325" s="97"/>
      <c r="N325" s="97"/>
      <c r="O325" s="97"/>
      <c r="P325" s="97"/>
      <c r="Q325" s="97"/>
      <c r="R325" s="97"/>
      <c r="S325" s="97"/>
      <c r="T325" s="97"/>
      <c r="U325" s="97"/>
      <c r="V325" s="97"/>
      <c r="W325" s="97"/>
      <c r="X325" s="97"/>
      <c r="Y325" s="166"/>
      <c r="Z325" s="166"/>
    </row>
    <row r="326" ht="11.25" customHeight="1">
      <c r="A326" s="93" t="s">
        <v>5469</v>
      </c>
      <c r="B326" s="101" t="s">
        <v>52</v>
      </c>
      <c r="C326" s="147" t="s">
        <v>5470</v>
      </c>
      <c r="D326" s="189" t="s">
        <v>5466</v>
      </c>
      <c r="E326" s="377" t="s">
        <v>5471</v>
      </c>
      <c r="F326" s="81"/>
      <c r="G326" s="82">
        <v>300.0</v>
      </c>
      <c r="H326" s="503" t="s">
        <v>5468</v>
      </c>
      <c r="I326" s="6">
        <v>100.0</v>
      </c>
      <c r="J326" s="95" t="s">
        <v>5460</v>
      </c>
      <c r="K326" s="97"/>
      <c r="L326" s="97"/>
      <c r="M326" s="97"/>
      <c r="N326" s="97"/>
      <c r="O326" s="97"/>
      <c r="P326" s="97"/>
      <c r="Q326" s="97"/>
      <c r="R326" s="97"/>
      <c r="S326" s="97"/>
      <c r="T326" s="97"/>
      <c r="U326" s="97"/>
      <c r="V326" s="97"/>
      <c r="W326" s="97"/>
      <c r="X326" s="97"/>
      <c r="Y326" s="166"/>
      <c r="Z326" s="166"/>
    </row>
    <row r="327" ht="11.25" customHeight="1">
      <c r="A327" s="93" t="s">
        <v>5469</v>
      </c>
      <c r="B327" s="101" t="s">
        <v>52</v>
      </c>
      <c r="C327" s="147" t="s">
        <v>4904</v>
      </c>
      <c r="D327" s="189" t="s">
        <v>5466</v>
      </c>
      <c r="E327" s="377" t="s">
        <v>5472</v>
      </c>
      <c r="F327" s="81"/>
      <c r="G327" s="82">
        <v>300.0</v>
      </c>
      <c r="H327" s="503" t="s">
        <v>5468</v>
      </c>
      <c r="I327" s="6">
        <v>300.0</v>
      </c>
      <c r="J327" s="95" t="s">
        <v>5460</v>
      </c>
      <c r="K327" s="97"/>
      <c r="L327" s="97"/>
      <c r="M327" s="97"/>
      <c r="N327" s="97"/>
      <c r="O327" s="97"/>
      <c r="P327" s="97"/>
      <c r="Q327" s="97"/>
      <c r="R327" s="97"/>
      <c r="S327" s="97"/>
      <c r="T327" s="97"/>
      <c r="U327" s="97"/>
      <c r="V327" s="97"/>
      <c r="W327" s="97"/>
      <c r="X327" s="97"/>
      <c r="Y327" s="166"/>
      <c r="Z327" s="166"/>
    </row>
    <row r="328" ht="11.25" customHeight="1">
      <c r="A328" s="93" t="s">
        <v>5473</v>
      </c>
      <c r="B328" s="101" t="s">
        <v>52</v>
      </c>
      <c r="C328" s="147" t="s">
        <v>5474</v>
      </c>
      <c r="D328" s="189" t="s">
        <v>5466</v>
      </c>
      <c r="E328" s="148" t="s">
        <v>5475</v>
      </c>
      <c r="F328" s="81"/>
      <c r="G328" s="82">
        <v>50.0</v>
      </c>
      <c r="H328" s="503" t="s">
        <v>5464</v>
      </c>
      <c r="I328" s="6">
        <v>100.0</v>
      </c>
      <c r="J328" s="95" t="s">
        <v>5460</v>
      </c>
      <c r="K328" s="97"/>
      <c r="L328" s="97"/>
      <c r="M328" s="97"/>
      <c r="N328" s="97"/>
      <c r="O328" s="97"/>
      <c r="P328" s="97"/>
      <c r="Q328" s="97"/>
      <c r="R328" s="97"/>
      <c r="S328" s="97"/>
      <c r="T328" s="97"/>
      <c r="U328" s="97"/>
      <c r="V328" s="97"/>
      <c r="W328" s="97"/>
      <c r="X328" s="97"/>
      <c r="Y328" s="166"/>
      <c r="Z328" s="166"/>
    </row>
    <row r="329" ht="11.25" customHeight="1">
      <c r="A329" s="93" t="s">
        <v>5473</v>
      </c>
      <c r="B329" s="101" t="s">
        <v>52</v>
      </c>
      <c r="C329" s="147" t="s">
        <v>5476</v>
      </c>
      <c r="D329" s="101" t="s">
        <v>5477</v>
      </c>
      <c r="E329" s="148" t="s">
        <v>5478</v>
      </c>
      <c r="F329" s="101"/>
      <c r="G329" s="123">
        <v>50.0</v>
      </c>
      <c r="H329" s="554" t="s">
        <v>5235</v>
      </c>
      <c r="I329" s="6">
        <v>150.0</v>
      </c>
      <c r="J329" s="95" t="s">
        <v>5460</v>
      </c>
      <c r="K329" s="97"/>
      <c r="L329" s="97"/>
      <c r="M329" s="97"/>
      <c r="N329" s="97"/>
      <c r="O329" s="97"/>
      <c r="P329" s="97"/>
      <c r="Q329" s="97"/>
      <c r="R329" s="97"/>
      <c r="S329" s="97"/>
      <c r="T329" s="97"/>
      <c r="U329" s="97"/>
      <c r="V329" s="97"/>
      <c r="W329" s="97"/>
      <c r="X329" s="97"/>
      <c r="Y329" s="166"/>
      <c r="Z329" s="166"/>
    </row>
    <row r="330" ht="11.25" customHeight="1">
      <c r="A330" s="93" t="s">
        <v>5473</v>
      </c>
      <c r="B330" s="101" t="s">
        <v>52</v>
      </c>
      <c r="C330" s="147" t="s">
        <v>5479</v>
      </c>
      <c r="D330" s="101" t="s">
        <v>5480</v>
      </c>
      <c r="E330" s="377" t="s">
        <v>5481</v>
      </c>
      <c r="F330" s="101"/>
      <c r="G330" s="123">
        <v>50.0</v>
      </c>
      <c r="H330" s="554" t="s">
        <v>5482</v>
      </c>
      <c r="I330" s="6">
        <v>100.0</v>
      </c>
      <c r="J330" s="95" t="s">
        <v>5460</v>
      </c>
      <c r="K330" s="97"/>
      <c r="L330" s="97"/>
      <c r="M330" s="97"/>
      <c r="N330" s="97"/>
      <c r="O330" s="97"/>
      <c r="P330" s="97"/>
      <c r="Q330" s="97"/>
      <c r="R330" s="97"/>
      <c r="S330" s="97"/>
      <c r="T330" s="97"/>
      <c r="U330" s="97"/>
      <c r="V330" s="97"/>
      <c r="W330" s="97"/>
      <c r="X330" s="97"/>
      <c r="Y330" s="166"/>
      <c r="Z330" s="166"/>
    </row>
    <row r="331" ht="11.25" customHeight="1">
      <c r="A331" s="93" t="s">
        <v>5473</v>
      </c>
      <c r="B331" s="101" t="s">
        <v>52</v>
      </c>
      <c r="C331" s="147" t="s">
        <v>5483</v>
      </c>
      <c r="D331" s="101" t="s">
        <v>5484</v>
      </c>
      <c r="E331" s="148" t="s">
        <v>5485</v>
      </c>
      <c r="F331" s="101"/>
      <c r="G331" s="123">
        <v>50.0</v>
      </c>
      <c r="H331" s="554" t="s">
        <v>5235</v>
      </c>
      <c r="I331" s="6">
        <v>75.0</v>
      </c>
      <c r="J331" s="95" t="s">
        <v>5460</v>
      </c>
      <c r="K331" s="97"/>
      <c r="L331" s="97"/>
      <c r="M331" s="97"/>
      <c r="N331" s="97"/>
      <c r="O331" s="97"/>
      <c r="P331" s="97"/>
      <c r="Q331" s="97"/>
      <c r="R331" s="97"/>
      <c r="S331" s="97"/>
      <c r="T331" s="97"/>
      <c r="U331" s="97"/>
      <c r="V331" s="97"/>
      <c r="W331" s="97"/>
      <c r="X331" s="97"/>
      <c r="Y331" s="166"/>
      <c r="Z331" s="166"/>
    </row>
    <row r="332" ht="11.25" customHeight="1">
      <c r="A332" s="93" t="s">
        <v>5486</v>
      </c>
      <c r="B332" s="101" t="s">
        <v>52</v>
      </c>
      <c r="C332" s="147" t="s">
        <v>5487</v>
      </c>
      <c r="D332" s="101" t="s">
        <v>5488</v>
      </c>
      <c r="E332" s="148" t="s">
        <v>5489</v>
      </c>
      <c r="F332" s="645">
        <v>45610.0</v>
      </c>
      <c r="G332" s="123">
        <v>50.0</v>
      </c>
      <c r="H332" s="554" t="s">
        <v>5482</v>
      </c>
      <c r="I332" s="6">
        <v>150.0</v>
      </c>
      <c r="J332" s="95" t="s">
        <v>5460</v>
      </c>
      <c r="K332" s="97"/>
      <c r="L332" s="97"/>
      <c r="M332" s="97"/>
      <c r="N332" s="97"/>
      <c r="O332" s="97"/>
      <c r="P332" s="97"/>
      <c r="Q332" s="97"/>
      <c r="R332" s="97"/>
      <c r="S332" s="97"/>
      <c r="T332" s="97"/>
      <c r="U332" s="97"/>
      <c r="V332" s="97"/>
      <c r="W332" s="97"/>
      <c r="X332" s="97"/>
      <c r="Y332" s="166"/>
      <c r="Z332" s="166"/>
    </row>
    <row r="333" ht="11.25" customHeight="1">
      <c r="A333" s="93" t="s">
        <v>5486</v>
      </c>
      <c r="B333" s="101" t="s">
        <v>52</v>
      </c>
      <c r="C333" s="147" t="s">
        <v>5490</v>
      </c>
      <c r="D333" s="101" t="s">
        <v>5491</v>
      </c>
      <c r="E333" s="148" t="s">
        <v>5492</v>
      </c>
      <c r="F333" s="645">
        <v>45521.0</v>
      </c>
      <c r="G333" s="123">
        <v>10.0</v>
      </c>
      <c r="H333" s="554" t="s">
        <v>5464</v>
      </c>
      <c r="I333" s="6">
        <v>10.0</v>
      </c>
      <c r="J333" s="95" t="s">
        <v>5460</v>
      </c>
      <c r="K333" s="97"/>
      <c r="L333" s="97"/>
      <c r="M333" s="97"/>
      <c r="N333" s="97"/>
      <c r="O333" s="97"/>
      <c r="P333" s="97"/>
      <c r="Q333" s="97"/>
      <c r="R333" s="97"/>
      <c r="S333" s="97"/>
      <c r="T333" s="97"/>
      <c r="U333" s="97"/>
      <c r="V333" s="97"/>
      <c r="W333" s="97"/>
      <c r="X333" s="97"/>
      <c r="Y333" s="166"/>
      <c r="Z333" s="166"/>
    </row>
    <row r="334" ht="11.25" customHeight="1">
      <c r="A334" s="93" t="s">
        <v>5486</v>
      </c>
      <c r="B334" s="101" t="s">
        <v>52</v>
      </c>
      <c r="C334" s="147" t="s">
        <v>5493</v>
      </c>
      <c r="D334" s="101" t="s">
        <v>5494</v>
      </c>
      <c r="E334" s="148" t="s">
        <v>5495</v>
      </c>
      <c r="F334" s="645">
        <v>45292.0</v>
      </c>
      <c r="G334" s="123">
        <v>50.0</v>
      </c>
      <c r="H334" s="554" t="s">
        <v>5496</v>
      </c>
      <c r="I334" s="6">
        <v>50.0</v>
      </c>
      <c r="J334" s="95" t="s">
        <v>5460</v>
      </c>
      <c r="K334" s="97"/>
      <c r="L334" s="97"/>
      <c r="M334" s="97"/>
      <c r="N334" s="97"/>
      <c r="O334" s="97"/>
      <c r="P334" s="97"/>
      <c r="Q334" s="97"/>
      <c r="R334" s="97"/>
      <c r="S334" s="97"/>
      <c r="T334" s="97"/>
      <c r="U334" s="97"/>
      <c r="V334" s="97"/>
      <c r="W334" s="97"/>
      <c r="X334" s="97"/>
      <c r="Y334" s="166"/>
      <c r="Z334" s="166"/>
    </row>
    <row r="335" ht="11.25" customHeight="1">
      <c r="A335" s="93" t="s">
        <v>5486</v>
      </c>
      <c r="B335" s="101" t="s">
        <v>52</v>
      </c>
      <c r="C335" s="147" t="s">
        <v>5497</v>
      </c>
      <c r="D335" s="101" t="s">
        <v>5498</v>
      </c>
      <c r="E335" s="148" t="s">
        <v>5499</v>
      </c>
      <c r="F335" s="645">
        <v>45649.0</v>
      </c>
      <c r="G335" s="123">
        <v>10.0</v>
      </c>
      <c r="H335" s="554" t="s">
        <v>5496</v>
      </c>
      <c r="I335" s="6">
        <v>10.0</v>
      </c>
      <c r="J335" s="95" t="s">
        <v>5460</v>
      </c>
      <c r="K335" s="97"/>
      <c r="L335" s="97"/>
      <c r="M335" s="97"/>
      <c r="N335" s="97"/>
      <c r="O335" s="97"/>
      <c r="P335" s="97"/>
      <c r="Q335" s="97"/>
      <c r="R335" s="97"/>
      <c r="S335" s="97"/>
      <c r="T335" s="97"/>
      <c r="U335" s="97"/>
      <c r="V335" s="97"/>
      <c r="W335" s="97"/>
      <c r="X335" s="97"/>
      <c r="Y335" s="166"/>
      <c r="Z335" s="166"/>
    </row>
    <row r="336" ht="11.25" customHeight="1">
      <c r="A336" s="93" t="s">
        <v>5486</v>
      </c>
      <c r="B336" s="101" t="s">
        <v>52</v>
      </c>
      <c r="C336" s="147" t="s">
        <v>5500</v>
      </c>
      <c r="D336" s="101" t="s">
        <v>5501</v>
      </c>
      <c r="E336" s="148" t="s">
        <v>5502</v>
      </c>
      <c r="F336" s="101">
        <v>2024.0</v>
      </c>
      <c r="G336" s="123">
        <v>50.0</v>
      </c>
      <c r="H336" s="554" t="s">
        <v>5496</v>
      </c>
      <c r="I336" s="6">
        <v>50.0</v>
      </c>
      <c r="J336" s="95" t="s">
        <v>5460</v>
      </c>
      <c r="K336" s="97"/>
      <c r="L336" s="97"/>
      <c r="M336" s="97"/>
      <c r="N336" s="97"/>
      <c r="O336" s="97"/>
      <c r="P336" s="97"/>
      <c r="Q336" s="97"/>
      <c r="R336" s="97"/>
      <c r="S336" s="97"/>
      <c r="T336" s="97"/>
      <c r="U336" s="97"/>
      <c r="V336" s="97"/>
      <c r="W336" s="97"/>
      <c r="X336" s="97"/>
      <c r="Y336" s="166"/>
      <c r="Z336" s="166"/>
    </row>
    <row r="337" ht="11.25" customHeight="1">
      <c r="A337" s="93" t="s">
        <v>5486</v>
      </c>
      <c r="B337" s="101" t="s">
        <v>52</v>
      </c>
      <c r="C337" s="147" t="s">
        <v>5503</v>
      </c>
      <c r="D337" s="101" t="s">
        <v>5501</v>
      </c>
      <c r="E337" s="148" t="s">
        <v>5504</v>
      </c>
      <c r="F337" s="645">
        <v>45338.0</v>
      </c>
      <c r="G337" s="123">
        <v>50.0</v>
      </c>
      <c r="H337" s="554" t="s">
        <v>5482</v>
      </c>
      <c r="I337" s="6">
        <v>50.0</v>
      </c>
      <c r="J337" s="95" t="s">
        <v>5460</v>
      </c>
      <c r="K337" s="97"/>
      <c r="L337" s="97"/>
      <c r="M337" s="97"/>
      <c r="N337" s="97"/>
      <c r="O337" s="97"/>
      <c r="P337" s="97"/>
      <c r="Q337" s="97"/>
      <c r="R337" s="97"/>
      <c r="S337" s="97"/>
      <c r="T337" s="97"/>
      <c r="U337" s="97"/>
      <c r="V337" s="97"/>
      <c r="W337" s="97"/>
      <c r="X337" s="97"/>
      <c r="Y337" s="166"/>
      <c r="Z337" s="166"/>
    </row>
    <row r="338" ht="11.25" customHeight="1">
      <c r="A338" s="93" t="s">
        <v>5486</v>
      </c>
      <c r="B338" s="101" t="s">
        <v>52</v>
      </c>
      <c r="C338" s="147" t="s">
        <v>5505</v>
      </c>
      <c r="D338" s="101" t="s">
        <v>5501</v>
      </c>
      <c r="E338" s="148" t="s">
        <v>5506</v>
      </c>
      <c r="F338" s="101">
        <v>2024.0</v>
      </c>
      <c r="G338" s="123">
        <v>50.0</v>
      </c>
      <c r="H338" s="554" t="s">
        <v>5507</v>
      </c>
      <c r="I338" s="6">
        <v>50.0</v>
      </c>
      <c r="J338" s="95" t="s">
        <v>5460</v>
      </c>
      <c r="K338" s="97"/>
      <c r="L338" s="97"/>
      <c r="M338" s="97"/>
      <c r="N338" s="97"/>
      <c r="O338" s="97"/>
      <c r="P338" s="97"/>
      <c r="Q338" s="97"/>
      <c r="R338" s="97"/>
      <c r="S338" s="97"/>
      <c r="T338" s="97"/>
      <c r="U338" s="97"/>
      <c r="V338" s="97"/>
      <c r="W338" s="97"/>
      <c r="X338" s="97"/>
      <c r="Y338" s="166"/>
      <c r="Z338" s="166"/>
    </row>
    <row r="339" ht="11.25" customHeight="1">
      <c r="A339" s="93" t="s">
        <v>5486</v>
      </c>
      <c r="B339" s="101" t="s">
        <v>52</v>
      </c>
      <c r="C339" s="147" t="s">
        <v>5508</v>
      </c>
      <c r="D339" s="101" t="s">
        <v>5494</v>
      </c>
      <c r="E339" s="148" t="s">
        <v>5509</v>
      </c>
      <c r="F339" s="645">
        <v>45313.0</v>
      </c>
      <c r="G339" s="123">
        <v>50.0</v>
      </c>
      <c r="H339" s="554" t="s">
        <v>5496</v>
      </c>
      <c r="I339" s="6">
        <v>50.0</v>
      </c>
      <c r="J339" s="95" t="s">
        <v>5460</v>
      </c>
      <c r="K339" s="97"/>
      <c r="L339" s="97"/>
      <c r="M339" s="97"/>
      <c r="N339" s="97"/>
      <c r="O339" s="97"/>
      <c r="P339" s="97"/>
      <c r="Q339" s="97"/>
      <c r="R339" s="97"/>
      <c r="S339" s="97"/>
      <c r="T339" s="97"/>
      <c r="U339" s="97"/>
      <c r="V339" s="97"/>
      <c r="W339" s="97"/>
      <c r="X339" s="97"/>
      <c r="Y339" s="166"/>
      <c r="Z339" s="166"/>
    </row>
    <row r="340" ht="11.25" customHeight="1">
      <c r="A340" s="93" t="s">
        <v>5486</v>
      </c>
      <c r="B340" s="101" t="s">
        <v>52</v>
      </c>
      <c r="C340" s="147" t="s">
        <v>5510</v>
      </c>
      <c r="D340" s="101" t="s">
        <v>5501</v>
      </c>
      <c r="E340" s="148" t="s">
        <v>5511</v>
      </c>
      <c r="F340" s="645">
        <v>45597.0</v>
      </c>
      <c r="G340" s="123">
        <v>50.0</v>
      </c>
      <c r="H340" s="554" t="s">
        <v>5512</v>
      </c>
      <c r="I340" s="6">
        <v>50.0</v>
      </c>
      <c r="J340" s="95" t="s">
        <v>5460</v>
      </c>
      <c r="K340" s="97"/>
      <c r="L340" s="97"/>
      <c r="M340" s="97"/>
      <c r="N340" s="97"/>
      <c r="O340" s="97"/>
      <c r="P340" s="97"/>
      <c r="Q340" s="97"/>
      <c r="R340" s="97"/>
      <c r="S340" s="97"/>
      <c r="T340" s="97"/>
      <c r="U340" s="97"/>
      <c r="V340" s="97"/>
      <c r="W340" s="97"/>
      <c r="X340" s="97"/>
      <c r="Y340" s="166"/>
      <c r="Z340" s="166"/>
    </row>
    <row r="341" ht="11.25" customHeight="1">
      <c r="A341" s="93" t="s">
        <v>5486</v>
      </c>
      <c r="B341" s="101" t="s">
        <v>52</v>
      </c>
      <c r="C341" s="147" t="s">
        <v>5513</v>
      </c>
      <c r="D341" s="101" t="s">
        <v>5501</v>
      </c>
      <c r="E341" s="148" t="s">
        <v>5514</v>
      </c>
      <c r="F341" s="645">
        <v>45436.0</v>
      </c>
      <c r="G341" s="123">
        <v>50.0</v>
      </c>
      <c r="H341" s="554" t="s">
        <v>5512</v>
      </c>
      <c r="I341" s="6">
        <v>50.0</v>
      </c>
      <c r="J341" s="95" t="s">
        <v>5460</v>
      </c>
      <c r="K341" s="97"/>
      <c r="L341" s="97"/>
      <c r="M341" s="97"/>
      <c r="N341" s="97"/>
      <c r="O341" s="97"/>
      <c r="P341" s="97"/>
      <c r="Q341" s="97"/>
      <c r="R341" s="97"/>
      <c r="S341" s="97"/>
      <c r="T341" s="97"/>
      <c r="U341" s="97"/>
      <c r="V341" s="97"/>
      <c r="W341" s="97"/>
      <c r="X341" s="97"/>
      <c r="Y341" s="166"/>
      <c r="Z341" s="166"/>
    </row>
    <row r="342" ht="11.25" customHeight="1">
      <c r="A342" s="93" t="s">
        <v>5486</v>
      </c>
      <c r="B342" s="101" t="s">
        <v>52</v>
      </c>
      <c r="C342" s="147" t="s">
        <v>5515</v>
      </c>
      <c r="D342" s="101" t="s">
        <v>5501</v>
      </c>
      <c r="E342" s="148" t="s">
        <v>5516</v>
      </c>
      <c r="F342" s="101">
        <v>2024.0</v>
      </c>
      <c r="G342" s="123">
        <v>50.0</v>
      </c>
      <c r="H342" s="554" t="s">
        <v>5512</v>
      </c>
      <c r="I342" s="6">
        <v>50.0</v>
      </c>
      <c r="J342" s="95" t="s">
        <v>5460</v>
      </c>
      <c r="K342" s="97"/>
      <c r="L342" s="97"/>
      <c r="M342" s="97"/>
      <c r="N342" s="97"/>
      <c r="O342" s="97"/>
      <c r="P342" s="97"/>
      <c r="Q342" s="97"/>
      <c r="R342" s="97"/>
      <c r="S342" s="97"/>
      <c r="T342" s="97"/>
      <c r="U342" s="97"/>
      <c r="V342" s="97"/>
      <c r="W342" s="97"/>
      <c r="X342" s="97"/>
      <c r="Y342" s="166"/>
      <c r="Z342" s="166"/>
    </row>
    <row r="343" ht="11.25" customHeight="1">
      <c r="A343" s="93" t="s">
        <v>5486</v>
      </c>
      <c r="B343" s="101" t="s">
        <v>52</v>
      </c>
      <c r="C343" s="147" t="s">
        <v>5515</v>
      </c>
      <c r="D343" s="101" t="s">
        <v>5501</v>
      </c>
      <c r="E343" s="148" t="s">
        <v>5516</v>
      </c>
      <c r="F343" s="645">
        <v>41900.0</v>
      </c>
      <c r="G343" s="123">
        <v>50.0</v>
      </c>
      <c r="H343" s="554" t="s">
        <v>5512</v>
      </c>
      <c r="I343" s="6">
        <v>50.0</v>
      </c>
      <c r="J343" s="95" t="s">
        <v>5460</v>
      </c>
      <c r="K343" s="97"/>
      <c r="L343" s="97"/>
      <c r="M343" s="97"/>
      <c r="N343" s="97"/>
      <c r="O343" s="97"/>
      <c r="P343" s="97"/>
      <c r="Q343" s="97"/>
      <c r="R343" s="97"/>
      <c r="S343" s="97"/>
      <c r="T343" s="97"/>
      <c r="U343" s="97"/>
      <c r="V343" s="97"/>
      <c r="W343" s="97"/>
      <c r="X343" s="97"/>
      <c r="Y343" s="166"/>
      <c r="Z343" s="166"/>
    </row>
    <row r="344" ht="11.25" customHeight="1">
      <c r="A344" s="93" t="s">
        <v>5486</v>
      </c>
      <c r="B344" s="101" t="s">
        <v>52</v>
      </c>
      <c r="C344" s="147" t="s">
        <v>5517</v>
      </c>
      <c r="D344" s="101" t="s">
        <v>5518</v>
      </c>
      <c r="E344" s="148" t="s">
        <v>5519</v>
      </c>
      <c r="F344" s="645">
        <v>45605.0</v>
      </c>
      <c r="G344" s="123">
        <v>50.0</v>
      </c>
      <c r="H344" s="554" t="s">
        <v>5512</v>
      </c>
      <c r="I344" s="6">
        <v>50.0</v>
      </c>
      <c r="J344" s="95" t="s">
        <v>5460</v>
      </c>
      <c r="K344" s="97"/>
      <c r="L344" s="97"/>
      <c r="M344" s="97"/>
      <c r="N344" s="97"/>
      <c r="O344" s="97"/>
      <c r="P344" s="97"/>
      <c r="Q344" s="97"/>
      <c r="R344" s="97"/>
      <c r="S344" s="97"/>
      <c r="T344" s="97"/>
      <c r="U344" s="97"/>
      <c r="V344" s="97"/>
      <c r="W344" s="97"/>
      <c r="X344" s="97"/>
      <c r="Y344" s="166"/>
      <c r="Z344" s="166"/>
    </row>
    <row r="345" ht="11.25" customHeight="1">
      <c r="A345" s="93" t="s">
        <v>5486</v>
      </c>
      <c r="B345" s="101" t="s">
        <v>52</v>
      </c>
      <c r="C345" s="147" t="s">
        <v>4894</v>
      </c>
      <c r="D345" s="101" t="s">
        <v>5520</v>
      </c>
      <c r="E345" s="148" t="s">
        <v>5521</v>
      </c>
      <c r="F345" s="645">
        <v>45546.0</v>
      </c>
      <c r="G345" s="123">
        <v>50.0</v>
      </c>
      <c r="H345" s="554" t="s">
        <v>5512</v>
      </c>
      <c r="I345" s="6">
        <v>50.0</v>
      </c>
      <c r="J345" s="95" t="s">
        <v>5460</v>
      </c>
      <c r="K345" s="97"/>
      <c r="L345" s="97"/>
      <c r="M345" s="97"/>
      <c r="N345" s="97"/>
      <c r="O345" s="97"/>
      <c r="P345" s="97"/>
      <c r="Q345" s="97"/>
      <c r="R345" s="97"/>
      <c r="S345" s="97"/>
      <c r="T345" s="97"/>
      <c r="U345" s="97"/>
      <c r="V345" s="97"/>
      <c r="W345" s="97"/>
      <c r="X345" s="97"/>
      <c r="Y345" s="166"/>
      <c r="Z345" s="166"/>
    </row>
    <row r="346" ht="11.25" customHeight="1">
      <c r="A346" s="93" t="s">
        <v>5486</v>
      </c>
      <c r="B346" s="101" t="s">
        <v>52</v>
      </c>
      <c r="C346" s="147" t="s">
        <v>4910</v>
      </c>
      <c r="D346" s="101" t="s">
        <v>5522</v>
      </c>
      <c r="E346" s="148" t="s">
        <v>5523</v>
      </c>
      <c r="F346" s="645">
        <v>45588.0</v>
      </c>
      <c r="G346" s="123">
        <v>50.0</v>
      </c>
      <c r="H346" s="554" t="s">
        <v>5524</v>
      </c>
      <c r="I346" s="6">
        <v>50.0</v>
      </c>
      <c r="J346" s="95" t="s">
        <v>5460</v>
      </c>
      <c r="K346" s="97"/>
      <c r="L346" s="97"/>
      <c r="M346" s="97"/>
      <c r="N346" s="97"/>
      <c r="O346" s="97"/>
      <c r="P346" s="97"/>
      <c r="Q346" s="97"/>
      <c r="R346" s="97"/>
      <c r="S346" s="97"/>
      <c r="T346" s="97"/>
      <c r="U346" s="97"/>
      <c r="V346" s="97"/>
      <c r="W346" s="97"/>
      <c r="X346" s="97"/>
      <c r="Y346" s="166"/>
      <c r="Z346" s="166"/>
    </row>
    <row r="347" ht="11.25" customHeight="1">
      <c r="A347" s="93" t="s">
        <v>5486</v>
      </c>
      <c r="B347" s="101" t="s">
        <v>52</v>
      </c>
      <c r="C347" s="147" t="s">
        <v>5510</v>
      </c>
      <c r="D347" s="101" t="s">
        <v>5501</v>
      </c>
      <c r="E347" s="148" t="s">
        <v>5511</v>
      </c>
      <c r="F347" s="645">
        <v>45619.0</v>
      </c>
      <c r="G347" s="123">
        <v>50.0</v>
      </c>
      <c r="H347" s="554" t="s">
        <v>5512</v>
      </c>
      <c r="I347" s="6">
        <v>50.0</v>
      </c>
      <c r="J347" s="95" t="s">
        <v>5460</v>
      </c>
      <c r="K347" s="97"/>
      <c r="L347" s="97"/>
      <c r="M347" s="97"/>
      <c r="N347" s="97"/>
      <c r="O347" s="97"/>
      <c r="P347" s="97"/>
      <c r="Q347" s="97"/>
      <c r="R347" s="97"/>
      <c r="S347" s="97"/>
      <c r="T347" s="97"/>
      <c r="U347" s="97"/>
      <c r="V347" s="97"/>
      <c r="W347" s="97"/>
      <c r="X347" s="97"/>
      <c r="Y347" s="166"/>
      <c r="Z347" s="166"/>
    </row>
    <row r="348" ht="11.25" customHeight="1">
      <c r="A348" s="93" t="s">
        <v>5486</v>
      </c>
      <c r="B348" s="101" t="s">
        <v>52</v>
      </c>
      <c r="C348" s="147" t="s">
        <v>5525</v>
      </c>
      <c r="D348" s="101" t="s">
        <v>5501</v>
      </c>
      <c r="E348" s="148" t="s">
        <v>5526</v>
      </c>
      <c r="F348" s="645">
        <v>45599.0</v>
      </c>
      <c r="G348" s="123">
        <v>50.0</v>
      </c>
      <c r="H348" s="554" t="s">
        <v>5512</v>
      </c>
      <c r="I348" s="6">
        <v>50.0</v>
      </c>
      <c r="J348" s="95" t="s">
        <v>5460</v>
      </c>
      <c r="K348" s="97"/>
      <c r="L348" s="97"/>
      <c r="M348" s="97"/>
      <c r="N348" s="97"/>
      <c r="O348" s="97"/>
      <c r="P348" s="97"/>
      <c r="Q348" s="97"/>
      <c r="R348" s="97"/>
      <c r="S348" s="97"/>
      <c r="T348" s="97"/>
      <c r="U348" s="97"/>
      <c r="V348" s="97"/>
      <c r="W348" s="97"/>
      <c r="X348" s="97"/>
      <c r="Y348" s="166"/>
      <c r="Z348" s="166"/>
    </row>
    <row r="349" ht="11.25" customHeight="1">
      <c r="A349" s="93" t="s">
        <v>5486</v>
      </c>
      <c r="B349" s="101" t="s">
        <v>52</v>
      </c>
      <c r="C349" s="147" t="s">
        <v>5527</v>
      </c>
      <c r="D349" s="101" t="s">
        <v>5501</v>
      </c>
      <c r="E349" s="148" t="s">
        <v>5528</v>
      </c>
      <c r="F349" s="645">
        <v>45568.0</v>
      </c>
      <c r="G349" s="123">
        <v>50.0</v>
      </c>
      <c r="H349" s="554" t="s">
        <v>5512</v>
      </c>
      <c r="I349" s="6">
        <v>50.0</v>
      </c>
      <c r="J349" s="95" t="s">
        <v>5460</v>
      </c>
      <c r="K349" s="97"/>
      <c r="L349" s="97"/>
      <c r="M349" s="97"/>
      <c r="N349" s="97"/>
      <c r="O349" s="97"/>
      <c r="P349" s="97"/>
      <c r="Q349" s="97"/>
      <c r="R349" s="97"/>
      <c r="S349" s="97"/>
      <c r="T349" s="97"/>
      <c r="U349" s="97"/>
      <c r="V349" s="97"/>
      <c r="W349" s="97"/>
      <c r="X349" s="97"/>
      <c r="Y349" s="166"/>
      <c r="Z349" s="166"/>
    </row>
    <row r="350" ht="11.25" customHeight="1">
      <c r="A350" s="93" t="s">
        <v>5486</v>
      </c>
      <c r="B350" s="101" t="s">
        <v>52</v>
      </c>
      <c r="C350" s="147" t="s">
        <v>5527</v>
      </c>
      <c r="D350" s="101" t="s">
        <v>5501</v>
      </c>
      <c r="E350" s="148" t="s">
        <v>5528</v>
      </c>
      <c r="F350" s="645" t="s">
        <v>5529</v>
      </c>
      <c r="G350" s="123">
        <v>50.0</v>
      </c>
      <c r="H350" s="554" t="s">
        <v>5512</v>
      </c>
      <c r="I350" s="6">
        <v>50.0</v>
      </c>
      <c r="J350" s="95" t="s">
        <v>5460</v>
      </c>
      <c r="K350" s="97"/>
      <c r="L350" s="97"/>
      <c r="M350" s="97"/>
      <c r="N350" s="97"/>
      <c r="O350" s="97"/>
      <c r="P350" s="97"/>
      <c r="Q350" s="97"/>
      <c r="R350" s="97"/>
      <c r="S350" s="97"/>
      <c r="T350" s="97"/>
      <c r="U350" s="97"/>
      <c r="V350" s="97"/>
      <c r="W350" s="97"/>
      <c r="X350" s="97"/>
      <c r="Y350" s="166"/>
      <c r="Z350" s="166"/>
    </row>
    <row r="351" ht="11.25" customHeight="1">
      <c r="A351" s="93" t="s">
        <v>5486</v>
      </c>
      <c r="B351" s="101" t="s">
        <v>52</v>
      </c>
      <c r="C351" s="147" t="s">
        <v>5527</v>
      </c>
      <c r="D351" s="101" t="s">
        <v>5501</v>
      </c>
      <c r="E351" s="148" t="s">
        <v>5528</v>
      </c>
      <c r="F351" s="645">
        <v>45602.0</v>
      </c>
      <c r="G351" s="123">
        <v>50.0</v>
      </c>
      <c r="H351" s="554" t="s">
        <v>5512</v>
      </c>
      <c r="I351" s="6">
        <v>50.0</v>
      </c>
      <c r="J351" s="95" t="s">
        <v>5460</v>
      </c>
      <c r="K351" s="97"/>
      <c r="L351" s="97"/>
      <c r="M351" s="97"/>
      <c r="N351" s="97"/>
      <c r="O351" s="97"/>
      <c r="P351" s="97"/>
      <c r="Q351" s="97"/>
      <c r="R351" s="97"/>
      <c r="S351" s="97"/>
      <c r="T351" s="97"/>
      <c r="U351" s="97"/>
      <c r="V351" s="97"/>
      <c r="W351" s="97"/>
      <c r="X351" s="97"/>
      <c r="Y351" s="166"/>
      <c r="Z351" s="166"/>
    </row>
    <row r="352" ht="11.25" customHeight="1">
      <c r="A352" s="93" t="s">
        <v>5486</v>
      </c>
      <c r="B352" s="101" t="s">
        <v>52</v>
      </c>
      <c r="C352" s="147" t="s">
        <v>5527</v>
      </c>
      <c r="D352" s="101" t="s">
        <v>5501</v>
      </c>
      <c r="E352" s="148" t="s">
        <v>5528</v>
      </c>
      <c r="F352" s="645" t="s">
        <v>5529</v>
      </c>
      <c r="G352" s="123">
        <v>50.0</v>
      </c>
      <c r="H352" s="554" t="s">
        <v>5512</v>
      </c>
      <c r="I352" s="6">
        <v>50.0</v>
      </c>
      <c r="J352" s="95" t="s">
        <v>5460</v>
      </c>
      <c r="K352" s="97"/>
      <c r="L352" s="97"/>
      <c r="M352" s="97"/>
      <c r="N352" s="97"/>
      <c r="O352" s="97"/>
      <c r="P352" s="97"/>
      <c r="Q352" s="97"/>
      <c r="R352" s="97"/>
      <c r="S352" s="97"/>
      <c r="T352" s="97"/>
      <c r="U352" s="97"/>
      <c r="V352" s="97"/>
      <c r="W352" s="97"/>
      <c r="X352" s="97"/>
      <c r="Y352" s="166"/>
      <c r="Z352" s="166"/>
    </row>
    <row r="353" ht="11.25" customHeight="1">
      <c r="A353" s="93" t="s">
        <v>5486</v>
      </c>
      <c r="B353" s="101" t="s">
        <v>52</v>
      </c>
      <c r="C353" s="147" t="s">
        <v>5527</v>
      </c>
      <c r="D353" s="101" t="s">
        <v>5501</v>
      </c>
      <c r="E353" s="148" t="s">
        <v>5528</v>
      </c>
      <c r="F353" s="645">
        <v>45525.0</v>
      </c>
      <c r="G353" s="123">
        <v>50.0</v>
      </c>
      <c r="H353" s="554" t="s">
        <v>5512</v>
      </c>
      <c r="I353" s="6">
        <v>50.0</v>
      </c>
      <c r="J353" s="95" t="s">
        <v>5460</v>
      </c>
      <c r="K353" s="97"/>
      <c r="L353" s="97"/>
      <c r="M353" s="97"/>
      <c r="N353" s="97"/>
      <c r="O353" s="97"/>
      <c r="P353" s="97"/>
      <c r="Q353" s="97"/>
      <c r="R353" s="97"/>
      <c r="S353" s="97"/>
      <c r="T353" s="97"/>
      <c r="U353" s="97"/>
      <c r="V353" s="97"/>
      <c r="W353" s="97"/>
      <c r="X353" s="97"/>
      <c r="Y353" s="166"/>
      <c r="Z353" s="166"/>
    </row>
    <row r="354" ht="11.25" customHeight="1">
      <c r="A354" s="93" t="s">
        <v>5486</v>
      </c>
      <c r="B354" s="101" t="s">
        <v>52</v>
      </c>
      <c r="C354" s="147" t="s">
        <v>5527</v>
      </c>
      <c r="D354" s="101" t="s">
        <v>5501</v>
      </c>
      <c r="E354" s="148" t="s">
        <v>5528</v>
      </c>
      <c r="F354" s="645">
        <v>45527.0</v>
      </c>
      <c r="G354" s="123">
        <v>50.0</v>
      </c>
      <c r="H354" s="554" t="s">
        <v>5512</v>
      </c>
      <c r="I354" s="6">
        <v>50.0</v>
      </c>
      <c r="J354" s="95" t="s">
        <v>5460</v>
      </c>
      <c r="K354" s="97"/>
      <c r="L354" s="97"/>
      <c r="M354" s="97"/>
      <c r="N354" s="97"/>
      <c r="O354" s="97"/>
      <c r="P354" s="97"/>
      <c r="Q354" s="97"/>
      <c r="R354" s="97"/>
      <c r="S354" s="97"/>
      <c r="T354" s="97"/>
      <c r="U354" s="97"/>
      <c r="V354" s="97"/>
      <c r="W354" s="97"/>
      <c r="X354" s="97"/>
      <c r="Y354" s="166"/>
      <c r="Z354" s="166"/>
    </row>
    <row r="355" ht="11.25" customHeight="1">
      <c r="A355" s="93" t="s">
        <v>5486</v>
      </c>
      <c r="B355" s="101" t="s">
        <v>52</v>
      </c>
      <c r="C355" s="147" t="s">
        <v>5505</v>
      </c>
      <c r="D355" s="101" t="s">
        <v>5501</v>
      </c>
      <c r="E355" s="148" t="s">
        <v>5506</v>
      </c>
      <c r="F355" s="645">
        <v>45521.0</v>
      </c>
      <c r="G355" s="123">
        <v>50.0</v>
      </c>
      <c r="H355" s="554" t="s">
        <v>5512</v>
      </c>
      <c r="I355" s="6">
        <v>50.0</v>
      </c>
      <c r="J355" s="95" t="s">
        <v>5460</v>
      </c>
      <c r="K355" s="97"/>
      <c r="L355" s="97"/>
      <c r="M355" s="97"/>
      <c r="N355" s="97"/>
      <c r="O355" s="97"/>
      <c r="P355" s="97"/>
      <c r="Q355" s="97"/>
      <c r="R355" s="97"/>
      <c r="S355" s="97"/>
      <c r="T355" s="97"/>
      <c r="U355" s="97"/>
      <c r="V355" s="97"/>
      <c r="W355" s="97"/>
      <c r="X355" s="97"/>
      <c r="Y355" s="166"/>
      <c r="Z355" s="166"/>
    </row>
    <row r="356" ht="11.25" customHeight="1">
      <c r="A356" s="93" t="s">
        <v>5486</v>
      </c>
      <c r="B356" s="101" t="s">
        <v>52</v>
      </c>
      <c r="C356" s="147" t="s">
        <v>5510</v>
      </c>
      <c r="D356" s="101" t="s">
        <v>5501</v>
      </c>
      <c r="E356" s="148" t="s">
        <v>5511</v>
      </c>
      <c r="F356" s="645">
        <v>45613.0</v>
      </c>
      <c r="G356" s="123">
        <v>50.0</v>
      </c>
      <c r="H356" s="554" t="s">
        <v>5512</v>
      </c>
      <c r="I356" s="6">
        <v>50.0</v>
      </c>
      <c r="J356" s="95" t="s">
        <v>5460</v>
      </c>
      <c r="K356" s="97"/>
      <c r="L356" s="97"/>
      <c r="M356" s="97"/>
      <c r="N356" s="97"/>
      <c r="O356" s="97"/>
      <c r="P356" s="97"/>
      <c r="Q356" s="97"/>
      <c r="R356" s="97"/>
      <c r="S356" s="97"/>
      <c r="T356" s="97"/>
      <c r="U356" s="97"/>
      <c r="V356" s="97"/>
      <c r="W356" s="97"/>
      <c r="X356" s="97"/>
      <c r="Y356" s="166"/>
      <c r="Z356" s="166"/>
    </row>
    <row r="357" ht="11.25" customHeight="1">
      <c r="A357" s="93" t="s">
        <v>5486</v>
      </c>
      <c r="B357" s="101" t="s">
        <v>52</v>
      </c>
      <c r="C357" s="147" t="s">
        <v>5493</v>
      </c>
      <c r="D357" s="101" t="s">
        <v>5494</v>
      </c>
      <c r="E357" s="148" t="s">
        <v>5495</v>
      </c>
      <c r="F357" s="645">
        <v>45551.0</v>
      </c>
      <c r="G357" s="123">
        <v>50.0</v>
      </c>
      <c r="H357" s="554" t="s">
        <v>5496</v>
      </c>
      <c r="I357" s="6">
        <v>50.0</v>
      </c>
      <c r="J357" s="95" t="s">
        <v>5460</v>
      </c>
      <c r="K357" s="97"/>
      <c r="L357" s="97"/>
      <c r="M357" s="97"/>
      <c r="N357" s="97"/>
      <c r="O357" s="97"/>
      <c r="P357" s="97"/>
      <c r="Q357" s="97"/>
      <c r="R357" s="97"/>
      <c r="S357" s="97"/>
      <c r="T357" s="97"/>
      <c r="U357" s="97"/>
      <c r="V357" s="97"/>
      <c r="W357" s="97"/>
      <c r="X357" s="97"/>
      <c r="Y357" s="166"/>
      <c r="Z357" s="166"/>
    </row>
    <row r="358" ht="11.25" customHeight="1">
      <c r="A358" s="93" t="s">
        <v>5486</v>
      </c>
      <c r="B358" s="101" t="s">
        <v>52</v>
      </c>
      <c r="C358" s="147" t="s">
        <v>5493</v>
      </c>
      <c r="D358" s="101" t="s">
        <v>5494</v>
      </c>
      <c r="E358" s="148" t="s">
        <v>5495</v>
      </c>
      <c r="F358" s="645">
        <v>45324.0</v>
      </c>
      <c r="G358" s="123">
        <v>50.0</v>
      </c>
      <c r="H358" s="554" t="s">
        <v>5496</v>
      </c>
      <c r="I358" s="6">
        <v>50.0</v>
      </c>
      <c r="J358" s="95" t="s">
        <v>5460</v>
      </c>
      <c r="K358" s="97"/>
      <c r="L358" s="97"/>
      <c r="M358" s="97"/>
      <c r="N358" s="97"/>
      <c r="O358" s="97"/>
      <c r="P358" s="97"/>
      <c r="Q358" s="97"/>
      <c r="R358" s="97"/>
      <c r="S358" s="97"/>
      <c r="T358" s="97"/>
      <c r="U358" s="97"/>
      <c r="V358" s="97"/>
      <c r="W358" s="97"/>
      <c r="X358" s="97"/>
      <c r="Y358" s="166"/>
      <c r="Z358" s="166"/>
    </row>
    <row r="359" ht="11.25" customHeight="1">
      <c r="A359" s="93" t="s">
        <v>5486</v>
      </c>
      <c r="B359" s="101" t="s">
        <v>52</v>
      </c>
      <c r="C359" s="147" t="s">
        <v>5500</v>
      </c>
      <c r="D359" s="101" t="s">
        <v>5501</v>
      </c>
      <c r="E359" s="148" t="s">
        <v>5502</v>
      </c>
      <c r="F359" s="645" t="s">
        <v>5529</v>
      </c>
      <c r="G359" s="123">
        <v>50.0</v>
      </c>
      <c r="H359" s="554" t="s">
        <v>5496</v>
      </c>
      <c r="I359" s="6">
        <v>50.0</v>
      </c>
      <c r="J359" s="95" t="s">
        <v>5460</v>
      </c>
      <c r="K359" s="97"/>
      <c r="L359" s="97"/>
      <c r="M359" s="97"/>
      <c r="N359" s="97"/>
      <c r="O359" s="97"/>
      <c r="P359" s="97"/>
      <c r="Q359" s="97"/>
      <c r="R359" s="97"/>
      <c r="S359" s="97"/>
      <c r="T359" s="97"/>
      <c r="U359" s="97"/>
      <c r="V359" s="97"/>
      <c r="W359" s="97"/>
      <c r="X359" s="97"/>
      <c r="Y359" s="166"/>
      <c r="Z359" s="166"/>
    </row>
    <row r="360" ht="11.25" customHeight="1">
      <c r="A360" s="93" t="s">
        <v>5486</v>
      </c>
      <c r="B360" s="101" t="s">
        <v>52</v>
      </c>
      <c r="C360" s="147" t="s">
        <v>5530</v>
      </c>
      <c r="D360" s="101" t="s">
        <v>5501</v>
      </c>
      <c r="E360" s="148" t="s">
        <v>5012</v>
      </c>
      <c r="F360" s="645">
        <v>45607.0</v>
      </c>
      <c r="G360" s="123">
        <v>50.0</v>
      </c>
      <c r="H360" s="554" t="s">
        <v>5507</v>
      </c>
      <c r="I360" s="6">
        <v>50.0</v>
      </c>
      <c r="J360" s="95" t="s">
        <v>5460</v>
      </c>
      <c r="K360" s="97"/>
      <c r="L360" s="97"/>
      <c r="M360" s="97"/>
      <c r="N360" s="97"/>
      <c r="O360" s="97"/>
      <c r="P360" s="97"/>
      <c r="Q360" s="97"/>
      <c r="R360" s="97"/>
      <c r="S360" s="97"/>
      <c r="T360" s="97"/>
      <c r="U360" s="97"/>
      <c r="V360" s="97"/>
      <c r="W360" s="97"/>
      <c r="X360" s="97"/>
      <c r="Y360" s="166"/>
      <c r="Z360" s="166"/>
    </row>
    <row r="361" ht="11.25" customHeight="1">
      <c r="A361" s="93" t="s">
        <v>5486</v>
      </c>
      <c r="B361" s="101" t="s">
        <v>52</v>
      </c>
      <c r="C361" s="147" t="s">
        <v>5490</v>
      </c>
      <c r="D361" s="101" t="s">
        <v>5491</v>
      </c>
      <c r="E361" s="148" t="s">
        <v>5492</v>
      </c>
      <c r="F361" s="645">
        <v>45519.0</v>
      </c>
      <c r="G361" s="123">
        <v>10.0</v>
      </c>
      <c r="H361" s="554" t="s">
        <v>5464</v>
      </c>
      <c r="I361" s="6">
        <v>10.0</v>
      </c>
      <c r="J361" s="95" t="s">
        <v>5460</v>
      </c>
      <c r="K361" s="97"/>
      <c r="L361" s="97"/>
      <c r="M361" s="97"/>
      <c r="N361" s="97"/>
      <c r="O361" s="97"/>
      <c r="P361" s="97"/>
      <c r="Q361" s="97"/>
      <c r="R361" s="97"/>
      <c r="S361" s="97"/>
      <c r="T361" s="97"/>
      <c r="U361" s="97"/>
      <c r="V361" s="97"/>
      <c r="W361" s="97"/>
      <c r="X361" s="97"/>
      <c r="Y361" s="166"/>
      <c r="Z361" s="166"/>
    </row>
    <row r="362" ht="11.25" customHeight="1">
      <c r="A362" s="93" t="s">
        <v>5486</v>
      </c>
      <c r="B362" s="101" t="s">
        <v>52</v>
      </c>
      <c r="C362" s="147" t="s">
        <v>5510</v>
      </c>
      <c r="D362" s="101" t="s">
        <v>5501</v>
      </c>
      <c r="E362" s="148" t="s">
        <v>5511</v>
      </c>
      <c r="F362" s="645" t="s">
        <v>5529</v>
      </c>
      <c r="G362" s="123">
        <v>50.0</v>
      </c>
      <c r="H362" s="554" t="s">
        <v>5512</v>
      </c>
      <c r="I362" s="6">
        <v>50.0</v>
      </c>
      <c r="J362" s="95" t="s">
        <v>5460</v>
      </c>
      <c r="K362" s="97"/>
      <c r="L362" s="97"/>
      <c r="M362" s="97"/>
      <c r="N362" s="97"/>
      <c r="O362" s="97"/>
      <c r="P362" s="97"/>
      <c r="Q362" s="97"/>
      <c r="R362" s="97"/>
      <c r="S362" s="97"/>
      <c r="T362" s="97"/>
      <c r="U362" s="97"/>
      <c r="V362" s="97"/>
      <c r="W362" s="97"/>
      <c r="X362" s="97"/>
      <c r="Y362" s="166"/>
      <c r="Z362" s="166"/>
    </row>
    <row r="363" ht="11.25" customHeight="1">
      <c r="A363" s="93" t="s">
        <v>5486</v>
      </c>
      <c r="B363" s="101" t="s">
        <v>52</v>
      </c>
      <c r="C363" s="147" t="s">
        <v>5510</v>
      </c>
      <c r="D363" s="101" t="s">
        <v>5501</v>
      </c>
      <c r="E363" s="148" t="s">
        <v>5511</v>
      </c>
      <c r="F363" s="645" t="s">
        <v>5529</v>
      </c>
      <c r="G363" s="123">
        <v>50.0</v>
      </c>
      <c r="H363" s="554" t="s">
        <v>5512</v>
      </c>
      <c r="I363" s="6">
        <v>50.0</v>
      </c>
      <c r="J363" s="95" t="s">
        <v>5460</v>
      </c>
      <c r="K363" s="97"/>
      <c r="L363" s="97"/>
      <c r="M363" s="97"/>
      <c r="N363" s="97"/>
      <c r="O363" s="97"/>
      <c r="P363" s="97"/>
      <c r="Q363" s="97"/>
      <c r="R363" s="97"/>
      <c r="S363" s="97"/>
      <c r="T363" s="97"/>
      <c r="U363" s="97"/>
      <c r="V363" s="97"/>
      <c r="W363" s="97"/>
      <c r="X363" s="97"/>
      <c r="Y363" s="166"/>
      <c r="Z363" s="166"/>
    </row>
    <row r="364" ht="11.25" customHeight="1">
      <c r="A364" s="93" t="s">
        <v>5486</v>
      </c>
      <c r="B364" s="101" t="s">
        <v>52</v>
      </c>
      <c r="C364" s="147" t="s">
        <v>5510</v>
      </c>
      <c r="D364" s="101" t="s">
        <v>5501</v>
      </c>
      <c r="E364" s="148" t="s">
        <v>5511</v>
      </c>
      <c r="F364" s="645" t="s">
        <v>5529</v>
      </c>
      <c r="G364" s="123">
        <v>50.0</v>
      </c>
      <c r="H364" s="554" t="s">
        <v>5512</v>
      </c>
      <c r="I364" s="6">
        <v>50.0</v>
      </c>
      <c r="J364" s="95" t="s">
        <v>5460</v>
      </c>
      <c r="K364" s="97"/>
      <c r="L364" s="97"/>
      <c r="M364" s="97"/>
      <c r="N364" s="97"/>
      <c r="O364" s="97"/>
      <c r="P364" s="97"/>
      <c r="Q364" s="97"/>
      <c r="R364" s="97"/>
      <c r="S364" s="97"/>
      <c r="T364" s="97"/>
      <c r="U364" s="97"/>
      <c r="V364" s="97"/>
      <c r="W364" s="97"/>
      <c r="X364" s="97"/>
      <c r="Y364" s="166"/>
      <c r="Z364" s="166"/>
    </row>
    <row r="365" ht="11.25" customHeight="1">
      <c r="A365" s="93" t="s">
        <v>5486</v>
      </c>
      <c r="B365" s="101" t="s">
        <v>52</v>
      </c>
      <c r="C365" s="147" t="s">
        <v>5531</v>
      </c>
      <c r="D365" s="101" t="s">
        <v>5532</v>
      </c>
      <c r="E365" s="148" t="s">
        <v>5533</v>
      </c>
      <c r="F365" s="645">
        <v>45506.0</v>
      </c>
      <c r="G365" s="123">
        <v>50.0</v>
      </c>
      <c r="H365" s="554" t="s">
        <v>5464</v>
      </c>
      <c r="I365" s="6">
        <v>50.0</v>
      </c>
      <c r="J365" s="95" t="s">
        <v>5460</v>
      </c>
      <c r="K365" s="97"/>
      <c r="L365" s="97"/>
      <c r="M365" s="97"/>
      <c r="N365" s="97"/>
      <c r="O365" s="97"/>
      <c r="P365" s="97"/>
      <c r="Q365" s="97"/>
      <c r="R365" s="97"/>
      <c r="S365" s="97"/>
      <c r="T365" s="97"/>
      <c r="U365" s="97"/>
      <c r="V365" s="97"/>
      <c r="W365" s="97"/>
      <c r="X365" s="97"/>
      <c r="Y365" s="166"/>
      <c r="Z365" s="166"/>
    </row>
    <row r="366" ht="11.25" customHeight="1">
      <c r="A366" s="93" t="s">
        <v>5486</v>
      </c>
      <c r="B366" s="101" t="s">
        <v>52</v>
      </c>
      <c r="C366" s="147" t="s">
        <v>5531</v>
      </c>
      <c r="D366" s="101" t="s">
        <v>5532</v>
      </c>
      <c r="E366" s="148" t="s">
        <v>5533</v>
      </c>
      <c r="F366" s="645">
        <v>45421.0</v>
      </c>
      <c r="G366" s="123">
        <v>50.0</v>
      </c>
      <c r="H366" s="554" t="s">
        <v>5464</v>
      </c>
      <c r="I366" s="6">
        <v>50.0</v>
      </c>
      <c r="J366" s="95" t="s">
        <v>5460</v>
      </c>
      <c r="K366" s="97"/>
      <c r="L366" s="97"/>
      <c r="M366" s="97"/>
      <c r="N366" s="97"/>
      <c r="O366" s="97"/>
      <c r="P366" s="97"/>
      <c r="Q366" s="97"/>
      <c r="R366" s="97"/>
      <c r="S366" s="97"/>
      <c r="T366" s="97"/>
      <c r="U366" s="97"/>
      <c r="V366" s="97"/>
      <c r="W366" s="97"/>
      <c r="X366" s="97"/>
      <c r="Y366" s="166"/>
      <c r="Z366" s="166"/>
    </row>
    <row r="367" ht="11.25" customHeight="1">
      <c r="A367" s="93" t="s">
        <v>5486</v>
      </c>
      <c r="B367" s="101" t="s">
        <v>52</v>
      </c>
      <c r="C367" s="147" t="s">
        <v>5525</v>
      </c>
      <c r="D367" s="101" t="s">
        <v>1001</v>
      </c>
      <c r="E367" s="148" t="s">
        <v>5534</v>
      </c>
      <c r="F367" s="645">
        <v>45548.0</v>
      </c>
      <c r="G367" s="123">
        <v>50.0</v>
      </c>
      <c r="H367" s="554" t="s">
        <v>5507</v>
      </c>
      <c r="I367" s="6">
        <v>50.0</v>
      </c>
      <c r="J367" s="95" t="s">
        <v>5460</v>
      </c>
      <c r="K367" s="97"/>
      <c r="L367" s="97"/>
      <c r="M367" s="97"/>
      <c r="N367" s="97"/>
      <c r="O367" s="97"/>
      <c r="P367" s="97"/>
      <c r="Q367" s="97"/>
      <c r="R367" s="97"/>
      <c r="S367" s="97"/>
      <c r="T367" s="97"/>
      <c r="U367" s="97"/>
      <c r="V367" s="97"/>
      <c r="W367" s="97"/>
      <c r="X367" s="97"/>
      <c r="Y367" s="166"/>
      <c r="Z367" s="166"/>
    </row>
    <row r="368" ht="11.25" customHeight="1">
      <c r="A368" s="93" t="s">
        <v>5486</v>
      </c>
      <c r="B368" s="101" t="s">
        <v>52</v>
      </c>
      <c r="C368" s="147" t="s">
        <v>5487</v>
      </c>
      <c r="D368" s="101" t="s">
        <v>5488</v>
      </c>
      <c r="E368" s="148" t="s">
        <v>5489</v>
      </c>
      <c r="F368" s="645">
        <v>45594.0</v>
      </c>
      <c r="G368" s="123">
        <v>50.0</v>
      </c>
      <c r="H368" s="554" t="s">
        <v>5482</v>
      </c>
      <c r="I368" s="6">
        <v>50.0</v>
      </c>
      <c r="J368" s="95" t="s">
        <v>5460</v>
      </c>
      <c r="K368" s="97"/>
      <c r="L368" s="97"/>
      <c r="M368" s="97"/>
      <c r="N368" s="97"/>
      <c r="O368" s="97"/>
      <c r="P368" s="97"/>
      <c r="Q368" s="97"/>
      <c r="R368" s="97"/>
      <c r="S368" s="97"/>
      <c r="T368" s="97"/>
      <c r="U368" s="97"/>
      <c r="V368" s="97"/>
      <c r="W368" s="97"/>
      <c r="X368" s="97"/>
      <c r="Y368" s="166"/>
      <c r="Z368" s="166"/>
    </row>
    <row r="369" ht="11.25" customHeight="1">
      <c r="A369" s="239"/>
      <c r="B369" s="142"/>
      <c r="C369" s="239"/>
      <c r="D369" s="142"/>
      <c r="E369" s="239"/>
      <c r="F369" s="239"/>
      <c r="G369" s="656"/>
      <c r="H369" s="657"/>
      <c r="I369" s="658"/>
      <c r="J369" s="659"/>
      <c r="K369" s="97"/>
      <c r="L369" s="97"/>
      <c r="M369" s="97"/>
      <c r="N369" s="97"/>
      <c r="O369" s="97"/>
      <c r="P369" s="97"/>
      <c r="Q369" s="97"/>
      <c r="R369" s="97"/>
      <c r="S369" s="97"/>
      <c r="T369" s="97"/>
      <c r="U369" s="97"/>
      <c r="V369" s="97"/>
      <c r="W369" s="97"/>
      <c r="X369" s="97"/>
      <c r="Y369" s="166"/>
      <c r="Z369" s="166"/>
    </row>
    <row r="370" ht="11.25" customHeight="1">
      <c r="A370" s="147"/>
      <c r="B370" s="101"/>
      <c r="C370" s="147"/>
      <c r="D370" s="101"/>
      <c r="E370" s="147"/>
      <c r="F370" s="147"/>
      <c r="G370" s="123"/>
      <c r="H370" s="412"/>
      <c r="I370" s="510"/>
      <c r="J370" s="165"/>
      <c r="K370" s="97"/>
      <c r="L370" s="97"/>
      <c r="M370" s="97"/>
      <c r="N370" s="97"/>
      <c r="O370" s="97"/>
      <c r="P370" s="97"/>
      <c r="Q370" s="97"/>
      <c r="R370" s="97"/>
      <c r="S370" s="97"/>
      <c r="T370" s="97"/>
      <c r="U370" s="97"/>
      <c r="V370" s="97"/>
      <c r="W370" s="97"/>
      <c r="X370" s="97"/>
      <c r="Y370" s="166"/>
      <c r="Z370" s="166"/>
    </row>
    <row r="371" ht="11.25" customHeight="1">
      <c r="A371" s="184" t="s">
        <v>118</v>
      </c>
      <c r="B371" s="156"/>
      <c r="C371" s="156"/>
      <c r="D371" s="156"/>
      <c r="E371" s="156"/>
      <c r="F371" s="156"/>
      <c r="G371" s="156"/>
      <c r="H371" s="97"/>
      <c r="I371" s="660">
        <f>SUM(I16:I370)</f>
        <v>21365</v>
      </c>
      <c r="J371" s="419"/>
      <c r="K371" s="97"/>
      <c r="L371" s="97"/>
      <c r="M371" s="97"/>
      <c r="N371" s="97"/>
      <c r="O371" s="97"/>
      <c r="P371" s="97"/>
      <c r="Q371" s="97"/>
      <c r="R371" s="97"/>
      <c r="S371" s="97"/>
      <c r="T371" s="97"/>
      <c r="U371" s="97"/>
      <c r="V371" s="97"/>
      <c r="W371" s="97"/>
      <c r="X371" s="97"/>
      <c r="Y371" s="166"/>
      <c r="Z371" s="166"/>
    </row>
    <row r="372" ht="11.25" customHeight="1">
      <c r="A372" s="184"/>
      <c r="B372" s="156"/>
      <c r="C372" s="156"/>
      <c r="D372" s="156"/>
      <c r="E372" s="156"/>
      <c r="F372" s="156"/>
      <c r="G372" s="156"/>
      <c r="H372" s="1"/>
      <c r="I372" s="97"/>
      <c r="J372" s="419"/>
      <c r="K372" s="97"/>
      <c r="L372" s="97"/>
      <c r="M372" s="97"/>
      <c r="N372" s="97"/>
      <c r="O372" s="97"/>
      <c r="P372" s="97"/>
      <c r="Q372" s="97"/>
      <c r="R372" s="97"/>
      <c r="S372" s="97"/>
      <c r="T372" s="97"/>
      <c r="U372" s="97"/>
      <c r="V372" s="97"/>
      <c r="W372" s="97"/>
      <c r="X372" s="97"/>
      <c r="Y372" s="166"/>
      <c r="Z372" s="166"/>
    </row>
    <row r="373" ht="11.25" customHeight="1">
      <c r="A373" s="661" t="s">
        <v>742</v>
      </c>
      <c r="B373" s="154"/>
      <c r="C373" s="154"/>
      <c r="D373" s="154"/>
      <c r="E373" s="154"/>
      <c r="F373" s="154"/>
      <c r="G373" s="154"/>
      <c r="H373" s="154"/>
      <c r="I373" s="97"/>
      <c r="J373" s="419"/>
      <c r="K373" s="97"/>
      <c r="L373" s="97"/>
      <c r="M373" s="97"/>
      <c r="N373" s="97"/>
      <c r="O373" s="97"/>
      <c r="P373" s="97"/>
      <c r="Q373" s="97"/>
      <c r="R373" s="97"/>
      <c r="S373" s="97"/>
      <c r="T373" s="97"/>
      <c r="U373" s="97"/>
      <c r="V373" s="97"/>
      <c r="W373" s="97"/>
      <c r="X373" s="97"/>
      <c r="Y373" s="166"/>
      <c r="Z373" s="166"/>
    </row>
    <row r="374" ht="15.75" customHeight="1">
      <c r="A374" s="184"/>
      <c r="B374" s="156"/>
      <c r="C374" s="156"/>
      <c r="D374" s="156"/>
      <c r="E374" s="156"/>
      <c r="F374" s="156"/>
      <c r="G374" s="156"/>
      <c r="H374" s="1"/>
      <c r="I374" s="4"/>
      <c r="J374" s="199"/>
      <c r="K374" s="4"/>
      <c r="L374" s="4"/>
      <c r="M374" s="4"/>
      <c r="N374" s="4"/>
      <c r="O374" s="4"/>
      <c r="P374" s="4"/>
      <c r="Q374" s="4"/>
      <c r="R374" s="4"/>
      <c r="S374" s="4"/>
      <c r="T374" s="4"/>
      <c r="U374" s="4"/>
      <c r="V374" s="4"/>
      <c r="W374" s="4"/>
      <c r="X374" s="4"/>
    </row>
    <row r="375" ht="15.75" customHeight="1">
      <c r="A375" s="184"/>
      <c r="B375" s="156"/>
      <c r="C375" s="156"/>
      <c r="D375" s="156"/>
      <c r="E375" s="156"/>
      <c r="F375" s="1"/>
      <c r="G375" s="1"/>
      <c r="H375" s="4"/>
      <c r="I375" s="4"/>
      <c r="J375" s="199"/>
      <c r="K375" s="4"/>
      <c r="L375" s="4"/>
      <c r="M375" s="4"/>
      <c r="N375" s="4"/>
      <c r="O375" s="4"/>
      <c r="P375" s="4"/>
      <c r="Q375" s="4"/>
      <c r="R375" s="4"/>
      <c r="S375" s="4"/>
      <c r="T375" s="4"/>
      <c r="U375" s="4"/>
      <c r="V375" s="4"/>
      <c r="W375" s="4"/>
      <c r="X375" s="4"/>
    </row>
    <row r="376" ht="15.75" customHeight="1">
      <c r="A376" s="184"/>
      <c r="B376" s="156"/>
      <c r="C376" s="156"/>
      <c r="D376" s="156"/>
      <c r="E376" s="156"/>
      <c r="F376" s="1"/>
      <c r="G376" s="1"/>
      <c r="H376" s="4"/>
      <c r="I376" s="4"/>
      <c r="J376" s="199"/>
      <c r="K376" s="4"/>
      <c r="L376" s="4"/>
      <c r="M376" s="4"/>
      <c r="N376" s="4"/>
      <c r="O376" s="4"/>
      <c r="P376" s="4"/>
      <c r="Q376" s="4"/>
      <c r="R376" s="4"/>
      <c r="S376" s="4"/>
      <c r="T376" s="4"/>
      <c r="U376" s="4"/>
      <c r="V376" s="4"/>
      <c r="W376" s="4"/>
      <c r="X376" s="4"/>
    </row>
    <row r="377" ht="15.75" customHeight="1">
      <c r="A377" s="184"/>
      <c r="B377" s="156"/>
      <c r="C377" s="156"/>
      <c r="D377" s="156"/>
      <c r="E377" s="156"/>
      <c r="F377" s="1"/>
      <c r="G377" s="1"/>
      <c r="H377" s="4"/>
      <c r="I377" s="4"/>
      <c r="J377" s="199"/>
      <c r="K377" s="4"/>
      <c r="L377" s="4"/>
      <c r="M377" s="4"/>
      <c r="N377" s="4"/>
      <c r="O377" s="4"/>
      <c r="P377" s="4"/>
      <c r="Q377" s="4"/>
      <c r="R377" s="4"/>
      <c r="S377" s="4"/>
      <c r="T377" s="4"/>
      <c r="U377" s="4"/>
      <c r="V377" s="4"/>
      <c r="W377" s="4"/>
      <c r="X377" s="4"/>
    </row>
    <row r="378" ht="15.75" customHeight="1">
      <c r="A378" s="184"/>
      <c r="B378" s="156"/>
      <c r="C378" s="156"/>
      <c r="D378" s="156"/>
      <c r="E378" s="156"/>
      <c r="F378" s="1"/>
      <c r="G378" s="1"/>
      <c r="H378" s="4"/>
      <c r="I378" s="4"/>
      <c r="J378" s="199"/>
      <c r="K378" s="4"/>
      <c r="L378" s="4"/>
      <c r="M378" s="4"/>
      <c r="N378" s="4"/>
      <c r="O378" s="4"/>
      <c r="P378" s="4"/>
      <c r="Q378" s="4"/>
      <c r="R378" s="4"/>
      <c r="S378" s="4"/>
      <c r="T378" s="4"/>
      <c r="U378" s="4"/>
      <c r="V378" s="4"/>
      <c r="W378" s="4"/>
      <c r="X378" s="4"/>
    </row>
    <row r="379" ht="15.75" customHeight="1">
      <c r="A379" s="184"/>
      <c r="B379" s="156"/>
      <c r="C379" s="156"/>
      <c r="D379" s="156"/>
      <c r="E379" s="156"/>
      <c r="F379" s="1"/>
      <c r="G379" s="1"/>
      <c r="H379" s="4"/>
      <c r="I379" s="4"/>
      <c r="J379" s="199"/>
      <c r="K379" s="4"/>
      <c r="L379" s="4"/>
      <c r="M379" s="4"/>
      <c r="N379" s="4"/>
      <c r="O379" s="4"/>
      <c r="P379" s="4"/>
      <c r="Q379" s="4"/>
      <c r="R379" s="4"/>
      <c r="S379" s="4"/>
      <c r="T379" s="4"/>
      <c r="U379" s="4"/>
      <c r="V379" s="4"/>
      <c r="W379" s="4"/>
      <c r="X379" s="4"/>
    </row>
    <row r="380" ht="15.75" customHeight="1">
      <c r="A380" s="184"/>
      <c r="B380" s="156"/>
      <c r="C380" s="156"/>
      <c r="D380" s="156"/>
      <c r="E380" s="156"/>
      <c r="F380" s="1"/>
      <c r="G380" s="1"/>
      <c r="H380" s="4"/>
      <c r="I380" s="4"/>
      <c r="J380" s="199"/>
      <c r="K380" s="4"/>
      <c r="L380" s="4"/>
      <c r="M380" s="4"/>
      <c r="N380" s="4"/>
      <c r="O380" s="4"/>
      <c r="P380" s="4"/>
      <c r="Q380" s="4"/>
      <c r="R380" s="4"/>
      <c r="S380" s="4"/>
      <c r="T380" s="4"/>
      <c r="U380" s="4"/>
      <c r="V380" s="4"/>
      <c r="W380" s="4"/>
      <c r="X380" s="4"/>
    </row>
    <row r="381" ht="15.75" customHeight="1">
      <c r="A381" s="184"/>
      <c r="B381" s="156"/>
      <c r="C381" s="156"/>
      <c r="D381" s="156"/>
      <c r="E381" s="156"/>
      <c r="F381" s="1"/>
      <c r="G381" s="1"/>
      <c r="H381" s="4"/>
      <c r="I381" s="4"/>
      <c r="J381" s="199"/>
      <c r="K381" s="4"/>
      <c r="L381" s="4"/>
      <c r="M381" s="4"/>
      <c r="N381" s="4"/>
      <c r="O381" s="4"/>
      <c r="P381" s="4"/>
      <c r="Q381" s="4"/>
      <c r="R381" s="4"/>
      <c r="S381" s="4"/>
      <c r="T381" s="4"/>
      <c r="U381" s="4"/>
      <c r="V381" s="4"/>
      <c r="W381" s="4"/>
      <c r="X381" s="4"/>
    </row>
    <row r="382" ht="15.75" customHeight="1">
      <c r="A382" s="184"/>
      <c r="B382" s="156"/>
      <c r="C382" s="156"/>
      <c r="D382" s="156"/>
      <c r="E382" s="156"/>
      <c r="F382" s="1"/>
      <c r="G382" s="1"/>
      <c r="H382" s="4"/>
      <c r="I382" s="4"/>
      <c r="J382" s="199"/>
      <c r="K382" s="4"/>
      <c r="L382" s="4"/>
      <c r="M382" s="4"/>
      <c r="N382" s="4"/>
      <c r="O382" s="4"/>
      <c r="P382" s="4"/>
      <c r="Q382" s="4"/>
      <c r="R382" s="4"/>
      <c r="S382" s="4"/>
      <c r="T382" s="4"/>
      <c r="U382" s="4"/>
      <c r="V382" s="4"/>
      <c r="W382" s="4"/>
      <c r="X382" s="4"/>
    </row>
    <row r="383" ht="15.75" customHeight="1">
      <c r="A383" s="184"/>
      <c r="B383" s="156"/>
      <c r="C383" s="156"/>
      <c r="D383" s="156"/>
      <c r="E383" s="156"/>
      <c r="F383" s="1"/>
      <c r="G383" s="1"/>
      <c r="H383" s="4"/>
      <c r="I383" s="4"/>
      <c r="J383" s="199"/>
      <c r="K383" s="4"/>
      <c r="L383" s="4"/>
      <c r="M383" s="4"/>
      <c r="N383" s="4"/>
      <c r="O383" s="4"/>
      <c r="P383" s="4"/>
      <c r="Q383" s="4"/>
      <c r="R383" s="4"/>
      <c r="S383" s="4"/>
      <c r="T383" s="4"/>
      <c r="U383" s="4"/>
      <c r="V383" s="4"/>
      <c r="W383" s="4"/>
      <c r="X383" s="4"/>
    </row>
    <row r="384" ht="15.75" customHeight="1">
      <c r="A384" s="184"/>
      <c r="B384" s="156"/>
      <c r="C384" s="156"/>
      <c r="D384" s="156"/>
      <c r="E384" s="156"/>
      <c r="F384" s="1"/>
      <c r="G384" s="1"/>
      <c r="H384" s="4"/>
      <c r="I384" s="4"/>
      <c r="J384" s="199"/>
      <c r="K384" s="4"/>
      <c r="L384" s="4"/>
      <c r="M384" s="4"/>
      <c r="N384" s="4"/>
      <c r="O384" s="4"/>
      <c r="P384" s="4"/>
      <c r="Q384" s="4"/>
      <c r="R384" s="4"/>
      <c r="S384" s="4"/>
      <c r="T384" s="4"/>
      <c r="U384" s="4"/>
      <c r="V384" s="4"/>
      <c r="W384" s="4"/>
      <c r="X384" s="4"/>
    </row>
    <row r="385" ht="15.75" customHeight="1">
      <c r="A385" s="184"/>
      <c r="B385" s="156"/>
      <c r="C385" s="156"/>
      <c r="D385" s="156"/>
      <c r="E385" s="156"/>
      <c r="F385" s="1"/>
      <c r="G385" s="1"/>
      <c r="H385" s="4"/>
      <c r="I385" s="4"/>
      <c r="J385" s="199"/>
      <c r="K385" s="4"/>
      <c r="L385" s="4"/>
      <c r="M385" s="4"/>
      <c r="N385" s="4"/>
      <c r="O385" s="4"/>
      <c r="P385" s="4"/>
      <c r="Q385" s="4"/>
      <c r="R385" s="4"/>
      <c r="S385" s="4"/>
      <c r="T385" s="4"/>
      <c r="U385" s="4"/>
      <c r="V385" s="4"/>
      <c r="W385" s="4"/>
      <c r="X385" s="4"/>
    </row>
    <row r="386" ht="15.75" customHeight="1">
      <c r="A386" s="184"/>
      <c r="B386" s="156"/>
      <c r="C386" s="156"/>
      <c r="D386" s="156"/>
      <c r="E386" s="156"/>
      <c r="F386" s="1"/>
      <c r="G386" s="1"/>
      <c r="H386" s="4"/>
      <c r="I386" s="4"/>
      <c r="J386" s="199"/>
      <c r="K386" s="4"/>
      <c r="L386" s="4"/>
      <c r="M386" s="4"/>
      <c r="N386" s="4"/>
      <c r="O386" s="4"/>
      <c r="P386" s="4"/>
      <c r="Q386" s="4"/>
      <c r="R386" s="4"/>
      <c r="S386" s="4"/>
      <c r="T386" s="4"/>
      <c r="U386" s="4"/>
      <c r="V386" s="4"/>
      <c r="W386" s="4"/>
      <c r="X386" s="4"/>
    </row>
    <row r="387" ht="15.75" customHeight="1">
      <c r="A387" s="184"/>
      <c r="B387" s="156"/>
      <c r="C387" s="156"/>
      <c r="D387" s="156"/>
      <c r="E387" s="156"/>
      <c r="F387" s="1"/>
      <c r="G387" s="1"/>
      <c r="H387" s="4"/>
      <c r="I387" s="4"/>
      <c r="J387" s="199"/>
      <c r="K387" s="4"/>
      <c r="L387" s="4"/>
      <c r="M387" s="4"/>
      <c r="N387" s="4"/>
      <c r="O387" s="4"/>
      <c r="P387" s="4"/>
      <c r="Q387" s="4"/>
      <c r="R387" s="4"/>
      <c r="S387" s="4"/>
      <c r="T387" s="4"/>
      <c r="U387" s="4"/>
      <c r="V387" s="4"/>
      <c r="W387" s="4"/>
      <c r="X387" s="4"/>
    </row>
    <row r="388" ht="15.75" customHeight="1">
      <c r="A388" s="184"/>
      <c r="B388" s="156"/>
      <c r="C388" s="156"/>
      <c r="D388" s="156"/>
      <c r="E388" s="156"/>
      <c r="F388" s="1"/>
      <c r="G388" s="1"/>
      <c r="H388" s="4"/>
      <c r="I388" s="4"/>
      <c r="J388" s="199"/>
      <c r="K388" s="4"/>
      <c r="L388" s="4"/>
      <c r="M388" s="4"/>
      <c r="N388" s="4"/>
      <c r="O388" s="4"/>
      <c r="P388" s="4"/>
      <c r="Q388" s="4"/>
      <c r="R388" s="4"/>
      <c r="S388" s="4"/>
      <c r="T388" s="4"/>
      <c r="U388" s="4"/>
      <c r="V388" s="4"/>
      <c r="W388" s="4"/>
      <c r="X388" s="4"/>
    </row>
    <row r="389" ht="15.75" customHeight="1">
      <c r="A389" s="184"/>
      <c r="B389" s="156"/>
      <c r="C389" s="156"/>
      <c r="D389" s="156"/>
      <c r="E389" s="156"/>
      <c r="F389" s="1"/>
      <c r="G389" s="1"/>
      <c r="H389" s="4"/>
      <c r="I389" s="4"/>
      <c r="J389" s="199"/>
      <c r="K389" s="4"/>
      <c r="L389" s="4"/>
      <c r="M389" s="4"/>
      <c r="N389" s="4"/>
      <c r="O389" s="4"/>
      <c r="P389" s="4"/>
      <c r="Q389" s="4"/>
      <c r="R389" s="4"/>
      <c r="S389" s="4"/>
      <c r="T389" s="4"/>
      <c r="U389" s="4"/>
      <c r="V389" s="4"/>
      <c r="W389" s="4"/>
      <c r="X389" s="4"/>
    </row>
    <row r="390" ht="15.75" customHeight="1">
      <c r="A390" s="184"/>
      <c r="B390" s="156"/>
      <c r="C390" s="156"/>
      <c r="D390" s="156"/>
      <c r="E390" s="156"/>
      <c r="F390" s="1"/>
      <c r="G390" s="1"/>
      <c r="H390" s="4"/>
      <c r="I390" s="4"/>
      <c r="J390" s="199"/>
      <c r="K390" s="4"/>
      <c r="L390" s="4"/>
      <c r="M390" s="4"/>
      <c r="N390" s="4"/>
      <c r="O390" s="4"/>
      <c r="P390" s="4"/>
      <c r="Q390" s="4"/>
      <c r="R390" s="4"/>
      <c r="S390" s="4"/>
      <c r="T390" s="4"/>
      <c r="U390" s="4"/>
      <c r="V390" s="4"/>
      <c r="W390" s="4"/>
      <c r="X390" s="4"/>
    </row>
    <row r="391" ht="15.75" customHeight="1">
      <c r="A391" s="184"/>
      <c r="B391" s="156"/>
      <c r="C391" s="156"/>
      <c r="D391" s="156"/>
      <c r="E391" s="156"/>
      <c r="F391" s="1"/>
      <c r="G391" s="1"/>
      <c r="H391" s="4"/>
      <c r="I391" s="4"/>
      <c r="J391" s="199"/>
      <c r="K391" s="4"/>
      <c r="L391" s="4"/>
      <c r="M391" s="4"/>
      <c r="N391" s="4"/>
      <c r="O391" s="4"/>
      <c r="P391" s="4"/>
      <c r="Q391" s="4"/>
      <c r="R391" s="4"/>
      <c r="S391" s="4"/>
      <c r="T391" s="4"/>
      <c r="U391" s="4"/>
      <c r="V391" s="4"/>
      <c r="W391" s="4"/>
      <c r="X391" s="4"/>
    </row>
    <row r="392" ht="15.75" customHeight="1">
      <c r="A392" s="184"/>
      <c r="B392" s="156"/>
      <c r="C392" s="156"/>
      <c r="D392" s="156"/>
      <c r="E392" s="156"/>
      <c r="F392" s="1"/>
      <c r="G392" s="1"/>
      <c r="H392" s="4"/>
      <c r="I392" s="4"/>
      <c r="J392" s="199"/>
      <c r="K392" s="4"/>
      <c r="L392" s="4"/>
      <c r="M392" s="4"/>
      <c r="N392" s="4"/>
      <c r="O392" s="4"/>
      <c r="P392" s="4"/>
      <c r="Q392" s="4"/>
      <c r="R392" s="4"/>
      <c r="S392" s="4"/>
      <c r="T392" s="4"/>
      <c r="U392" s="4"/>
      <c r="V392" s="4"/>
      <c r="W392" s="4"/>
      <c r="X392" s="4"/>
    </row>
    <row r="393" ht="15.75" customHeight="1">
      <c r="A393" s="184"/>
      <c r="B393" s="156"/>
      <c r="C393" s="156"/>
      <c r="D393" s="156"/>
      <c r="E393" s="156"/>
      <c r="F393" s="1"/>
      <c r="G393" s="1"/>
      <c r="H393" s="4"/>
      <c r="I393" s="4"/>
      <c r="J393" s="199"/>
      <c r="K393" s="4"/>
      <c r="L393" s="4"/>
      <c r="M393" s="4"/>
      <c r="N393" s="4"/>
      <c r="O393" s="4"/>
      <c r="P393" s="4"/>
      <c r="Q393" s="4"/>
      <c r="R393" s="4"/>
      <c r="S393" s="4"/>
      <c r="T393" s="4"/>
      <c r="U393" s="4"/>
      <c r="V393" s="4"/>
      <c r="W393" s="4"/>
      <c r="X393" s="4"/>
    </row>
    <row r="394" ht="15.75" customHeight="1">
      <c r="A394" s="184"/>
      <c r="B394" s="156"/>
      <c r="C394" s="156"/>
      <c r="D394" s="156"/>
      <c r="E394" s="156"/>
      <c r="F394" s="1"/>
      <c r="G394" s="1"/>
      <c r="H394" s="4"/>
      <c r="I394" s="4"/>
      <c r="J394" s="199"/>
      <c r="K394" s="4"/>
      <c r="L394" s="4"/>
      <c r="M394" s="4"/>
      <c r="N394" s="4"/>
      <c r="O394" s="4"/>
      <c r="P394" s="4"/>
      <c r="Q394" s="4"/>
      <c r="R394" s="4"/>
      <c r="S394" s="4"/>
      <c r="T394" s="4"/>
      <c r="U394" s="4"/>
      <c r="V394" s="4"/>
      <c r="W394" s="4"/>
      <c r="X394" s="4"/>
    </row>
    <row r="395" ht="15.75" customHeight="1">
      <c r="A395" s="184"/>
      <c r="B395" s="156"/>
      <c r="C395" s="156"/>
      <c r="D395" s="156"/>
      <c r="E395" s="156"/>
      <c r="F395" s="1"/>
      <c r="G395" s="1"/>
      <c r="H395" s="4"/>
      <c r="I395" s="4"/>
      <c r="J395" s="199"/>
      <c r="K395" s="4"/>
      <c r="L395" s="4"/>
      <c r="M395" s="4"/>
      <c r="N395" s="4"/>
      <c r="O395" s="4"/>
      <c r="P395" s="4"/>
      <c r="Q395" s="4"/>
      <c r="R395" s="4"/>
      <c r="S395" s="4"/>
      <c r="T395" s="4"/>
      <c r="U395" s="4"/>
      <c r="V395" s="4"/>
      <c r="W395" s="4"/>
      <c r="X395" s="4"/>
    </row>
    <row r="396" ht="15.75" customHeight="1">
      <c r="A396" s="184"/>
      <c r="B396" s="156"/>
      <c r="C396" s="156"/>
      <c r="D396" s="156"/>
      <c r="E396" s="156"/>
      <c r="F396" s="1"/>
      <c r="G396" s="1"/>
      <c r="H396" s="4"/>
      <c r="I396" s="4"/>
      <c r="J396" s="199"/>
      <c r="K396" s="4"/>
      <c r="L396" s="4"/>
      <c r="M396" s="4"/>
      <c r="N396" s="4"/>
      <c r="O396" s="4"/>
      <c r="P396" s="4"/>
      <c r="Q396" s="4"/>
      <c r="R396" s="4"/>
      <c r="S396" s="4"/>
      <c r="T396" s="4"/>
      <c r="U396" s="4"/>
      <c r="V396" s="4"/>
      <c r="W396" s="4"/>
      <c r="X396" s="4"/>
    </row>
    <row r="397" ht="15.75" customHeight="1">
      <c r="A397" s="184"/>
      <c r="B397" s="156"/>
      <c r="C397" s="156"/>
      <c r="D397" s="156"/>
      <c r="E397" s="156"/>
      <c r="F397" s="1"/>
      <c r="G397" s="1"/>
      <c r="H397" s="4"/>
      <c r="I397" s="4"/>
      <c r="J397" s="199"/>
      <c r="K397" s="4"/>
      <c r="L397" s="4"/>
      <c r="M397" s="4"/>
      <c r="N397" s="4"/>
      <c r="O397" s="4"/>
      <c r="P397" s="4"/>
      <c r="Q397" s="4"/>
      <c r="R397" s="4"/>
      <c r="S397" s="4"/>
      <c r="T397" s="4"/>
      <c r="U397" s="4"/>
      <c r="V397" s="4"/>
      <c r="W397" s="4"/>
      <c r="X397" s="4"/>
    </row>
    <row r="398" ht="15.75" customHeight="1">
      <c r="A398" s="184"/>
      <c r="B398" s="156"/>
      <c r="C398" s="156"/>
      <c r="D398" s="156"/>
      <c r="E398" s="156"/>
      <c r="F398" s="1"/>
      <c r="G398" s="1"/>
      <c r="H398" s="4"/>
      <c r="I398" s="4"/>
      <c r="J398" s="199"/>
      <c r="K398" s="4"/>
      <c r="L398" s="4"/>
      <c r="M398" s="4"/>
      <c r="N398" s="4"/>
      <c r="O398" s="4"/>
      <c r="P398" s="4"/>
      <c r="Q398" s="4"/>
      <c r="R398" s="4"/>
      <c r="S398" s="4"/>
      <c r="T398" s="4"/>
      <c r="U398" s="4"/>
      <c r="V398" s="4"/>
      <c r="W398" s="4"/>
      <c r="X398" s="4"/>
    </row>
    <row r="399" ht="15.75" customHeight="1">
      <c r="A399" s="184"/>
      <c r="B399" s="156"/>
      <c r="C399" s="156"/>
      <c r="D399" s="156"/>
      <c r="E399" s="156"/>
      <c r="F399" s="1"/>
      <c r="G399" s="1"/>
      <c r="H399" s="4"/>
      <c r="I399" s="4"/>
      <c r="J399" s="199"/>
      <c r="K399" s="4"/>
      <c r="L399" s="4"/>
      <c r="M399" s="4"/>
      <c r="N399" s="4"/>
      <c r="O399" s="4"/>
      <c r="P399" s="4"/>
      <c r="Q399" s="4"/>
      <c r="R399" s="4"/>
      <c r="S399" s="4"/>
      <c r="T399" s="4"/>
      <c r="U399" s="4"/>
      <c r="V399" s="4"/>
      <c r="W399" s="4"/>
      <c r="X399" s="4"/>
    </row>
    <row r="400" ht="15.75" customHeight="1">
      <c r="A400" s="184"/>
      <c r="B400" s="156"/>
      <c r="C400" s="156"/>
      <c r="D400" s="156"/>
      <c r="E400" s="156"/>
      <c r="F400" s="1"/>
      <c r="G400" s="1"/>
      <c r="H400" s="4"/>
      <c r="I400" s="4"/>
      <c r="J400" s="199"/>
      <c r="K400" s="4"/>
      <c r="L400" s="4"/>
      <c r="M400" s="4"/>
      <c r="N400" s="4"/>
      <c r="O400" s="4"/>
      <c r="P400" s="4"/>
      <c r="Q400" s="4"/>
      <c r="R400" s="4"/>
      <c r="S400" s="4"/>
      <c r="T400" s="4"/>
      <c r="U400" s="4"/>
      <c r="V400" s="4"/>
      <c r="W400" s="4"/>
      <c r="X400" s="4"/>
    </row>
    <row r="401" ht="15.75" customHeight="1">
      <c r="A401" s="184"/>
      <c r="B401" s="156"/>
      <c r="C401" s="156"/>
      <c r="D401" s="156"/>
      <c r="E401" s="156"/>
      <c r="F401" s="1"/>
      <c r="G401" s="1"/>
      <c r="H401" s="4"/>
      <c r="I401" s="4"/>
      <c r="J401" s="199"/>
      <c r="K401" s="4"/>
      <c r="L401" s="4"/>
      <c r="M401" s="4"/>
      <c r="N401" s="4"/>
      <c r="O401" s="4"/>
      <c r="P401" s="4"/>
      <c r="Q401" s="4"/>
      <c r="R401" s="4"/>
      <c r="S401" s="4"/>
      <c r="T401" s="4"/>
      <c r="U401" s="4"/>
      <c r="V401" s="4"/>
      <c r="W401" s="4"/>
      <c r="X401" s="4"/>
    </row>
    <row r="402" ht="15.75" customHeight="1">
      <c r="A402" s="184"/>
      <c r="B402" s="156"/>
      <c r="C402" s="156"/>
      <c r="D402" s="156"/>
      <c r="E402" s="156"/>
      <c r="F402" s="1"/>
      <c r="G402" s="1"/>
      <c r="H402" s="4"/>
      <c r="I402" s="4"/>
      <c r="J402" s="199"/>
      <c r="K402" s="4"/>
      <c r="L402" s="4"/>
      <c r="M402" s="4"/>
      <c r="N402" s="4"/>
      <c r="O402" s="4"/>
      <c r="P402" s="4"/>
      <c r="Q402" s="4"/>
      <c r="R402" s="4"/>
      <c r="S402" s="4"/>
      <c r="T402" s="4"/>
      <c r="U402" s="4"/>
      <c r="V402" s="4"/>
      <c r="W402" s="4"/>
      <c r="X402" s="4"/>
    </row>
    <row r="403" ht="15.75" customHeight="1">
      <c r="A403" s="184"/>
      <c r="B403" s="156"/>
      <c r="C403" s="156"/>
      <c r="D403" s="156"/>
      <c r="E403" s="156"/>
      <c r="F403" s="1"/>
      <c r="G403" s="1"/>
      <c r="H403" s="4"/>
      <c r="I403" s="4"/>
      <c r="J403" s="199"/>
      <c r="K403" s="4"/>
      <c r="L403" s="4"/>
      <c r="M403" s="4"/>
      <c r="N403" s="4"/>
      <c r="O403" s="4"/>
      <c r="P403" s="4"/>
      <c r="Q403" s="4"/>
      <c r="R403" s="4"/>
      <c r="S403" s="4"/>
      <c r="T403" s="4"/>
      <c r="U403" s="4"/>
      <c r="V403" s="4"/>
      <c r="W403" s="4"/>
      <c r="X403" s="4"/>
    </row>
    <row r="404" ht="15.75" customHeight="1">
      <c r="A404" s="184"/>
      <c r="B404" s="156"/>
      <c r="C404" s="156"/>
      <c r="D404" s="156"/>
      <c r="E404" s="156"/>
      <c r="F404" s="1"/>
      <c r="G404" s="1"/>
      <c r="H404" s="4"/>
      <c r="I404" s="4"/>
      <c r="J404" s="199"/>
      <c r="K404" s="4"/>
      <c r="L404" s="4"/>
      <c r="M404" s="4"/>
      <c r="N404" s="4"/>
      <c r="O404" s="4"/>
      <c r="P404" s="4"/>
      <c r="Q404" s="4"/>
      <c r="R404" s="4"/>
      <c r="S404" s="4"/>
      <c r="T404" s="4"/>
      <c r="U404" s="4"/>
      <c r="V404" s="4"/>
      <c r="W404" s="4"/>
      <c r="X404" s="4"/>
    </row>
    <row r="405" ht="15.75" customHeight="1">
      <c r="A405" s="184"/>
      <c r="B405" s="156"/>
      <c r="C405" s="156"/>
      <c r="D405" s="156"/>
      <c r="E405" s="156"/>
      <c r="F405" s="1"/>
      <c r="G405" s="1"/>
      <c r="H405" s="4"/>
      <c r="I405" s="4"/>
      <c r="J405" s="199"/>
      <c r="K405" s="4"/>
      <c r="L405" s="4"/>
      <c r="M405" s="4"/>
      <c r="N405" s="4"/>
      <c r="O405" s="4"/>
      <c r="P405" s="4"/>
      <c r="Q405" s="4"/>
      <c r="R405" s="4"/>
      <c r="S405" s="4"/>
      <c r="T405" s="4"/>
      <c r="U405" s="4"/>
      <c r="V405" s="4"/>
      <c r="W405" s="4"/>
      <c r="X405" s="4"/>
    </row>
    <row r="406" ht="15.75" customHeight="1">
      <c r="A406" s="184"/>
      <c r="B406" s="156"/>
      <c r="C406" s="156"/>
      <c r="D406" s="156"/>
      <c r="E406" s="156"/>
      <c r="F406" s="1"/>
      <c r="G406" s="1"/>
      <c r="H406" s="4"/>
      <c r="I406" s="4"/>
      <c r="J406" s="199"/>
      <c r="K406" s="4"/>
      <c r="L406" s="4"/>
      <c r="M406" s="4"/>
      <c r="N406" s="4"/>
      <c r="O406" s="4"/>
      <c r="P406" s="4"/>
      <c r="Q406" s="4"/>
      <c r="R406" s="4"/>
      <c r="S406" s="4"/>
      <c r="T406" s="4"/>
      <c r="U406" s="4"/>
      <c r="V406" s="4"/>
      <c r="W406" s="4"/>
      <c r="X406" s="4"/>
    </row>
    <row r="407" ht="15.75" customHeight="1">
      <c r="A407" s="184"/>
      <c r="B407" s="156"/>
      <c r="C407" s="156"/>
      <c r="D407" s="156"/>
      <c r="E407" s="156"/>
      <c r="F407" s="1"/>
      <c r="G407" s="1"/>
      <c r="H407" s="4"/>
      <c r="I407" s="4"/>
      <c r="J407" s="199"/>
      <c r="K407" s="4"/>
      <c r="L407" s="4"/>
      <c r="M407" s="4"/>
      <c r="N407" s="4"/>
      <c r="O407" s="4"/>
      <c r="P407" s="4"/>
      <c r="Q407" s="4"/>
      <c r="R407" s="4"/>
      <c r="S407" s="4"/>
      <c r="T407" s="4"/>
      <c r="U407" s="4"/>
      <c r="V407" s="4"/>
      <c r="W407" s="4"/>
      <c r="X407" s="4"/>
    </row>
    <row r="408" ht="15.75" customHeight="1">
      <c r="A408" s="184"/>
      <c r="B408" s="156"/>
      <c r="C408" s="156"/>
      <c r="D408" s="156"/>
      <c r="E408" s="156"/>
      <c r="F408" s="1"/>
      <c r="G408" s="1"/>
      <c r="H408" s="4"/>
      <c r="I408" s="4"/>
      <c r="J408" s="199"/>
      <c r="K408" s="4"/>
      <c r="L408" s="4"/>
      <c r="M408" s="4"/>
      <c r="N408" s="4"/>
      <c r="O408" s="4"/>
      <c r="P408" s="4"/>
      <c r="Q408" s="4"/>
      <c r="R408" s="4"/>
      <c r="S408" s="4"/>
      <c r="T408" s="4"/>
      <c r="U408" s="4"/>
      <c r="V408" s="4"/>
      <c r="W408" s="4"/>
      <c r="X408" s="4"/>
    </row>
    <row r="409" ht="15.75" customHeight="1">
      <c r="A409" s="184"/>
      <c r="B409" s="156"/>
      <c r="C409" s="156"/>
      <c r="D409" s="156"/>
      <c r="E409" s="156"/>
      <c r="F409" s="1"/>
      <c r="G409" s="1"/>
      <c r="H409" s="4"/>
      <c r="I409" s="4"/>
      <c r="J409" s="199"/>
      <c r="K409" s="4"/>
      <c r="L409" s="4"/>
      <c r="M409" s="4"/>
      <c r="N409" s="4"/>
      <c r="O409" s="4"/>
      <c r="P409" s="4"/>
      <c r="Q409" s="4"/>
      <c r="R409" s="4"/>
      <c r="S409" s="4"/>
      <c r="T409" s="4"/>
      <c r="U409" s="4"/>
      <c r="V409" s="4"/>
      <c r="W409" s="4"/>
      <c r="X409" s="4"/>
    </row>
    <row r="410" ht="15.75" customHeight="1">
      <c r="A410" s="184"/>
      <c r="B410" s="156"/>
      <c r="C410" s="156"/>
      <c r="D410" s="156"/>
      <c r="E410" s="156"/>
      <c r="F410" s="1"/>
      <c r="G410" s="1"/>
      <c r="H410" s="4"/>
      <c r="I410" s="4"/>
      <c r="J410" s="199"/>
      <c r="K410" s="4"/>
      <c r="L410" s="4"/>
      <c r="M410" s="4"/>
      <c r="N410" s="4"/>
      <c r="O410" s="4"/>
      <c r="P410" s="4"/>
      <c r="Q410" s="4"/>
      <c r="R410" s="4"/>
      <c r="S410" s="4"/>
      <c r="T410" s="4"/>
      <c r="U410" s="4"/>
      <c r="V410" s="4"/>
      <c r="W410" s="4"/>
      <c r="X410" s="4"/>
    </row>
    <row r="411" ht="15.75" customHeight="1">
      <c r="A411" s="184"/>
      <c r="B411" s="156"/>
      <c r="C411" s="156"/>
      <c r="D411" s="156"/>
      <c r="E411" s="156"/>
      <c r="F411" s="1"/>
      <c r="G411" s="1"/>
      <c r="H411" s="4"/>
      <c r="I411" s="4"/>
      <c r="J411" s="199"/>
      <c r="K411" s="4"/>
      <c r="L411" s="4"/>
      <c r="M411" s="4"/>
      <c r="N411" s="4"/>
      <c r="O411" s="4"/>
      <c r="P411" s="4"/>
      <c r="Q411" s="4"/>
      <c r="R411" s="4"/>
      <c r="S411" s="4"/>
      <c r="T411" s="4"/>
      <c r="U411" s="4"/>
      <c r="V411" s="4"/>
      <c r="W411" s="4"/>
      <c r="X411" s="4"/>
    </row>
    <row r="412" ht="15.75" customHeight="1">
      <c r="A412" s="184"/>
      <c r="B412" s="156"/>
      <c r="C412" s="156"/>
      <c r="D412" s="156"/>
      <c r="E412" s="156"/>
      <c r="F412" s="1"/>
      <c r="G412" s="1"/>
      <c r="H412" s="4"/>
      <c r="I412" s="4"/>
      <c r="J412" s="199"/>
      <c r="K412" s="4"/>
      <c r="L412" s="4"/>
      <c r="M412" s="4"/>
      <c r="N412" s="4"/>
      <c r="O412" s="4"/>
      <c r="P412" s="4"/>
      <c r="Q412" s="4"/>
      <c r="R412" s="4"/>
      <c r="S412" s="4"/>
      <c r="T412" s="4"/>
      <c r="U412" s="4"/>
      <c r="V412" s="4"/>
      <c r="W412" s="4"/>
      <c r="X412" s="4"/>
    </row>
    <row r="413" ht="15.75" customHeight="1">
      <c r="A413" s="184"/>
      <c r="B413" s="156"/>
      <c r="C413" s="156"/>
      <c r="D413" s="156"/>
      <c r="E413" s="156"/>
      <c r="F413" s="1"/>
      <c r="G413" s="1"/>
      <c r="H413" s="4"/>
      <c r="I413" s="4"/>
      <c r="J413" s="199"/>
      <c r="K413" s="4"/>
      <c r="L413" s="4"/>
      <c r="M413" s="4"/>
      <c r="N413" s="4"/>
      <c r="O413" s="4"/>
      <c r="P413" s="4"/>
      <c r="Q413" s="4"/>
      <c r="R413" s="4"/>
      <c r="S413" s="4"/>
      <c r="T413" s="4"/>
      <c r="U413" s="4"/>
      <c r="V413" s="4"/>
      <c r="W413" s="4"/>
      <c r="X413" s="4"/>
    </row>
    <row r="414" ht="15.75" customHeight="1">
      <c r="A414" s="184"/>
      <c r="B414" s="156"/>
      <c r="C414" s="156"/>
      <c r="D414" s="156"/>
      <c r="E414" s="156"/>
      <c r="F414" s="1"/>
      <c r="G414" s="1"/>
      <c r="H414" s="4"/>
      <c r="I414" s="4"/>
      <c r="J414" s="199"/>
      <c r="K414" s="4"/>
      <c r="L414" s="4"/>
      <c r="M414" s="4"/>
      <c r="N414" s="4"/>
      <c r="O414" s="4"/>
      <c r="P414" s="4"/>
      <c r="Q414" s="4"/>
      <c r="R414" s="4"/>
      <c r="S414" s="4"/>
      <c r="T414" s="4"/>
      <c r="U414" s="4"/>
      <c r="V414" s="4"/>
      <c r="W414" s="4"/>
      <c r="X414" s="4"/>
    </row>
    <row r="415" ht="15.75" customHeight="1">
      <c r="A415" s="184"/>
      <c r="B415" s="156"/>
      <c r="C415" s="156"/>
      <c r="D415" s="156"/>
      <c r="E415" s="156"/>
      <c r="F415" s="1"/>
      <c r="G415" s="1"/>
      <c r="H415" s="4"/>
      <c r="I415" s="4"/>
      <c r="J415" s="199"/>
      <c r="K415" s="4"/>
      <c r="L415" s="4"/>
      <c r="M415" s="4"/>
      <c r="N415" s="4"/>
      <c r="O415" s="4"/>
      <c r="P415" s="4"/>
      <c r="Q415" s="4"/>
      <c r="R415" s="4"/>
      <c r="S415" s="4"/>
      <c r="T415" s="4"/>
      <c r="U415" s="4"/>
      <c r="V415" s="4"/>
      <c r="W415" s="4"/>
      <c r="X415" s="4"/>
    </row>
    <row r="416" ht="15.75" customHeight="1">
      <c r="A416" s="184"/>
      <c r="B416" s="156"/>
      <c r="C416" s="156"/>
      <c r="D416" s="156"/>
      <c r="E416" s="156"/>
      <c r="F416" s="1"/>
      <c r="G416" s="1"/>
      <c r="H416" s="4"/>
      <c r="I416" s="4"/>
      <c r="J416" s="199"/>
      <c r="K416" s="4"/>
      <c r="L416" s="4"/>
      <c r="M416" s="4"/>
      <c r="N416" s="4"/>
      <c r="O416" s="4"/>
      <c r="P416" s="4"/>
      <c r="Q416" s="4"/>
      <c r="R416" s="4"/>
      <c r="S416" s="4"/>
      <c r="T416" s="4"/>
      <c r="U416" s="4"/>
      <c r="V416" s="4"/>
      <c r="W416" s="4"/>
      <c r="X416" s="4"/>
    </row>
    <row r="417" ht="15.75" customHeight="1">
      <c r="A417" s="184"/>
      <c r="B417" s="156"/>
      <c r="C417" s="156"/>
      <c r="D417" s="156"/>
      <c r="E417" s="156"/>
      <c r="F417" s="1"/>
      <c r="G417" s="1"/>
      <c r="H417" s="4"/>
      <c r="I417" s="4"/>
      <c r="J417" s="199"/>
      <c r="K417" s="4"/>
      <c r="L417" s="4"/>
      <c r="M417" s="4"/>
      <c r="N417" s="4"/>
      <c r="O417" s="4"/>
      <c r="P417" s="4"/>
      <c r="Q417" s="4"/>
      <c r="R417" s="4"/>
      <c r="S417" s="4"/>
      <c r="T417" s="4"/>
      <c r="U417" s="4"/>
      <c r="V417" s="4"/>
      <c r="W417" s="4"/>
      <c r="X417" s="4"/>
    </row>
    <row r="418" ht="15.75" customHeight="1">
      <c r="A418" s="184"/>
      <c r="B418" s="156"/>
      <c r="C418" s="156"/>
      <c r="D418" s="156"/>
      <c r="E418" s="156"/>
      <c r="F418" s="1"/>
      <c r="G418" s="1"/>
      <c r="H418" s="4"/>
      <c r="I418" s="4"/>
      <c r="J418" s="199"/>
      <c r="K418" s="4"/>
      <c r="L418" s="4"/>
      <c r="M418" s="4"/>
      <c r="N418" s="4"/>
      <c r="O418" s="4"/>
      <c r="P418" s="4"/>
      <c r="Q418" s="4"/>
      <c r="R418" s="4"/>
      <c r="S418" s="4"/>
      <c r="T418" s="4"/>
      <c r="U418" s="4"/>
      <c r="V418" s="4"/>
      <c r="W418" s="4"/>
      <c r="X418" s="4"/>
    </row>
    <row r="419" ht="15.75" customHeight="1">
      <c r="A419" s="184"/>
      <c r="B419" s="156"/>
      <c r="C419" s="156"/>
      <c r="D419" s="156"/>
      <c r="E419" s="156"/>
      <c r="F419" s="1"/>
      <c r="G419" s="1"/>
      <c r="H419" s="4"/>
      <c r="I419" s="4"/>
      <c r="J419" s="199"/>
      <c r="K419" s="4"/>
      <c r="L419" s="4"/>
      <c r="M419" s="4"/>
      <c r="N419" s="4"/>
      <c r="O419" s="4"/>
      <c r="P419" s="4"/>
      <c r="Q419" s="4"/>
      <c r="R419" s="4"/>
      <c r="S419" s="4"/>
      <c r="T419" s="4"/>
      <c r="U419" s="4"/>
      <c r="V419" s="4"/>
      <c r="W419" s="4"/>
      <c r="X419" s="4"/>
    </row>
    <row r="420" ht="15.75" customHeight="1">
      <c r="A420" s="184"/>
      <c r="B420" s="156"/>
      <c r="C420" s="156"/>
      <c r="D420" s="156"/>
      <c r="E420" s="156"/>
      <c r="F420" s="1"/>
      <c r="G420" s="1"/>
      <c r="H420" s="4"/>
      <c r="I420" s="4"/>
      <c r="J420" s="199"/>
      <c r="K420" s="4"/>
      <c r="L420" s="4"/>
      <c r="M420" s="4"/>
      <c r="N420" s="4"/>
      <c r="O420" s="4"/>
      <c r="P420" s="4"/>
      <c r="Q420" s="4"/>
      <c r="R420" s="4"/>
      <c r="S420" s="4"/>
      <c r="T420" s="4"/>
      <c r="U420" s="4"/>
      <c r="V420" s="4"/>
      <c r="W420" s="4"/>
      <c r="X420" s="4"/>
    </row>
    <row r="421" ht="15.75" customHeight="1">
      <c r="A421" s="184"/>
      <c r="B421" s="156"/>
      <c r="C421" s="156"/>
      <c r="D421" s="156"/>
      <c r="E421" s="156"/>
      <c r="F421" s="1"/>
      <c r="G421" s="1"/>
      <c r="H421" s="4"/>
      <c r="I421" s="4"/>
      <c r="J421" s="199"/>
      <c r="K421" s="4"/>
      <c r="L421" s="4"/>
      <c r="M421" s="4"/>
      <c r="N421" s="4"/>
      <c r="O421" s="4"/>
      <c r="P421" s="4"/>
      <c r="Q421" s="4"/>
      <c r="R421" s="4"/>
      <c r="S421" s="4"/>
      <c r="T421" s="4"/>
      <c r="U421" s="4"/>
      <c r="V421" s="4"/>
      <c r="W421" s="4"/>
      <c r="X421" s="4"/>
    </row>
    <row r="422" ht="15.75" customHeight="1">
      <c r="A422" s="184"/>
      <c r="B422" s="156"/>
      <c r="C422" s="156"/>
      <c r="D422" s="156"/>
      <c r="E422" s="156"/>
      <c r="F422" s="1"/>
      <c r="G422" s="1"/>
      <c r="H422" s="4"/>
      <c r="I422" s="4"/>
      <c r="J422" s="199"/>
      <c r="K422" s="4"/>
      <c r="L422" s="4"/>
      <c r="M422" s="4"/>
      <c r="N422" s="4"/>
      <c r="O422" s="4"/>
      <c r="P422" s="4"/>
      <c r="Q422" s="4"/>
      <c r="R422" s="4"/>
      <c r="S422" s="4"/>
      <c r="T422" s="4"/>
      <c r="U422" s="4"/>
      <c r="V422" s="4"/>
      <c r="W422" s="4"/>
      <c r="X422" s="4"/>
    </row>
    <row r="423" ht="15.75" customHeight="1">
      <c r="A423" s="184"/>
      <c r="B423" s="156"/>
      <c r="C423" s="156"/>
      <c r="D423" s="156"/>
      <c r="E423" s="156"/>
      <c r="F423" s="1"/>
      <c r="G423" s="1"/>
      <c r="H423" s="4"/>
      <c r="I423" s="4"/>
      <c r="J423" s="199"/>
      <c r="K423" s="4"/>
      <c r="L423" s="4"/>
      <c r="M423" s="4"/>
      <c r="N423" s="4"/>
      <c r="O423" s="4"/>
      <c r="P423" s="4"/>
      <c r="Q423" s="4"/>
      <c r="R423" s="4"/>
      <c r="S423" s="4"/>
      <c r="T423" s="4"/>
      <c r="U423" s="4"/>
      <c r="V423" s="4"/>
      <c r="W423" s="4"/>
      <c r="X423" s="4"/>
    </row>
    <row r="424" ht="15.75" customHeight="1">
      <c r="A424" s="184"/>
      <c r="B424" s="156"/>
      <c r="C424" s="156"/>
      <c r="D424" s="156"/>
      <c r="E424" s="156"/>
      <c r="F424" s="1"/>
      <c r="G424" s="1"/>
      <c r="H424" s="4"/>
      <c r="I424" s="4"/>
      <c r="J424" s="199"/>
      <c r="K424" s="4"/>
      <c r="L424" s="4"/>
      <c r="M424" s="4"/>
      <c r="N424" s="4"/>
      <c r="O424" s="4"/>
      <c r="P424" s="4"/>
      <c r="Q424" s="4"/>
      <c r="R424" s="4"/>
      <c r="S424" s="4"/>
      <c r="T424" s="4"/>
      <c r="U424" s="4"/>
      <c r="V424" s="4"/>
      <c r="W424" s="4"/>
      <c r="X424" s="4"/>
    </row>
    <row r="425" ht="15.75" customHeight="1">
      <c r="A425" s="184"/>
      <c r="B425" s="156"/>
      <c r="C425" s="156"/>
      <c r="D425" s="156"/>
      <c r="E425" s="156"/>
      <c r="F425" s="1"/>
      <c r="G425" s="1"/>
      <c r="H425" s="4"/>
      <c r="I425" s="4"/>
      <c r="J425" s="199"/>
      <c r="K425" s="4"/>
      <c r="L425" s="4"/>
      <c r="M425" s="4"/>
      <c r="N425" s="4"/>
      <c r="O425" s="4"/>
      <c r="P425" s="4"/>
      <c r="Q425" s="4"/>
      <c r="R425" s="4"/>
      <c r="S425" s="4"/>
      <c r="T425" s="4"/>
      <c r="U425" s="4"/>
      <c r="V425" s="4"/>
      <c r="W425" s="4"/>
      <c r="X425" s="4"/>
    </row>
    <row r="426" ht="15.75" customHeight="1">
      <c r="A426" s="184"/>
      <c r="B426" s="156"/>
      <c r="C426" s="156"/>
      <c r="D426" s="156"/>
      <c r="E426" s="156"/>
      <c r="F426" s="1"/>
      <c r="G426" s="1"/>
      <c r="H426" s="4"/>
      <c r="I426" s="4"/>
      <c r="J426" s="199"/>
      <c r="K426" s="4"/>
      <c r="L426" s="4"/>
      <c r="M426" s="4"/>
      <c r="N426" s="4"/>
      <c r="O426" s="4"/>
      <c r="P426" s="4"/>
      <c r="Q426" s="4"/>
      <c r="R426" s="4"/>
      <c r="S426" s="4"/>
      <c r="T426" s="4"/>
      <c r="U426" s="4"/>
      <c r="V426" s="4"/>
      <c r="W426" s="4"/>
      <c r="X426" s="4"/>
    </row>
    <row r="427" ht="15.75" customHeight="1">
      <c r="A427" s="184"/>
      <c r="B427" s="156"/>
      <c r="C427" s="156"/>
      <c r="D427" s="156"/>
      <c r="E427" s="156"/>
      <c r="F427" s="1"/>
      <c r="G427" s="1"/>
      <c r="H427" s="4"/>
      <c r="I427" s="4"/>
      <c r="J427" s="199"/>
      <c r="K427" s="4"/>
      <c r="L427" s="4"/>
      <c r="M427" s="4"/>
      <c r="N427" s="4"/>
      <c r="O427" s="4"/>
      <c r="P427" s="4"/>
      <c r="Q427" s="4"/>
      <c r="R427" s="4"/>
      <c r="S427" s="4"/>
      <c r="T427" s="4"/>
      <c r="U427" s="4"/>
      <c r="V427" s="4"/>
      <c r="W427" s="4"/>
      <c r="X427" s="4"/>
    </row>
    <row r="428" ht="15.75" customHeight="1">
      <c r="A428" s="184"/>
      <c r="B428" s="156"/>
      <c r="C428" s="156"/>
      <c r="D428" s="156"/>
      <c r="E428" s="156"/>
      <c r="F428" s="1"/>
      <c r="G428" s="1"/>
      <c r="H428" s="4"/>
      <c r="I428" s="4"/>
      <c r="J428" s="199"/>
      <c r="K428" s="4"/>
      <c r="L428" s="4"/>
      <c r="M428" s="4"/>
      <c r="N428" s="4"/>
      <c r="O428" s="4"/>
      <c r="P428" s="4"/>
      <c r="Q428" s="4"/>
      <c r="R428" s="4"/>
      <c r="S428" s="4"/>
      <c r="T428" s="4"/>
      <c r="U428" s="4"/>
      <c r="V428" s="4"/>
      <c r="W428" s="4"/>
      <c r="X428" s="4"/>
    </row>
    <row r="429" ht="15.75" customHeight="1">
      <c r="A429" s="184"/>
      <c r="B429" s="156"/>
      <c r="C429" s="156"/>
      <c r="D429" s="156"/>
      <c r="E429" s="156"/>
      <c r="F429" s="1"/>
      <c r="G429" s="1"/>
      <c r="H429" s="4"/>
      <c r="I429" s="4"/>
      <c r="J429" s="199"/>
      <c r="K429" s="4"/>
      <c r="L429" s="4"/>
      <c r="M429" s="4"/>
      <c r="N429" s="4"/>
      <c r="O429" s="4"/>
      <c r="P429" s="4"/>
      <c r="Q429" s="4"/>
      <c r="R429" s="4"/>
      <c r="S429" s="4"/>
      <c r="T429" s="4"/>
      <c r="U429" s="4"/>
      <c r="V429" s="4"/>
      <c r="W429" s="4"/>
      <c r="X429" s="4"/>
    </row>
    <row r="430" ht="15.75" customHeight="1">
      <c r="A430" s="184"/>
      <c r="B430" s="156"/>
      <c r="C430" s="156"/>
      <c r="D430" s="156"/>
      <c r="E430" s="156"/>
      <c r="F430" s="1"/>
      <c r="G430" s="1"/>
      <c r="H430" s="4"/>
      <c r="I430" s="4"/>
      <c r="J430" s="199"/>
      <c r="K430" s="4"/>
      <c r="L430" s="4"/>
      <c r="M430" s="4"/>
      <c r="N430" s="4"/>
      <c r="O430" s="4"/>
      <c r="P430" s="4"/>
      <c r="Q430" s="4"/>
      <c r="R430" s="4"/>
      <c r="S430" s="4"/>
      <c r="T430" s="4"/>
      <c r="U430" s="4"/>
      <c r="V430" s="4"/>
      <c r="W430" s="4"/>
      <c r="X430" s="4"/>
    </row>
    <row r="431" ht="15.75" customHeight="1">
      <c r="A431" s="184"/>
      <c r="B431" s="156"/>
      <c r="C431" s="156"/>
      <c r="D431" s="156"/>
      <c r="E431" s="156"/>
      <c r="F431" s="1"/>
      <c r="G431" s="1"/>
      <c r="H431" s="4"/>
      <c r="I431" s="4"/>
      <c r="J431" s="199"/>
      <c r="K431" s="4"/>
      <c r="L431" s="4"/>
      <c r="M431" s="4"/>
      <c r="N431" s="4"/>
      <c r="O431" s="4"/>
      <c r="P431" s="4"/>
      <c r="Q431" s="4"/>
      <c r="R431" s="4"/>
      <c r="S431" s="4"/>
      <c r="T431" s="4"/>
      <c r="U431" s="4"/>
      <c r="V431" s="4"/>
      <c r="W431" s="4"/>
      <c r="X431" s="4"/>
    </row>
    <row r="432" ht="15.75" customHeight="1">
      <c r="A432" s="184"/>
      <c r="B432" s="156"/>
      <c r="C432" s="156"/>
      <c r="D432" s="156"/>
      <c r="E432" s="156"/>
      <c r="F432" s="1"/>
      <c r="G432" s="1"/>
      <c r="H432" s="4"/>
      <c r="I432" s="4"/>
      <c r="J432" s="199"/>
      <c r="K432" s="4"/>
      <c r="L432" s="4"/>
      <c r="M432" s="4"/>
      <c r="N432" s="4"/>
      <c r="O432" s="4"/>
      <c r="P432" s="4"/>
      <c r="Q432" s="4"/>
      <c r="R432" s="4"/>
      <c r="S432" s="4"/>
      <c r="T432" s="4"/>
      <c r="U432" s="4"/>
      <c r="V432" s="4"/>
      <c r="W432" s="4"/>
      <c r="X432" s="4"/>
    </row>
    <row r="433" ht="15.75" customHeight="1">
      <c r="A433" s="184"/>
      <c r="B433" s="156"/>
      <c r="C433" s="156"/>
      <c r="D433" s="156"/>
      <c r="E433" s="156"/>
      <c r="F433" s="1"/>
      <c r="G433" s="1"/>
      <c r="H433" s="4"/>
      <c r="I433" s="4"/>
      <c r="J433" s="199"/>
      <c r="K433" s="4"/>
      <c r="L433" s="4"/>
      <c r="M433" s="4"/>
      <c r="N433" s="4"/>
      <c r="O433" s="4"/>
      <c r="P433" s="4"/>
      <c r="Q433" s="4"/>
      <c r="R433" s="4"/>
      <c r="S433" s="4"/>
      <c r="T433" s="4"/>
      <c r="U433" s="4"/>
      <c r="V433" s="4"/>
      <c r="W433" s="4"/>
      <c r="X433" s="4"/>
    </row>
    <row r="434" ht="15.75" customHeight="1">
      <c r="A434" s="184"/>
      <c r="B434" s="156"/>
      <c r="C434" s="156"/>
      <c r="D434" s="156"/>
      <c r="E434" s="156"/>
      <c r="F434" s="1"/>
      <c r="G434" s="1"/>
      <c r="H434" s="4"/>
      <c r="I434" s="4"/>
      <c r="J434" s="199"/>
      <c r="K434" s="4"/>
      <c r="L434" s="4"/>
      <c r="M434" s="4"/>
      <c r="N434" s="4"/>
      <c r="O434" s="4"/>
      <c r="P434" s="4"/>
      <c r="Q434" s="4"/>
      <c r="R434" s="4"/>
      <c r="S434" s="4"/>
      <c r="T434" s="4"/>
      <c r="U434" s="4"/>
      <c r="V434" s="4"/>
      <c r="W434" s="4"/>
      <c r="X434" s="4"/>
    </row>
    <row r="435" ht="15.75" customHeight="1">
      <c r="A435" s="184"/>
      <c r="B435" s="156"/>
      <c r="C435" s="156"/>
      <c r="D435" s="156"/>
      <c r="E435" s="156"/>
      <c r="F435" s="1"/>
      <c r="G435" s="1"/>
      <c r="H435" s="4"/>
      <c r="I435" s="4"/>
      <c r="J435" s="199"/>
      <c r="K435" s="4"/>
      <c r="L435" s="4"/>
      <c r="M435" s="4"/>
      <c r="N435" s="4"/>
      <c r="O435" s="4"/>
      <c r="P435" s="4"/>
      <c r="Q435" s="4"/>
      <c r="R435" s="4"/>
      <c r="S435" s="4"/>
      <c r="T435" s="4"/>
      <c r="U435" s="4"/>
      <c r="V435" s="4"/>
      <c r="W435" s="4"/>
      <c r="X435" s="4"/>
    </row>
    <row r="436" ht="15.75" customHeight="1">
      <c r="A436" s="184"/>
      <c r="B436" s="156"/>
      <c r="C436" s="156"/>
      <c r="D436" s="156"/>
      <c r="E436" s="156"/>
      <c r="F436" s="1"/>
      <c r="G436" s="1"/>
      <c r="H436" s="4"/>
      <c r="I436" s="4"/>
      <c r="J436" s="199"/>
      <c r="K436" s="4"/>
      <c r="L436" s="4"/>
      <c r="M436" s="4"/>
      <c r="N436" s="4"/>
      <c r="O436" s="4"/>
      <c r="P436" s="4"/>
      <c r="Q436" s="4"/>
      <c r="R436" s="4"/>
      <c r="S436" s="4"/>
      <c r="T436" s="4"/>
      <c r="U436" s="4"/>
      <c r="V436" s="4"/>
      <c r="W436" s="4"/>
      <c r="X436" s="4"/>
    </row>
    <row r="437" ht="15.75" customHeight="1">
      <c r="A437" s="184"/>
      <c r="B437" s="156"/>
      <c r="C437" s="156"/>
      <c r="D437" s="156"/>
      <c r="E437" s="156"/>
      <c r="F437" s="1"/>
      <c r="G437" s="1"/>
      <c r="H437" s="4"/>
      <c r="I437" s="4"/>
      <c r="J437" s="199"/>
      <c r="K437" s="4"/>
      <c r="L437" s="4"/>
      <c r="M437" s="4"/>
      <c r="N437" s="4"/>
      <c r="O437" s="4"/>
      <c r="P437" s="4"/>
      <c r="Q437" s="4"/>
      <c r="R437" s="4"/>
      <c r="S437" s="4"/>
      <c r="T437" s="4"/>
      <c r="U437" s="4"/>
      <c r="V437" s="4"/>
      <c r="W437" s="4"/>
      <c r="X437" s="4"/>
    </row>
    <row r="438" ht="15.75" customHeight="1">
      <c r="A438" s="184"/>
      <c r="B438" s="156"/>
      <c r="C438" s="156"/>
      <c r="D438" s="156"/>
      <c r="E438" s="156"/>
      <c r="F438" s="1"/>
      <c r="G438" s="1"/>
      <c r="H438" s="4"/>
      <c r="I438" s="4"/>
      <c r="J438" s="199"/>
      <c r="K438" s="4"/>
      <c r="L438" s="4"/>
      <c r="M438" s="4"/>
      <c r="N438" s="4"/>
      <c r="O438" s="4"/>
      <c r="P438" s="4"/>
      <c r="Q438" s="4"/>
      <c r="R438" s="4"/>
      <c r="S438" s="4"/>
      <c r="T438" s="4"/>
      <c r="U438" s="4"/>
      <c r="V438" s="4"/>
      <c r="W438" s="4"/>
      <c r="X438" s="4"/>
    </row>
    <row r="439" ht="15.75" customHeight="1">
      <c r="A439" s="184"/>
      <c r="B439" s="156"/>
      <c r="C439" s="156"/>
      <c r="D439" s="156"/>
      <c r="E439" s="156"/>
      <c r="F439" s="1"/>
      <c r="G439" s="1"/>
      <c r="H439" s="4"/>
      <c r="I439" s="4"/>
      <c r="J439" s="199"/>
      <c r="K439" s="4"/>
      <c r="L439" s="4"/>
      <c r="M439" s="4"/>
      <c r="N439" s="4"/>
      <c r="O439" s="4"/>
      <c r="P439" s="4"/>
      <c r="Q439" s="4"/>
      <c r="R439" s="4"/>
      <c r="S439" s="4"/>
      <c r="T439" s="4"/>
      <c r="U439" s="4"/>
      <c r="V439" s="4"/>
      <c r="W439" s="4"/>
      <c r="X439" s="4"/>
    </row>
    <row r="440" ht="15.75" customHeight="1">
      <c r="A440" s="184"/>
      <c r="B440" s="156"/>
      <c r="C440" s="156"/>
      <c r="D440" s="156"/>
      <c r="E440" s="156"/>
      <c r="F440" s="1"/>
      <c r="G440" s="1"/>
      <c r="H440" s="4"/>
      <c r="I440" s="4"/>
      <c r="J440" s="199"/>
      <c r="K440" s="4"/>
      <c r="L440" s="4"/>
      <c r="M440" s="4"/>
      <c r="N440" s="4"/>
      <c r="O440" s="4"/>
      <c r="P440" s="4"/>
      <c r="Q440" s="4"/>
      <c r="R440" s="4"/>
      <c r="S440" s="4"/>
      <c r="T440" s="4"/>
      <c r="U440" s="4"/>
      <c r="V440" s="4"/>
      <c r="W440" s="4"/>
      <c r="X440" s="4"/>
    </row>
    <row r="441" ht="15.75" customHeight="1">
      <c r="A441" s="184"/>
      <c r="B441" s="156"/>
      <c r="C441" s="156"/>
      <c r="D441" s="156"/>
      <c r="E441" s="156"/>
      <c r="F441" s="1"/>
      <c r="G441" s="1"/>
      <c r="H441" s="4"/>
      <c r="I441" s="4"/>
      <c r="J441" s="199"/>
      <c r="K441" s="4"/>
      <c r="L441" s="4"/>
      <c r="M441" s="4"/>
      <c r="N441" s="4"/>
      <c r="O441" s="4"/>
      <c r="P441" s="4"/>
      <c r="Q441" s="4"/>
      <c r="R441" s="4"/>
      <c r="S441" s="4"/>
      <c r="T441" s="4"/>
      <c r="U441" s="4"/>
      <c r="V441" s="4"/>
      <c r="W441" s="4"/>
      <c r="X441" s="4"/>
    </row>
    <row r="442" ht="15.75" customHeight="1">
      <c r="A442" s="184"/>
      <c r="B442" s="156"/>
      <c r="C442" s="156"/>
      <c r="D442" s="156"/>
      <c r="E442" s="156"/>
      <c r="F442" s="1"/>
      <c r="G442" s="1"/>
      <c r="H442" s="4"/>
      <c r="I442" s="4"/>
      <c r="J442" s="199"/>
      <c r="K442" s="4"/>
      <c r="L442" s="4"/>
      <c r="M442" s="4"/>
      <c r="N442" s="4"/>
      <c r="O442" s="4"/>
      <c r="P442" s="4"/>
      <c r="Q442" s="4"/>
      <c r="R442" s="4"/>
      <c r="S442" s="4"/>
      <c r="T442" s="4"/>
      <c r="U442" s="4"/>
      <c r="V442" s="4"/>
      <c r="W442" s="4"/>
      <c r="X442" s="4"/>
    </row>
    <row r="443" ht="15.75" customHeight="1">
      <c r="A443" s="184"/>
      <c r="B443" s="156"/>
      <c r="C443" s="156"/>
      <c r="D443" s="156"/>
      <c r="E443" s="156"/>
      <c r="F443" s="1"/>
      <c r="G443" s="1"/>
      <c r="H443" s="4"/>
      <c r="I443" s="4"/>
      <c r="J443" s="199"/>
      <c r="K443" s="4"/>
      <c r="L443" s="4"/>
      <c r="M443" s="4"/>
      <c r="N443" s="4"/>
      <c r="O443" s="4"/>
      <c r="P443" s="4"/>
      <c r="Q443" s="4"/>
      <c r="R443" s="4"/>
      <c r="S443" s="4"/>
      <c r="T443" s="4"/>
      <c r="U443" s="4"/>
      <c r="V443" s="4"/>
      <c r="W443" s="4"/>
      <c r="X443" s="4"/>
    </row>
    <row r="444" ht="15.75" customHeight="1">
      <c r="A444" s="184"/>
      <c r="B444" s="156"/>
      <c r="C444" s="156"/>
      <c r="D444" s="156"/>
      <c r="E444" s="156"/>
      <c r="F444" s="1"/>
      <c r="G444" s="1"/>
      <c r="H444" s="4"/>
      <c r="I444" s="4"/>
      <c r="J444" s="199"/>
      <c r="K444" s="4"/>
      <c r="L444" s="4"/>
      <c r="M444" s="4"/>
      <c r="N444" s="4"/>
      <c r="O444" s="4"/>
      <c r="P444" s="4"/>
      <c r="Q444" s="4"/>
      <c r="R444" s="4"/>
      <c r="S444" s="4"/>
      <c r="T444" s="4"/>
      <c r="U444" s="4"/>
      <c r="V444" s="4"/>
      <c r="W444" s="4"/>
      <c r="X444" s="4"/>
    </row>
    <row r="445" ht="15.75" customHeight="1">
      <c r="A445" s="184"/>
      <c r="B445" s="156"/>
      <c r="C445" s="156"/>
      <c r="D445" s="156"/>
      <c r="E445" s="156"/>
      <c r="F445" s="1"/>
      <c r="G445" s="1"/>
      <c r="H445" s="4"/>
      <c r="I445" s="4"/>
      <c r="J445" s="199"/>
      <c r="K445" s="4"/>
      <c r="L445" s="4"/>
      <c r="M445" s="4"/>
      <c r="N445" s="4"/>
      <c r="O445" s="4"/>
      <c r="P445" s="4"/>
      <c r="Q445" s="4"/>
      <c r="R445" s="4"/>
      <c r="S445" s="4"/>
      <c r="T445" s="4"/>
      <c r="U445" s="4"/>
      <c r="V445" s="4"/>
      <c r="W445" s="4"/>
      <c r="X445" s="4"/>
    </row>
    <row r="446" ht="15.75" customHeight="1">
      <c r="A446" s="184"/>
      <c r="B446" s="156"/>
      <c r="C446" s="156"/>
      <c r="D446" s="156"/>
      <c r="E446" s="156"/>
      <c r="F446" s="1"/>
      <c r="G446" s="1"/>
      <c r="H446" s="4"/>
      <c r="I446" s="4"/>
      <c r="J446" s="199"/>
      <c r="K446" s="4"/>
      <c r="L446" s="4"/>
      <c r="M446" s="4"/>
      <c r="N446" s="4"/>
      <c r="O446" s="4"/>
      <c r="P446" s="4"/>
      <c r="Q446" s="4"/>
      <c r="R446" s="4"/>
      <c r="S446" s="4"/>
      <c r="T446" s="4"/>
      <c r="U446" s="4"/>
      <c r="V446" s="4"/>
      <c r="W446" s="4"/>
      <c r="X446" s="4"/>
    </row>
    <row r="447" ht="15.75" customHeight="1">
      <c r="A447" s="184"/>
      <c r="B447" s="156"/>
      <c r="C447" s="156"/>
      <c r="D447" s="156"/>
      <c r="E447" s="156"/>
      <c r="F447" s="1"/>
      <c r="G447" s="1"/>
      <c r="H447" s="4"/>
      <c r="I447" s="4"/>
      <c r="J447" s="199"/>
      <c r="K447" s="4"/>
      <c r="L447" s="4"/>
      <c r="M447" s="4"/>
      <c r="N447" s="4"/>
      <c r="O447" s="4"/>
      <c r="P447" s="4"/>
      <c r="Q447" s="4"/>
      <c r="R447" s="4"/>
      <c r="S447" s="4"/>
      <c r="T447" s="4"/>
      <c r="U447" s="4"/>
      <c r="V447" s="4"/>
      <c r="W447" s="4"/>
      <c r="X447" s="4"/>
    </row>
    <row r="448" ht="15.75" customHeight="1">
      <c r="A448" s="184"/>
      <c r="B448" s="156"/>
      <c r="C448" s="156"/>
      <c r="D448" s="156"/>
      <c r="E448" s="156"/>
      <c r="F448" s="1"/>
      <c r="G448" s="1"/>
      <c r="H448" s="4"/>
      <c r="I448" s="4"/>
      <c r="J448" s="199"/>
      <c r="K448" s="4"/>
      <c r="L448" s="4"/>
      <c r="M448" s="4"/>
      <c r="N448" s="4"/>
      <c r="O448" s="4"/>
      <c r="P448" s="4"/>
      <c r="Q448" s="4"/>
      <c r="R448" s="4"/>
      <c r="S448" s="4"/>
      <c r="T448" s="4"/>
      <c r="U448" s="4"/>
      <c r="V448" s="4"/>
      <c r="W448" s="4"/>
      <c r="X448" s="4"/>
    </row>
    <row r="449" ht="15.75" customHeight="1">
      <c r="A449" s="184"/>
      <c r="B449" s="156"/>
      <c r="C449" s="156"/>
      <c r="D449" s="156"/>
      <c r="E449" s="156"/>
      <c r="F449" s="1"/>
      <c r="G449" s="1"/>
      <c r="H449" s="4"/>
      <c r="I449" s="4"/>
      <c r="J449" s="199"/>
      <c r="K449" s="4"/>
      <c r="L449" s="4"/>
      <c r="M449" s="4"/>
      <c r="N449" s="4"/>
      <c r="O449" s="4"/>
      <c r="P449" s="4"/>
      <c r="Q449" s="4"/>
      <c r="R449" s="4"/>
      <c r="S449" s="4"/>
      <c r="T449" s="4"/>
      <c r="U449" s="4"/>
      <c r="V449" s="4"/>
      <c r="W449" s="4"/>
      <c r="X449" s="4"/>
    </row>
    <row r="450" ht="15.75" customHeight="1">
      <c r="A450" s="184"/>
      <c r="B450" s="156"/>
      <c r="C450" s="156"/>
      <c r="D450" s="156"/>
      <c r="E450" s="156"/>
      <c r="F450" s="1"/>
      <c r="G450" s="1"/>
      <c r="H450" s="4"/>
      <c r="I450" s="4"/>
      <c r="J450" s="199"/>
      <c r="K450" s="4"/>
      <c r="L450" s="4"/>
      <c r="M450" s="4"/>
      <c r="N450" s="4"/>
      <c r="O450" s="4"/>
      <c r="P450" s="4"/>
      <c r="Q450" s="4"/>
      <c r="R450" s="4"/>
      <c r="S450" s="4"/>
      <c r="T450" s="4"/>
      <c r="U450" s="4"/>
      <c r="V450" s="4"/>
      <c r="W450" s="4"/>
      <c r="X450" s="4"/>
    </row>
    <row r="451" ht="15.75" customHeight="1">
      <c r="A451" s="184"/>
      <c r="B451" s="156"/>
      <c r="C451" s="156"/>
      <c r="D451" s="156"/>
      <c r="E451" s="156"/>
      <c r="F451" s="1"/>
      <c r="G451" s="1"/>
      <c r="H451" s="4"/>
      <c r="I451" s="4"/>
      <c r="J451" s="199"/>
      <c r="K451" s="4"/>
      <c r="L451" s="4"/>
      <c r="M451" s="4"/>
      <c r="N451" s="4"/>
      <c r="O451" s="4"/>
      <c r="P451" s="4"/>
      <c r="Q451" s="4"/>
      <c r="R451" s="4"/>
      <c r="S451" s="4"/>
      <c r="T451" s="4"/>
      <c r="U451" s="4"/>
      <c r="V451" s="4"/>
      <c r="W451" s="4"/>
      <c r="X451" s="4"/>
    </row>
    <row r="452" ht="15.75" customHeight="1">
      <c r="A452" s="184"/>
      <c r="B452" s="156"/>
      <c r="C452" s="156"/>
      <c r="D452" s="156"/>
      <c r="E452" s="156"/>
      <c r="F452" s="1"/>
      <c r="G452" s="1"/>
      <c r="H452" s="4"/>
      <c r="I452" s="4"/>
      <c r="J452" s="199"/>
      <c r="K452" s="4"/>
      <c r="L452" s="4"/>
      <c r="M452" s="4"/>
      <c r="N452" s="4"/>
      <c r="O452" s="4"/>
      <c r="P452" s="4"/>
      <c r="Q452" s="4"/>
      <c r="R452" s="4"/>
      <c r="S452" s="4"/>
      <c r="T452" s="4"/>
      <c r="U452" s="4"/>
      <c r="V452" s="4"/>
      <c r="W452" s="4"/>
      <c r="X452" s="4"/>
    </row>
    <row r="453" ht="15.75" customHeight="1">
      <c r="A453" s="184"/>
      <c r="B453" s="156"/>
      <c r="C453" s="156"/>
      <c r="D453" s="156"/>
      <c r="E453" s="156"/>
      <c r="F453" s="1"/>
      <c r="G453" s="1"/>
      <c r="H453" s="4"/>
      <c r="I453" s="4"/>
      <c r="J453" s="199"/>
      <c r="K453" s="4"/>
      <c r="L453" s="4"/>
      <c r="M453" s="4"/>
      <c r="N453" s="4"/>
      <c r="O453" s="4"/>
      <c r="P453" s="4"/>
      <c r="Q453" s="4"/>
      <c r="R453" s="4"/>
      <c r="S453" s="4"/>
      <c r="T453" s="4"/>
      <c r="U453" s="4"/>
      <c r="V453" s="4"/>
      <c r="W453" s="4"/>
      <c r="X453" s="4"/>
    </row>
    <row r="454" ht="15.75" customHeight="1">
      <c r="A454" s="184"/>
      <c r="B454" s="156"/>
      <c r="C454" s="156"/>
      <c r="D454" s="156"/>
      <c r="E454" s="156"/>
      <c r="F454" s="1"/>
      <c r="G454" s="1"/>
      <c r="H454" s="4"/>
      <c r="I454" s="4"/>
      <c r="J454" s="199"/>
      <c r="K454" s="4"/>
      <c r="L454" s="4"/>
      <c r="M454" s="4"/>
      <c r="N454" s="4"/>
      <c r="O454" s="4"/>
      <c r="P454" s="4"/>
      <c r="Q454" s="4"/>
      <c r="R454" s="4"/>
      <c r="S454" s="4"/>
      <c r="T454" s="4"/>
      <c r="U454" s="4"/>
      <c r="V454" s="4"/>
      <c r="W454" s="4"/>
      <c r="X454" s="4"/>
    </row>
    <row r="455" ht="15.75" customHeight="1">
      <c r="A455" s="184"/>
      <c r="B455" s="156"/>
      <c r="C455" s="156"/>
      <c r="D455" s="156"/>
      <c r="E455" s="156"/>
      <c r="F455" s="1"/>
      <c r="G455" s="1"/>
      <c r="H455" s="4"/>
      <c r="I455" s="4"/>
      <c r="J455" s="199"/>
      <c r="K455" s="4"/>
      <c r="L455" s="4"/>
      <c r="M455" s="4"/>
      <c r="N455" s="4"/>
      <c r="O455" s="4"/>
      <c r="P455" s="4"/>
      <c r="Q455" s="4"/>
      <c r="R455" s="4"/>
      <c r="S455" s="4"/>
      <c r="T455" s="4"/>
      <c r="U455" s="4"/>
      <c r="V455" s="4"/>
      <c r="W455" s="4"/>
      <c r="X455" s="4"/>
    </row>
    <row r="456" ht="15.75" customHeight="1">
      <c r="A456" s="184"/>
      <c r="B456" s="156"/>
      <c r="C456" s="156"/>
      <c r="D456" s="156"/>
      <c r="E456" s="156"/>
      <c r="F456" s="1"/>
      <c r="G456" s="1"/>
      <c r="H456" s="4"/>
      <c r="I456" s="4"/>
      <c r="J456" s="199"/>
      <c r="K456" s="4"/>
      <c r="L456" s="4"/>
      <c r="M456" s="4"/>
      <c r="N456" s="4"/>
      <c r="O456" s="4"/>
      <c r="P456" s="4"/>
      <c r="Q456" s="4"/>
      <c r="R456" s="4"/>
      <c r="S456" s="4"/>
      <c r="T456" s="4"/>
      <c r="U456" s="4"/>
      <c r="V456" s="4"/>
      <c r="W456" s="4"/>
      <c r="X456" s="4"/>
    </row>
    <row r="457" ht="15.75" customHeight="1">
      <c r="A457" s="184"/>
      <c r="B457" s="156"/>
      <c r="C457" s="156"/>
      <c r="D457" s="156"/>
      <c r="E457" s="156"/>
      <c r="F457" s="1"/>
      <c r="G457" s="1"/>
      <c r="H457" s="4"/>
      <c r="I457" s="4"/>
      <c r="J457" s="199"/>
      <c r="K457" s="4"/>
      <c r="L457" s="4"/>
      <c r="M457" s="4"/>
      <c r="N457" s="4"/>
      <c r="O457" s="4"/>
      <c r="P457" s="4"/>
      <c r="Q457" s="4"/>
      <c r="R457" s="4"/>
      <c r="S457" s="4"/>
      <c r="T457" s="4"/>
      <c r="U457" s="4"/>
      <c r="V457" s="4"/>
      <c r="W457" s="4"/>
      <c r="X457" s="4"/>
    </row>
    <row r="458" ht="15.75" customHeight="1">
      <c r="A458" s="184"/>
      <c r="B458" s="156"/>
      <c r="C458" s="156"/>
      <c r="D458" s="156"/>
      <c r="E458" s="156"/>
      <c r="F458" s="1"/>
      <c r="G458" s="1"/>
      <c r="H458" s="4"/>
      <c r="I458" s="4"/>
      <c r="J458" s="199"/>
      <c r="K458" s="4"/>
      <c r="L458" s="4"/>
      <c r="M458" s="4"/>
      <c r="N458" s="4"/>
      <c r="O458" s="4"/>
      <c r="P458" s="4"/>
      <c r="Q458" s="4"/>
      <c r="R458" s="4"/>
      <c r="S458" s="4"/>
      <c r="T458" s="4"/>
      <c r="U458" s="4"/>
      <c r="V458" s="4"/>
      <c r="W458" s="4"/>
      <c r="X458" s="4"/>
    </row>
    <row r="459" ht="15.75" customHeight="1">
      <c r="A459" s="184"/>
      <c r="B459" s="156"/>
      <c r="C459" s="156"/>
      <c r="D459" s="156"/>
      <c r="E459" s="156"/>
      <c r="F459" s="1"/>
      <c r="G459" s="1"/>
      <c r="H459" s="4"/>
      <c r="I459" s="4"/>
      <c r="J459" s="199"/>
      <c r="K459" s="4"/>
      <c r="L459" s="4"/>
      <c r="M459" s="4"/>
      <c r="N459" s="4"/>
      <c r="O459" s="4"/>
      <c r="P459" s="4"/>
      <c r="Q459" s="4"/>
      <c r="R459" s="4"/>
      <c r="S459" s="4"/>
      <c r="T459" s="4"/>
      <c r="U459" s="4"/>
      <c r="V459" s="4"/>
      <c r="W459" s="4"/>
      <c r="X459" s="4"/>
    </row>
    <row r="460" ht="15.75" customHeight="1">
      <c r="A460" s="184"/>
      <c r="B460" s="156"/>
      <c r="C460" s="156"/>
      <c r="D460" s="156"/>
      <c r="E460" s="156"/>
      <c r="F460" s="1"/>
      <c r="G460" s="1"/>
      <c r="H460" s="4"/>
      <c r="I460" s="4"/>
      <c r="J460" s="199"/>
      <c r="K460" s="4"/>
      <c r="L460" s="4"/>
      <c r="M460" s="4"/>
      <c r="N460" s="4"/>
      <c r="O460" s="4"/>
      <c r="P460" s="4"/>
      <c r="Q460" s="4"/>
      <c r="R460" s="4"/>
      <c r="S460" s="4"/>
      <c r="T460" s="4"/>
      <c r="U460" s="4"/>
      <c r="V460" s="4"/>
      <c r="W460" s="4"/>
      <c r="X460" s="4"/>
    </row>
    <row r="461" ht="15.75" customHeight="1">
      <c r="A461" s="184"/>
      <c r="B461" s="156"/>
      <c r="C461" s="156"/>
      <c r="D461" s="156"/>
      <c r="E461" s="156"/>
      <c r="F461" s="1"/>
      <c r="G461" s="1"/>
      <c r="H461" s="4"/>
      <c r="I461" s="4"/>
      <c r="J461" s="199"/>
      <c r="K461" s="4"/>
      <c r="L461" s="4"/>
      <c r="M461" s="4"/>
      <c r="N461" s="4"/>
      <c r="O461" s="4"/>
      <c r="P461" s="4"/>
      <c r="Q461" s="4"/>
      <c r="R461" s="4"/>
      <c r="S461" s="4"/>
      <c r="T461" s="4"/>
      <c r="U461" s="4"/>
      <c r="V461" s="4"/>
      <c r="W461" s="4"/>
      <c r="X461" s="4"/>
    </row>
    <row r="462" ht="15.75" customHeight="1">
      <c r="A462" s="184"/>
      <c r="B462" s="156"/>
      <c r="C462" s="156"/>
      <c r="D462" s="156"/>
      <c r="E462" s="156"/>
      <c r="F462" s="1"/>
      <c r="G462" s="1"/>
      <c r="H462" s="4"/>
      <c r="I462" s="4"/>
      <c r="J462" s="199"/>
      <c r="K462" s="4"/>
      <c r="L462" s="4"/>
      <c r="M462" s="4"/>
      <c r="N462" s="4"/>
      <c r="O462" s="4"/>
      <c r="P462" s="4"/>
      <c r="Q462" s="4"/>
      <c r="R462" s="4"/>
      <c r="S462" s="4"/>
      <c r="T462" s="4"/>
      <c r="U462" s="4"/>
      <c r="V462" s="4"/>
      <c r="W462" s="4"/>
      <c r="X462" s="4"/>
    </row>
    <row r="463" ht="15.75" customHeight="1">
      <c r="A463" s="184"/>
      <c r="B463" s="156"/>
      <c r="C463" s="156"/>
      <c r="D463" s="156"/>
      <c r="E463" s="156"/>
      <c r="F463" s="1"/>
      <c r="G463" s="1"/>
      <c r="H463" s="4"/>
      <c r="I463" s="4"/>
      <c r="J463" s="199"/>
      <c r="K463" s="4"/>
      <c r="L463" s="4"/>
      <c r="M463" s="4"/>
      <c r="N463" s="4"/>
      <c r="O463" s="4"/>
      <c r="P463" s="4"/>
      <c r="Q463" s="4"/>
      <c r="R463" s="4"/>
      <c r="S463" s="4"/>
      <c r="T463" s="4"/>
      <c r="U463" s="4"/>
      <c r="V463" s="4"/>
      <c r="W463" s="4"/>
      <c r="X463" s="4"/>
    </row>
    <row r="464" ht="15.75" customHeight="1">
      <c r="A464" s="184"/>
      <c r="B464" s="156"/>
      <c r="C464" s="156"/>
      <c r="D464" s="156"/>
      <c r="E464" s="156"/>
      <c r="F464" s="1"/>
      <c r="G464" s="1"/>
      <c r="H464" s="4"/>
      <c r="I464" s="4"/>
      <c r="J464" s="199"/>
      <c r="K464" s="4"/>
      <c r="L464" s="4"/>
      <c r="M464" s="4"/>
      <c r="N464" s="4"/>
      <c r="O464" s="4"/>
      <c r="P464" s="4"/>
      <c r="Q464" s="4"/>
      <c r="R464" s="4"/>
      <c r="S464" s="4"/>
      <c r="T464" s="4"/>
      <c r="U464" s="4"/>
      <c r="V464" s="4"/>
      <c r="W464" s="4"/>
      <c r="X464" s="4"/>
    </row>
    <row r="465" ht="15.75" customHeight="1">
      <c r="A465" s="184"/>
      <c r="B465" s="156"/>
      <c r="C465" s="156"/>
      <c r="D465" s="156"/>
      <c r="E465" s="156"/>
      <c r="F465" s="1"/>
      <c r="G465" s="1"/>
      <c r="H465" s="4"/>
      <c r="I465" s="4"/>
      <c r="J465" s="199"/>
      <c r="K465" s="4"/>
      <c r="L465" s="4"/>
      <c r="M465" s="4"/>
      <c r="N465" s="4"/>
      <c r="O465" s="4"/>
      <c r="P465" s="4"/>
      <c r="Q465" s="4"/>
      <c r="R465" s="4"/>
      <c r="S465" s="4"/>
      <c r="T465" s="4"/>
      <c r="U465" s="4"/>
      <c r="V465" s="4"/>
      <c r="W465" s="4"/>
      <c r="X465" s="4"/>
    </row>
    <row r="466" ht="15.75" customHeight="1">
      <c r="A466" s="184"/>
      <c r="B466" s="156"/>
      <c r="C466" s="156"/>
      <c r="D466" s="156"/>
      <c r="E466" s="156"/>
      <c r="F466" s="1"/>
      <c r="G466" s="1"/>
      <c r="H466" s="4"/>
      <c r="I466" s="4"/>
      <c r="J466" s="199"/>
      <c r="K466" s="4"/>
      <c r="L466" s="4"/>
      <c r="M466" s="4"/>
      <c r="N466" s="4"/>
      <c r="O466" s="4"/>
      <c r="P466" s="4"/>
      <c r="Q466" s="4"/>
      <c r="R466" s="4"/>
      <c r="S466" s="4"/>
      <c r="T466" s="4"/>
      <c r="U466" s="4"/>
      <c r="V466" s="4"/>
      <c r="W466" s="4"/>
      <c r="X466" s="4"/>
    </row>
    <row r="467" ht="15.75" customHeight="1">
      <c r="A467" s="184"/>
      <c r="B467" s="156"/>
      <c r="C467" s="156"/>
      <c r="D467" s="156"/>
      <c r="E467" s="156"/>
      <c r="F467" s="1"/>
      <c r="G467" s="1"/>
      <c r="H467" s="4"/>
      <c r="I467" s="4"/>
      <c r="J467" s="199"/>
      <c r="K467" s="4"/>
      <c r="L467" s="4"/>
      <c r="M467" s="4"/>
      <c r="N467" s="4"/>
      <c r="O467" s="4"/>
      <c r="P467" s="4"/>
      <c r="Q467" s="4"/>
      <c r="R467" s="4"/>
      <c r="S467" s="4"/>
      <c r="T467" s="4"/>
      <c r="U467" s="4"/>
      <c r="V467" s="4"/>
      <c r="W467" s="4"/>
      <c r="X467" s="4"/>
    </row>
    <row r="468" ht="15.75" customHeight="1">
      <c r="A468" s="184"/>
      <c r="B468" s="156"/>
      <c r="C468" s="156"/>
      <c r="D468" s="156"/>
      <c r="E468" s="156"/>
      <c r="F468" s="1"/>
      <c r="G468" s="1"/>
      <c r="H468" s="4"/>
      <c r="I468" s="4"/>
      <c r="J468" s="199"/>
      <c r="K468" s="4"/>
      <c r="L468" s="4"/>
      <c r="M468" s="4"/>
      <c r="N468" s="4"/>
      <c r="O468" s="4"/>
      <c r="P468" s="4"/>
      <c r="Q468" s="4"/>
      <c r="R468" s="4"/>
      <c r="S468" s="4"/>
      <c r="T468" s="4"/>
      <c r="U468" s="4"/>
      <c r="V468" s="4"/>
      <c r="W468" s="4"/>
      <c r="X468" s="4"/>
    </row>
    <row r="469" ht="15.75" customHeight="1">
      <c r="A469" s="184"/>
      <c r="B469" s="156"/>
      <c r="C469" s="156"/>
      <c r="D469" s="156"/>
      <c r="E469" s="156"/>
      <c r="F469" s="1"/>
      <c r="G469" s="1"/>
      <c r="H469" s="4"/>
      <c r="I469" s="4"/>
      <c r="J469" s="199"/>
      <c r="K469" s="4"/>
      <c r="L469" s="4"/>
      <c r="M469" s="4"/>
      <c r="N469" s="4"/>
      <c r="O469" s="4"/>
      <c r="P469" s="4"/>
      <c r="Q469" s="4"/>
      <c r="R469" s="4"/>
      <c r="S469" s="4"/>
      <c r="T469" s="4"/>
      <c r="U469" s="4"/>
      <c r="V469" s="4"/>
      <c r="W469" s="4"/>
      <c r="X469" s="4"/>
    </row>
    <row r="470" ht="15.75" customHeight="1">
      <c r="A470" s="184"/>
      <c r="B470" s="156"/>
      <c r="C470" s="156"/>
      <c r="D470" s="156"/>
      <c r="E470" s="156"/>
      <c r="F470" s="1"/>
      <c r="G470" s="1"/>
      <c r="H470" s="4"/>
      <c r="I470" s="4"/>
      <c r="J470" s="199"/>
      <c r="K470" s="4"/>
      <c r="L470" s="4"/>
      <c r="M470" s="4"/>
      <c r="N470" s="4"/>
      <c r="O470" s="4"/>
      <c r="P470" s="4"/>
      <c r="Q470" s="4"/>
      <c r="R470" s="4"/>
      <c r="S470" s="4"/>
      <c r="T470" s="4"/>
      <c r="U470" s="4"/>
      <c r="V470" s="4"/>
      <c r="W470" s="4"/>
      <c r="X470" s="4"/>
    </row>
    <row r="471" ht="15.75" customHeight="1">
      <c r="A471" s="184"/>
      <c r="B471" s="156"/>
      <c r="C471" s="156"/>
      <c r="D471" s="156"/>
      <c r="E471" s="156"/>
      <c r="F471" s="1"/>
      <c r="G471" s="1"/>
      <c r="H471" s="4"/>
      <c r="I471" s="4"/>
      <c r="J471" s="199"/>
      <c r="K471" s="4"/>
      <c r="L471" s="4"/>
      <c r="M471" s="4"/>
      <c r="N471" s="4"/>
      <c r="O471" s="4"/>
      <c r="P471" s="4"/>
      <c r="Q471" s="4"/>
      <c r="R471" s="4"/>
      <c r="S471" s="4"/>
      <c r="T471" s="4"/>
      <c r="U471" s="4"/>
      <c r="V471" s="4"/>
      <c r="W471" s="4"/>
      <c r="X471" s="4"/>
    </row>
    <row r="472" ht="15.75" customHeight="1">
      <c r="A472" s="184"/>
      <c r="B472" s="156"/>
      <c r="C472" s="156"/>
      <c r="D472" s="156"/>
      <c r="E472" s="156"/>
      <c r="F472" s="1"/>
      <c r="G472" s="1"/>
      <c r="H472" s="4"/>
      <c r="I472" s="4"/>
      <c r="J472" s="199"/>
      <c r="K472" s="4"/>
      <c r="L472" s="4"/>
      <c r="M472" s="4"/>
      <c r="N472" s="4"/>
      <c r="O472" s="4"/>
      <c r="P472" s="4"/>
      <c r="Q472" s="4"/>
      <c r="R472" s="4"/>
      <c r="S472" s="4"/>
      <c r="T472" s="4"/>
      <c r="U472" s="4"/>
      <c r="V472" s="4"/>
      <c r="W472" s="4"/>
      <c r="X472" s="4"/>
    </row>
    <row r="473" ht="15.75" customHeight="1">
      <c r="A473" s="184"/>
      <c r="B473" s="156"/>
      <c r="C473" s="156"/>
      <c r="D473" s="156"/>
      <c r="E473" s="156"/>
      <c r="F473" s="1"/>
      <c r="G473" s="1"/>
      <c r="H473" s="4"/>
      <c r="I473" s="4"/>
      <c r="J473" s="199"/>
      <c r="K473" s="4"/>
      <c r="L473" s="4"/>
      <c r="M473" s="4"/>
      <c r="N473" s="4"/>
      <c r="O473" s="4"/>
      <c r="P473" s="4"/>
      <c r="Q473" s="4"/>
      <c r="R473" s="4"/>
      <c r="S473" s="4"/>
      <c r="T473" s="4"/>
      <c r="U473" s="4"/>
      <c r="V473" s="4"/>
      <c r="W473" s="4"/>
      <c r="X473" s="4"/>
    </row>
    <row r="474" ht="15.75" customHeight="1">
      <c r="A474" s="184"/>
      <c r="B474" s="156"/>
      <c r="C474" s="156"/>
      <c r="D474" s="156"/>
      <c r="E474" s="156"/>
      <c r="F474" s="1"/>
      <c r="G474" s="1"/>
      <c r="H474" s="4"/>
      <c r="I474" s="4"/>
      <c r="J474" s="199"/>
      <c r="K474" s="4"/>
      <c r="L474" s="4"/>
      <c r="M474" s="4"/>
      <c r="N474" s="4"/>
      <c r="O474" s="4"/>
      <c r="P474" s="4"/>
      <c r="Q474" s="4"/>
      <c r="R474" s="4"/>
      <c r="S474" s="4"/>
      <c r="T474" s="4"/>
      <c r="U474" s="4"/>
      <c r="V474" s="4"/>
      <c r="W474" s="4"/>
      <c r="X474" s="4"/>
    </row>
    <row r="475" ht="15.75" customHeight="1">
      <c r="A475" s="184"/>
      <c r="B475" s="156"/>
      <c r="C475" s="156"/>
      <c r="D475" s="156"/>
      <c r="E475" s="156"/>
      <c r="F475" s="1"/>
      <c r="G475" s="1"/>
      <c r="H475" s="4"/>
      <c r="I475" s="4"/>
      <c r="J475" s="199"/>
      <c r="K475" s="4"/>
      <c r="L475" s="4"/>
      <c r="M475" s="4"/>
      <c r="N475" s="4"/>
      <c r="O475" s="4"/>
      <c r="P475" s="4"/>
      <c r="Q475" s="4"/>
      <c r="R475" s="4"/>
      <c r="S475" s="4"/>
      <c r="T475" s="4"/>
      <c r="U475" s="4"/>
      <c r="V475" s="4"/>
      <c r="W475" s="4"/>
      <c r="X475" s="4"/>
    </row>
    <row r="476" ht="15.75" customHeight="1">
      <c r="A476" s="184"/>
      <c r="B476" s="156"/>
      <c r="C476" s="156"/>
      <c r="D476" s="156"/>
      <c r="E476" s="156"/>
      <c r="F476" s="1"/>
      <c r="G476" s="1"/>
      <c r="H476" s="4"/>
      <c r="I476" s="4"/>
      <c r="J476" s="199"/>
      <c r="K476" s="4"/>
      <c r="L476" s="4"/>
      <c r="M476" s="4"/>
      <c r="N476" s="4"/>
      <c r="O476" s="4"/>
      <c r="P476" s="4"/>
      <c r="Q476" s="4"/>
      <c r="R476" s="4"/>
      <c r="S476" s="4"/>
      <c r="T476" s="4"/>
      <c r="U476" s="4"/>
      <c r="V476" s="4"/>
      <c r="W476" s="4"/>
      <c r="X476" s="4"/>
    </row>
    <row r="477" ht="15.75" customHeight="1">
      <c r="A477" s="184"/>
      <c r="B477" s="156"/>
      <c r="C477" s="156"/>
      <c r="D477" s="156"/>
      <c r="E477" s="156"/>
      <c r="F477" s="1"/>
      <c r="G477" s="1"/>
      <c r="H477" s="4"/>
      <c r="I477" s="4"/>
      <c r="J477" s="199"/>
      <c r="K477" s="4"/>
      <c r="L477" s="4"/>
      <c r="M477" s="4"/>
      <c r="N477" s="4"/>
      <c r="O477" s="4"/>
      <c r="P477" s="4"/>
      <c r="Q477" s="4"/>
      <c r="R477" s="4"/>
      <c r="S477" s="4"/>
      <c r="T477" s="4"/>
      <c r="U477" s="4"/>
      <c r="V477" s="4"/>
      <c r="W477" s="4"/>
      <c r="X477" s="4"/>
    </row>
    <row r="478" ht="15.75" customHeight="1">
      <c r="A478" s="184"/>
      <c r="B478" s="156"/>
      <c r="C478" s="156"/>
      <c r="D478" s="156"/>
      <c r="E478" s="156"/>
      <c r="F478" s="1"/>
      <c r="G478" s="1"/>
      <c r="H478" s="4"/>
      <c r="I478" s="4"/>
      <c r="J478" s="199"/>
      <c r="K478" s="4"/>
      <c r="L478" s="4"/>
      <c r="M478" s="4"/>
      <c r="N478" s="4"/>
      <c r="O478" s="4"/>
      <c r="P478" s="4"/>
      <c r="Q478" s="4"/>
      <c r="R478" s="4"/>
      <c r="S478" s="4"/>
      <c r="T478" s="4"/>
      <c r="U478" s="4"/>
      <c r="V478" s="4"/>
      <c r="W478" s="4"/>
      <c r="X478" s="4"/>
    </row>
    <row r="479" ht="15.75" customHeight="1">
      <c r="A479" s="184"/>
      <c r="B479" s="156"/>
      <c r="C479" s="156"/>
      <c r="D479" s="156"/>
      <c r="E479" s="156"/>
      <c r="F479" s="1"/>
      <c r="G479" s="1"/>
      <c r="H479" s="4"/>
      <c r="I479" s="4"/>
      <c r="J479" s="199"/>
      <c r="K479" s="4"/>
      <c r="L479" s="4"/>
      <c r="M479" s="4"/>
      <c r="N479" s="4"/>
      <c r="O479" s="4"/>
      <c r="P479" s="4"/>
      <c r="Q479" s="4"/>
      <c r="R479" s="4"/>
      <c r="S479" s="4"/>
      <c r="T479" s="4"/>
      <c r="U479" s="4"/>
      <c r="V479" s="4"/>
      <c r="W479" s="4"/>
      <c r="X479" s="4"/>
    </row>
    <row r="480" ht="15.75" customHeight="1">
      <c r="A480" s="184"/>
      <c r="B480" s="156"/>
      <c r="C480" s="156"/>
      <c r="D480" s="156"/>
      <c r="E480" s="156"/>
      <c r="F480" s="1"/>
      <c r="G480" s="1"/>
      <c r="H480" s="4"/>
      <c r="I480" s="4"/>
      <c r="J480" s="199"/>
      <c r="K480" s="4"/>
      <c r="L480" s="4"/>
      <c r="M480" s="4"/>
      <c r="N480" s="4"/>
      <c r="O480" s="4"/>
      <c r="P480" s="4"/>
      <c r="Q480" s="4"/>
      <c r="R480" s="4"/>
      <c r="S480" s="4"/>
      <c r="T480" s="4"/>
      <c r="U480" s="4"/>
      <c r="V480" s="4"/>
      <c r="W480" s="4"/>
      <c r="X480" s="4"/>
    </row>
    <row r="481" ht="15.75" customHeight="1">
      <c r="A481" s="184"/>
      <c r="B481" s="156"/>
      <c r="C481" s="156"/>
      <c r="D481" s="156"/>
      <c r="E481" s="156"/>
      <c r="F481" s="1"/>
      <c r="G481" s="1"/>
      <c r="H481" s="4"/>
      <c r="I481" s="4"/>
      <c r="J481" s="199"/>
      <c r="K481" s="4"/>
      <c r="L481" s="4"/>
      <c r="M481" s="4"/>
      <c r="N481" s="4"/>
      <c r="O481" s="4"/>
      <c r="P481" s="4"/>
      <c r="Q481" s="4"/>
      <c r="R481" s="4"/>
      <c r="S481" s="4"/>
      <c r="T481" s="4"/>
      <c r="U481" s="4"/>
      <c r="V481" s="4"/>
      <c r="W481" s="4"/>
      <c r="X481" s="4"/>
    </row>
    <row r="482" ht="15.75" customHeight="1">
      <c r="A482" s="184"/>
      <c r="B482" s="156"/>
      <c r="C482" s="156"/>
      <c r="D482" s="156"/>
      <c r="E482" s="156"/>
      <c r="F482" s="1"/>
      <c r="G482" s="1"/>
      <c r="H482" s="4"/>
      <c r="I482" s="4"/>
      <c r="J482" s="199"/>
      <c r="K482" s="4"/>
      <c r="L482" s="4"/>
      <c r="M482" s="4"/>
      <c r="N482" s="4"/>
      <c r="O482" s="4"/>
      <c r="P482" s="4"/>
      <c r="Q482" s="4"/>
      <c r="R482" s="4"/>
      <c r="S482" s="4"/>
      <c r="T482" s="4"/>
      <c r="U482" s="4"/>
      <c r="V482" s="4"/>
      <c r="W482" s="4"/>
      <c r="X482" s="4"/>
    </row>
    <row r="483" ht="15.75" customHeight="1">
      <c r="A483" s="184"/>
      <c r="B483" s="156"/>
      <c r="C483" s="156"/>
      <c r="D483" s="156"/>
      <c r="E483" s="156"/>
      <c r="F483" s="1"/>
      <c r="G483" s="1"/>
      <c r="H483" s="4"/>
      <c r="I483" s="4"/>
      <c r="J483" s="199"/>
      <c r="K483" s="4"/>
      <c r="L483" s="4"/>
      <c r="M483" s="4"/>
      <c r="N483" s="4"/>
      <c r="O483" s="4"/>
      <c r="P483" s="4"/>
      <c r="Q483" s="4"/>
      <c r="R483" s="4"/>
      <c r="S483" s="4"/>
      <c r="T483" s="4"/>
      <c r="U483" s="4"/>
      <c r="V483" s="4"/>
      <c r="W483" s="4"/>
      <c r="X483" s="4"/>
    </row>
    <row r="484" ht="15.75" customHeight="1">
      <c r="A484" s="184"/>
      <c r="B484" s="156"/>
      <c r="C484" s="156"/>
      <c r="D484" s="156"/>
      <c r="E484" s="156"/>
      <c r="F484" s="1"/>
      <c r="G484" s="1"/>
      <c r="H484" s="4"/>
      <c r="I484" s="4"/>
      <c r="J484" s="199"/>
      <c r="K484" s="4"/>
      <c r="L484" s="4"/>
      <c r="M484" s="4"/>
      <c r="N484" s="4"/>
      <c r="O484" s="4"/>
      <c r="P484" s="4"/>
      <c r="Q484" s="4"/>
      <c r="R484" s="4"/>
      <c r="S484" s="4"/>
      <c r="T484" s="4"/>
      <c r="U484" s="4"/>
      <c r="V484" s="4"/>
      <c r="W484" s="4"/>
      <c r="X484" s="4"/>
    </row>
    <row r="485" ht="15.75" customHeight="1">
      <c r="A485" s="184"/>
      <c r="B485" s="156"/>
      <c r="C485" s="156"/>
      <c r="D485" s="156"/>
      <c r="E485" s="156"/>
      <c r="F485" s="1"/>
      <c r="G485" s="1"/>
      <c r="H485" s="4"/>
      <c r="I485" s="4"/>
      <c r="J485" s="199"/>
      <c r="K485" s="4"/>
      <c r="L485" s="4"/>
      <c r="M485" s="4"/>
      <c r="N485" s="4"/>
      <c r="O485" s="4"/>
      <c r="P485" s="4"/>
      <c r="Q485" s="4"/>
      <c r="R485" s="4"/>
      <c r="S485" s="4"/>
      <c r="T485" s="4"/>
      <c r="U485" s="4"/>
      <c r="V485" s="4"/>
      <c r="W485" s="4"/>
      <c r="X485" s="4"/>
    </row>
    <row r="486" ht="15.75" customHeight="1">
      <c r="A486" s="184"/>
      <c r="B486" s="156"/>
      <c r="C486" s="156"/>
      <c r="D486" s="156"/>
      <c r="E486" s="156"/>
      <c r="F486" s="1"/>
      <c r="G486" s="1"/>
      <c r="H486" s="4"/>
      <c r="I486" s="4"/>
      <c r="J486" s="199"/>
      <c r="K486" s="4"/>
      <c r="L486" s="4"/>
      <c r="M486" s="4"/>
      <c r="N486" s="4"/>
      <c r="O486" s="4"/>
      <c r="P486" s="4"/>
      <c r="Q486" s="4"/>
      <c r="R486" s="4"/>
      <c r="S486" s="4"/>
      <c r="T486" s="4"/>
      <c r="U486" s="4"/>
      <c r="V486" s="4"/>
      <c r="W486" s="4"/>
      <c r="X486" s="4"/>
    </row>
    <row r="487" ht="15.75" customHeight="1">
      <c r="A487" s="184"/>
      <c r="B487" s="156"/>
      <c r="C487" s="156"/>
      <c r="D487" s="156"/>
      <c r="E487" s="156"/>
      <c r="F487" s="1"/>
      <c r="G487" s="1"/>
      <c r="H487" s="4"/>
      <c r="I487" s="4"/>
      <c r="J487" s="199"/>
      <c r="K487" s="4"/>
      <c r="L487" s="4"/>
      <c r="M487" s="4"/>
      <c r="N487" s="4"/>
      <c r="O487" s="4"/>
      <c r="P487" s="4"/>
      <c r="Q487" s="4"/>
      <c r="R487" s="4"/>
      <c r="S487" s="4"/>
      <c r="T487" s="4"/>
      <c r="U487" s="4"/>
      <c r="V487" s="4"/>
      <c r="W487" s="4"/>
      <c r="X487" s="4"/>
    </row>
    <row r="488" ht="15.75" customHeight="1">
      <c r="A488" s="184"/>
      <c r="B488" s="156"/>
      <c r="C488" s="156"/>
      <c r="D488" s="156"/>
      <c r="E488" s="156"/>
      <c r="F488" s="1"/>
      <c r="G488" s="1"/>
      <c r="H488" s="4"/>
      <c r="I488" s="4"/>
      <c r="J488" s="199"/>
      <c r="K488" s="4"/>
      <c r="L488" s="4"/>
      <c r="M488" s="4"/>
      <c r="N488" s="4"/>
      <c r="O488" s="4"/>
      <c r="P488" s="4"/>
      <c r="Q488" s="4"/>
      <c r="R488" s="4"/>
      <c r="S488" s="4"/>
      <c r="T488" s="4"/>
      <c r="U488" s="4"/>
      <c r="V488" s="4"/>
      <c r="W488" s="4"/>
      <c r="X488" s="4"/>
    </row>
    <row r="489" ht="15.75" customHeight="1">
      <c r="A489" s="184"/>
      <c r="B489" s="156"/>
      <c r="C489" s="156"/>
      <c r="D489" s="156"/>
      <c r="E489" s="156"/>
      <c r="F489" s="1"/>
      <c r="G489" s="1"/>
      <c r="H489" s="4"/>
      <c r="I489" s="4"/>
      <c r="J489" s="199"/>
      <c r="K489" s="4"/>
      <c r="L489" s="4"/>
      <c r="M489" s="4"/>
      <c r="N489" s="4"/>
      <c r="O489" s="4"/>
      <c r="P489" s="4"/>
      <c r="Q489" s="4"/>
      <c r="R489" s="4"/>
      <c r="S489" s="4"/>
      <c r="T489" s="4"/>
      <c r="U489" s="4"/>
      <c r="V489" s="4"/>
      <c r="W489" s="4"/>
      <c r="X489" s="4"/>
    </row>
    <row r="490" ht="15.75" customHeight="1">
      <c r="A490" s="184"/>
      <c r="B490" s="156"/>
      <c r="C490" s="156"/>
      <c r="D490" s="156"/>
      <c r="E490" s="156"/>
      <c r="F490" s="1"/>
      <c r="G490" s="1"/>
      <c r="H490" s="4"/>
      <c r="I490" s="4"/>
      <c r="J490" s="199"/>
      <c r="K490" s="4"/>
      <c r="L490" s="4"/>
      <c r="M490" s="4"/>
      <c r="N490" s="4"/>
      <c r="O490" s="4"/>
      <c r="P490" s="4"/>
      <c r="Q490" s="4"/>
      <c r="R490" s="4"/>
      <c r="S490" s="4"/>
      <c r="T490" s="4"/>
      <c r="U490" s="4"/>
      <c r="V490" s="4"/>
      <c r="W490" s="4"/>
      <c r="X490" s="4"/>
    </row>
    <row r="491" ht="15.75" customHeight="1">
      <c r="A491" s="184"/>
      <c r="B491" s="156"/>
      <c r="C491" s="156"/>
      <c r="D491" s="156"/>
      <c r="E491" s="156"/>
      <c r="F491" s="1"/>
      <c r="G491" s="1"/>
      <c r="H491" s="4"/>
      <c r="I491" s="4"/>
      <c r="J491" s="199"/>
      <c r="K491" s="4"/>
      <c r="L491" s="4"/>
      <c r="M491" s="4"/>
      <c r="N491" s="4"/>
      <c r="O491" s="4"/>
      <c r="P491" s="4"/>
      <c r="Q491" s="4"/>
      <c r="R491" s="4"/>
      <c r="S491" s="4"/>
      <c r="T491" s="4"/>
      <c r="U491" s="4"/>
      <c r="V491" s="4"/>
      <c r="W491" s="4"/>
      <c r="X491" s="4"/>
    </row>
    <row r="492" ht="15.75" customHeight="1">
      <c r="A492" s="184"/>
      <c r="B492" s="156"/>
      <c r="C492" s="156"/>
      <c r="D492" s="156"/>
      <c r="E492" s="156"/>
      <c r="F492" s="1"/>
      <c r="G492" s="1"/>
      <c r="H492" s="4"/>
      <c r="I492" s="4"/>
      <c r="J492" s="199"/>
      <c r="K492" s="4"/>
      <c r="L492" s="4"/>
      <c r="M492" s="4"/>
      <c r="N492" s="4"/>
      <c r="O492" s="4"/>
      <c r="P492" s="4"/>
      <c r="Q492" s="4"/>
      <c r="R492" s="4"/>
      <c r="S492" s="4"/>
      <c r="T492" s="4"/>
      <c r="U492" s="4"/>
      <c r="V492" s="4"/>
      <c r="W492" s="4"/>
      <c r="X492" s="4"/>
    </row>
    <row r="493" ht="15.75" customHeight="1">
      <c r="A493" s="184"/>
      <c r="B493" s="156"/>
      <c r="C493" s="156"/>
      <c r="D493" s="156"/>
      <c r="E493" s="156"/>
      <c r="F493" s="1"/>
      <c r="G493" s="1"/>
      <c r="H493" s="4"/>
      <c r="I493" s="4"/>
      <c r="J493" s="199"/>
      <c r="K493" s="4"/>
      <c r="L493" s="4"/>
      <c r="M493" s="4"/>
      <c r="N493" s="4"/>
      <c r="O493" s="4"/>
      <c r="P493" s="4"/>
      <c r="Q493" s="4"/>
      <c r="R493" s="4"/>
      <c r="S493" s="4"/>
      <c r="T493" s="4"/>
      <c r="U493" s="4"/>
      <c r="V493" s="4"/>
      <c r="W493" s="4"/>
      <c r="X493" s="4"/>
    </row>
    <row r="494" ht="15.75" customHeight="1">
      <c r="A494" s="184"/>
      <c r="B494" s="156"/>
      <c r="C494" s="156"/>
      <c r="D494" s="156"/>
      <c r="E494" s="156"/>
      <c r="F494" s="1"/>
      <c r="G494" s="1"/>
      <c r="H494" s="4"/>
      <c r="I494" s="4"/>
      <c r="J494" s="199"/>
      <c r="K494" s="4"/>
      <c r="L494" s="4"/>
      <c r="M494" s="4"/>
      <c r="N494" s="4"/>
      <c r="O494" s="4"/>
      <c r="P494" s="4"/>
      <c r="Q494" s="4"/>
      <c r="R494" s="4"/>
      <c r="S494" s="4"/>
      <c r="T494" s="4"/>
      <c r="U494" s="4"/>
      <c r="V494" s="4"/>
      <c r="W494" s="4"/>
      <c r="X494" s="4"/>
    </row>
    <row r="495" ht="15.75" customHeight="1">
      <c r="A495" s="184"/>
      <c r="B495" s="156"/>
      <c r="C495" s="156"/>
      <c r="D495" s="156"/>
      <c r="E495" s="156"/>
      <c r="F495" s="1"/>
      <c r="G495" s="1"/>
      <c r="H495" s="4"/>
      <c r="I495" s="4"/>
      <c r="J495" s="199"/>
      <c r="K495" s="4"/>
      <c r="L495" s="4"/>
      <c r="M495" s="4"/>
      <c r="N495" s="4"/>
      <c r="O495" s="4"/>
      <c r="P495" s="4"/>
      <c r="Q495" s="4"/>
      <c r="R495" s="4"/>
      <c r="S495" s="4"/>
      <c r="T495" s="4"/>
      <c r="U495" s="4"/>
      <c r="V495" s="4"/>
      <c r="W495" s="4"/>
      <c r="X495" s="4"/>
    </row>
    <row r="496" ht="15.75" customHeight="1">
      <c r="A496" s="184"/>
      <c r="B496" s="156"/>
      <c r="C496" s="156"/>
      <c r="D496" s="156"/>
      <c r="E496" s="156"/>
      <c r="F496" s="1"/>
      <c r="G496" s="1"/>
      <c r="H496" s="4"/>
      <c r="I496" s="4"/>
      <c r="J496" s="199"/>
      <c r="K496" s="4"/>
      <c r="L496" s="4"/>
      <c r="M496" s="4"/>
      <c r="N496" s="4"/>
      <c r="O496" s="4"/>
      <c r="P496" s="4"/>
      <c r="Q496" s="4"/>
      <c r="R496" s="4"/>
      <c r="S496" s="4"/>
      <c r="T496" s="4"/>
      <c r="U496" s="4"/>
      <c r="V496" s="4"/>
      <c r="W496" s="4"/>
      <c r="X496" s="4"/>
    </row>
    <row r="497" ht="15.75" customHeight="1">
      <c r="A497" s="184"/>
      <c r="B497" s="156"/>
      <c r="C497" s="156"/>
      <c r="D497" s="156"/>
      <c r="E497" s="156"/>
      <c r="F497" s="1"/>
      <c r="G497" s="1"/>
      <c r="H497" s="4"/>
      <c r="I497" s="4"/>
      <c r="J497" s="199"/>
      <c r="K497" s="4"/>
      <c r="L497" s="4"/>
      <c r="M497" s="4"/>
      <c r="N497" s="4"/>
      <c r="O497" s="4"/>
      <c r="P497" s="4"/>
      <c r="Q497" s="4"/>
      <c r="R497" s="4"/>
      <c r="S497" s="4"/>
      <c r="T497" s="4"/>
      <c r="U497" s="4"/>
      <c r="V497" s="4"/>
      <c r="W497" s="4"/>
      <c r="X497" s="4"/>
    </row>
    <row r="498" ht="15.75" customHeight="1">
      <c r="A498" s="184"/>
      <c r="B498" s="156"/>
      <c r="C498" s="156"/>
      <c r="D498" s="156"/>
      <c r="E498" s="156"/>
      <c r="F498" s="1"/>
      <c r="G498" s="1"/>
      <c r="H498" s="4"/>
      <c r="I498" s="4"/>
      <c r="J498" s="199"/>
      <c r="K498" s="4"/>
      <c r="L498" s="4"/>
      <c r="M498" s="4"/>
      <c r="N498" s="4"/>
      <c r="O498" s="4"/>
      <c r="P498" s="4"/>
      <c r="Q498" s="4"/>
      <c r="R498" s="4"/>
      <c r="S498" s="4"/>
      <c r="T498" s="4"/>
      <c r="U498" s="4"/>
      <c r="V498" s="4"/>
      <c r="W498" s="4"/>
      <c r="X498" s="4"/>
    </row>
    <row r="499" ht="15.75" customHeight="1">
      <c r="A499" s="184"/>
      <c r="B499" s="156"/>
      <c r="C499" s="156"/>
      <c r="D499" s="156"/>
      <c r="E499" s="156"/>
      <c r="F499" s="1"/>
      <c r="G499" s="1"/>
      <c r="H499" s="4"/>
      <c r="I499" s="4"/>
      <c r="J499" s="199"/>
      <c r="K499" s="4"/>
      <c r="L499" s="4"/>
      <c r="M499" s="4"/>
      <c r="N499" s="4"/>
      <c r="O499" s="4"/>
      <c r="P499" s="4"/>
      <c r="Q499" s="4"/>
      <c r="R499" s="4"/>
      <c r="S499" s="4"/>
      <c r="T499" s="4"/>
      <c r="U499" s="4"/>
      <c r="V499" s="4"/>
      <c r="W499" s="4"/>
      <c r="X499" s="4"/>
    </row>
    <row r="500" ht="15.75" customHeight="1">
      <c r="A500" s="184"/>
      <c r="B500" s="156"/>
      <c r="C500" s="156"/>
      <c r="D500" s="156"/>
      <c r="E500" s="156"/>
      <c r="F500" s="1"/>
      <c r="G500" s="1"/>
      <c r="H500" s="4"/>
      <c r="I500" s="4"/>
      <c r="J500" s="199"/>
      <c r="K500" s="4"/>
      <c r="L500" s="4"/>
      <c r="M500" s="4"/>
      <c r="N500" s="4"/>
      <c r="O500" s="4"/>
      <c r="P500" s="4"/>
      <c r="Q500" s="4"/>
      <c r="R500" s="4"/>
      <c r="S500" s="4"/>
      <c r="T500" s="4"/>
      <c r="U500" s="4"/>
      <c r="V500" s="4"/>
      <c r="W500" s="4"/>
      <c r="X500" s="4"/>
    </row>
    <row r="501" ht="15.75" customHeight="1">
      <c r="A501" s="184"/>
      <c r="B501" s="156"/>
      <c r="C501" s="156"/>
      <c r="D501" s="156"/>
      <c r="E501" s="156"/>
      <c r="F501" s="1"/>
      <c r="G501" s="1"/>
      <c r="H501" s="4"/>
      <c r="I501" s="4"/>
      <c r="J501" s="199"/>
      <c r="K501" s="4"/>
      <c r="L501" s="4"/>
      <c r="M501" s="4"/>
      <c r="N501" s="4"/>
      <c r="O501" s="4"/>
      <c r="P501" s="4"/>
      <c r="Q501" s="4"/>
      <c r="R501" s="4"/>
      <c r="S501" s="4"/>
      <c r="T501" s="4"/>
      <c r="U501" s="4"/>
      <c r="V501" s="4"/>
      <c r="W501" s="4"/>
      <c r="X501" s="4"/>
    </row>
    <row r="502" ht="15.75" customHeight="1">
      <c r="A502" s="184"/>
      <c r="B502" s="156"/>
      <c r="C502" s="156"/>
      <c r="D502" s="156"/>
      <c r="E502" s="156"/>
      <c r="F502" s="1"/>
      <c r="G502" s="1"/>
      <c r="H502" s="4"/>
      <c r="I502" s="4"/>
      <c r="J502" s="199"/>
      <c r="K502" s="4"/>
      <c r="L502" s="4"/>
      <c r="M502" s="4"/>
      <c r="N502" s="4"/>
      <c r="O502" s="4"/>
      <c r="P502" s="4"/>
      <c r="Q502" s="4"/>
      <c r="R502" s="4"/>
      <c r="S502" s="4"/>
      <c r="T502" s="4"/>
      <c r="U502" s="4"/>
      <c r="V502" s="4"/>
      <c r="W502" s="4"/>
      <c r="X502" s="4"/>
    </row>
    <row r="503" ht="15.75" customHeight="1">
      <c r="A503" s="184"/>
      <c r="B503" s="156"/>
      <c r="C503" s="156"/>
      <c r="D503" s="156"/>
      <c r="E503" s="156"/>
      <c r="F503" s="1"/>
      <c r="G503" s="1"/>
      <c r="H503" s="4"/>
      <c r="I503" s="4"/>
      <c r="J503" s="199"/>
      <c r="K503" s="4"/>
      <c r="L503" s="4"/>
      <c r="M503" s="4"/>
      <c r="N503" s="4"/>
      <c r="O503" s="4"/>
      <c r="P503" s="4"/>
      <c r="Q503" s="4"/>
      <c r="R503" s="4"/>
      <c r="S503" s="4"/>
      <c r="T503" s="4"/>
      <c r="U503" s="4"/>
      <c r="V503" s="4"/>
      <c r="W503" s="4"/>
      <c r="X503" s="4"/>
    </row>
    <row r="504" ht="15.75" customHeight="1">
      <c r="A504" s="184"/>
      <c r="B504" s="156"/>
      <c r="C504" s="156"/>
      <c r="D504" s="156"/>
      <c r="E504" s="156"/>
      <c r="F504" s="1"/>
      <c r="G504" s="1"/>
      <c r="H504" s="4"/>
      <c r="I504" s="4"/>
      <c r="J504" s="199"/>
      <c r="K504" s="4"/>
      <c r="L504" s="4"/>
      <c r="M504" s="4"/>
      <c r="N504" s="4"/>
      <c r="O504" s="4"/>
      <c r="P504" s="4"/>
      <c r="Q504" s="4"/>
      <c r="R504" s="4"/>
      <c r="S504" s="4"/>
      <c r="T504" s="4"/>
      <c r="U504" s="4"/>
      <c r="V504" s="4"/>
      <c r="W504" s="4"/>
      <c r="X504" s="4"/>
    </row>
    <row r="505" ht="15.75" customHeight="1">
      <c r="A505" s="184"/>
      <c r="B505" s="156"/>
      <c r="C505" s="156"/>
      <c r="D505" s="156"/>
      <c r="E505" s="156"/>
      <c r="F505" s="1"/>
      <c r="G505" s="1"/>
      <c r="H505" s="4"/>
      <c r="I505" s="4"/>
      <c r="J505" s="199"/>
      <c r="K505" s="4"/>
      <c r="L505" s="4"/>
      <c r="M505" s="4"/>
      <c r="N505" s="4"/>
      <c r="O505" s="4"/>
      <c r="P505" s="4"/>
      <c r="Q505" s="4"/>
      <c r="R505" s="4"/>
      <c r="S505" s="4"/>
      <c r="T505" s="4"/>
      <c r="U505" s="4"/>
      <c r="V505" s="4"/>
      <c r="W505" s="4"/>
      <c r="X505" s="4"/>
    </row>
    <row r="506" ht="15.75" customHeight="1">
      <c r="A506" s="184"/>
      <c r="B506" s="156"/>
      <c r="C506" s="156"/>
      <c r="D506" s="156"/>
      <c r="E506" s="156"/>
      <c r="F506" s="1"/>
      <c r="G506" s="1"/>
      <c r="H506" s="4"/>
      <c r="I506" s="4"/>
      <c r="J506" s="199"/>
      <c r="K506" s="4"/>
      <c r="L506" s="4"/>
      <c r="M506" s="4"/>
      <c r="N506" s="4"/>
      <c r="O506" s="4"/>
      <c r="P506" s="4"/>
      <c r="Q506" s="4"/>
      <c r="R506" s="4"/>
      <c r="S506" s="4"/>
      <c r="T506" s="4"/>
      <c r="U506" s="4"/>
      <c r="V506" s="4"/>
      <c r="W506" s="4"/>
      <c r="X506" s="4"/>
    </row>
    <row r="507" ht="15.75" customHeight="1">
      <c r="A507" s="184"/>
      <c r="B507" s="156"/>
      <c r="C507" s="156"/>
      <c r="D507" s="156"/>
      <c r="E507" s="156"/>
      <c r="F507" s="1"/>
      <c r="G507" s="1"/>
      <c r="H507" s="4"/>
      <c r="I507" s="4"/>
      <c r="J507" s="199"/>
      <c r="K507" s="4"/>
      <c r="L507" s="4"/>
      <c r="M507" s="4"/>
      <c r="N507" s="4"/>
      <c r="O507" s="4"/>
      <c r="P507" s="4"/>
      <c r="Q507" s="4"/>
      <c r="R507" s="4"/>
      <c r="S507" s="4"/>
      <c r="T507" s="4"/>
      <c r="U507" s="4"/>
      <c r="V507" s="4"/>
      <c r="W507" s="4"/>
      <c r="X507" s="4"/>
    </row>
    <row r="508" ht="15.75" customHeight="1">
      <c r="A508" s="184"/>
      <c r="B508" s="156"/>
      <c r="C508" s="156"/>
      <c r="D508" s="156"/>
      <c r="E508" s="156"/>
      <c r="F508" s="1"/>
      <c r="G508" s="1"/>
      <c r="H508" s="4"/>
      <c r="I508" s="4"/>
      <c r="J508" s="199"/>
      <c r="K508" s="4"/>
      <c r="L508" s="4"/>
      <c r="M508" s="4"/>
      <c r="N508" s="4"/>
      <c r="O508" s="4"/>
      <c r="P508" s="4"/>
      <c r="Q508" s="4"/>
      <c r="R508" s="4"/>
      <c r="S508" s="4"/>
      <c r="T508" s="4"/>
      <c r="U508" s="4"/>
      <c r="V508" s="4"/>
      <c r="W508" s="4"/>
      <c r="X508" s="4"/>
    </row>
    <row r="509" ht="15.75" customHeight="1">
      <c r="A509" s="184"/>
      <c r="B509" s="156"/>
      <c r="C509" s="156"/>
      <c r="D509" s="156"/>
      <c r="E509" s="156"/>
      <c r="F509" s="1"/>
      <c r="G509" s="1"/>
      <c r="H509" s="4"/>
      <c r="I509" s="4"/>
      <c r="J509" s="199"/>
      <c r="K509" s="4"/>
      <c r="L509" s="4"/>
      <c r="M509" s="4"/>
      <c r="N509" s="4"/>
      <c r="O509" s="4"/>
      <c r="P509" s="4"/>
      <c r="Q509" s="4"/>
      <c r="R509" s="4"/>
      <c r="S509" s="4"/>
      <c r="T509" s="4"/>
      <c r="U509" s="4"/>
      <c r="V509" s="4"/>
      <c r="W509" s="4"/>
      <c r="X509" s="4"/>
    </row>
    <row r="510" ht="15.75" customHeight="1">
      <c r="A510" s="184"/>
      <c r="B510" s="156"/>
      <c r="C510" s="156"/>
      <c r="D510" s="156"/>
      <c r="E510" s="156"/>
      <c r="F510" s="1"/>
      <c r="G510" s="1"/>
      <c r="H510" s="4"/>
      <c r="I510" s="4"/>
      <c r="J510" s="199"/>
      <c r="K510" s="4"/>
      <c r="L510" s="4"/>
      <c r="M510" s="4"/>
      <c r="N510" s="4"/>
      <c r="O510" s="4"/>
      <c r="P510" s="4"/>
      <c r="Q510" s="4"/>
      <c r="R510" s="4"/>
      <c r="S510" s="4"/>
      <c r="T510" s="4"/>
      <c r="U510" s="4"/>
      <c r="V510" s="4"/>
      <c r="W510" s="4"/>
      <c r="X510" s="4"/>
    </row>
    <row r="511" ht="15.75" customHeight="1">
      <c r="A511" s="184"/>
      <c r="B511" s="156"/>
      <c r="C511" s="156"/>
      <c r="D511" s="156"/>
      <c r="E511" s="156"/>
      <c r="F511" s="1"/>
      <c r="G511" s="1"/>
      <c r="H511" s="4"/>
      <c r="I511" s="4"/>
      <c r="J511" s="199"/>
      <c r="K511" s="4"/>
      <c r="L511" s="4"/>
      <c r="M511" s="4"/>
      <c r="N511" s="4"/>
      <c r="O511" s="4"/>
      <c r="P511" s="4"/>
      <c r="Q511" s="4"/>
      <c r="R511" s="4"/>
      <c r="S511" s="4"/>
      <c r="T511" s="4"/>
      <c r="U511" s="4"/>
      <c r="V511" s="4"/>
      <c r="W511" s="4"/>
      <c r="X511" s="4"/>
    </row>
    <row r="512" ht="15.75" customHeight="1">
      <c r="A512" s="184"/>
      <c r="B512" s="156"/>
      <c r="C512" s="156"/>
      <c r="D512" s="156"/>
      <c r="E512" s="156"/>
      <c r="F512" s="1"/>
      <c r="G512" s="1"/>
      <c r="H512" s="4"/>
      <c r="I512" s="4"/>
      <c r="J512" s="199"/>
      <c r="K512" s="4"/>
      <c r="L512" s="4"/>
      <c r="M512" s="4"/>
      <c r="N512" s="4"/>
      <c r="O512" s="4"/>
      <c r="P512" s="4"/>
      <c r="Q512" s="4"/>
      <c r="R512" s="4"/>
      <c r="S512" s="4"/>
      <c r="T512" s="4"/>
      <c r="U512" s="4"/>
      <c r="V512" s="4"/>
      <c r="W512" s="4"/>
      <c r="X512" s="4"/>
    </row>
    <row r="513" ht="15.75" customHeight="1">
      <c r="A513" s="184"/>
      <c r="B513" s="156"/>
      <c r="C513" s="156"/>
      <c r="D513" s="156"/>
      <c r="E513" s="156"/>
      <c r="F513" s="1"/>
      <c r="G513" s="1"/>
      <c r="H513" s="4"/>
      <c r="I513" s="4"/>
      <c r="J513" s="199"/>
      <c r="K513" s="4"/>
      <c r="L513" s="4"/>
      <c r="M513" s="4"/>
      <c r="N513" s="4"/>
      <c r="O513" s="4"/>
      <c r="P513" s="4"/>
      <c r="Q513" s="4"/>
      <c r="R513" s="4"/>
      <c r="S513" s="4"/>
      <c r="T513" s="4"/>
      <c r="U513" s="4"/>
      <c r="V513" s="4"/>
      <c r="W513" s="4"/>
      <c r="X513" s="4"/>
    </row>
    <row r="514" ht="15.75" customHeight="1">
      <c r="A514" s="184"/>
      <c r="B514" s="156"/>
      <c r="C514" s="156"/>
      <c r="D514" s="156"/>
      <c r="E514" s="156"/>
      <c r="F514" s="1"/>
      <c r="G514" s="1"/>
      <c r="H514" s="4"/>
      <c r="I514" s="4"/>
      <c r="J514" s="199"/>
      <c r="K514" s="4"/>
      <c r="L514" s="4"/>
      <c r="M514" s="4"/>
      <c r="N514" s="4"/>
      <c r="O514" s="4"/>
      <c r="P514" s="4"/>
      <c r="Q514" s="4"/>
      <c r="R514" s="4"/>
      <c r="S514" s="4"/>
      <c r="T514" s="4"/>
      <c r="U514" s="4"/>
      <c r="V514" s="4"/>
      <c r="W514" s="4"/>
      <c r="X514" s="4"/>
    </row>
    <row r="515" ht="15.75" customHeight="1">
      <c r="A515" s="184"/>
      <c r="B515" s="156"/>
      <c r="C515" s="156"/>
      <c r="D515" s="156"/>
      <c r="E515" s="156"/>
      <c r="F515" s="1"/>
      <c r="G515" s="1"/>
      <c r="H515" s="4"/>
      <c r="I515" s="4"/>
      <c r="J515" s="199"/>
      <c r="K515" s="4"/>
      <c r="L515" s="4"/>
      <c r="M515" s="4"/>
      <c r="N515" s="4"/>
      <c r="O515" s="4"/>
      <c r="P515" s="4"/>
      <c r="Q515" s="4"/>
      <c r="R515" s="4"/>
      <c r="S515" s="4"/>
      <c r="T515" s="4"/>
      <c r="U515" s="4"/>
      <c r="V515" s="4"/>
      <c r="W515" s="4"/>
      <c r="X515" s="4"/>
    </row>
    <row r="516" ht="15.75" customHeight="1">
      <c r="A516" s="184"/>
      <c r="B516" s="156"/>
      <c r="C516" s="156"/>
      <c r="D516" s="156"/>
      <c r="E516" s="156"/>
      <c r="F516" s="1"/>
      <c r="G516" s="1"/>
      <c r="H516" s="4"/>
      <c r="I516" s="4"/>
      <c r="J516" s="199"/>
      <c r="K516" s="4"/>
      <c r="L516" s="4"/>
      <c r="M516" s="4"/>
      <c r="N516" s="4"/>
      <c r="O516" s="4"/>
      <c r="P516" s="4"/>
      <c r="Q516" s="4"/>
      <c r="R516" s="4"/>
      <c r="S516" s="4"/>
      <c r="T516" s="4"/>
      <c r="U516" s="4"/>
      <c r="V516" s="4"/>
      <c r="W516" s="4"/>
      <c r="X516" s="4"/>
    </row>
    <row r="517" ht="15.75" customHeight="1">
      <c r="A517" s="184"/>
      <c r="B517" s="156"/>
      <c r="C517" s="156"/>
      <c r="D517" s="156"/>
      <c r="E517" s="156"/>
      <c r="F517" s="1"/>
      <c r="G517" s="1"/>
      <c r="H517" s="4"/>
      <c r="I517" s="4"/>
      <c r="J517" s="199"/>
      <c r="K517" s="4"/>
      <c r="L517" s="4"/>
      <c r="M517" s="4"/>
      <c r="N517" s="4"/>
      <c r="O517" s="4"/>
      <c r="P517" s="4"/>
      <c r="Q517" s="4"/>
      <c r="R517" s="4"/>
      <c r="S517" s="4"/>
      <c r="T517" s="4"/>
      <c r="U517" s="4"/>
      <c r="V517" s="4"/>
      <c r="W517" s="4"/>
      <c r="X517" s="4"/>
    </row>
    <row r="518" ht="15.75" customHeight="1">
      <c r="A518" s="184"/>
      <c r="B518" s="156"/>
      <c r="C518" s="156"/>
      <c r="D518" s="156"/>
      <c r="E518" s="156"/>
      <c r="F518" s="1"/>
      <c r="G518" s="1"/>
      <c r="H518" s="4"/>
      <c r="I518" s="4"/>
      <c r="J518" s="199"/>
      <c r="K518" s="4"/>
      <c r="L518" s="4"/>
      <c r="M518" s="4"/>
      <c r="N518" s="4"/>
      <c r="O518" s="4"/>
      <c r="P518" s="4"/>
      <c r="Q518" s="4"/>
      <c r="R518" s="4"/>
      <c r="S518" s="4"/>
      <c r="T518" s="4"/>
      <c r="U518" s="4"/>
      <c r="V518" s="4"/>
      <c r="W518" s="4"/>
      <c r="X518" s="4"/>
    </row>
    <row r="519" ht="15.75" customHeight="1">
      <c r="A519" s="184"/>
      <c r="B519" s="156"/>
      <c r="C519" s="156"/>
      <c r="D519" s="156"/>
      <c r="E519" s="156"/>
      <c r="F519" s="1"/>
      <c r="G519" s="1"/>
      <c r="H519" s="4"/>
      <c r="I519" s="4"/>
      <c r="J519" s="199"/>
      <c r="K519" s="4"/>
      <c r="L519" s="4"/>
      <c r="M519" s="4"/>
      <c r="N519" s="4"/>
      <c r="O519" s="4"/>
      <c r="P519" s="4"/>
      <c r="Q519" s="4"/>
      <c r="R519" s="4"/>
      <c r="S519" s="4"/>
      <c r="T519" s="4"/>
      <c r="U519" s="4"/>
      <c r="V519" s="4"/>
      <c r="W519" s="4"/>
      <c r="X519" s="4"/>
    </row>
    <row r="520" ht="15.75" customHeight="1">
      <c r="A520" s="184"/>
      <c r="B520" s="156"/>
      <c r="C520" s="156"/>
      <c r="D520" s="156"/>
      <c r="E520" s="156"/>
      <c r="F520" s="1"/>
      <c r="G520" s="1"/>
      <c r="H520" s="4"/>
      <c r="I520" s="4"/>
      <c r="J520" s="199"/>
      <c r="K520" s="4"/>
      <c r="L520" s="4"/>
      <c r="M520" s="4"/>
      <c r="N520" s="4"/>
      <c r="O520" s="4"/>
      <c r="P520" s="4"/>
      <c r="Q520" s="4"/>
      <c r="R520" s="4"/>
      <c r="S520" s="4"/>
      <c r="T520" s="4"/>
      <c r="U520" s="4"/>
      <c r="V520" s="4"/>
      <c r="W520" s="4"/>
      <c r="X520" s="4"/>
    </row>
    <row r="521" ht="15.75" customHeight="1">
      <c r="A521" s="184"/>
      <c r="B521" s="156"/>
      <c r="C521" s="156"/>
      <c r="D521" s="156"/>
      <c r="E521" s="156"/>
      <c r="F521" s="1"/>
      <c r="G521" s="1"/>
      <c r="H521" s="4"/>
      <c r="I521" s="4"/>
      <c r="J521" s="199"/>
      <c r="K521" s="4"/>
      <c r="L521" s="4"/>
      <c r="M521" s="4"/>
      <c r="N521" s="4"/>
      <c r="O521" s="4"/>
      <c r="P521" s="4"/>
      <c r="Q521" s="4"/>
      <c r="R521" s="4"/>
      <c r="S521" s="4"/>
      <c r="T521" s="4"/>
      <c r="U521" s="4"/>
      <c r="V521" s="4"/>
      <c r="W521" s="4"/>
      <c r="X521" s="4"/>
    </row>
    <row r="522" ht="15.75" customHeight="1">
      <c r="A522" s="184"/>
      <c r="B522" s="156"/>
      <c r="C522" s="156"/>
      <c r="D522" s="156"/>
      <c r="E522" s="156"/>
      <c r="F522" s="1"/>
      <c r="G522" s="1"/>
      <c r="H522" s="4"/>
      <c r="I522" s="4"/>
      <c r="J522" s="199"/>
      <c r="K522" s="4"/>
      <c r="L522" s="4"/>
      <c r="M522" s="4"/>
      <c r="N522" s="4"/>
      <c r="O522" s="4"/>
      <c r="P522" s="4"/>
      <c r="Q522" s="4"/>
      <c r="R522" s="4"/>
      <c r="S522" s="4"/>
      <c r="T522" s="4"/>
      <c r="U522" s="4"/>
      <c r="V522" s="4"/>
      <c r="W522" s="4"/>
      <c r="X522" s="4"/>
    </row>
    <row r="523" ht="15.75" customHeight="1">
      <c r="A523" s="184"/>
      <c r="B523" s="156"/>
      <c r="C523" s="156"/>
      <c r="D523" s="156"/>
      <c r="E523" s="156"/>
      <c r="F523" s="1"/>
      <c r="G523" s="1"/>
      <c r="H523" s="4"/>
      <c r="I523" s="4"/>
      <c r="J523" s="199"/>
      <c r="K523" s="4"/>
      <c r="L523" s="4"/>
      <c r="M523" s="4"/>
      <c r="N523" s="4"/>
      <c r="O523" s="4"/>
      <c r="P523" s="4"/>
      <c r="Q523" s="4"/>
      <c r="R523" s="4"/>
      <c r="S523" s="4"/>
      <c r="T523" s="4"/>
      <c r="U523" s="4"/>
      <c r="V523" s="4"/>
      <c r="W523" s="4"/>
      <c r="X523" s="4"/>
    </row>
    <row r="524" ht="15.75" customHeight="1">
      <c r="A524" s="184"/>
      <c r="B524" s="156"/>
      <c r="C524" s="156"/>
      <c r="D524" s="156"/>
      <c r="E524" s="156"/>
      <c r="F524" s="1"/>
      <c r="G524" s="1"/>
      <c r="H524" s="4"/>
      <c r="I524" s="4"/>
      <c r="J524" s="199"/>
      <c r="K524" s="4"/>
      <c r="L524" s="4"/>
      <c r="M524" s="4"/>
      <c r="N524" s="4"/>
      <c r="O524" s="4"/>
      <c r="P524" s="4"/>
      <c r="Q524" s="4"/>
      <c r="R524" s="4"/>
      <c r="S524" s="4"/>
      <c r="T524" s="4"/>
      <c r="U524" s="4"/>
      <c r="V524" s="4"/>
      <c r="W524" s="4"/>
      <c r="X524" s="4"/>
    </row>
    <row r="525" ht="15.75" customHeight="1">
      <c r="A525" s="184"/>
      <c r="B525" s="156"/>
      <c r="C525" s="156"/>
      <c r="D525" s="156"/>
      <c r="E525" s="156"/>
      <c r="F525" s="1"/>
      <c r="G525" s="1"/>
      <c r="H525" s="4"/>
      <c r="I525" s="4"/>
      <c r="J525" s="199"/>
      <c r="K525" s="4"/>
      <c r="L525" s="4"/>
      <c r="M525" s="4"/>
      <c r="N525" s="4"/>
      <c r="O525" s="4"/>
      <c r="P525" s="4"/>
      <c r="Q525" s="4"/>
      <c r="R525" s="4"/>
      <c r="S525" s="4"/>
      <c r="T525" s="4"/>
      <c r="U525" s="4"/>
      <c r="V525" s="4"/>
      <c r="W525" s="4"/>
      <c r="X525" s="4"/>
    </row>
    <row r="526" ht="15.75" customHeight="1">
      <c r="A526" s="184"/>
      <c r="B526" s="156"/>
      <c r="C526" s="156"/>
      <c r="D526" s="156"/>
      <c r="E526" s="156"/>
      <c r="F526" s="1"/>
      <c r="G526" s="1"/>
      <c r="H526" s="4"/>
      <c r="I526" s="4"/>
      <c r="J526" s="199"/>
      <c r="K526" s="4"/>
      <c r="L526" s="4"/>
      <c r="M526" s="4"/>
      <c r="N526" s="4"/>
      <c r="O526" s="4"/>
      <c r="P526" s="4"/>
      <c r="Q526" s="4"/>
      <c r="R526" s="4"/>
      <c r="S526" s="4"/>
      <c r="T526" s="4"/>
      <c r="U526" s="4"/>
      <c r="V526" s="4"/>
      <c r="W526" s="4"/>
      <c r="X526" s="4"/>
    </row>
    <row r="527" ht="15.75" customHeight="1">
      <c r="A527" s="184"/>
      <c r="B527" s="156"/>
      <c r="C527" s="156"/>
      <c r="D527" s="156"/>
      <c r="E527" s="156"/>
      <c r="F527" s="1"/>
      <c r="G527" s="1"/>
      <c r="H527" s="4"/>
      <c r="I527" s="4"/>
      <c r="J527" s="199"/>
      <c r="K527" s="4"/>
      <c r="L527" s="4"/>
      <c r="M527" s="4"/>
      <c r="N527" s="4"/>
      <c r="O527" s="4"/>
      <c r="P527" s="4"/>
      <c r="Q527" s="4"/>
      <c r="R527" s="4"/>
      <c r="S527" s="4"/>
      <c r="T527" s="4"/>
      <c r="U527" s="4"/>
      <c r="V527" s="4"/>
      <c r="W527" s="4"/>
      <c r="X527" s="4"/>
    </row>
    <row r="528" ht="15.75" customHeight="1">
      <c r="A528" s="184"/>
      <c r="B528" s="156"/>
      <c r="C528" s="156"/>
      <c r="D528" s="156"/>
      <c r="E528" s="156"/>
      <c r="F528" s="1"/>
      <c r="G528" s="1"/>
      <c r="H528" s="4"/>
      <c r="I528" s="4"/>
      <c r="J528" s="199"/>
      <c r="K528" s="4"/>
      <c r="L528" s="4"/>
      <c r="M528" s="4"/>
      <c r="N528" s="4"/>
      <c r="O528" s="4"/>
      <c r="P528" s="4"/>
      <c r="Q528" s="4"/>
      <c r="R528" s="4"/>
      <c r="S528" s="4"/>
      <c r="T528" s="4"/>
      <c r="U528" s="4"/>
      <c r="V528" s="4"/>
      <c r="W528" s="4"/>
      <c r="X528" s="4"/>
    </row>
    <row r="529" ht="15.75" customHeight="1">
      <c r="A529" s="184"/>
      <c r="B529" s="156"/>
      <c r="C529" s="156"/>
      <c r="D529" s="156"/>
      <c r="E529" s="156"/>
      <c r="F529" s="1"/>
      <c r="G529" s="1"/>
      <c r="H529" s="4"/>
      <c r="I529" s="4"/>
      <c r="J529" s="199"/>
      <c r="K529" s="4"/>
      <c r="L529" s="4"/>
      <c r="M529" s="4"/>
      <c r="N529" s="4"/>
      <c r="O529" s="4"/>
      <c r="P529" s="4"/>
      <c r="Q529" s="4"/>
      <c r="R529" s="4"/>
      <c r="S529" s="4"/>
      <c r="T529" s="4"/>
      <c r="U529" s="4"/>
      <c r="V529" s="4"/>
      <c r="W529" s="4"/>
      <c r="X529" s="4"/>
    </row>
    <row r="530" ht="15.75" customHeight="1">
      <c r="A530" s="184"/>
      <c r="B530" s="156"/>
      <c r="C530" s="156"/>
      <c r="D530" s="156"/>
      <c r="E530" s="156"/>
      <c r="F530" s="1"/>
      <c r="G530" s="1"/>
      <c r="H530" s="4"/>
      <c r="I530" s="4"/>
      <c r="J530" s="199"/>
      <c r="K530" s="4"/>
      <c r="L530" s="4"/>
      <c r="M530" s="4"/>
      <c r="N530" s="4"/>
      <c r="O530" s="4"/>
      <c r="P530" s="4"/>
      <c r="Q530" s="4"/>
      <c r="R530" s="4"/>
      <c r="S530" s="4"/>
      <c r="T530" s="4"/>
      <c r="U530" s="4"/>
      <c r="V530" s="4"/>
      <c r="W530" s="4"/>
      <c r="X530" s="4"/>
    </row>
    <row r="531" ht="15.75" customHeight="1">
      <c r="A531" s="184"/>
      <c r="B531" s="156"/>
      <c r="C531" s="156"/>
      <c r="D531" s="156"/>
      <c r="E531" s="156"/>
      <c r="F531" s="1"/>
      <c r="G531" s="1"/>
      <c r="H531" s="4"/>
      <c r="I531" s="4"/>
      <c r="J531" s="199"/>
      <c r="K531" s="4"/>
      <c r="L531" s="4"/>
      <c r="M531" s="4"/>
      <c r="N531" s="4"/>
      <c r="O531" s="4"/>
      <c r="P531" s="4"/>
      <c r="Q531" s="4"/>
      <c r="R531" s="4"/>
      <c r="S531" s="4"/>
      <c r="T531" s="4"/>
      <c r="U531" s="4"/>
      <c r="V531" s="4"/>
      <c r="W531" s="4"/>
      <c r="X531" s="4"/>
    </row>
    <row r="532" ht="15.75" customHeight="1">
      <c r="A532" s="184"/>
      <c r="B532" s="156"/>
      <c r="C532" s="156"/>
      <c r="D532" s="156"/>
      <c r="E532" s="156"/>
      <c r="F532" s="1"/>
      <c r="G532" s="1"/>
      <c r="H532" s="4"/>
      <c r="I532" s="4"/>
      <c r="J532" s="199"/>
      <c r="K532" s="4"/>
      <c r="L532" s="4"/>
      <c r="M532" s="4"/>
      <c r="N532" s="4"/>
      <c r="O532" s="4"/>
      <c r="P532" s="4"/>
      <c r="Q532" s="4"/>
      <c r="R532" s="4"/>
      <c r="S532" s="4"/>
      <c r="T532" s="4"/>
      <c r="U532" s="4"/>
      <c r="V532" s="4"/>
      <c r="W532" s="4"/>
      <c r="X532" s="4"/>
    </row>
    <row r="533" ht="15.75" customHeight="1">
      <c r="A533" s="184"/>
      <c r="B533" s="156"/>
      <c r="C533" s="156"/>
      <c r="D533" s="156"/>
      <c r="E533" s="156"/>
      <c r="F533" s="1"/>
      <c r="G533" s="1"/>
      <c r="H533" s="4"/>
      <c r="I533" s="4"/>
      <c r="J533" s="199"/>
      <c r="K533" s="4"/>
      <c r="L533" s="4"/>
      <c r="M533" s="4"/>
      <c r="N533" s="4"/>
      <c r="O533" s="4"/>
      <c r="P533" s="4"/>
      <c r="Q533" s="4"/>
      <c r="R533" s="4"/>
      <c r="S533" s="4"/>
      <c r="T533" s="4"/>
      <c r="U533" s="4"/>
      <c r="V533" s="4"/>
      <c r="W533" s="4"/>
      <c r="X533" s="4"/>
    </row>
    <row r="534" ht="15.75" customHeight="1">
      <c r="A534" s="184"/>
      <c r="B534" s="156"/>
      <c r="C534" s="156"/>
      <c r="D534" s="156"/>
      <c r="E534" s="156"/>
      <c r="F534" s="1"/>
      <c r="G534" s="1"/>
      <c r="H534" s="4"/>
      <c r="I534" s="4"/>
      <c r="J534" s="199"/>
      <c r="K534" s="4"/>
      <c r="L534" s="4"/>
      <c r="M534" s="4"/>
      <c r="N534" s="4"/>
      <c r="O534" s="4"/>
      <c r="P534" s="4"/>
      <c r="Q534" s="4"/>
      <c r="R534" s="4"/>
      <c r="S534" s="4"/>
      <c r="T534" s="4"/>
      <c r="U534" s="4"/>
      <c r="V534" s="4"/>
      <c r="W534" s="4"/>
      <c r="X534" s="4"/>
    </row>
    <row r="535" ht="15.75" customHeight="1">
      <c r="A535" s="184"/>
      <c r="B535" s="156"/>
      <c r="C535" s="156"/>
      <c r="D535" s="156"/>
      <c r="E535" s="156"/>
      <c r="F535" s="1"/>
      <c r="G535" s="1"/>
      <c r="H535" s="4"/>
      <c r="I535" s="4"/>
      <c r="J535" s="199"/>
      <c r="K535" s="4"/>
      <c r="L535" s="4"/>
      <c r="M535" s="4"/>
      <c r="N535" s="4"/>
      <c r="O535" s="4"/>
      <c r="P535" s="4"/>
      <c r="Q535" s="4"/>
      <c r="R535" s="4"/>
      <c r="S535" s="4"/>
      <c r="T535" s="4"/>
      <c r="U535" s="4"/>
      <c r="V535" s="4"/>
      <c r="W535" s="4"/>
      <c r="X535" s="4"/>
    </row>
    <row r="536" ht="15.75" customHeight="1">
      <c r="A536" s="184"/>
      <c r="B536" s="156"/>
      <c r="C536" s="156"/>
      <c r="D536" s="156"/>
      <c r="E536" s="156"/>
      <c r="F536" s="1"/>
      <c r="G536" s="1"/>
      <c r="H536" s="4"/>
      <c r="I536" s="4"/>
      <c r="J536" s="199"/>
      <c r="K536" s="4"/>
      <c r="L536" s="4"/>
      <c r="M536" s="4"/>
      <c r="N536" s="4"/>
      <c r="O536" s="4"/>
      <c r="P536" s="4"/>
      <c r="Q536" s="4"/>
      <c r="R536" s="4"/>
      <c r="S536" s="4"/>
      <c r="T536" s="4"/>
      <c r="U536" s="4"/>
      <c r="V536" s="4"/>
      <c r="W536" s="4"/>
      <c r="X536" s="4"/>
    </row>
    <row r="537" ht="15.75" customHeight="1">
      <c r="A537" s="184"/>
      <c r="B537" s="156"/>
      <c r="C537" s="156"/>
      <c r="D537" s="156"/>
      <c r="E537" s="156"/>
      <c r="F537" s="1"/>
      <c r="G537" s="1"/>
      <c r="H537" s="4"/>
      <c r="I537" s="4"/>
      <c r="J537" s="199"/>
      <c r="K537" s="4"/>
      <c r="L537" s="4"/>
      <c r="M537" s="4"/>
      <c r="N537" s="4"/>
      <c r="O537" s="4"/>
      <c r="P537" s="4"/>
      <c r="Q537" s="4"/>
      <c r="R537" s="4"/>
      <c r="S537" s="4"/>
      <c r="T537" s="4"/>
      <c r="U537" s="4"/>
      <c r="V537" s="4"/>
      <c r="W537" s="4"/>
      <c r="X537" s="4"/>
    </row>
    <row r="538" ht="15.75" customHeight="1">
      <c r="A538" s="184"/>
      <c r="B538" s="156"/>
      <c r="C538" s="156"/>
      <c r="D538" s="156"/>
      <c r="E538" s="156"/>
      <c r="F538" s="1"/>
      <c r="G538" s="1"/>
      <c r="H538" s="4"/>
      <c r="I538" s="4"/>
      <c r="J538" s="199"/>
      <c r="K538" s="4"/>
      <c r="L538" s="4"/>
      <c r="M538" s="4"/>
      <c r="N538" s="4"/>
      <c r="O538" s="4"/>
      <c r="P538" s="4"/>
      <c r="Q538" s="4"/>
      <c r="R538" s="4"/>
      <c r="S538" s="4"/>
      <c r="T538" s="4"/>
      <c r="U538" s="4"/>
      <c r="V538" s="4"/>
      <c r="W538" s="4"/>
      <c r="X538" s="4"/>
    </row>
    <row r="539" ht="15.75" customHeight="1">
      <c r="A539" s="184"/>
      <c r="B539" s="156"/>
      <c r="C539" s="156"/>
      <c r="D539" s="156"/>
      <c r="E539" s="156"/>
      <c r="F539" s="1"/>
      <c r="G539" s="1"/>
      <c r="H539" s="4"/>
      <c r="I539" s="4"/>
      <c r="J539" s="199"/>
      <c r="K539" s="4"/>
      <c r="L539" s="4"/>
      <c r="M539" s="4"/>
      <c r="N539" s="4"/>
      <c r="O539" s="4"/>
      <c r="P539" s="4"/>
      <c r="Q539" s="4"/>
      <c r="R539" s="4"/>
      <c r="S539" s="4"/>
      <c r="T539" s="4"/>
      <c r="U539" s="4"/>
      <c r="V539" s="4"/>
      <c r="W539" s="4"/>
      <c r="X539" s="4"/>
    </row>
    <row r="540" ht="15.75" customHeight="1">
      <c r="A540" s="184"/>
      <c r="B540" s="156"/>
      <c r="C540" s="156"/>
      <c r="D540" s="156"/>
      <c r="E540" s="156"/>
      <c r="F540" s="1"/>
      <c r="G540" s="1"/>
      <c r="H540" s="4"/>
      <c r="I540" s="4"/>
      <c r="J540" s="199"/>
      <c r="K540" s="4"/>
      <c r="L540" s="4"/>
      <c r="M540" s="4"/>
      <c r="N540" s="4"/>
      <c r="O540" s="4"/>
      <c r="P540" s="4"/>
      <c r="Q540" s="4"/>
      <c r="R540" s="4"/>
      <c r="S540" s="4"/>
      <c r="T540" s="4"/>
      <c r="U540" s="4"/>
      <c r="V540" s="4"/>
      <c r="W540" s="4"/>
      <c r="X540" s="4"/>
    </row>
    <row r="541" ht="15.75" customHeight="1">
      <c r="A541" s="184"/>
      <c r="B541" s="156"/>
      <c r="C541" s="156"/>
      <c r="D541" s="156"/>
      <c r="E541" s="156"/>
      <c r="F541" s="1"/>
      <c r="G541" s="1"/>
      <c r="H541" s="4"/>
      <c r="I541" s="4"/>
      <c r="J541" s="199"/>
      <c r="K541" s="4"/>
      <c r="L541" s="4"/>
      <c r="M541" s="4"/>
      <c r="N541" s="4"/>
      <c r="O541" s="4"/>
      <c r="P541" s="4"/>
      <c r="Q541" s="4"/>
      <c r="R541" s="4"/>
      <c r="S541" s="4"/>
      <c r="T541" s="4"/>
      <c r="U541" s="4"/>
      <c r="V541" s="4"/>
      <c r="W541" s="4"/>
      <c r="X541" s="4"/>
    </row>
    <row r="542" ht="15.75" customHeight="1">
      <c r="A542" s="184"/>
      <c r="B542" s="156"/>
      <c r="C542" s="156"/>
      <c r="D542" s="156"/>
      <c r="E542" s="156"/>
      <c r="F542" s="1"/>
      <c r="G542" s="1"/>
      <c r="H542" s="4"/>
      <c r="I542" s="4"/>
      <c r="J542" s="199"/>
      <c r="K542" s="4"/>
      <c r="L542" s="4"/>
      <c r="M542" s="4"/>
      <c r="N542" s="4"/>
      <c r="O542" s="4"/>
      <c r="P542" s="4"/>
      <c r="Q542" s="4"/>
      <c r="R542" s="4"/>
      <c r="S542" s="4"/>
      <c r="T542" s="4"/>
      <c r="U542" s="4"/>
      <c r="V542" s="4"/>
      <c r="W542" s="4"/>
      <c r="X542" s="4"/>
    </row>
    <row r="543" ht="15.75" customHeight="1">
      <c r="A543" s="184"/>
      <c r="B543" s="156"/>
      <c r="C543" s="156"/>
      <c r="D543" s="156"/>
      <c r="E543" s="156"/>
      <c r="F543" s="1"/>
      <c r="G543" s="1"/>
      <c r="H543" s="4"/>
      <c r="I543" s="4"/>
      <c r="J543" s="199"/>
      <c r="K543" s="4"/>
      <c r="L543" s="4"/>
      <c r="M543" s="4"/>
      <c r="N543" s="4"/>
      <c r="O543" s="4"/>
      <c r="P543" s="4"/>
      <c r="Q543" s="4"/>
      <c r="R543" s="4"/>
      <c r="S543" s="4"/>
      <c r="T543" s="4"/>
      <c r="U543" s="4"/>
      <c r="V543" s="4"/>
      <c r="W543" s="4"/>
      <c r="X543" s="4"/>
    </row>
    <row r="544" ht="15.75" customHeight="1">
      <c r="A544" s="184"/>
      <c r="B544" s="156"/>
      <c r="C544" s="156"/>
      <c r="D544" s="156"/>
      <c r="E544" s="156"/>
      <c r="F544" s="1"/>
      <c r="G544" s="1"/>
      <c r="H544" s="4"/>
      <c r="I544" s="4"/>
      <c r="J544" s="199"/>
      <c r="K544" s="4"/>
      <c r="L544" s="4"/>
      <c r="M544" s="4"/>
      <c r="N544" s="4"/>
      <c r="O544" s="4"/>
      <c r="P544" s="4"/>
      <c r="Q544" s="4"/>
      <c r="R544" s="4"/>
      <c r="S544" s="4"/>
      <c r="T544" s="4"/>
      <c r="U544" s="4"/>
      <c r="V544" s="4"/>
      <c r="W544" s="4"/>
      <c r="X544" s="4"/>
    </row>
    <row r="545" ht="15.75" customHeight="1">
      <c r="A545" s="184"/>
      <c r="B545" s="156"/>
      <c r="C545" s="156"/>
      <c r="D545" s="156"/>
      <c r="E545" s="156"/>
      <c r="F545" s="1"/>
      <c r="G545" s="1"/>
      <c r="H545" s="4"/>
      <c r="I545" s="4"/>
      <c r="J545" s="199"/>
      <c r="K545" s="4"/>
      <c r="L545" s="4"/>
      <c r="M545" s="4"/>
      <c r="N545" s="4"/>
      <c r="O545" s="4"/>
      <c r="P545" s="4"/>
      <c r="Q545" s="4"/>
      <c r="R545" s="4"/>
      <c r="S545" s="4"/>
      <c r="T545" s="4"/>
      <c r="U545" s="4"/>
      <c r="V545" s="4"/>
      <c r="W545" s="4"/>
      <c r="X545" s="4"/>
    </row>
    <row r="546" ht="15.75" customHeight="1">
      <c r="A546" s="184"/>
      <c r="B546" s="156"/>
      <c r="C546" s="156"/>
      <c r="D546" s="156"/>
      <c r="E546" s="156"/>
      <c r="F546" s="1"/>
      <c r="G546" s="1"/>
      <c r="H546" s="4"/>
      <c r="I546" s="4"/>
      <c r="J546" s="199"/>
      <c r="K546" s="4"/>
      <c r="L546" s="4"/>
      <c r="M546" s="4"/>
      <c r="N546" s="4"/>
      <c r="O546" s="4"/>
      <c r="P546" s="4"/>
      <c r="Q546" s="4"/>
      <c r="R546" s="4"/>
      <c r="S546" s="4"/>
      <c r="T546" s="4"/>
      <c r="U546" s="4"/>
      <c r="V546" s="4"/>
      <c r="W546" s="4"/>
      <c r="X546" s="4"/>
    </row>
    <row r="547" ht="15.75" customHeight="1">
      <c r="A547" s="184"/>
      <c r="B547" s="156"/>
      <c r="C547" s="156"/>
      <c r="D547" s="156"/>
      <c r="E547" s="156"/>
      <c r="F547" s="1"/>
      <c r="G547" s="1"/>
      <c r="H547" s="4"/>
      <c r="I547" s="4"/>
      <c r="J547" s="199"/>
      <c r="K547" s="4"/>
      <c r="L547" s="4"/>
      <c r="M547" s="4"/>
      <c r="N547" s="4"/>
      <c r="O547" s="4"/>
      <c r="P547" s="4"/>
      <c r="Q547" s="4"/>
      <c r="R547" s="4"/>
      <c r="S547" s="4"/>
      <c r="T547" s="4"/>
      <c r="U547" s="4"/>
      <c r="V547" s="4"/>
      <c r="W547" s="4"/>
      <c r="X547" s="4"/>
    </row>
    <row r="548" ht="15.75" customHeight="1">
      <c r="A548" s="184"/>
      <c r="B548" s="156"/>
      <c r="C548" s="156"/>
      <c r="D548" s="156"/>
      <c r="E548" s="156"/>
      <c r="F548" s="1"/>
      <c r="G548" s="1"/>
      <c r="H548" s="4"/>
      <c r="I548" s="4"/>
      <c r="J548" s="199"/>
      <c r="K548" s="4"/>
      <c r="L548" s="4"/>
      <c r="M548" s="4"/>
      <c r="N548" s="4"/>
      <c r="O548" s="4"/>
      <c r="P548" s="4"/>
      <c r="Q548" s="4"/>
      <c r="R548" s="4"/>
      <c r="S548" s="4"/>
      <c r="T548" s="4"/>
      <c r="U548" s="4"/>
      <c r="V548" s="4"/>
      <c r="W548" s="4"/>
      <c r="X548" s="4"/>
    </row>
    <row r="549" ht="15.75" customHeight="1">
      <c r="A549" s="184"/>
      <c r="B549" s="156"/>
      <c r="C549" s="156"/>
      <c r="D549" s="156"/>
      <c r="E549" s="156"/>
      <c r="F549" s="1"/>
      <c r="G549" s="1"/>
      <c r="H549" s="4"/>
      <c r="I549" s="4"/>
      <c r="J549" s="199"/>
      <c r="K549" s="4"/>
      <c r="L549" s="4"/>
      <c r="M549" s="4"/>
      <c r="N549" s="4"/>
      <c r="O549" s="4"/>
      <c r="P549" s="4"/>
      <c r="Q549" s="4"/>
      <c r="R549" s="4"/>
      <c r="S549" s="4"/>
      <c r="T549" s="4"/>
      <c r="U549" s="4"/>
      <c r="V549" s="4"/>
      <c r="W549" s="4"/>
      <c r="X549" s="4"/>
    </row>
    <row r="550" ht="15.75" customHeight="1">
      <c r="A550" s="184"/>
      <c r="B550" s="156"/>
      <c r="C550" s="156"/>
      <c r="D550" s="156"/>
      <c r="E550" s="156"/>
      <c r="F550" s="1"/>
      <c r="G550" s="1"/>
      <c r="H550" s="4"/>
      <c r="I550" s="4"/>
      <c r="J550" s="199"/>
      <c r="K550" s="4"/>
      <c r="L550" s="4"/>
      <c r="M550" s="4"/>
      <c r="N550" s="4"/>
      <c r="O550" s="4"/>
      <c r="P550" s="4"/>
      <c r="Q550" s="4"/>
      <c r="R550" s="4"/>
      <c r="S550" s="4"/>
      <c r="T550" s="4"/>
      <c r="U550" s="4"/>
      <c r="V550" s="4"/>
      <c r="W550" s="4"/>
      <c r="X550" s="4"/>
    </row>
    <row r="551" ht="15.75" customHeight="1">
      <c r="A551" s="184"/>
      <c r="B551" s="156"/>
      <c r="C551" s="156"/>
      <c r="D551" s="156"/>
      <c r="E551" s="156"/>
      <c r="F551" s="1"/>
      <c r="G551" s="1"/>
      <c r="H551" s="4"/>
      <c r="I551" s="4"/>
      <c r="J551" s="199"/>
      <c r="K551" s="4"/>
      <c r="L551" s="4"/>
      <c r="M551" s="4"/>
      <c r="N551" s="4"/>
      <c r="O551" s="4"/>
      <c r="P551" s="4"/>
      <c r="Q551" s="4"/>
      <c r="R551" s="4"/>
      <c r="S551" s="4"/>
      <c r="T551" s="4"/>
      <c r="U551" s="4"/>
      <c r="V551" s="4"/>
      <c r="W551" s="4"/>
      <c r="X551" s="4"/>
    </row>
    <row r="552" ht="15.75" customHeight="1">
      <c r="A552" s="184"/>
      <c r="B552" s="156"/>
      <c r="C552" s="156"/>
      <c r="D552" s="156"/>
      <c r="E552" s="156"/>
      <c r="F552" s="1"/>
      <c r="G552" s="1"/>
      <c r="H552" s="4"/>
      <c r="I552" s="4"/>
      <c r="J552" s="199"/>
      <c r="K552" s="4"/>
      <c r="L552" s="4"/>
      <c r="M552" s="4"/>
      <c r="N552" s="4"/>
      <c r="O552" s="4"/>
      <c r="P552" s="4"/>
      <c r="Q552" s="4"/>
      <c r="R552" s="4"/>
      <c r="S552" s="4"/>
      <c r="T552" s="4"/>
      <c r="U552" s="4"/>
      <c r="V552" s="4"/>
      <c r="W552" s="4"/>
      <c r="X552" s="4"/>
    </row>
    <row r="553" ht="15.75" customHeight="1">
      <c r="A553" s="184"/>
      <c r="B553" s="156"/>
      <c r="C553" s="156"/>
      <c r="D553" s="156"/>
      <c r="E553" s="156"/>
      <c r="F553" s="1"/>
      <c r="G553" s="1"/>
      <c r="H553" s="4"/>
      <c r="I553" s="4"/>
      <c r="J553" s="199"/>
      <c r="K553" s="4"/>
      <c r="L553" s="4"/>
      <c r="M553" s="4"/>
      <c r="N553" s="4"/>
      <c r="O553" s="4"/>
      <c r="P553" s="4"/>
      <c r="Q553" s="4"/>
      <c r="R553" s="4"/>
      <c r="S553" s="4"/>
      <c r="T553" s="4"/>
      <c r="U553" s="4"/>
      <c r="V553" s="4"/>
      <c r="W553" s="4"/>
      <c r="X553" s="4"/>
    </row>
    <row r="554" ht="15.75" customHeight="1">
      <c r="A554" s="184"/>
      <c r="B554" s="156"/>
      <c r="C554" s="156"/>
      <c r="D554" s="156"/>
      <c r="E554" s="156"/>
      <c r="F554" s="1"/>
      <c r="G554" s="1"/>
      <c r="H554" s="4"/>
      <c r="I554" s="4"/>
      <c r="J554" s="199"/>
      <c r="K554" s="4"/>
      <c r="L554" s="4"/>
      <c r="M554" s="4"/>
      <c r="N554" s="4"/>
      <c r="O554" s="4"/>
      <c r="P554" s="4"/>
      <c r="Q554" s="4"/>
      <c r="R554" s="4"/>
      <c r="S554" s="4"/>
      <c r="T554" s="4"/>
      <c r="U554" s="4"/>
      <c r="V554" s="4"/>
      <c r="W554" s="4"/>
      <c r="X554" s="4"/>
    </row>
    <row r="555" ht="15.75" customHeight="1">
      <c r="A555" s="184"/>
      <c r="B555" s="156"/>
      <c r="C555" s="156"/>
      <c r="D555" s="156"/>
      <c r="E555" s="156"/>
      <c r="F555" s="1"/>
      <c r="G555" s="1"/>
      <c r="H555" s="4"/>
      <c r="I555" s="4"/>
      <c r="J555" s="199"/>
      <c r="K555" s="4"/>
      <c r="L555" s="4"/>
      <c r="M555" s="4"/>
      <c r="N555" s="4"/>
      <c r="O555" s="4"/>
      <c r="P555" s="4"/>
      <c r="Q555" s="4"/>
      <c r="R555" s="4"/>
      <c r="S555" s="4"/>
      <c r="T555" s="4"/>
      <c r="U555" s="4"/>
      <c r="V555" s="4"/>
      <c r="W555" s="4"/>
      <c r="X555" s="4"/>
    </row>
    <row r="556" ht="15.75" customHeight="1">
      <c r="A556" s="184"/>
      <c r="B556" s="156"/>
      <c r="C556" s="156"/>
      <c r="D556" s="156"/>
      <c r="E556" s="156"/>
      <c r="F556" s="1"/>
      <c r="G556" s="1"/>
      <c r="H556" s="4"/>
      <c r="I556" s="4"/>
      <c r="J556" s="199"/>
      <c r="K556" s="4"/>
      <c r="L556" s="4"/>
      <c r="M556" s="4"/>
      <c r="N556" s="4"/>
      <c r="O556" s="4"/>
      <c r="P556" s="4"/>
      <c r="Q556" s="4"/>
      <c r="R556" s="4"/>
      <c r="S556" s="4"/>
      <c r="T556" s="4"/>
      <c r="U556" s="4"/>
      <c r="V556" s="4"/>
      <c r="W556" s="4"/>
      <c r="X556" s="4"/>
    </row>
    <row r="557" ht="15.75" customHeight="1">
      <c r="A557" s="184"/>
      <c r="B557" s="156"/>
      <c r="C557" s="156"/>
      <c r="D557" s="156"/>
      <c r="E557" s="156"/>
      <c r="F557" s="1"/>
      <c r="G557" s="1"/>
      <c r="H557" s="4"/>
      <c r="I557" s="4"/>
      <c r="J557" s="199"/>
      <c r="K557" s="4"/>
      <c r="L557" s="4"/>
      <c r="M557" s="4"/>
      <c r="N557" s="4"/>
      <c r="O557" s="4"/>
      <c r="P557" s="4"/>
      <c r="Q557" s="4"/>
      <c r="R557" s="4"/>
      <c r="S557" s="4"/>
      <c r="T557" s="4"/>
      <c r="U557" s="4"/>
      <c r="V557" s="4"/>
      <c r="W557" s="4"/>
      <c r="X557" s="4"/>
    </row>
    <row r="558" ht="15.75" customHeight="1">
      <c r="A558" s="184"/>
      <c r="B558" s="156"/>
      <c r="C558" s="156"/>
      <c r="D558" s="156"/>
      <c r="E558" s="156"/>
      <c r="F558" s="1"/>
      <c r="G558" s="1"/>
      <c r="H558" s="4"/>
      <c r="I558" s="4"/>
      <c r="J558" s="199"/>
      <c r="K558" s="4"/>
      <c r="L558" s="4"/>
      <c r="M558" s="4"/>
      <c r="N558" s="4"/>
      <c r="O558" s="4"/>
      <c r="P558" s="4"/>
      <c r="Q558" s="4"/>
      <c r="R558" s="4"/>
      <c r="S558" s="4"/>
      <c r="T558" s="4"/>
      <c r="U558" s="4"/>
      <c r="V558" s="4"/>
      <c r="W558" s="4"/>
      <c r="X558" s="4"/>
    </row>
    <row r="559" ht="15.75" customHeight="1">
      <c r="A559" s="184"/>
      <c r="B559" s="156"/>
      <c r="C559" s="156"/>
      <c r="D559" s="156"/>
      <c r="E559" s="156"/>
      <c r="F559" s="1"/>
      <c r="G559" s="1"/>
      <c r="H559" s="4"/>
      <c r="I559" s="4"/>
      <c r="J559" s="199"/>
      <c r="K559" s="4"/>
      <c r="L559" s="4"/>
      <c r="M559" s="4"/>
      <c r="N559" s="4"/>
      <c r="O559" s="4"/>
      <c r="P559" s="4"/>
      <c r="Q559" s="4"/>
      <c r="R559" s="4"/>
      <c r="S559" s="4"/>
      <c r="T559" s="4"/>
      <c r="U559" s="4"/>
      <c r="V559" s="4"/>
      <c r="W559" s="4"/>
      <c r="X559" s="4"/>
    </row>
    <row r="560" ht="15.75" customHeight="1">
      <c r="A560" s="184"/>
      <c r="B560" s="156"/>
      <c r="C560" s="156"/>
      <c r="D560" s="156"/>
      <c r="E560" s="156"/>
      <c r="F560" s="1"/>
      <c r="G560" s="1"/>
      <c r="H560" s="4"/>
      <c r="I560" s="4"/>
      <c r="J560" s="199"/>
      <c r="K560" s="4"/>
      <c r="L560" s="4"/>
      <c r="M560" s="4"/>
      <c r="N560" s="4"/>
      <c r="O560" s="4"/>
      <c r="P560" s="4"/>
      <c r="Q560" s="4"/>
      <c r="R560" s="4"/>
      <c r="S560" s="4"/>
      <c r="T560" s="4"/>
      <c r="U560" s="4"/>
      <c r="V560" s="4"/>
      <c r="W560" s="4"/>
      <c r="X560" s="4"/>
    </row>
    <row r="561" ht="15.75" customHeight="1">
      <c r="A561" s="184"/>
      <c r="B561" s="156"/>
      <c r="C561" s="156"/>
      <c r="D561" s="156"/>
      <c r="E561" s="156"/>
      <c r="F561" s="1"/>
      <c r="G561" s="1"/>
      <c r="H561" s="4"/>
      <c r="I561" s="4"/>
      <c r="J561" s="199"/>
      <c r="K561" s="4"/>
      <c r="L561" s="4"/>
      <c r="M561" s="4"/>
      <c r="N561" s="4"/>
      <c r="O561" s="4"/>
      <c r="P561" s="4"/>
      <c r="Q561" s="4"/>
      <c r="R561" s="4"/>
      <c r="S561" s="4"/>
      <c r="T561" s="4"/>
      <c r="U561" s="4"/>
      <c r="V561" s="4"/>
      <c r="W561" s="4"/>
      <c r="X561" s="4"/>
    </row>
    <row r="562" ht="15.75" customHeight="1">
      <c r="A562" s="184"/>
      <c r="B562" s="156"/>
      <c r="C562" s="156"/>
      <c r="D562" s="156"/>
      <c r="E562" s="156"/>
      <c r="F562" s="1"/>
      <c r="G562" s="1"/>
      <c r="H562" s="4"/>
      <c r="I562" s="4"/>
      <c r="J562" s="199"/>
      <c r="K562" s="4"/>
      <c r="L562" s="4"/>
      <c r="M562" s="4"/>
      <c r="N562" s="4"/>
      <c r="O562" s="4"/>
      <c r="P562" s="4"/>
      <c r="Q562" s="4"/>
      <c r="R562" s="4"/>
      <c r="S562" s="4"/>
      <c r="T562" s="4"/>
      <c r="U562" s="4"/>
      <c r="V562" s="4"/>
      <c r="W562" s="4"/>
      <c r="X562" s="4"/>
    </row>
    <row r="563" ht="15.75" customHeight="1">
      <c r="A563" s="184"/>
      <c r="B563" s="156"/>
      <c r="C563" s="156"/>
      <c r="D563" s="156"/>
      <c r="E563" s="156"/>
      <c r="F563" s="1"/>
      <c r="G563" s="1"/>
      <c r="H563" s="4"/>
      <c r="I563" s="4"/>
      <c r="J563" s="199"/>
      <c r="K563" s="4"/>
      <c r="L563" s="4"/>
      <c r="M563" s="4"/>
      <c r="N563" s="4"/>
      <c r="O563" s="4"/>
      <c r="P563" s="4"/>
      <c r="Q563" s="4"/>
      <c r="R563" s="4"/>
      <c r="S563" s="4"/>
      <c r="T563" s="4"/>
      <c r="U563" s="4"/>
      <c r="V563" s="4"/>
      <c r="W563" s="4"/>
      <c r="X563" s="4"/>
    </row>
    <row r="564" ht="15.75" customHeight="1">
      <c r="A564" s="184"/>
      <c r="B564" s="156"/>
      <c r="C564" s="156"/>
      <c r="D564" s="156"/>
      <c r="E564" s="156"/>
      <c r="F564" s="1"/>
      <c r="G564" s="1"/>
      <c r="H564" s="4"/>
      <c r="I564" s="4"/>
      <c r="J564" s="199"/>
      <c r="K564" s="4"/>
      <c r="L564" s="4"/>
      <c r="M564" s="4"/>
      <c r="N564" s="4"/>
      <c r="O564" s="4"/>
      <c r="P564" s="4"/>
      <c r="Q564" s="4"/>
      <c r="R564" s="4"/>
      <c r="S564" s="4"/>
      <c r="T564" s="4"/>
      <c r="U564" s="4"/>
      <c r="V564" s="4"/>
      <c r="W564" s="4"/>
      <c r="X564" s="4"/>
    </row>
    <row r="565" ht="15.75" customHeight="1">
      <c r="A565" s="184"/>
      <c r="B565" s="156"/>
      <c r="C565" s="156"/>
      <c r="D565" s="156"/>
      <c r="E565" s="156"/>
      <c r="F565" s="1"/>
      <c r="G565" s="1"/>
      <c r="H565" s="4"/>
      <c r="I565" s="4"/>
      <c r="J565" s="199"/>
      <c r="K565" s="4"/>
      <c r="L565" s="4"/>
      <c r="M565" s="4"/>
      <c r="N565" s="4"/>
      <c r="O565" s="4"/>
      <c r="P565" s="4"/>
      <c r="Q565" s="4"/>
      <c r="R565" s="4"/>
      <c r="S565" s="4"/>
      <c r="T565" s="4"/>
      <c r="U565" s="4"/>
      <c r="V565" s="4"/>
      <c r="W565" s="4"/>
      <c r="X565" s="4"/>
    </row>
    <row r="566" ht="15.75" customHeight="1">
      <c r="A566" s="184"/>
      <c r="B566" s="156"/>
      <c r="C566" s="156"/>
      <c r="D566" s="156"/>
      <c r="E566" s="156"/>
      <c r="F566" s="1"/>
      <c r="G566" s="1"/>
      <c r="H566" s="4"/>
      <c r="I566" s="4"/>
      <c r="J566" s="199"/>
      <c r="K566" s="4"/>
      <c r="L566" s="4"/>
      <c r="M566" s="4"/>
      <c r="N566" s="4"/>
      <c r="O566" s="4"/>
      <c r="P566" s="4"/>
      <c r="Q566" s="4"/>
      <c r="R566" s="4"/>
      <c r="S566" s="4"/>
      <c r="T566" s="4"/>
      <c r="U566" s="4"/>
      <c r="V566" s="4"/>
      <c r="W566" s="4"/>
      <c r="X566" s="4"/>
    </row>
    <row r="567" ht="15.75" customHeight="1">
      <c r="A567" s="184"/>
      <c r="B567" s="156"/>
      <c r="C567" s="156"/>
      <c r="D567" s="156"/>
      <c r="E567" s="156"/>
      <c r="F567" s="1"/>
      <c r="G567" s="1"/>
      <c r="H567" s="4"/>
      <c r="I567" s="4"/>
      <c r="J567" s="199"/>
      <c r="K567" s="4"/>
      <c r="L567" s="4"/>
      <c r="M567" s="4"/>
      <c r="N567" s="4"/>
      <c r="O567" s="4"/>
      <c r="P567" s="4"/>
      <c r="Q567" s="4"/>
      <c r="R567" s="4"/>
      <c r="S567" s="4"/>
      <c r="T567" s="4"/>
      <c r="U567" s="4"/>
      <c r="V567" s="4"/>
      <c r="W567" s="4"/>
      <c r="X567" s="4"/>
    </row>
    <row r="568" ht="15.75" customHeight="1">
      <c r="A568" s="184"/>
      <c r="B568" s="156"/>
      <c r="C568" s="156"/>
      <c r="D568" s="156"/>
      <c r="E568" s="156"/>
      <c r="F568" s="1"/>
      <c r="G568" s="1"/>
      <c r="H568" s="4"/>
      <c r="I568" s="4"/>
      <c r="J568" s="199"/>
      <c r="K568" s="4"/>
      <c r="L568" s="4"/>
      <c r="M568" s="4"/>
      <c r="N568" s="4"/>
      <c r="O568" s="4"/>
      <c r="P568" s="4"/>
      <c r="Q568" s="4"/>
      <c r="R568" s="4"/>
      <c r="S568" s="4"/>
      <c r="T568" s="4"/>
      <c r="U568" s="4"/>
      <c r="V568" s="4"/>
      <c r="W568" s="4"/>
      <c r="X568" s="4"/>
    </row>
    <row r="569" ht="15.75" customHeight="1">
      <c r="A569" s="184"/>
      <c r="B569" s="156"/>
      <c r="C569" s="156"/>
      <c r="D569" s="156"/>
      <c r="E569" s="156"/>
      <c r="F569" s="1"/>
      <c r="G569" s="1"/>
      <c r="H569" s="4"/>
      <c r="I569" s="4"/>
      <c r="J569" s="199"/>
      <c r="K569" s="4"/>
      <c r="L569" s="4"/>
      <c r="M569" s="4"/>
      <c r="N569" s="4"/>
      <c r="O569" s="4"/>
      <c r="P569" s="4"/>
      <c r="Q569" s="4"/>
      <c r="R569" s="4"/>
      <c r="S569" s="4"/>
      <c r="T569" s="4"/>
      <c r="U569" s="4"/>
      <c r="V569" s="4"/>
      <c r="W569" s="4"/>
      <c r="X569" s="4"/>
    </row>
    <row r="570" ht="15.75" customHeight="1">
      <c r="A570" s="184"/>
      <c r="B570" s="156"/>
      <c r="C570" s="156"/>
      <c r="D570" s="156"/>
      <c r="E570" s="156"/>
      <c r="F570" s="1"/>
      <c r="G570" s="1"/>
      <c r="H570" s="4"/>
      <c r="I570" s="4"/>
      <c r="J570" s="199"/>
      <c r="K570" s="4"/>
      <c r="L570" s="4"/>
      <c r="M570" s="4"/>
      <c r="N570" s="4"/>
      <c r="O570" s="4"/>
      <c r="P570" s="4"/>
      <c r="Q570" s="4"/>
      <c r="R570" s="4"/>
      <c r="S570" s="4"/>
      <c r="T570" s="4"/>
      <c r="U570" s="4"/>
      <c r="V570" s="4"/>
      <c r="W570" s="4"/>
      <c r="X570" s="4"/>
    </row>
    <row r="571" ht="15.75" customHeight="1">
      <c r="A571" s="184"/>
      <c r="B571" s="156"/>
      <c r="C571" s="156"/>
      <c r="D571" s="156"/>
      <c r="E571" s="156"/>
      <c r="F571" s="1"/>
      <c r="G571" s="1"/>
      <c r="H571" s="4"/>
      <c r="I571" s="4"/>
      <c r="J571" s="199"/>
      <c r="K571" s="4"/>
      <c r="L571" s="4"/>
      <c r="M571" s="4"/>
      <c r="N571" s="4"/>
      <c r="O571" s="4"/>
      <c r="P571" s="4"/>
      <c r="Q571" s="4"/>
      <c r="R571" s="4"/>
      <c r="S571" s="4"/>
      <c r="T571" s="4"/>
      <c r="U571" s="4"/>
      <c r="V571" s="4"/>
      <c r="W571" s="4"/>
      <c r="X571" s="4"/>
    </row>
    <row r="572" ht="15.75" customHeight="1">
      <c r="A572" s="184"/>
      <c r="B572" s="156"/>
      <c r="C572" s="156"/>
      <c r="D572" s="156"/>
      <c r="E572" s="156"/>
      <c r="F572" s="1"/>
      <c r="G572" s="1"/>
      <c r="H572" s="4"/>
      <c r="I572" s="4"/>
      <c r="J572" s="199"/>
      <c r="K572" s="4"/>
      <c r="L572" s="4"/>
      <c r="M572" s="4"/>
      <c r="N572" s="4"/>
      <c r="O572" s="4"/>
      <c r="P572" s="4"/>
      <c r="Q572" s="4"/>
      <c r="R572" s="4"/>
      <c r="S572" s="4"/>
      <c r="T572" s="4"/>
      <c r="U572" s="4"/>
      <c r="V572" s="4"/>
      <c r="W572" s="4"/>
      <c r="X572" s="4"/>
    </row>
    <row r="573" ht="15.75" customHeight="1">
      <c r="A573" s="184"/>
      <c r="B573" s="156"/>
      <c r="C573" s="156"/>
      <c r="D573" s="156"/>
      <c r="E573" s="156"/>
      <c r="F573" s="1"/>
      <c r="G573" s="1"/>
      <c r="H573" s="4"/>
      <c r="I573" s="4"/>
      <c r="J573" s="199"/>
      <c r="K573" s="4"/>
      <c r="L573" s="4"/>
      <c r="M573" s="4"/>
      <c r="N573" s="4"/>
      <c r="O573" s="4"/>
      <c r="P573" s="4"/>
      <c r="Q573" s="4"/>
      <c r="R573" s="4"/>
      <c r="S573" s="4"/>
      <c r="T573" s="4"/>
      <c r="U573" s="4"/>
      <c r="V573" s="4"/>
      <c r="W573" s="4"/>
      <c r="X573" s="4"/>
    </row>
    <row r="574" ht="15.75" customHeight="1">
      <c r="A574" s="199"/>
      <c r="J574" s="199"/>
    </row>
    <row r="575" ht="15.75" customHeight="1">
      <c r="A575" s="199"/>
      <c r="J575" s="199"/>
    </row>
    <row r="576" ht="15.75" customHeight="1">
      <c r="A576" s="199"/>
      <c r="J576" s="199"/>
    </row>
    <row r="577" ht="15.75" customHeight="1">
      <c r="A577" s="199"/>
      <c r="J577" s="199"/>
    </row>
    <row r="578" ht="15.75" customHeight="1">
      <c r="A578" s="199"/>
      <c r="J578" s="199"/>
    </row>
    <row r="579" ht="15.75" customHeight="1">
      <c r="A579" s="199"/>
      <c r="J579" s="199"/>
    </row>
    <row r="580" ht="15.75" customHeight="1">
      <c r="A580" s="199"/>
      <c r="J580" s="199"/>
    </row>
    <row r="581" ht="15.75" customHeight="1">
      <c r="A581" s="199"/>
      <c r="J581" s="199"/>
    </row>
    <row r="582" ht="15.75" customHeight="1">
      <c r="A582" s="199"/>
      <c r="J582" s="199"/>
    </row>
    <row r="583" ht="15.75" customHeight="1">
      <c r="A583" s="199"/>
      <c r="J583" s="199"/>
    </row>
    <row r="584" ht="15.75" customHeight="1">
      <c r="A584" s="199"/>
      <c r="J584" s="199"/>
    </row>
    <row r="585" ht="15.75" customHeight="1">
      <c r="A585" s="199"/>
      <c r="J585" s="199"/>
    </row>
    <row r="586" ht="15.75" customHeight="1">
      <c r="A586" s="199"/>
      <c r="J586" s="199"/>
    </row>
    <row r="587" ht="15.75" customHeight="1">
      <c r="A587" s="199"/>
      <c r="J587" s="199"/>
    </row>
    <row r="588" ht="15.75" customHeight="1">
      <c r="A588" s="199"/>
      <c r="J588" s="199"/>
    </row>
    <row r="589" ht="15.75" customHeight="1">
      <c r="A589" s="199"/>
      <c r="J589" s="199"/>
    </row>
    <row r="590" ht="15.75" customHeight="1">
      <c r="A590" s="199"/>
      <c r="J590" s="199"/>
    </row>
    <row r="591" ht="15.75" customHeight="1">
      <c r="A591" s="199"/>
      <c r="J591" s="199"/>
    </row>
    <row r="592" ht="15.75" customHeight="1">
      <c r="A592" s="199"/>
      <c r="J592" s="199"/>
    </row>
    <row r="593" ht="15.75" customHeight="1">
      <c r="A593" s="199"/>
      <c r="J593" s="199"/>
    </row>
    <row r="594" ht="15.75" customHeight="1">
      <c r="A594" s="199"/>
      <c r="J594" s="199"/>
    </row>
    <row r="595" ht="15.75" customHeight="1">
      <c r="A595" s="199"/>
      <c r="J595" s="199"/>
    </row>
    <row r="596" ht="15.75" customHeight="1">
      <c r="A596" s="199"/>
      <c r="J596" s="199"/>
    </row>
    <row r="597" ht="15.75" customHeight="1">
      <c r="A597" s="199"/>
      <c r="J597" s="199"/>
    </row>
    <row r="598" ht="15.75" customHeight="1">
      <c r="A598" s="199"/>
      <c r="J598" s="199"/>
    </row>
    <row r="599" ht="15.75" customHeight="1">
      <c r="A599" s="199"/>
      <c r="J599" s="199"/>
    </row>
    <row r="600" ht="15.75" customHeight="1">
      <c r="A600" s="199"/>
      <c r="J600" s="199"/>
    </row>
    <row r="601" ht="15.75" customHeight="1">
      <c r="A601" s="199"/>
      <c r="J601" s="199"/>
    </row>
    <row r="602" ht="15.75" customHeight="1">
      <c r="A602" s="199"/>
      <c r="J602" s="199"/>
    </row>
    <row r="603" ht="15.75" customHeight="1">
      <c r="A603" s="199"/>
      <c r="J603" s="199"/>
    </row>
    <row r="604" ht="15.75" customHeight="1">
      <c r="A604" s="199"/>
      <c r="J604" s="199"/>
    </row>
    <row r="605" ht="15.75" customHeight="1">
      <c r="A605" s="199"/>
      <c r="J605" s="199"/>
    </row>
    <row r="606" ht="15.75" customHeight="1">
      <c r="A606" s="199"/>
      <c r="J606" s="199"/>
    </row>
    <row r="607" ht="15.75" customHeight="1">
      <c r="A607" s="199"/>
      <c r="J607" s="199"/>
    </row>
    <row r="608" ht="15.75" customHeight="1">
      <c r="A608" s="199"/>
      <c r="J608" s="199"/>
    </row>
    <row r="609" ht="15.75" customHeight="1">
      <c r="A609" s="199"/>
      <c r="J609" s="199"/>
    </row>
    <row r="610" ht="15.75" customHeight="1">
      <c r="A610" s="199"/>
      <c r="J610" s="199"/>
    </row>
    <row r="611" ht="15.75" customHeight="1">
      <c r="A611" s="199"/>
      <c r="J611" s="199"/>
    </row>
    <row r="612" ht="15.75" customHeight="1">
      <c r="A612" s="199"/>
      <c r="J612" s="199"/>
    </row>
    <row r="613" ht="15.75" customHeight="1">
      <c r="A613" s="199"/>
      <c r="J613" s="199"/>
    </row>
    <row r="614" ht="15.75" customHeight="1">
      <c r="A614" s="199"/>
      <c r="J614" s="199"/>
    </row>
    <row r="615" ht="15.75" customHeight="1">
      <c r="A615" s="199"/>
      <c r="J615" s="199"/>
    </row>
    <row r="616" ht="15.75" customHeight="1">
      <c r="A616" s="199"/>
      <c r="J616" s="199"/>
    </row>
    <row r="617" ht="15.75" customHeight="1">
      <c r="A617" s="199"/>
      <c r="J617" s="199"/>
    </row>
    <row r="618" ht="15.75" customHeight="1">
      <c r="A618" s="199"/>
      <c r="J618" s="199"/>
    </row>
    <row r="619" ht="15.75" customHeight="1">
      <c r="A619" s="199"/>
      <c r="J619" s="199"/>
    </row>
    <row r="620" ht="15.75" customHeight="1">
      <c r="A620" s="199"/>
      <c r="J620" s="199"/>
    </row>
    <row r="621" ht="15.75" customHeight="1">
      <c r="A621" s="199"/>
      <c r="J621" s="199"/>
    </row>
    <row r="622" ht="15.75" customHeight="1">
      <c r="A622" s="199"/>
      <c r="J622" s="199"/>
    </row>
    <row r="623" ht="15.75" customHeight="1">
      <c r="A623" s="199"/>
      <c r="J623" s="199"/>
    </row>
    <row r="624" ht="15.75" customHeight="1">
      <c r="A624" s="199"/>
      <c r="J624" s="199"/>
    </row>
    <row r="625" ht="15.75" customHeight="1">
      <c r="A625" s="199"/>
      <c r="J625" s="199"/>
    </row>
    <row r="626" ht="15.75" customHeight="1">
      <c r="A626" s="199"/>
      <c r="J626" s="199"/>
    </row>
    <row r="627" ht="15.75" customHeight="1">
      <c r="A627" s="199"/>
      <c r="J627" s="199"/>
    </row>
    <row r="628" ht="15.75" customHeight="1">
      <c r="A628" s="199"/>
      <c r="J628" s="199"/>
    </row>
    <row r="629" ht="15.75" customHeight="1">
      <c r="A629" s="199"/>
      <c r="J629" s="199"/>
    </row>
    <row r="630" ht="15.75" customHeight="1">
      <c r="A630" s="199"/>
      <c r="J630" s="199"/>
    </row>
    <row r="631" ht="15.75" customHeight="1">
      <c r="A631" s="199"/>
      <c r="J631" s="199"/>
    </row>
    <row r="632" ht="15.75" customHeight="1">
      <c r="A632" s="199"/>
      <c r="J632" s="199"/>
    </row>
    <row r="633" ht="15.75" customHeight="1">
      <c r="A633" s="199"/>
      <c r="J633" s="199"/>
    </row>
    <row r="634" ht="15.75" customHeight="1">
      <c r="A634" s="199"/>
      <c r="J634" s="199"/>
    </row>
    <row r="635" ht="15.75" customHeight="1">
      <c r="A635" s="199"/>
      <c r="J635" s="199"/>
    </row>
    <row r="636" ht="15.75" customHeight="1">
      <c r="A636" s="199"/>
      <c r="J636" s="199"/>
    </row>
    <row r="637" ht="15.75" customHeight="1">
      <c r="A637" s="199"/>
      <c r="J637" s="199"/>
    </row>
    <row r="638" ht="15.75" customHeight="1">
      <c r="A638" s="199"/>
      <c r="J638" s="199"/>
    </row>
    <row r="639" ht="15.75" customHeight="1">
      <c r="A639" s="199"/>
      <c r="J639" s="199"/>
    </row>
    <row r="640" ht="15.75" customHeight="1">
      <c r="A640" s="199"/>
      <c r="J640" s="199"/>
    </row>
    <row r="641" ht="15.75" customHeight="1">
      <c r="A641" s="199"/>
      <c r="J641" s="199"/>
    </row>
    <row r="642" ht="15.75" customHeight="1">
      <c r="A642" s="199"/>
      <c r="J642" s="199"/>
    </row>
    <row r="643" ht="15.75" customHeight="1">
      <c r="A643" s="199"/>
      <c r="J643" s="199"/>
    </row>
    <row r="644" ht="15.75" customHeight="1">
      <c r="A644" s="199"/>
      <c r="J644" s="199"/>
    </row>
    <row r="645" ht="15.75" customHeight="1">
      <c r="A645" s="199"/>
      <c r="J645" s="199"/>
    </row>
    <row r="646" ht="15.75" customHeight="1">
      <c r="A646" s="199"/>
      <c r="J646" s="199"/>
    </row>
    <row r="647" ht="15.75" customHeight="1">
      <c r="A647" s="199"/>
      <c r="J647" s="199"/>
    </row>
    <row r="648" ht="15.75" customHeight="1">
      <c r="A648" s="199"/>
      <c r="J648" s="199"/>
    </row>
    <row r="649" ht="15.75" customHeight="1">
      <c r="A649" s="199"/>
      <c r="J649" s="199"/>
    </row>
    <row r="650" ht="15.75" customHeight="1">
      <c r="A650" s="199"/>
      <c r="J650" s="199"/>
    </row>
    <row r="651" ht="15.75" customHeight="1">
      <c r="A651" s="199"/>
      <c r="J651" s="199"/>
    </row>
    <row r="652" ht="15.75" customHeight="1">
      <c r="A652" s="199"/>
      <c r="J652" s="199"/>
    </row>
    <row r="653" ht="15.75" customHeight="1">
      <c r="A653" s="199"/>
      <c r="J653" s="199"/>
    </row>
    <row r="654" ht="15.75" customHeight="1">
      <c r="A654" s="199"/>
      <c r="J654" s="199"/>
    </row>
    <row r="655" ht="15.75" customHeight="1">
      <c r="A655" s="199"/>
      <c r="J655" s="199"/>
    </row>
    <row r="656" ht="15.75" customHeight="1">
      <c r="A656" s="199"/>
      <c r="J656" s="199"/>
    </row>
    <row r="657" ht="15.75" customHeight="1">
      <c r="A657" s="199"/>
      <c r="J657" s="199"/>
    </row>
    <row r="658" ht="15.75" customHeight="1">
      <c r="A658" s="199"/>
      <c r="J658" s="199"/>
    </row>
    <row r="659" ht="15.75" customHeight="1">
      <c r="A659" s="199"/>
      <c r="J659" s="199"/>
    </row>
    <row r="660" ht="15.75" customHeight="1">
      <c r="A660" s="199"/>
      <c r="J660" s="199"/>
    </row>
    <row r="661" ht="15.75" customHeight="1">
      <c r="A661" s="199"/>
      <c r="J661" s="199"/>
    </row>
    <row r="662" ht="15.75" customHeight="1">
      <c r="A662" s="199"/>
      <c r="J662" s="199"/>
    </row>
    <row r="663" ht="15.75" customHeight="1">
      <c r="A663" s="199"/>
      <c r="J663" s="199"/>
    </row>
    <row r="664" ht="15.75" customHeight="1">
      <c r="A664" s="199"/>
      <c r="J664" s="199"/>
    </row>
    <row r="665" ht="15.75" customHeight="1">
      <c r="A665" s="199"/>
      <c r="J665" s="199"/>
    </row>
    <row r="666" ht="15.75" customHeight="1">
      <c r="A666" s="199"/>
      <c r="J666" s="199"/>
    </row>
    <row r="667" ht="15.75" customHeight="1">
      <c r="A667" s="199"/>
      <c r="J667" s="199"/>
    </row>
    <row r="668" ht="15.75" customHeight="1">
      <c r="A668" s="199"/>
      <c r="J668" s="199"/>
    </row>
    <row r="669" ht="15.75" customHeight="1">
      <c r="A669" s="199"/>
      <c r="J669" s="199"/>
    </row>
    <row r="670" ht="15.75" customHeight="1">
      <c r="A670" s="199"/>
      <c r="J670" s="199"/>
    </row>
    <row r="671" ht="15.75" customHeight="1">
      <c r="A671" s="199"/>
      <c r="J671" s="199"/>
    </row>
    <row r="672" ht="15.75" customHeight="1">
      <c r="A672" s="199"/>
      <c r="J672" s="199"/>
    </row>
    <row r="673" ht="15.75" customHeight="1">
      <c r="A673" s="199"/>
      <c r="J673" s="199"/>
    </row>
    <row r="674" ht="15.75" customHeight="1">
      <c r="A674" s="199"/>
      <c r="J674" s="199"/>
    </row>
    <row r="675" ht="15.75" customHeight="1">
      <c r="A675" s="199"/>
      <c r="J675" s="199"/>
    </row>
    <row r="676" ht="15.75" customHeight="1">
      <c r="A676" s="199"/>
      <c r="J676" s="199"/>
    </row>
    <row r="677" ht="15.75" customHeight="1">
      <c r="A677" s="199"/>
      <c r="J677" s="199"/>
    </row>
    <row r="678" ht="15.75" customHeight="1">
      <c r="A678" s="199"/>
      <c r="J678" s="199"/>
    </row>
    <row r="679" ht="15.75" customHeight="1">
      <c r="A679" s="199"/>
      <c r="J679" s="199"/>
    </row>
    <row r="680" ht="15.75" customHeight="1">
      <c r="A680" s="199"/>
      <c r="J680" s="199"/>
    </row>
    <row r="681" ht="15.75" customHeight="1">
      <c r="A681" s="199"/>
      <c r="J681" s="199"/>
    </row>
    <row r="682" ht="15.75" customHeight="1">
      <c r="A682" s="199"/>
      <c r="J682" s="199"/>
    </row>
    <row r="683" ht="15.75" customHeight="1">
      <c r="A683" s="199"/>
      <c r="J683" s="199"/>
    </row>
    <row r="684" ht="15.75" customHeight="1">
      <c r="A684" s="199"/>
      <c r="J684" s="199"/>
    </row>
    <row r="685" ht="15.75" customHeight="1">
      <c r="A685" s="199"/>
      <c r="J685" s="199"/>
    </row>
    <row r="686" ht="15.75" customHeight="1">
      <c r="A686" s="199"/>
      <c r="J686" s="199"/>
    </row>
    <row r="687" ht="15.75" customHeight="1">
      <c r="A687" s="199"/>
      <c r="J687" s="199"/>
    </row>
    <row r="688" ht="15.75" customHeight="1">
      <c r="A688" s="199"/>
      <c r="J688" s="199"/>
    </row>
    <row r="689" ht="15.75" customHeight="1">
      <c r="A689" s="199"/>
      <c r="J689" s="199"/>
    </row>
    <row r="690" ht="15.75" customHeight="1">
      <c r="A690" s="199"/>
      <c r="J690" s="199"/>
    </row>
    <row r="691" ht="15.75" customHeight="1">
      <c r="A691" s="199"/>
      <c r="J691" s="199"/>
    </row>
    <row r="692" ht="15.75" customHeight="1">
      <c r="A692" s="199"/>
      <c r="J692" s="199"/>
    </row>
    <row r="693" ht="15.75" customHeight="1">
      <c r="A693" s="199"/>
      <c r="J693" s="199"/>
    </row>
    <row r="694" ht="15.75" customHeight="1">
      <c r="A694" s="199"/>
      <c r="J694" s="199"/>
    </row>
    <row r="695" ht="15.75" customHeight="1">
      <c r="A695" s="199"/>
      <c r="J695" s="199"/>
    </row>
    <row r="696" ht="15.75" customHeight="1">
      <c r="A696" s="199"/>
      <c r="J696" s="199"/>
    </row>
    <row r="697" ht="15.75" customHeight="1">
      <c r="A697" s="199"/>
      <c r="J697" s="199"/>
    </row>
    <row r="698" ht="15.75" customHeight="1">
      <c r="A698" s="199"/>
      <c r="J698" s="199"/>
    </row>
    <row r="699" ht="15.75" customHeight="1">
      <c r="A699" s="199"/>
      <c r="J699" s="199"/>
    </row>
    <row r="700" ht="15.75" customHeight="1">
      <c r="A700" s="199"/>
      <c r="J700" s="199"/>
    </row>
    <row r="701" ht="15.75" customHeight="1">
      <c r="A701" s="199"/>
      <c r="J701" s="199"/>
    </row>
    <row r="702" ht="15.75" customHeight="1">
      <c r="A702" s="199"/>
      <c r="J702" s="199"/>
    </row>
    <row r="703" ht="15.75" customHeight="1">
      <c r="A703" s="199"/>
      <c r="J703" s="199"/>
    </row>
    <row r="704" ht="15.75" customHeight="1">
      <c r="A704" s="199"/>
      <c r="J704" s="199"/>
    </row>
    <row r="705" ht="15.75" customHeight="1">
      <c r="A705" s="199"/>
      <c r="J705" s="199"/>
    </row>
    <row r="706" ht="15.75" customHeight="1">
      <c r="A706" s="199"/>
      <c r="J706" s="199"/>
    </row>
    <row r="707" ht="15.75" customHeight="1">
      <c r="A707" s="199"/>
      <c r="J707" s="199"/>
    </row>
    <row r="708" ht="15.75" customHeight="1">
      <c r="A708" s="199"/>
      <c r="J708" s="199"/>
    </row>
    <row r="709" ht="15.75" customHeight="1">
      <c r="A709" s="199"/>
      <c r="J709" s="199"/>
    </row>
    <row r="710" ht="15.75" customHeight="1">
      <c r="A710" s="199"/>
      <c r="J710" s="199"/>
    </row>
    <row r="711" ht="15.75" customHeight="1">
      <c r="A711" s="199"/>
      <c r="J711" s="199"/>
    </row>
    <row r="712" ht="15.75" customHeight="1">
      <c r="A712" s="199"/>
      <c r="J712" s="199"/>
    </row>
    <row r="713" ht="15.75" customHeight="1">
      <c r="A713" s="199"/>
      <c r="J713" s="199"/>
    </row>
    <row r="714" ht="15.75" customHeight="1">
      <c r="A714" s="199"/>
      <c r="J714" s="199"/>
    </row>
    <row r="715" ht="15.75" customHeight="1">
      <c r="A715" s="199"/>
      <c r="J715" s="199"/>
    </row>
    <row r="716" ht="15.75" customHeight="1">
      <c r="A716" s="199"/>
      <c r="J716" s="199"/>
    </row>
    <row r="717" ht="15.75" customHeight="1">
      <c r="A717" s="199"/>
      <c r="J717" s="199"/>
    </row>
    <row r="718" ht="15.75" customHeight="1">
      <c r="A718" s="199"/>
      <c r="J718" s="199"/>
    </row>
    <row r="719" ht="15.75" customHeight="1">
      <c r="A719" s="199"/>
      <c r="J719" s="199"/>
    </row>
    <row r="720" ht="15.75" customHeight="1">
      <c r="A720" s="199"/>
      <c r="J720" s="199"/>
    </row>
    <row r="721" ht="15.75" customHeight="1">
      <c r="A721" s="199"/>
      <c r="J721" s="199"/>
    </row>
    <row r="722" ht="15.75" customHeight="1">
      <c r="A722" s="199"/>
      <c r="J722" s="199"/>
    </row>
    <row r="723" ht="15.75" customHeight="1">
      <c r="A723" s="199"/>
      <c r="J723" s="199"/>
    </row>
    <row r="724" ht="15.75" customHeight="1">
      <c r="A724" s="199"/>
      <c r="J724" s="199"/>
    </row>
    <row r="725" ht="15.75" customHeight="1">
      <c r="A725" s="199"/>
      <c r="J725" s="199"/>
    </row>
    <row r="726" ht="15.75" customHeight="1">
      <c r="A726" s="199"/>
      <c r="J726" s="199"/>
    </row>
    <row r="727" ht="15.75" customHeight="1">
      <c r="A727" s="199"/>
      <c r="J727" s="199"/>
    </row>
    <row r="728" ht="15.75" customHeight="1">
      <c r="A728" s="199"/>
      <c r="J728" s="199"/>
    </row>
    <row r="729" ht="15.75" customHeight="1">
      <c r="A729" s="199"/>
      <c r="J729" s="199"/>
    </row>
    <row r="730" ht="15.75" customHeight="1">
      <c r="A730" s="199"/>
      <c r="J730" s="199"/>
    </row>
    <row r="731" ht="15.75" customHeight="1">
      <c r="A731" s="199"/>
      <c r="J731" s="199"/>
    </row>
    <row r="732" ht="15.75" customHeight="1">
      <c r="A732" s="199"/>
      <c r="J732" s="199"/>
    </row>
    <row r="733" ht="15.75" customHeight="1">
      <c r="A733" s="199"/>
      <c r="J733" s="199"/>
    </row>
    <row r="734" ht="15.75" customHeight="1">
      <c r="A734" s="199"/>
      <c r="J734" s="199"/>
    </row>
    <row r="735" ht="15.75" customHeight="1">
      <c r="A735" s="199"/>
      <c r="J735" s="199"/>
    </row>
    <row r="736" ht="15.75" customHeight="1">
      <c r="A736" s="199"/>
      <c r="J736" s="199"/>
    </row>
    <row r="737" ht="15.75" customHeight="1">
      <c r="A737" s="199"/>
      <c r="J737" s="199"/>
    </row>
    <row r="738" ht="15.75" customHeight="1">
      <c r="A738" s="199"/>
      <c r="J738" s="199"/>
    </row>
    <row r="739" ht="15.75" customHeight="1">
      <c r="A739" s="199"/>
      <c r="J739" s="199"/>
    </row>
    <row r="740" ht="15.75" customHeight="1">
      <c r="A740" s="199"/>
      <c r="J740" s="199"/>
    </row>
    <row r="741" ht="15.75" customHeight="1">
      <c r="A741" s="199"/>
      <c r="J741" s="199"/>
    </row>
    <row r="742" ht="15.75" customHeight="1">
      <c r="A742" s="199"/>
      <c r="J742" s="199"/>
    </row>
    <row r="743" ht="15.75" customHeight="1">
      <c r="A743" s="199"/>
      <c r="J743" s="199"/>
    </row>
    <row r="744" ht="15.75" customHeight="1">
      <c r="A744" s="199"/>
      <c r="J744" s="199"/>
    </row>
    <row r="745" ht="15.75" customHeight="1">
      <c r="A745" s="199"/>
      <c r="J745" s="199"/>
    </row>
    <row r="746" ht="15.75" customHeight="1">
      <c r="A746" s="199"/>
      <c r="J746" s="199"/>
    </row>
    <row r="747" ht="15.75" customHeight="1">
      <c r="A747" s="199"/>
      <c r="J747" s="199"/>
    </row>
    <row r="748" ht="15.75" customHeight="1">
      <c r="A748" s="199"/>
      <c r="J748" s="199"/>
    </row>
    <row r="749" ht="15.75" customHeight="1">
      <c r="A749" s="199"/>
      <c r="J749" s="199"/>
    </row>
    <row r="750" ht="15.75" customHeight="1">
      <c r="A750" s="199"/>
      <c r="J750" s="199"/>
    </row>
    <row r="751" ht="15.75" customHeight="1">
      <c r="A751" s="199"/>
      <c r="J751" s="199"/>
    </row>
    <row r="752" ht="15.75" customHeight="1">
      <c r="A752" s="199"/>
      <c r="J752" s="199"/>
    </row>
    <row r="753" ht="15.75" customHeight="1">
      <c r="A753" s="199"/>
      <c r="J753" s="199"/>
    </row>
    <row r="754" ht="15.75" customHeight="1">
      <c r="A754" s="199"/>
      <c r="J754" s="199"/>
    </row>
    <row r="755" ht="15.75" customHeight="1">
      <c r="A755" s="199"/>
      <c r="J755" s="199"/>
    </row>
    <row r="756" ht="15.75" customHeight="1">
      <c r="A756" s="199"/>
      <c r="J756" s="199"/>
    </row>
    <row r="757" ht="15.75" customHeight="1">
      <c r="A757" s="199"/>
      <c r="J757" s="199"/>
    </row>
    <row r="758" ht="15.75" customHeight="1">
      <c r="A758" s="199"/>
      <c r="J758" s="199"/>
    </row>
    <row r="759" ht="15.75" customHeight="1">
      <c r="A759" s="199"/>
      <c r="J759" s="199"/>
    </row>
    <row r="760" ht="15.75" customHeight="1">
      <c r="A760" s="199"/>
      <c r="J760" s="199"/>
    </row>
    <row r="761" ht="15.75" customHeight="1">
      <c r="A761" s="199"/>
      <c r="J761" s="199"/>
    </row>
    <row r="762" ht="15.75" customHeight="1">
      <c r="A762" s="199"/>
      <c r="J762" s="199"/>
    </row>
    <row r="763" ht="15.75" customHeight="1">
      <c r="A763" s="199"/>
      <c r="J763" s="199"/>
    </row>
    <row r="764" ht="15.75" customHeight="1">
      <c r="A764" s="199"/>
      <c r="J764" s="199"/>
    </row>
    <row r="765" ht="15.75" customHeight="1">
      <c r="A765" s="199"/>
      <c r="J765" s="199"/>
    </row>
    <row r="766" ht="15.75" customHeight="1">
      <c r="A766" s="199"/>
      <c r="J766" s="199"/>
    </row>
    <row r="767" ht="15.75" customHeight="1">
      <c r="A767" s="199"/>
      <c r="J767" s="199"/>
    </row>
    <row r="768" ht="15.75" customHeight="1">
      <c r="A768" s="199"/>
      <c r="J768" s="199"/>
    </row>
    <row r="769" ht="15.75" customHeight="1">
      <c r="A769" s="199"/>
      <c r="J769" s="199"/>
    </row>
    <row r="770" ht="15.75" customHeight="1">
      <c r="A770" s="199"/>
      <c r="J770" s="199"/>
    </row>
    <row r="771" ht="15.75" customHeight="1">
      <c r="A771" s="199"/>
      <c r="J771" s="199"/>
    </row>
    <row r="772" ht="15.75" customHeight="1">
      <c r="A772" s="199"/>
      <c r="J772" s="199"/>
    </row>
    <row r="773" ht="15.75" customHeight="1">
      <c r="A773" s="199"/>
      <c r="J773" s="199"/>
    </row>
    <row r="774" ht="15.75" customHeight="1">
      <c r="A774" s="199"/>
      <c r="J774" s="199"/>
    </row>
    <row r="775" ht="15.75" customHeight="1">
      <c r="A775" s="199"/>
      <c r="J775" s="199"/>
    </row>
    <row r="776" ht="15.75" customHeight="1">
      <c r="A776" s="199"/>
      <c r="J776" s="199"/>
    </row>
    <row r="777" ht="15.75" customHeight="1">
      <c r="A777" s="199"/>
      <c r="J777" s="199"/>
    </row>
    <row r="778" ht="15.75" customHeight="1">
      <c r="A778" s="199"/>
      <c r="J778" s="199"/>
    </row>
    <row r="779" ht="15.75" customHeight="1">
      <c r="A779" s="199"/>
      <c r="J779" s="199"/>
    </row>
    <row r="780" ht="15.75" customHeight="1">
      <c r="A780" s="199"/>
      <c r="J780" s="199"/>
    </row>
    <row r="781" ht="15.75" customHeight="1">
      <c r="A781" s="199"/>
      <c r="J781" s="199"/>
    </row>
    <row r="782" ht="15.75" customHeight="1">
      <c r="A782" s="199"/>
      <c r="J782" s="199"/>
    </row>
    <row r="783" ht="15.75" customHeight="1">
      <c r="A783" s="199"/>
      <c r="J783" s="199"/>
    </row>
    <row r="784" ht="15.75" customHeight="1">
      <c r="A784" s="199"/>
      <c r="J784" s="199"/>
    </row>
    <row r="785" ht="15.75" customHeight="1">
      <c r="A785" s="199"/>
      <c r="J785" s="199"/>
    </row>
    <row r="786" ht="15.75" customHeight="1">
      <c r="A786" s="199"/>
      <c r="J786" s="199"/>
    </row>
    <row r="787" ht="15.75" customHeight="1">
      <c r="A787" s="199"/>
      <c r="J787" s="199"/>
    </row>
    <row r="788" ht="15.75" customHeight="1">
      <c r="A788" s="199"/>
      <c r="J788" s="199"/>
    </row>
    <row r="789" ht="15.75" customHeight="1">
      <c r="A789" s="199"/>
      <c r="J789" s="199"/>
    </row>
    <row r="790" ht="15.75" customHeight="1">
      <c r="A790" s="199"/>
      <c r="J790" s="199"/>
    </row>
    <row r="791" ht="15.75" customHeight="1">
      <c r="A791" s="199"/>
      <c r="J791" s="199"/>
    </row>
    <row r="792" ht="15.75" customHeight="1">
      <c r="A792" s="199"/>
      <c r="J792" s="199"/>
    </row>
    <row r="793" ht="15.75" customHeight="1">
      <c r="A793" s="199"/>
      <c r="J793" s="199"/>
    </row>
    <row r="794" ht="15.75" customHeight="1">
      <c r="A794" s="199"/>
      <c r="J794" s="199"/>
    </row>
    <row r="795" ht="15.75" customHeight="1">
      <c r="A795" s="199"/>
      <c r="J795" s="199"/>
    </row>
    <row r="796" ht="15.75" customHeight="1">
      <c r="A796" s="199"/>
      <c r="J796" s="199"/>
    </row>
    <row r="797" ht="15.75" customHeight="1">
      <c r="A797" s="199"/>
      <c r="J797" s="199"/>
    </row>
    <row r="798" ht="15.75" customHeight="1">
      <c r="A798" s="199"/>
      <c r="J798" s="199"/>
    </row>
    <row r="799" ht="15.75" customHeight="1">
      <c r="A799" s="199"/>
      <c r="J799" s="199"/>
    </row>
    <row r="800" ht="15.75" customHeight="1">
      <c r="A800" s="199"/>
      <c r="J800" s="199"/>
    </row>
    <row r="801" ht="15.75" customHeight="1">
      <c r="A801" s="199"/>
      <c r="J801" s="199"/>
    </row>
    <row r="802" ht="15.75" customHeight="1">
      <c r="A802" s="199"/>
      <c r="J802" s="199"/>
    </row>
    <row r="803" ht="15.75" customHeight="1">
      <c r="A803" s="199"/>
      <c r="J803" s="199"/>
    </row>
    <row r="804" ht="15.75" customHeight="1">
      <c r="A804" s="199"/>
      <c r="J804" s="199"/>
    </row>
    <row r="805" ht="15.75" customHeight="1">
      <c r="A805" s="199"/>
      <c r="J805" s="199"/>
    </row>
    <row r="806" ht="15.75" customHeight="1">
      <c r="A806" s="199"/>
      <c r="J806" s="199"/>
    </row>
    <row r="807" ht="15.75" customHeight="1">
      <c r="A807" s="199"/>
      <c r="J807" s="199"/>
    </row>
    <row r="808" ht="15.75" customHeight="1">
      <c r="A808" s="199"/>
      <c r="J808" s="199"/>
    </row>
    <row r="809" ht="15.75" customHeight="1">
      <c r="A809" s="199"/>
      <c r="J809" s="199"/>
    </row>
    <row r="810" ht="15.75" customHeight="1">
      <c r="A810" s="199"/>
      <c r="J810" s="199"/>
    </row>
    <row r="811" ht="15.75" customHeight="1">
      <c r="A811" s="199"/>
      <c r="J811" s="199"/>
    </row>
    <row r="812" ht="15.75" customHeight="1">
      <c r="A812" s="199"/>
      <c r="J812" s="199"/>
    </row>
    <row r="813" ht="15.75" customHeight="1">
      <c r="A813" s="199"/>
      <c r="J813" s="199"/>
    </row>
    <row r="814" ht="15.75" customHeight="1">
      <c r="A814" s="199"/>
      <c r="J814" s="199"/>
    </row>
    <row r="815" ht="15.75" customHeight="1">
      <c r="A815" s="199"/>
      <c r="J815" s="199"/>
    </row>
    <row r="816" ht="15.75" customHeight="1">
      <c r="A816" s="199"/>
      <c r="J816" s="199"/>
    </row>
    <row r="817" ht="15.75" customHeight="1">
      <c r="A817" s="199"/>
      <c r="J817" s="199"/>
    </row>
    <row r="818" ht="15.75" customHeight="1">
      <c r="A818" s="199"/>
      <c r="J818" s="199"/>
    </row>
    <row r="819" ht="15.75" customHeight="1">
      <c r="A819" s="199"/>
      <c r="J819" s="199"/>
    </row>
    <row r="820" ht="15.75" customHeight="1">
      <c r="A820" s="199"/>
      <c r="J820" s="199"/>
    </row>
    <row r="821" ht="15.75" customHeight="1">
      <c r="A821" s="199"/>
      <c r="J821" s="199"/>
    </row>
    <row r="822" ht="15.75" customHeight="1">
      <c r="A822" s="199"/>
      <c r="J822" s="199"/>
    </row>
    <row r="823" ht="15.75" customHeight="1">
      <c r="A823" s="199"/>
      <c r="J823" s="199"/>
    </row>
    <row r="824" ht="15.75" customHeight="1">
      <c r="A824" s="199"/>
      <c r="J824" s="199"/>
    </row>
    <row r="825" ht="15.75" customHeight="1">
      <c r="A825" s="199"/>
      <c r="J825" s="199"/>
    </row>
    <row r="826" ht="15.75" customHeight="1">
      <c r="A826" s="199"/>
      <c r="J826" s="199"/>
    </row>
    <row r="827" ht="15.75" customHeight="1">
      <c r="A827" s="199"/>
      <c r="J827" s="199"/>
    </row>
    <row r="828" ht="15.75" customHeight="1">
      <c r="A828" s="199"/>
      <c r="J828" s="199"/>
    </row>
    <row r="829" ht="15.75" customHeight="1">
      <c r="A829" s="199"/>
      <c r="J829" s="199"/>
    </row>
    <row r="830" ht="15.75" customHeight="1">
      <c r="A830" s="199"/>
      <c r="J830" s="199"/>
    </row>
    <row r="831" ht="15.75" customHeight="1">
      <c r="A831" s="199"/>
      <c r="J831" s="199"/>
    </row>
    <row r="832" ht="15.75" customHeight="1">
      <c r="A832" s="199"/>
      <c r="J832" s="199"/>
    </row>
    <row r="833" ht="15.75" customHeight="1">
      <c r="A833" s="199"/>
      <c r="J833" s="199"/>
    </row>
    <row r="834" ht="15.75" customHeight="1">
      <c r="A834" s="199"/>
      <c r="J834" s="199"/>
    </row>
    <row r="835" ht="15.75" customHeight="1">
      <c r="A835" s="199"/>
      <c r="J835" s="199"/>
    </row>
    <row r="836" ht="15.75" customHeight="1">
      <c r="A836" s="199"/>
      <c r="J836" s="199"/>
    </row>
    <row r="837" ht="15.75" customHeight="1">
      <c r="A837" s="199"/>
      <c r="J837" s="199"/>
    </row>
    <row r="838" ht="15.75" customHeight="1">
      <c r="A838" s="199"/>
      <c r="J838" s="199"/>
    </row>
    <row r="839" ht="15.75" customHeight="1">
      <c r="A839" s="199"/>
      <c r="J839" s="199"/>
    </row>
    <row r="840" ht="15.75" customHeight="1">
      <c r="A840" s="199"/>
      <c r="J840" s="199"/>
    </row>
    <row r="841" ht="15.75" customHeight="1">
      <c r="A841" s="199"/>
      <c r="J841" s="199"/>
    </row>
    <row r="842" ht="15.75" customHeight="1">
      <c r="A842" s="199"/>
      <c r="J842" s="199"/>
    </row>
    <row r="843" ht="15.75" customHeight="1">
      <c r="A843" s="199"/>
      <c r="J843" s="199"/>
    </row>
    <row r="844" ht="15.75" customHeight="1">
      <c r="A844" s="199"/>
      <c r="J844" s="199"/>
    </row>
    <row r="845" ht="15.75" customHeight="1">
      <c r="A845" s="199"/>
      <c r="J845" s="199"/>
    </row>
    <row r="846" ht="15.75" customHeight="1">
      <c r="A846" s="199"/>
      <c r="J846" s="199"/>
    </row>
    <row r="847" ht="15.75" customHeight="1">
      <c r="A847" s="199"/>
      <c r="J847" s="199"/>
    </row>
    <row r="848" ht="15.75" customHeight="1">
      <c r="A848" s="199"/>
      <c r="J848" s="199"/>
    </row>
    <row r="849" ht="15.75" customHeight="1">
      <c r="A849" s="199"/>
      <c r="J849" s="199"/>
    </row>
    <row r="850" ht="15.75" customHeight="1">
      <c r="A850" s="199"/>
      <c r="J850" s="199"/>
    </row>
    <row r="851" ht="15.75" customHeight="1">
      <c r="A851" s="199"/>
      <c r="J851" s="199"/>
    </row>
    <row r="852" ht="15.75" customHeight="1">
      <c r="A852" s="199"/>
      <c r="J852" s="199"/>
    </row>
    <row r="853" ht="15.75" customHeight="1">
      <c r="A853" s="199"/>
      <c r="J853" s="199"/>
    </row>
    <row r="854" ht="15.75" customHeight="1">
      <c r="A854" s="199"/>
      <c r="J854" s="199"/>
    </row>
    <row r="855" ht="15.75" customHeight="1">
      <c r="A855" s="199"/>
      <c r="J855" s="199"/>
    </row>
    <row r="856" ht="15.75" customHeight="1">
      <c r="A856" s="199"/>
      <c r="J856" s="199"/>
    </row>
    <row r="857" ht="15.75" customHeight="1">
      <c r="A857" s="199"/>
      <c r="J857" s="199"/>
    </row>
    <row r="858" ht="15.75" customHeight="1">
      <c r="A858" s="199"/>
      <c r="J858" s="199"/>
    </row>
    <row r="859" ht="15.75" customHeight="1">
      <c r="A859" s="199"/>
      <c r="J859" s="199"/>
    </row>
    <row r="860" ht="15.75" customHeight="1">
      <c r="A860" s="199"/>
      <c r="J860" s="199"/>
    </row>
    <row r="861" ht="15.75" customHeight="1">
      <c r="A861" s="199"/>
      <c r="J861" s="199"/>
    </row>
    <row r="862" ht="15.75" customHeight="1">
      <c r="A862" s="199"/>
      <c r="J862" s="199"/>
    </row>
    <row r="863" ht="15.75" customHeight="1">
      <c r="A863" s="199"/>
      <c r="J863" s="199"/>
    </row>
    <row r="864" ht="15.75" customHeight="1">
      <c r="A864" s="199"/>
      <c r="J864" s="199"/>
    </row>
    <row r="865" ht="15.75" customHeight="1">
      <c r="A865" s="199"/>
      <c r="J865" s="199"/>
    </row>
    <row r="866" ht="15.75" customHeight="1">
      <c r="A866" s="199"/>
      <c r="J866" s="199"/>
    </row>
    <row r="867" ht="15.75" customHeight="1">
      <c r="A867" s="199"/>
      <c r="J867" s="199"/>
    </row>
    <row r="868" ht="15.75" customHeight="1">
      <c r="A868" s="199"/>
      <c r="J868" s="199"/>
    </row>
    <row r="869" ht="15.75" customHeight="1">
      <c r="A869" s="199"/>
      <c r="J869" s="199"/>
    </row>
    <row r="870" ht="15.75" customHeight="1">
      <c r="A870" s="199"/>
      <c r="J870" s="199"/>
    </row>
    <row r="871" ht="15.75" customHeight="1">
      <c r="A871" s="199"/>
      <c r="J871" s="199"/>
    </row>
    <row r="872" ht="15.75" customHeight="1">
      <c r="A872" s="199"/>
      <c r="J872" s="199"/>
    </row>
    <row r="873" ht="15.75" customHeight="1">
      <c r="A873" s="199"/>
      <c r="J873" s="199"/>
    </row>
    <row r="874" ht="15.75" customHeight="1">
      <c r="A874" s="199"/>
      <c r="J874" s="199"/>
    </row>
    <row r="875" ht="15.75" customHeight="1">
      <c r="A875" s="199"/>
      <c r="J875" s="199"/>
    </row>
    <row r="876" ht="15.75" customHeight="1">
      <c r="A876" s="199"/>
      <c r="J876" s="199"/>
    </row>
    <row r="877" ht="15.75" customHeight="1">
      <c r="A877" s="199"/>
      <c r="J877" s="199"/>
    </row>
    <row r="878" ht="15.75" customHeight="1">
      <c r="A878" s="199"/>
      <c r="J878" s="199"/>
    </row>
    <row r="879" ht="15.75" customHeight="1">
      <c r="A879" s="199"/>
      <c r="J879" s="199"/>
    </row>
    <row r="880" ht="15.75" customHeight="1">
      <c r="A880" s="199"/>
      <c r="J880" s="199"/>
    </row>
    <row r="881" ht="15.75" customHeight="1">
      <c r="A881" s="199"/>
      <c r="J881" s="199"/>
    </row>
    <row r="882" ht="15.75" customHeight="1">
      <c r="A882" s="199"/>
      <c r="J882" s="199"/>
    </row>
    <row r="883" ht="15.75" customHeight="1">
      <c r="A883" s="199"/>
      <c r="J883" s="199"/>
    </row>
    <row r="884" ht="15.75" customHeight="1">
      <c r="A884" s="199"/>
      <c r="J884" s="199"/>
    </row>
    <row r="885" ht="15.75" customHeight="1">
      <c r="A885" s="199"/>
      <c r="J885" s="199"/>
    </row>
    <row r="886" ht="15.75" customHeight="1">
      <c r="A886" s="199"/>
      <c r="J886" s="199"/>
    </row>
    <row r="887" ht="15.75" customHeight="1">
      <c r="A887" s="199"/>
      <c r="J887" s="199"/>
    </row>
    <row r="888" ht="15.75" customHeight="1">
      <c r="A888" s="199"/>
      <c r="J888" s="199"/>
    </row>
    <row r="889" ht="15.75" customHeight="1">
      <c r="A889" s="199"/>
      <c r="J889" s="199"/>
    </row>
    <row r="890" ht="15.75" customHeight="1">
      <c r="A890" s="199"/>
      <c r="J890" s="199"/>
    </row>
    <row r="891" ht="15.75" customHeight="1">
      <c r="A891" s="199"/>
      <c r="J891" s="199"/>
    </row>
    <row r="892" ht="15.75" customHeight="1">
      <c r="A892" s="199"/>
      <c r="J892" s="199"/>
    </row>
    <row r="893" ht="15.75" customHeight="1">
      <c r="A893" s="199"/>
      <c r="J893" s="199"/>
    </row>
    <row r="894" ht="15.75" customHeight="1">
      <c r="A894" s="199"/>
      <c r="J894" s="199"/>
    </row>
    <row r="895" ht="15.75" customHeight="1">
      <c r="A895" s="199"/>
      <c r="J895" s="199"/>
    </row>
    <row r="896" ht="15.75" customHeight="1">
      <c r="A896" s="199"/>
      <c r="J896" s="199"/>
    </row>
    <row r="897" ht="15.75" customHeight="1">
      <c r="A897" s="199"/>
      <c r="J897" s="199"/>
    </row>
    <row r="898" ht="15.75" customHeight="1">
      <c r="A898" s="199"/>
      <c r="J898" s="199"/>
    </row>
    <row r="899" ht="15.75" customHeight="1">
      <c r="A899" s="199"/>
      <c r="J899" s="199"/>
    </row>
    <row r="900" ht="15.75" customHeight="1">
      <c r="A900" s="199"/>
      <c r="J900" s="199"/>
    </row>
    <row r="901" ht="15.75" customHeight="1">
      <c r="A901" s="199"/>
      <c r="J901" s="199"/>
    </row>
    <row r="902" ht="15.75" customHeight="1">
      <c r="A902" s="199"/>
      <c r="J902" s="199"/>
    </row>
    <row r="903" ht="15.75" customHeight="1">
      <c r="A903" s="199"/>
      <c r="J903" s="199"/>
    </row>
    <row r="904" ht="15.75" customHeight="1">
      <c r="A904" s="199"/>
      <c r="J904" s="199"/>
    </row>
    <row r="905" ht="15.75" customHeight="1">
      <c r="A905" s="199"/>
      <c r="J905" s="199"/>
    </row>
    <row r="906" ht="15.75" customHeight="1">
      <c r="A906" s="199"/>
      <c r="J906" s="199"/>
    </row>
    <row r="907" ht="15.75" customHeight="1">
      <c r="A907" s="199"/>
      <c r="J907" s="199"/>
    </row>
    <row r="908" ht="15.75" customHeight="1">
      <c r="A908" s="199"/>
      <c r="J908" s="199"/>
    </row>
    <row r="909" ht="15.75" customHeight="1">
      <c r="A909" s="199"/>
      <c r="J909" s="199"/>
    </row>
    <row r="910" ht="15.75" customHeight="1">
      <c r="A910" s="199"/>
      <c r="J910" s="199"/>
    </row>
    <row r="911" ht="15.75" customHeight="1">
      <c r="A911" s="199"/>
      <c r="J911" s="199"/>
    </row>
    <row r="912" ht="15.75" customHeight="1">
      <c r="A912" s="199"/>
      <c r="J912" s="199"/>
    </row>
    <row r="913" ht="15.75" customHeight="1">
      <c r="A913" s="199"/>
      <c r="J913" s="199"/>
    </row>
    <row r="914" ht="15.75" customHeight="1">
      <c r="A914" s="199"/>
      <c r="J914" s="199"/>
    </row>
    <row r="915" ht="15.75" customHeight="1">
      <c r="A915" s="199"/>
      <c r="J915" s="199"/>
    </row>
    <row r="916" ht="15.75" customHeight="1">
      <c r="A916" s="199"/>
      <c r="J916" s="199"/>
    </row>
    <row r="917" ht="15.75" customHeight="1">
      <c r="A917" s="199"/>
      <c r="J917" s="199"/>
    </row>
    <row r="918" ht="15.75" customHeight="1">
      <c r="A918" s="199"/>
      <c r="J918" s="199"/>
    </row>
    <row r="919" ht="15.75" customHeight="1">
      <c r="A919" s="199"/>
      <c r="J919" s="199"/>
    </row>
    <row r="920" ht="15.75" customHeight="1">
      <c r="A920" s="199"/>
      <c r="J920" s="199"/>
    </row>
    <row r="921" ht="15.75" customHeight="1">
      <c r="A921" s="199"/>
      <c r="J921" s="199"/>
    </row>
    <row r="922" ht="15.75" customHeight="1">
      <c r="A922" s="199"/>
      <c r="J922" s="199"/>
    </row>
    <row r="923" ht="15.75" customHeight="1">
      <c r="A923" s="199"/>
      <c r="J923" s="199"/>
    </row>
    <row r="924" ht="15.75" customHeight="1">
      <c r="A924" s="199"/>
      <c r="J924" s="199"/>
    </row>
    <row r="925" ht="15.75" customHeight="1">
      <c r="A925" s="199"/>
      <c r="J925" s="199"/>
    </row>
    <row r="926" ht="15.75" customHeight="1">
      <c r="A926" s="199"/>
      <c r="J926" s="199"/>
    </row>
    <row r="927" ht="15.75" customHeight="1">
      <c r="A927" s="199"/>
      <c r="J927" s="199"/>
    </row>
    <row r="928" ht="15.75" customHeight="1">
      <c r="A928" s="199"/>
      <c r="J928" s="199"/>
    </row>
    <row r="929" ht="15.75" customHeight="1">
      <c r="A929" s="199"/>
      <c r="J929" s="199"/>
    </row>
    <row r="930" ht="15.75" customHeight="1">
      <c r="A930" s="199"/>
      <c r="J930" s="199"/>
    </row>
    <row r="931" ht="15.75" customHeight="1">
      <c r="A931" s="199"/>
      <c r="J931" s="199"/>
    </row>
    <row r="932" ht="15.75" customHeight="1">
      <c r="A932" s="199"/>
      <c r="J932" s="199"/>
    </row>
    <row r="933" ht="15.75" customHeight="1">
      <c r="A933" s="199"/>
      <c r="J933" s="199"/>
    </row>
    <row r="934" ht="15.75" customHeight="1">
      <c r="A934" s="199"/>
      <c r="J934" s="199"/>
    </row>
    <row r="935" ht="15.75" customHeight="1">
      <c r="A935" s="199"/>
      <c r="J935" s="199"/>
    </row>
    <row r="936" ht="15.75" customHeight="1">
      <c r="A936" s="199"/>
      <c r="J936" s="199"/>
    </row>
    <row r="937" ht="15.75" customHeight="1">
      <c r="A937" s="199"/>
      <c r="J937" s="199"/>
    </row>
    <row r="938" ht="15.75" customHeight="1">
      <c r="A938" s="199"/>
      <c r="J938" s="199"/>
    </row>
    <row r="939" ht="15.75" customHeight="1">
      <c r="A939" s="199"/>
      <c r="J939" s="199"/>
    </row>
    <row r="940" ht="15.75" customHeight="1">
      <c r="A940" s="199"/>
      <c r="J940" s="199"/>
    </row>
    <row r="941" ht="15.75" customHeight="1">
      <c r="A941" s="199"/>
      <c r="J941" s="199"/>
    </row>
    <row r="942" ht="15.75" customHeight="1">
      <c r="A942" s="199"/>
      <c r="J942" s="199"/>
    </row>
    <row r="943" ht="15.75" customHeight="1">
      <c r="A943" s="199"/>
      <c r="J943" s="199"/>
    </row>
    <row r="944" ht="15.75" customHeight="1">
      <c r="A944" s="199"/>
      <c r="J944" s="199"/>
    </row>
    <row r="945" ht="15.75" customHeight="1">
      <c r="A945" s="199"/>
      <c r="J945" s="199"/>
    </row>
    <row r="946" ht="15.75" customHeight="1">
      <c r="A946" s="199"/>
      <c r="J946" s="199"/>
    </row>
    <row r="947" ht="15.75" customHeight="1">
      <c r="A947" s="199"/>
      <c r="J947" s="199"/>
    </row>
    <row r="948" ht="15.75" customHeight="1">
      <c r="A948" s="199"/>
      <c r="J948" s="199"/>
    </row>
    <row r="949" ht="15.75" customHeight="1">
      <c r="A949" s="199"/>
      <c r="J949" s="199"/>
    </row>
    <row r="950" ht="15.75" customHeight="1">
      <c r="A950" s="199"/>
      <c r="J950" s="199"/>
    </row>
    <row r="951" ht="15.75" customHeight="1">
      <c r="A951" s="199"/>
      <c r="J951" s="199"/>
    </row>
    <row r="952" ht="15.75" customHeight="1">
      <c r="A952" s="199"/>
      <c r="J952" s="199"/>
    </row>
    <row r="953" ht="15.75" customHeight="1">
      <c r="A953" s="199"/>
      <c r="J953" s="199"/>
    </row>
    <row r="954" ht="15.75" customHeight="1">
      <c r="A954" s="199"/>
      <c r="J954" s="199"/>
    </row>
    <row r="955" ht="15.75" customHeight="1">
      <c r="A955" s="199"/>
      <c r="J955" s="199"/>
    </row>
    <row r="956" ht="15.75" customHeight="1">
      <c r="A956" s="199"/>
      <c r="J956" s="199"/>
    </row>
    <row r="957" ht="15.75" customHeight="1">
      <c r="A957" s="199"/>
      <c r="J957" s="199"/>
    </row>
    <row r="958" ht="15.75" customHeight="1">
      <c r="A958" s="199"/>
      <c r="J958" s="199"/>
    </row>
    <row r="959" ht="15.75" customHeight="1">
      <c r="A959" s="199"/>
      <c r="J959" s="199"/>
    </row>
    <row r="960" ht="15.75" customHeight="1">
      <c r="A960" s="199"/>
      <c r="J960" s="199"/>
    </row>
    <row r="961" ht="15.75" customHeight="1">
      <c r="A961" s="199"/>
      <c r="J961" s="199"/>
    </row>
    <row r="962" ht="15.75" customHeight="1">
      <c r="A962" s="199"/>
      <c r="J962" s="199"/>
    </row>
    <row r="963" ht="15.75" customHeight="1">
      <c r="A963" s="199"/>
      <c r="J963" s="199"/>
    </row>
    <row r="964" ht="15.75" customHeight="1">
      <c r="A964" s="199"/>
      <c r="J964" s="199"/>
    </row>
    <row r="965" ht="15.75" customHeight="1">
      <c r="A965" s="199"/>
      <c r="J965" s="199"/>
    </row>
    <row r="966" ht="15.75" customHeight="1">
      <c r="A966" s="199"/>
      <c r="J966" s="199"/>
    </row>
    <row r="967" ht="15.75" customHeight="1">
      <c r="A967" s="199"/>
      <c r="J967" s="199"/>
    </row>
    <row r="968" ht="15.75" customHeight="1">
      <c r="A968" s="199"/>
      <c r="J968" s="199"/>
    </row>
    <row r="969" ht="15.75" customHeight="1">
      <c r="A969" s="199"/>
      <c r="J969" s="199"/>
    </row>
    <row r="970" ht="15.75" customHeight="1">
      <c r="A970" s="199"/>
      <c r="J970" s="199"/>
    </row>
    <row r="971" ht="15.75" customHeight="1">
      <c r="A971" s="199"/>
      <c r="J971" s="199"/>
    </row>
    <row r="972" ht="15.75" customHeight="1">
      <c r="A972" s="199"/>
      <c r="J972" s="199"/>
    </row>
    <row r="973" ht="15.75" customHeight="1">
      <c r="A973" s="199"/>
      <c r="J973" s="199"/>
    </row>
    <row r="974" ht="15.75" customHeight="1">
      <c r="A974" s="199"/>
      <c r="J974" s="199"/>
    </row>
    <row r="975" ht="15.75" customHeight="1">
      <c r="A975" s="199"/>
      <c r="J975" s="199"/>
    </row>
    <row r="976" ht="15.75" customHeight="1">
      <c r="A976" s="199"/>
      <c r="J976" s="199"/>
    </row>
    <row r="977" ht="15.75" customHeight="1">
      <c r="A977" s="199"/>
      <c r="J977" s="199"/>
    </row>
    <row r="978" ht="15.75" customHeight="1">
      <c r="A978" s="199"/>
      <c r="J978" s="199"/>
    </row>
    <row r="979" ht="15.75" customHeight="1">
      <c r="A979" s="199"/>
      <c r="J979" s="199"/>
    </row>
    <row r="980" ht="15.75" customHeight="1">
      <c r="A980" s="199"/>
      <c r="J980" s="199"/>
    </row>
    <row r="981" ht="15.75" customHeight="1">
      <c r="A981" s="199"/>
      <c r="J981" s="199"/>
    </row>
    <row r="982" ht="15.75" customHeight="1">
      <c r="A982" s="199"/>
      <c r="J982" s="199"/>
    </row>
    <row r="983" ht="15.75" customHeight="1">
      <c r="A983" s="199"/>
      <c r="J983" s="199"/>
    </row>
    <row r="984" ht="15.75" customHeight="1">
      <c r="A984" s="199"/>
      <c r="J984" s="199"/>
    </row>
    <row r="985" ht="15.75" customHeight="1">
      <c r="A985" s="199"/>
      <c r="J985" s="199"/>
    </row>
    <row r="986" ht="15.75" customHeight="1">
      <c r="A986" s="199"/>
      <c r="J986" s="199"/>
    </row>
    <row r="987" ht="15.75" customHeight="1">
      <c r="A987" s="199"/>
      <c r="J987" s="199"/>
    </row>
    <row r="988" ht="15.75" customHeight="1">
      <c r="A988" s="199"/>
      <c r="J988" s="199"/>
    </row>
    <row r="989" ht="15.75" customHeight="1">
      <c r="A989" s="199"/>
      <c r="J989" s="199"/>
    </row>
    <row r="990" ht="15.75" customHeight="1">
      <c r="A990" s="199"/>
      <c r="J990" s="199"/>
    </row>
    <row r="991" ht="15.75" customHeight="1">
      <c r="A991" s="199"/>
      <c r="J991" s="199"/>
    </row>
    <row r="992" ht="15.75" customHeight="1">
      <c r="A992" s="199"/>
      <c r="J992" s="199"/>
    </row>
    <row r="993" ht="15.75" customHeight="1">
      <c r="A993" s="199"/>
      <c r="J993" s="199"/>
    </row>
    <row r="994" ht="15.75" customHeight="1">
      <c r="A994" s="199"/>
      <c r="J994" s="199"/>
    </row>
    <row r="995" ht="15.75" customHeight="1">
      <c r="A995" s="199"/>
      <c r="J995" s="199"/>
    </row>
    <row r="996" ht="15.75" customHeight="1">
      <c r="A996" s="199"/>
      <c r="J996" s="199"/>
    </row>
    <row r="997" ht="15.75" customHeight="1">
      <c r="A997" s="199"/>
      <c r="J997" s="199"/>
    </row>
    <row r="998" ht="15.75" customHeight="1">
      <c r="A998" s="199"/>
      <c r="J998" s="199"/>
    </row>
    <row r="999" ht="15.75" customHeight="1">
      <c r="A999" s="199"/>
      <c r="J999" s="199"/>
    </row>
    <row r="1000" ht="15.75" customHeight="1">
      <c r="A1000" s="199"/>
      <c r="J1000" s="199"/>
    </row>
  </sheetData>
  <mergeCells count="12">
    <mergeCell ref="A10:I10"/>
    <mergeCell ref="A11:I11"/>
    <mergeCell ref="A12:I12"/>
    <mergeCell ref="A13:I13"/>
    <mergeCell ref="A373:H373"/>
    <mergeCell ref="A2:I2"/>
    <mergeCell ref="A4:I4"/>
    <mergeCell ref="A5:I5"/>
    <mergeCell ref="A6:I6"/>
    <mergeCell ref="A7:I7"/>
    <mergeCell ref="A8:I8"/>
    <mergeCell ref="A9:I9"/>
  </mergeCells>
  <hyperlinks>
    <hyperlink r:id="rId2" ref="E35"/>
    <hyperlink r:id="rId3" ref="E36"/>
    <hyperlink r:id="rId4" ref="E37"/>
    <hyperlink r:id="rId5" ref="E39"/>
    <hyperlink r:id="rId6" ref="E40"/>
    <hyperlink r:id="rId7" ref="C41"/>
    <hyperlink r:id="rId8" ref="E41"/>
    <hyperlink r:id="rId9" ref="E42"/>
    <hyperlink r:id="rId10" ref="E43"/>
    <hyperlink r:id="rId11" ref="E44"/>
    <hyperlink r:id="rId12" ref="E46"/>
    <hyperlink r:id="rId13" ref="E47"/>
    <hyperlink r:id="rId14" ref="E48"/>
    <hyperlink r:id="rId15" ref="E49"/>
    <hyperlink r:id="rId16" ref="E50"/>
    <hyperlink r:id="rId17" ref="E51"/>
    <hyperlink r:id="rId18" ref="E52"/>
    <hyperlink r:id="rId19" ref="E53"/>
    <hyperlink r:id="rId20" ref="E54"/>
    <hyperlink r:id="rId21" ref="E55"/>
    <hyperlink r:id="rId22" ref="E56"/>
    <hyperlink r:id="rId23" ref="E57"/>
    <hyperlink r:id="rId24" ref="E58"/>
    <hyperlink r:id="rId25" ref="E59"/>
    <hyperlink r:id="rId26" ref="E60"/>
    <hyperlink r:id="rId27" ref="E61"/>
    <hyperlink r:id="rId28" ref="E62"/>
    <hyperlink r:id="rId29" ref="E63"/>
    <hyperlink r:id="rId30" ref="E64"/>
    <hyperlink r:id="rId31" ref="E65"/>
    <hyperlink r:id="rId32" ref="E66"/>
    <hyperlink r:id="rId33" ref="E67"/>
    <hyperlink r:id="rId34" ref="E68"/>
    <hyperlink r:id="rId35" ref="E69"/>
    <hyperlink r:id="rId36" ref="E70"/>
    <hyperlink r:id="rId37" ref="E71"/>
    <hyperlink r:id="rId38" ref="E72"/>
    <hyperlink r:id="rId39" ref="E73"/>
    <hyperlink r:id="rId40" ref="E74"/>
    <hyperlink r:id="rId41" ref="E75"/>
    <hyperlink r:id="rId42" ref="E76"/>
    <hyperlink r:id="rId43" ref="E77"/>
    <hyperlink r:id="rId44" ref="E78"/>
    <hyperlink r:id="rId45" ref="E79"/>
    <hyperlink r:id="rId46" ref="E80"/>
    <hyperlink r:id="rId47" ref="E81"/>
    <hyperlink r:id="rId48" ref="E82"/>
    <hyperlink r:id="rId49" ref="E83"/>
    <hyperlink r:id="rId50" ref="E84"/>
    <hyperlink r:id="rId51" ref="E85"/>
    <hyperlink r:id="rId52" ref="E86"/>
    <hyperlink r:id="rId53" ref="E126"/>
    <hyperlink r:id="rId54" ref="E127"/>
    <hyperlink r:id="rId55" ref="E128"/>
    <hyperlink r:id="rId56" ref="E129"/>
    <hyperlink r:id="rId57" ref="E130"/>
    <hyperlink r:id="rId58" ref="E131"/>
    <hyperlink r:id="rId59" ref="E132"/>
    <hyperlink r:id="rId60" ref="E133"/>
    <hyperlink r:id="rId61" ref="E134"/>
    <hyperlink r:id="rId62" ref="E135"/>
    <hyperlink r:id="rId63" ref="E136"/>
    <hyperlink r:id="rId64" ref="E137"/>
    <hyperlink r:id="rId65" ref="E138"/>
    <hyperlink r:id="rId66" ref="E139"/>
    <hyperlink r:id="rId67" ref="E140"/>
    <hyperlink r:id="rId68" ref="E141"/>
    <hyperlink r:id="rId69" ref="E142"/>
    <hyperlink r:id="rId70" ref="E143"/>
    <hyperlink r:id="rId71" ref="E144"/>
    <hyperlink r:id="rId72" ref="E145"/>
    <hyperlink r:id="rId73" ref="E146"/>
    <hyperlink r:id="rId74" ref="E157"/>
    <hyperlink r:id="rId75" ref="E158"/>
    <hyperlink r:id="rId76" ref="E159"/>
    <hyperlink r:id="rId77" ref="E160"/>
    <hyperlink r:id="rId78" ref="E161"/>
    <hyperlink r:id="rId79" ref="E162"/>
    <hyperlink r:id="rId80" ref="E163"/>
    <hyperlink r:id="rId81" ref="E164"/>
    <hyperlink r:id="rId82" ref="E173"/>
    <hyperlink r:id="rId83" ref="E174"/>
    <hyperlink r:id="rId84" ref="E175"/>
    <hyperlink r:id="rId85" ref="E178"/>
    <hyperlink r:id="rId86" ref="E179"/>
    <hyperlink r:id="rId87" ref="E181"/>
    <hyperlink r:id="rId88" ref="C182"/>
    <hyperlink r:id="rId89" ref="E182"/>
    <hyperlink r:id="rId90" ref="E206"/>
    <hyperlink r:id="rId91" ref="E207"/>
    <hyperlink r:id="rId92" ref="E208"/>
    <hyperlink r:id="rId93" ref="E215"/>
    <hyperlink r:id="rId94" location="ffs-tabbed-13" ref="E216"/>
    <hyperlink r:id="rId95" ref="E217"/>
    <hyperlink r:id="rId96" ref="E218"/>
    <hyperlink r:id="rId97" ref="E219"/>
    <hyperlink r:id="rId98" ref="E220"/>
    <hyperlink r:id="rId99" ref="E221"/>
    <hyperlink r:id="rId100" ref="E222"/>
    <hyperlink r:id="rId101" ref="E223"/>
    <hyperlink r:id="rId102" ref="E224"/>
    <hyperlink r:id="rId103" ref="E225"/>
    <hyperlink r:id="rId104" ref="E226"/>
    <hyperlink r:id="rId105" ref="E227"/>
    <hyperlink r:id="rId106" ref="E228"/>
    <hyperlink r:id="rId107" ref="E229"/>
    <hyperlink r:id="rId108" ref="E230"/>
    <hyperlink r:id="rId109" ref="E231"/>
    <hyperlink r:id="rId110" ref="E232"/>
    <hyperlink r:id="rId111" ref="E233"/>
    <hyperlink r:id="rId112" ref="E234"/>
    <hyperlink r:id="rId113" ref="E235"/>
    <hyperlink r:id="rId114" ref="E236"/>
    <hyperlink r:id="rId115" ref="E237"/>
    <hyperlink r:id="rId116" ref="E238"/>
    <hyperlink r:id="rId117" ref="E239"/>
    <hyperlink r:id="rId118" ref="E240"/>
    <hyperlink r:id="rId119" ref="E241"/>
    <hyperlink r:id="rId120" ref="E242"/>
    <hyperlink r:id="rId121" ref="E243"/>
    <hyperlink r:id="rId122" ref="E246"/>
    <hyperlink r:id="rId123" ref="E247"/>
    <hyperlink r:id="rId124" ref="E248"/>
    <hyperlink r:id="rId125" ref="E250"/>
    <hyperlink r:id="rId126" ref="E251"/>
    <hyperlink r:id="rId127" ref="E252"/>
    <hyperlink r:id="rId128" ref="E254"/>
    <hyperlink r:id="rId129" ref="E255"/>
    <hyperlink r:id="rId130" ref="E256"/>
    <hyperlink r:id="rId131" ref="E258"/>
    <hyperlink r:id="rId132" ref="E259"/>
    <hyperlink r:id="rId133" ref="E260"/>
    <hyperlink r:id="rId134" ref="E261"/>
    <hyperlink r:id="rId135" ref="E262"/>
    <hyperlink r:id="rId136" ref="E263"/>
    <hyperlink r:id="rId137" ref="E264"/>
    <hyperlink r:id="rId138" ref="E265"/>
    <hyperlink r:id="rId139" ref="E266"/>
    <hyperlink r:id="rId140" ref="E267"/>
    <hyperlink r:id="rId141" ref="E268"/>
    <hyperlink r:id="rId142" ref="E269"/>
    <hyperlink r:id="rId143" ref="D271"/>
    <hyperlink r:id="rId144" ref="E271"/>
    <hyperlink r:id="rId145" ref="E272"/>
    <hyperlink r:id="rId146" ref="E273"/>
    <hyperlink r:id="rId147" ref="E274"/>
    <hyperlink r:id="rId148" ref="E275"/>
    <hyperlink r:id="rId149" ref="E276"/>
    <hyperlink r:id="rId150" ref="E277"/>
    <hyperlink r:id="rId151" ref="E278"/>
    <hyperlink r:id="rId152" ref="E279"/>
    <hyperlink r:id="rId153" ref="E280"/>
    <hyperlink r:id="rId154" ref="E281"/>
    <hyperlink r:id="rId155" ref="E282"/>
    <hyperlink r:id="rId156" ref="E283"/>
    <hyperlink r:id="rId157" ref="E284"/>
    <hyperlink r:id="rId158" ref="E285"/>
    <hyperlink r:id="rId159" ref="E300"/>
    <hyperlink r:id="rId160" ref="E301"/>
    <hyperlink r:id="rId161" ref="E302"/>
    <hyperlink r:id="rId162" ref="E303"/>
    <hyperlink r:id="rId163" ref="E304"/>
    <hyperlink r:id="rId164" ref="E305"/>
    <hyperlink r:id="rId165" ref="E306"/>
    <hyperlink r:id="rId166" ref="E307"/>
    <hyperlink r:id="rId167" ref="E309"/>
    <hyperlink r:id="rId168" ref="E310"/>
    <hyperlink r:id="rId169" ref="E319"/>
    <hyperlink r:id="rId170" ref="E323"/>
    <hyperlink r:id="rId171" ref="D324"/>
    <hyperlink r:id="rId172" ref="E324"/>
    <hyperlink r:id="rId173" ref="E325"/>
    <hyperlink r:id="rId174" ref="E326"/>
    <hyperlink r:id="rId175" ref="E327"/>
    <hyperlink r:id="rId176" ref="E328"/>
    <hyperlink r:id="rId177" ref="E329"/>
    <hyperlink r:id="rId178" ref="E330"/>
    <hyperlink r:id="rId179" ref="E331"/>
    <hyperlink r:id="rId180" ref="E332"/>
    <hyperlink r:id="rId181" ref="E333"/>
    <hyperlink r:id="rId182" ref="E334"/>
    <hyperlink r:id="rId183" ref="E335"/>
    <hyperlink r:id="rId184" ref="E336"/>
    <hyperlink r:id="rId185" ref="E337"/>
    <hyperlink r:id="rId186" ref="E338"/>
    <hyperlink r:id="rId187" ref="E339"/>
    <hyperlink r:id="rId188" ref="E340"/>
    <hyperlink r:id="rId189" ref="E341"/>
    <hyperlink r:id="rId190" ref="E342"/>
    <hyperlink r:id="rId191" ref="E343"/>
    <hyperlink r:id="rId192" ref="E344"/>
    <hyperlink r:id="rId193" ref="E345"/>
    <hyperlink r:id="rId194" ref="E346"/>
    <hyperlink r:id="rId195" ref="E347"/>
    <hyperlink r:id="rId196" ref="E348"/>
    <hyperlink r:id="rId197" ref="E349"/>
    <hyperlink r:id="rId198" ref="E350"/>
    <hyperlink r:id="rId199" ref="E351"/>
    <hyperlink r:id="rId200" ref="E352"/>
    <hyperlink r:id="rId201" ref="E353"/>
    <hyperlink r:id="rId202" ref="E354"/>
    <hyperlink r:id="rId203" ref="E355"/>
    <hyperlink r:id="rId204" ref="E356"/>
    <hyperlink r:id="rId205" ref="E357"/>
    <hyperlink r:id="rId206" ref="E358"/>
    <hyperlink r:id="rId207" ref="E359"/>
    <hyperlink r:id="rId208" ref="E360"/>
    <hyperlink r:id="rId209" ref="E361"/>
    <hyperlink r:id="rId210" ref="E362"/>
    <hyperlink r:id="rId211" ref="E363"/>
    <hyperlink r:id="rId212" ref="E364"/>
    <hyperlink r:id="rId213" ref="E365"/>
    <hyperlink r:id="rId214" ref="E366"/>
    <hyperlink r:id="rId215" ref="E367"/>
    <hyperlink r:id="rId216" ref="E368"/>
  </hyperlinks>
  <printOptions/>
  <pageMargins bottom="1.0" footer="0.0" header="0.0" left="0.75" right="0.75" top="1.0"/>
  <pageSetup orientation="landscape"/>
  <drawing r:id="rId217"/>
  <legacyDrawing r:id="rId218"/>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8.71"/>
    <col customWidth="1" min="4" max="7" width="23.86"/>
    <col customWidth="1" min="8" max="8" width="23.43"/>
    <col customWidth="1" min="9" max="9" width="26.43"/>
    <col customWidth="1" min="10" max="10" width="20.43"/>
    <col customWidth="1" min="11" max="13" width="8.86"/>
    <col customWidth="1" min="14" max="15" width="8.0"/>
    <col customWidth="1" min="16" max="16" width="27.71"/>
  </cols>
  <sheetData>
    <row r="1">
      <c r="A1" s="155"/>
      <c r="B1" s="156"/>
      <c r="C1" s="156"/>
      <c r="D1" s="156"/>
      <c r="E1" s="156"/>
      <c r="F1" s="156"/>
      <c r="G1" s="156"/>
      <c r="H1" s="1"/>
      <c r="I1" s="4"/>
      <c r="J1" s="4"/>
      <c r="K1" s="4"/>
      <c r="L1" s="4"/>
      <c r="M1" s="4"/>
      <c r="N1" s="4"/>
      <c r="O1" s="4"/>
      <c r="P1" s="4"/>
      <c r="Q1" s="4"/>
      <c r="R1" s="4"/>
      <c r="S1" s="4"/>
      <c r="T1" s="4"/>
      <c r="U1" s="4"/>
      <c r="V1" s="4"/>
      <c r="W1" s="4"/>
      <c r="X1" s="4"/>
    </row>
    <row r="2" ht="15.75" customHeight="1">
      <c r="A2" s="496" t="s">
        <v>5535</v>
      </c>
      <c r="B2" s="154"/>
      <c r="C2" s="154"/>
      <c r="D2" s="154"/>
      <c r="E2" s="154"/>
      <c r="F2" s="154"/>
      <c r="G2" s="154"/>
      <c r="H2" s="154"/>
      <c r="I2" s="154"/>
      <c r="J2" s="154"/>
      <c r="K2" s="154"/>
      <c r="L2" s="154"/>
      <c r="M2" s="154"/>
      <c r="N2" s="154"/>
      <c r="O2" s="154"/>
      <c r="P2" s="4"/>
      <c r="Q2" s="4"/>
      <c r="R2" s="4"/>
      <c r="S2" s="4"/>
      <c r="T2" s="4"/>
      <c r="U2" s="4"/>
      <c r="V2" s="4"/>
      <c r="W2" s="4"/>
      <c r="X2" s="4"/>
    </row>
    <row r="3">
      <c r="A3" s="182"/>
      <c r="B3" s="182"/>
      <c r="C3" s="182"/>
      <c r="D3" s="182"/>
      <c r="E3" s="182"/>
      <c r="F3" s="182"/>
      <c r="G3" s="182"/>
      <c r="H3" s="182"/>
      <c r="I3" s="4"/>
      <c r="J3" s="4"/>
      <c r="K3" s="4"/>
      <c r="L3" s="4"/>
      <c r="M3" s="4"/>
      <c r="N3" s="4"/>
      <c r="O3" s="4"/>
      <c r="P3" s="4"/>
      <c r="Q3" s="4"/>
      <c r="R3" s="4"/>
      <c r="S3" s="4"/>
      <c r="T3" s="4"/>
      <c r="U3" s="4"/>
      <c r="V3" s="4"/>
      <c r="W3" s="4"/>
      <c r="X3" s="4"/>
    </row>
    <row r="4" ht="21.75" customHeight="1">
      <c r="A4" s="466" t="s">
        <v>3730</v>
      </c>
      <c r="B4" s="57"/>
      <c r="C4" s="57"/>
      <c r="D4" s="57"/>
      <c r="E4" s="57"/>
      <c r="F4" s="57"/>
      <c r="G4" s="57"/>
      <c r="H4" s="57"/>
      <c r="I4" s="57"/>
      <c r="J4" s="57"/>
      <c r="K4" s="57"/>
      <c r="L4" s="57"/>
      <c r="M4" s="57"/>
      <c r="N4" s="57"/>
      <c r="O4" s="58"/>
      <c r="P4" s="4"/>
      <c r="Q4" s="4"/>
      <c r="R4" s="4"/>
      <c r="S4" s="4"/>
      <c r="T4" s="4"/>
      <c r="U4" s="4"/>
      <c r="V4" s="4"/>
      <c r="W4" s="4"/>
      <c r="X4" s="4"/>
    </row>
    <row r="5" ht="17.25" customHeight="1">
      <c r="A5" s="466" t="s">
        <v>5536</v>
      </c>
      <c r="B5" s="57"/>
      <c r="C5" s="57"/>
      <c r="D5" s="57"/>
      <c r="E5" s="57"/>
      <c r="F5" s="57"/>
      <c r="G5" s="57"/>
      <c r="H5" s="57"/>
      <c r="I5" s="57"/>
      <c r="J5" s="57"/>
      <c r="K5" s="57"/>
      <c r="L5" s="57"/>
      <c r="M5" s="57"/>
      <c r="N5" s="57"/>
      <c r="O5" s="58"/>
      <c r="P5" s="4"/>
      <c r="Q5" s="4"/>
      <c r="R5" s="4"/>
      <c r="S5" s="4"/>
      <c r="T5" s="4"/>
      <c r="U5" s="4"/>
      <c r="V5" s="4"/>
      <c r="W5" s="4"/>
      <c r="X5" s="4"/>
    </row>
    <row r="6" ht="26.25" customHeight="1">
      <c r="A6" s="662" t="s">
        <v>5537</v>
      </c>
      <c r="B6" s="57"/>
      <c r="C6" s="57"/>
      <c r="D6" s="57"/>
      <c r="E6" s="57"/>
      <c r="F6" s="57"/>
      <c r="G6" s="57"/>
      <c r="H6" s="57"/>
      <c r="I6" s="57"/>
      <c r="J6" s="57"/>
      <c r="K6" s="57"/>
      <c r="L6" s="57"/>
      <c r="M6" s="57"/>
      <c r="N6" s="57"/>
      <c r="O6" s="58"/>
      <c r="P6" s="4"/>
      <c r="Q6" s="4"/>
      <c r="R6" s="4"/>
      <c r="S6" s="4"/>
      <c r="T6" s="4"/>
      <c r="U6" s="4"/>
      <c r="V6" s="4"/>
      <c r="W6" s="4"/>
      <c r="X6" s="4"/>
    </row>
    <row r="7" ht="38.25" customHeight="1">
      <c r="A7" s="662" t="s">
        <v>5538</v>
      </c>
      <c r="B7" s="57"/>
      <c r="C7" s="57"/>
      <c r="D7" s="57"/>
      <c r="E7" s="57"/>
      <c r="F7" s="57"/>
      <c r="G7" s="57"/>
      <c r="H7" s="57"/>
      <c r="I7" s="57"/>
      <c r="J7" s="57"/>
      <c r="K7" s="57"/>
      <c r="L7" s="57"/>
      <c r="M7" s="57"/>
      <c r="N7" s="57"/>
      <c r="O7" s="58"/>
      <c r="P7" s="4"/>
      <c r="Q7" s="4"/>
      <c r="R7" s="4"/>
      <c r="S7" s="4"/>
      <c r="T7" s="4"/>
      <c r="U7" s="4"/>
      <c r="V7" s="4"/>
      <c r="W7" s="4"/>
      <c r="X7" s="4"/>
    </row>
    <row r="8" ht="14.25" customHeight="1">
      <c r="A8" s="662" t="s">
        <v>5539</v>
      </c>
      <c r="B8" s="57"/>
      <c r="C8" s="57"/>
      <c r="D8" s="57"/>
      <c r="E8" s="57"/>
      <c r="F8" s="57"/>
      <c r="G8" s="57"/>
      <c r="H8" s="57"/>
      <c r="I8" s="57"/>
      <c r="J8" s="57"/>
      <c r="K8" s="57"/>
      <c r="L8" s="57"/>
      <c r="M8" s="57"/>
      <c r="N8" s="57"/>
      <c r="O8" s="58"/>
      <c r="P8" s="4"/>
      <c r="Q8" s="4"/>
      <c r="R8" s="4"/>
      <c r="S8" s="4"/>
      <c r="T8" s="4"/>
      <c r="U8" s="4"/>
      <c r="V8" s="4"/>
      <c r="W8" s="4"/>
      <c r="X8" s="4"/>
    </row>
    <row r="9" ht="14.25" customHeight="1">
      <c r="A9" s="662" t="s">
        <v>5540</v>
      </c>
      <c r="B9" s="57"/>
      <c r="C9" s="57"/>
      <c r="D9" s="57"/>
      <c r="E9" s="57"/>
      <c r="F9" s="57"/>
      <c r="G9" s="57"/>
      <c r="H9" s="57"/>
      <c r="I9" s="57"/>
      <c r="J9" s="57"/>
      <c r="K9" s="57"/>
      <c r="L9" s="57"/>
      <c r="M9" s="57"/>
      <c r="N9" s="57"/>
      <c r="O9" s="58"/>
      <c r="P9" s="4"/>
      <c r="Q9" s="4"/>
      <c r="R9" s="4"/>
      <c r="S9" s="4"/>
      <c r="T9" s="4"/>
      <c r="U9" s="4"/>
      <c r="V9" s="4"/>
      <c r="W9" s="4"/>
      <c r="X9" s="4"/>
    </row>
    <row r="10" ht="14.25" customHeight="1">
      <c r="A10" s="662" t="s">
        <v>5541</v>
      </c>
      <c r="B10" s="57"/>
      <c r="C10" s="57"/>
      <c r="D10" s="57"/>
      <c r="E10" s="57"/>
      <c r="F10" s="57"/>
      <c r="G10" s="57"/>
      <c r="H10" s="57"/>
      <c r="I10" s="57"/>
      <c r="J10" s="57"/>
      <c r="K10" s="57"/>
      <c r="L10" s="57"/>
      <c r="M10" s="57"/>
      <c r="N10" s="57"/>
      <c r="O10" s="58"/>
      <c r="P10" s="4"/>
      <c r="Q10" s="4"/>
      <c r="R10" s="4"/>
      <c r="S10" s="4"/>
      <c r="T10" s="4"/>
      <c r="U10" s="4"/>
      <c r="V10" s="4"/>
      <c r="W10" s="4"/>
      <c r="X10" s="4"/>
    </row>
    <row r="11" ht="240.0" customHeight="1">
      <c r="A11" s="663" t="s">
        <v>5542</v>
      </c>
      <c r="B11" s="57"/>
      <c r="C11" s="57"/>
      <c r="D11" s="57"/>
      <c r="E11" s="57"/>
      <c r="F11" s="57"/>
      <c r="G11" s="57"/>
      <c r="H11" s="57"/>
      <c r="I11" s="57"/>
      <c r="J11" s="57"/>
      <c r="K11" s="57"/>
      <c r="L11" s="57"/>
      <c r="M11" s="57"/>
      <c r="N11" s="57"/>
      <c r="O11" s="58"/>
      <c r="P11" s="4"/>
      <c r="Q11" s="4"/>
      <c r="R11" s="4"/>
      <c r="S11" s="4"/>
      <c r="T11" s="4"/>
      <c r="U11" s="4"/>
      <c r="V11" s="4"/>
      <c r="W11" s="4"/>
      <c r="X11" s="4"/>
    </row>
    <row r="12">
      <c r="A12" s="160"/>
      <c r="B12" s="161"/>
      <c r="C12" s="161"/>
      <c r="D12" s="161"/>
      <c r="E12" s="161"/>
      <c r="F12" s="161"/>
      <c r="G12" s="161"/>
      <c r="H12" s="160"/>
      <c r="I12" s="4"/>
      <c r="J12" s="4"/>
      <c r="K12" s="4"/>
      <c r="L12" s="4"/>
      <c r="M12" s="4"/>
      <c r="N12" s="4"/>
      <c r="O12" s="4"/>
      <c r="P12" s="4"/>
      <c r="Q12" s="4"/>
      <c r="R12" s="4"/>
      <c r="S12" s="4"/>
      <c r="T12" s="4"/>
      <c r="U12" s="4"/>
      <c r="V12" s="4"/>
      <c r="W12" s="4"/>
      <c r="X12" s="4"/>
    </row>
    <row r="13" ht="61.5" customHeight="1">
      <c r="A13" s="457" t="s">
        <v>7</v>
      </c>
      <c r="B13" s="68" t="s">
        <v>8</v>
      </c>
      <c r="C13" s="457" t="s">
        <v>5543</v>
      </c>
      <c r="D13" s="457" t="s">
        <v>5544</v>
      </c>
      <c r="E13" s="457" t="s">
        <v>5545</v>
      </c>
      <c r="F13" s="457" t="s">
        <v>5546</v>
      </c>
      <c r="G13" s="457" t="s">
        <v>5547</v>
      </c>
      <c r="H13" s="457" t="s">
        <v>5548</v>
      </c>
      <c r="I13" s="457" t="s">
        <v>5549</v>
      </c>
      <c r="J13" s="457" t="s">
        <v>5550</v>
      </c>
      <c r="K13" s="67" t="s">
        <v>147</v>
      </c>
      <c r="L13" s="67" t="s">
        <v>148</v>
      </c>
      <c r="M13" s="67" t="s">
        <v>149</v>
      </c>
      <c r="N13" s="457" t="s">
        <v>150</v>
      </c>
      <c r="O13" s="457" t="s">
        <v>154</v>
      </c>
      <c r="P13" s="71" t="s">
        <v>155</v>
      </c>
      <c r="Q13" s="4"/>
      <c r="R13" s="4"/>
      <c r="S13" s="4"/>
      <c r="T13" s="4"/>
      <c r="U13" s="4"/>
      <c r="V13" s="4"/>
      <c r="W13" s="4"/>
      <c r="X13" s="4"/>
    </row>
    <row r="14" ht="11.25" customHeight="1">
      <c r="A14" s="100" t="s">
        <v>5551</v>
      </c>
      <c r="B14" s="81" t="s">
        <v>52</v>
      </c>
      <c r="C14" s="95" t="s">
        <v>5552</v>
      </c>
      <c r="D14" s="503" t="s">
        <v>5553</v>
      </c>
      <c r="E14" s="503" t="s">
        <v>3689</v>
      </c>
      <c r="F14" s="503" t="s">
        <v>5554</v>
      </c>
      <c r="G14" s="503"/>
      <c r="H14" s="664" t="s">
        <v>5555</v>
      </c>
      <c r="I14" s="81"/>
      <c r="J14" s="247" t="s">
        <v>5556</v>
      </c>
      <c r="K14" s="81">
        <v>3.0</v>
      </c>
      <c r="L14" s="81">
        <v>2.0</v>
      </c>
      <c r="M14" s="81">
        <v>3.0</v>
      </c>
      <c r="N14" s="221">
        <v>40.0</v>
      </c>
      <c r="O14" s="221">
        <v>13.0</v>
      </c>
      <c r="P14" s="102" t="s">
        <v>51</v>
      </c>
      <c r="Q14" s="97"/>
      <c r="R14" s="97"/>
      <c r="S14" s="97"/>
      <c r="T14" s="97"/>
      <c r="U14" s="97"/>
      <c r="V14" s="97"/>
      <c r="W14" s="97"/>
      <c r="X14" s="97"/>
      <c r="Y14" s="166"/>
      <c r="Z14" s="166"/>
    </row>
    <row r="15" ht="11.25" customHeight="1">
      <c r="A15" s="100" t="s">
        <v>183</v>
      </c>
      <c r="B15" s="81" t="s">
        <v>52</v>
      </c>
      <c r="C15" s="95" t="s">
        <v>5557</v>
      </c>
      <c r="D15" s="503" t="s">
        <v>5558</v>
      </c>
      <c r="E15" s="503" t="s">
        <v>5559</v>
      </c>
      <c r="F15" s="503" t="s">
        <v>5560</v>
      </c>
      <c r="G15" s="503"/>
      <c r="H15" s="74" t="s">
        <v>5561</v>
      </c>
      <c r="I15" s="81" t="s">
        <v>5562</v>
      </c>
      <c r="J15" s="247" t="s">
        <v>5563</v>
      </c>
      <c r="K15" s="81"/>
      <c r="L15" s="81"/>
      <c r="M15" s="81"/>
      <c r="N15" s="413">
        <v>50.0</v>
      </c>
      <c r="O15" s="413">
        <v>75.0</v>
      </c>
      <c r="P15" s="95" t="s">
        <v>183</v>
      </c>
      <c r="Q15" s="97"/>
      <c r="R15" s="97"/>
      <c r="S15" s="97"/>
      <c r="T15" s="97"/>
      <c r="U15" s="97"/>
      <c r="V15" s="97"/>
      <c r="W15" s="97"/>
      <c r="X15" s="97"/>
      <c r="Y15" s="166"/>
      <c r="Z15" s="166"/>
    </row>
    <row r="16" ht="11.25" customHeight="1">
      <c r="A16" s="100" t="s">
        <v>183</v>
      </c>
      <c r="B16" s="81" t="s">
        <v>52</v>
      </c>
      <c r="C16" s="95" t="s">
        <v>5557</v>
      </c>
      <c r="D16" s="503" t="s">
        <v>5558</v>
      </c>
      <c r="E16" s="503" t="s">
        <v>3710</v>
      </c>
      <c r="F16" s="503" t="s">
        <v>5560</v>
      </c>
      <c r="G16" s="503"/>
      <c r="H16" s="112" t="s">
        <v>5561</v>
      </c>
      <c r="I16" s="81"/>
      <c r="J16" s="247" t="s">
        <v>5563</v>
      </c>
      <c r="K16" s="81">
        <v>3.0</v>
      </c>
      <c r="L16" s="81">
        <v>3.0</v>
      </c>
      <c r="M16" s="81">
        <v>4.0</v>
      </c>
      <c r="N16" s="413">
        <v>30.0</v>
      </c>
      <c r="O16" s="413">
        <v>15.0</v>
      </c>
      <c r="P16" s="95" t="s">
        <v>183</v>
      </c>
      <c r="Q16" s="97"/>
      <c r="R16" s="97"/>
      <c r="S16" s="97"/>
      <c r="T16" s="97"/>
      <c r="U16" s="97"/>
      <c r="V16" s="97"/>
      <c r="W16" s="97"/>
      <c r="X16" s="97"/>
      <c r="Y16" s="166"/>
      <c r="Z16" s="166"/>
    </row>
    <row r="17" ht="11.25" customHeight="1">
      <c r="A17" s="100" t="s">
        <v>5551</v>
      </c>
      <c r="B17" s="81" t="s">
        <v>52</v>
      </c>
      <c r="C17" s="95" t="s">
        <v>5552</v>
      </c>
      <c r="D17" s="503" t="s">
        <v>5553</v>
      </c>
      <c r="E17" s="503" t="s">
        <v>3689</v>
      </c>
      <c r="F17" s="503" t="s">
        <v>5554</v>
      </c>
      <c r="G17" s="503"/>
      <c r="H17" s="664" t="s">
        <v>5555</v>
      </c>
      <c r="I17" s="81"/>
      <c r="J17" s="247" t="s">
        <v>5556</v>
      </c>
      <c r="K17" s="81">
        <v>3.0</v>
      </c>
      <c r="L17" s="81">
        <v>2.0</v>
      </c>
      <c r="M17" s="81">
        <v>3.0</v>
      </c>
      <c r="N17" s="221">
        <v>40.0</v>
      </c>
      <c r="O17" s="221">
        <v>13.0</v>
      </c>
      <c r="P17" s="102" t="s">
        <v>58</v>
      </c>
      <c r="Q17" s="97"/>
      <c r="R17" s="97"/>
      <c r="S17" s="97"/>
      <c r="T17" s="97"/>
      <c r="U17" s="97"/>
      <c r="V17" s="97"/>
      <c r="W17" s="97"/>
      <c r="X17" s="97"/>
      <c r="Y17" s="166"/>
      <c r="Z17" s="166"/>
    </row>
    <row r="18" ht="11.25" customHeight="1">
      <c r="A18" s="100" t="s">
        <v>219</v>
      </c>
      <c r="B18" s="81" t="s">
        <v>52</v>
      </c>
      <c r="C18" s="95" t="s">
        <v>5564</v>
      </c>
      <c r="D18" s="503" t="s">
        <v>5553</v>
      </c>
      <c r="E18" s="503" t="s">
        <v>3689</v>
      </c>
      <c r="F18" s="503" t="s">
        <v>5565</v>
      </c>
      <c r="G18" s="503"/>
      <c r="H18" s="353" t="s">
        <v>5566</v>
      </c>
      <c r="I18" s="81"/>
      <c r="J18" s="247" t="s">
        <v>5567</v>
      </c>
      <c r="K18" s="81">
        <v>1.0</v>
      </c>
      <c r="L18" s="81">
        <v>1.0</v>
      </c>
      <c r="M18" s="81">
        <v>6.0</v>
      </c>
      <c r="N18" s="221">
        <v>60.0</v>
      </c>
      <c r="O18" s="221">
        <v>60.0</v>
      </c>
      <c r="P18" s="102" t="s">
        <v>58</v>
      </c>
      <c r="Q18" s="97"/>
      <c r="R18" s="97"/>
      <c r="S18" s="97"/>
      <c r="T18" s="97"/>
      <c r="U18" s="97"/>
      <c r="V18" s="97"/>
      <c r="W18" s="97"/>
      <c r="X18" s="97"/>
      <c r="Y18" s="166"/>
      <c r="Z18" s="166"/>
    </row>
    <row r="19" ht="11.25" customHeight="1">
      <c r="A19" s="100" t="s">
        <v>59</v>
      </c>
      <c r="B19" s="81" t="s">
        <v>52</v>
      </c>
      <c r="C19" s="95" t="s">
        <v>5568</v>
      </c>
      <c r="D19" s="503" t="s">
        <v>5553</v>
      </c>
      <c r="E19" s="503" t="s">
        <v>3697</v>
      </c>
      <c r="F19" s="503" t="s">
        <v>5569</v>
      </c>
      <c r="G19" s="503"/>
      <c r="H19" s="151" t="s">
        <v>5570</v>
      </c>
      <c r="I19" s="81" t="s">
        <v>3705</v>
      </c>
      <c r="J19" s="247" t="s">
        <v>5571</v>
      </c>
      <c r="K19" s="81"/>
      <c r="L19" s="81"/>
      <c r="M19" s="81"/>
      <c r="N19" s="413">
        <v>150.0</v>
      </c>
      <c r="O19" s="413">
        <v>150.0</v>
      </c>
      <c r="P19" s="95" t="s">
        <v>59</v>
      </c>
      <c r="Q19" s="97"/>
      <c r="R19" s="97"/>
      <c r="S19" s="97"/>
      <c r="T19" s="97"/>
      <c r="U19" s="97"/>
      <c r="V19" s="97"/>
      <c r="W19" s="97"/>
      <c r="X19" s="97"/>
      <c r="Y19" s="166"/>
      <c r="Z19" s="166"/>
    </row>
    <row r="20" ht="11.25" customHeight="1">
      <c r="A20" s="100" t="s">
        <v>5572</v>
      </c>
      <c r="B20" s="81" t="s">
        <v>52</v>
      </c>
      <c r="C20" s="95" t="s">
        <v>5568</v>
      </c>
      <c r="D20" s="503" t="s">
        <v>5553</v>
      </c>
      <c r="E20" s="503" t="s">
        <v>3710</v>
      </c>
      <c r="F20" s="503" t="s">
        <v>5569</v>
      </c>
      <c r="G20" s="503"/>
      <c r="H20" s="151" t="s">
        <v>5570</v>
      </c>
      <c r="I20" s="503" t="s">
        <v>3710</v>
      </c>
      <c r="J20" s="247" t="s">
        <v>5571</v>
      </c>
      <c r="K20" s="81">
        <v>3.0</v>
      </c>
      <c r="L20" s="81">
        <v>2.0</v>
      </c>
      <c r="M20" s="81">
        <v>3.0</v>
      </c>
      <c r="N20" s="413">
        <v>45.0</v>
      </c>
      <c r="O20" s="413">
        <v>15.0</v>
      </c>
      <c r="P20" s="95" t="s">
        <v>59</v>
      </c>
      <c r="Q20" s="97"/>
      <c r="R20" s="97"/>
      <c r="S20" s="97"/>
      <c r="T20" s="97"/>
      <c r="U20" s="97"/>
      <c r="V20" s="97"/>
      <c r="W20" s="97"/>
      <c r="X20" s="97"/>
      <c r="Y20" s="166"/>
      <c r="Z20" s="166"/>
    </row>
    <row r="21" ht="11.25" customHeight="1">
      <c r="A21" s="100" t="s">
        <v>5573</v>
      </c>
      <c r="B21" s="81" t="s">
        <v>52</v>
      </c>
      <c r="C21" s="95" t="s">
        <v>5568</v>
      </c>
      <c r="D21" s="503" t="s">
        <v>5553</v>
      </c>
      <c r="E21" s="503" t="s">
        <v>3710</v>
      </c>
      <c r="F21" s="503" t="s">
        <v>5569</v>
      </c>
      <c r="G21" s="503"/>
      <c r="H21" s="151" t="s">
        <v>5570</v>
      </c>
      <c r="I21" s="503" t="s">
        <v>3710</v>
      </c>
      <c r="J21" s="247" t="s">
        <v>5571</v>
      </c>
      <c r="K21" s="81">
        <v>2.0</v>
      </c>
      <c r="L21" s="81">
        <v>2.0</v>
      </c>
      <c r="M21" s="81">
        <v>2.0</v>
      </c>
      <c r="N21" s="413">
        <v>30.0</v>
      </c>
      <c r="O21" s="413">
        <v>15.0</v>
      </c>
      <c r="P21" s="95" t="s">
        <v>59</v>
      </c>
      <c r="Q21" s="97"/>
      <c r="R21" s="97"/>
      <c r="S21" s="97"/>
      <c r="T21" s="97"/>
      <c r="U21" s="97"/>
      <c r="V21" s="97"/>
      <c r="W21" s="97"/>
      <c r="X21" s="97"/>
      <c r="Y21" s="166"/>
      <c r="Z21" s="166"/>
    </row>
    <row r="22" ht="11.25" customHeight="1">
      <c r="A22" s="100" t="s">
        <v>59</v>
      </c>
      <c r="B22" s="81" t="s">
        <v>52</v>
      </c>
      <c r="C22" s="95" t="s">
        <v>5574</v>
      </c>
      <c r="D22" s="503" t="s">
        <v>5553</v>
      </c>
      <c r="E22" s="503" t="s">
        <v>5575</v>
      </c>
      <c r="F22" s="503" t="s">
        <v>5569</v>
      </c>
      <c r="G22" s="503"/>
      <c r="H22" s="172" t="s">
        <v>5576</v>
      </c>
      <c r="I22" s="81" t="s">
        <v>5562</v>
      </c>
      <c r="J22" s="247" t="s">
        <v>5577</v>
      </c>
      <c r="K22" s="214"/>
      <c r="L22" s="214"/>
      <c r="M22" s="214"/>
      <c r="N22" s="413">
        <v>75.0</v>
      </c>
      <c r="O22" s="413">
        <v>75.0</v>
      </c>
      <c r="P22" s="95" t="s">
        <v>59</v>
      </c>
      <c r="Q22" s="97"/>
      <c r="R22" s="97"/>
      <c r="S22" s="97"/>
      <c r="T22" s="97"/>
      <c r="U22" s="97"/>
      <c r="V22" s="97"/>
      <c r="W22" s="97"/>
      <c r="X22" s="97"/>
      <c r="Y22" s="166"/>
      <c r="Z22" s="166"/>
    </row>
    <row r="23" ht="11.25" customHeight="1">
      <c r="A23" s="100" t="s">
        <v>5578</v>
      </c>
      <c r="B23" s="81" t="s">
        <v>52</v>
      </c>
      <c r="C23" s="95" t="s">
        <v>5579</v>
      </c>
      <c r="D23" s="94" t="s">
        <v>5580</v>
      </c>
      <c r="E23" s="503" t="s">
        <v>3710</v>
      </c>
      <c r="F23" s="503" t="s">
        <v>5569</v>
      </c>
      <c r="G23" s="94"/>
      <c r="H23" s="172" t="s">
        <v>5581</v>
      </c>
      <c r="I23" s="503" t="s">
        <v>3710</v>
      </c>
      <c r="J23" s="250" t="s">
        <v>5582</v>
      </c>
      <c r="K23" s="81">
        <v>2.0</v>
      </c>
      <c r="L23" s="81">
        <v>1.0</v>
      </c>
      <c r="M23" s="81">
        <v>2.0</v>
      </c>
      <c r="N23" s="665">
        <v>30.0</v>
      </c>
      <c r="O23" s="587">
        <v>15.0</v>
      </c>
      <c r="P23" s="95" t="s">
        <v>59</v>
      </c>
      <c r="Q23" s="97"/>
      <c r="R23" s="97"/>
      <c r="S23" s="97"/>
      <c r="T23" s="97"/>
      <c r="U23" s="97"/>
      <c r="V23" s="97"/>
      <c r="W23" s="97"/>
      <c r="X23" s="97"/>
      <c r="Y23" s="166"/>
      <c r="Z23" s="166"/>
    </row>
    <row r="24" ht="11.25" customHeight="1">
      <c r="A24" s="100" t="s">
        <v>5583</v>
      </c>
      <c r="B24" s="81" t="s">
        <v>52</v>
      </c>
      <c r="C24" s="95" t="s">
        <v>5579</v>
      </c>
      <c r="D24" s="94" t="s">
        <v>5580</v>
      </c>
      <c r="E24" s="503" t="s">
        <v>3710</v>
      </c>
      <c r="F24" s="503" t="s">
        <v>5569</v>
      </c>
      <c r="G24" s="94"/>
      <c r="H24" s="172" t="s">
        <v>5581</v>
      </c>
      <c r="I24" s="503" t="s">
        <v>3710</v>
      </c>
      <c r="J24" s="250" t="s">
        <v>5582</v>
      </c>
      <c r="K24" s="81">
        <v>3.0</v>
      </c>
      <c r="L24" s="81">
        <v>2.0</v>
      </c>
      <c r="M24" s="81">
        <v>3.0</v>
      </c>
      <c r="N24" s="666">
        <v>30.0</v>
      </c>
      <c r="O24" s="413">
        <v>10.0</v>
      </c>
      <c r="P24" s="95" t="s">
        <v>59</v>
      </c>
      <c r="Q24" s="97"/>
      <c r="R24" s="97"/>
      <c r="S24" s="97"/>
      <c r="T24" s="97"/>
      <c r="U24" s="97"/>
      <c r="V24" s="97"/>
      <c r="W24" s="97"/>
      <c r="X24" s="97"/>
      <c r="Y24" s="166"/>
      <c r="Z24" s="166"/>
    </row>
    <row r="25" ht="11.25" customHeight="1">
      <c r="A25" s="100" t="s">
        <v>5584</v>
      </c>
      <c r="B25" s="81" t="s">
        <v>52</v>
      </c>
      <c r="C25" s="95" t="s">
        <v>5585</v>
      </c>
      <c r="D25" s="503" t="s">
        <v>5553</v>
      </c>
      <c r="E25" s="503" t="s">
        <v>3710</v>
      </c>
      <c r="F25" s="503" t="s">
        <v>5586</v>
      </c>
      <c r="G25" s="94"/>
      <c r="H25" s="172" t="s">
        <v>5587</v>
      </c>
      <c r="I25" s="503" t="s">
        <v>3710</v>
      </c>
      <c r="J25" s="250" t="s">
        <v>5588</v>
      </c>
      <c r="K25" s="81">
        <v>4.0</v>
      </c>
      <c r="L25" s="81">
        <v>2.0</v>
      </c>
      <c r="M25" s="81">
        <v>4.0</v>
      </c>
      <c r="N25" s="666">
        <v>45.0</v>
      </c>
      <c r="O25" s="413">
        <v>11.25</v>
      </c>
      <c r="P25" s="99" t="s">
        <v>59</v>
      </c>
      <c r="Q25" s="97"/>
      <c r="R25" s="97"/>
      <c r="S25" s="97"/>
      <c r="T25" s="97"/>
      <c r="U25" s="97"/>
      <c r="V25" s="97"/>
      <c r="W25" s="97"/>
      <c r="X25" s="97"/>
      <c r="Y25" s="166"/>
      <c r="Z25" s="166"/>
    </row>
    <row r="26" ht="11.25" customHeight="1">
      <c r="A26" s="100" t="s">
        <v>5589</v>
      </c>
      <c r="B26" s="81" t="s">
        <v>52</v>
      </c>
      <c r="C26" s="95" t="s">
        <v>5590</v>
      </c>
      <c r="D26" s="503" t="s">
        <v>5591</v>
      </c>
      <c r="E26" s="503" t="s">
        <v>3705</v>
      </c>
      <c r="F26" s="503" t="s">
        <v>5592</v>
      </c>
      <c r="G26" s="503" t="s">
        <v>5593</v>
      </c>
      <c r="H26" s="151" t="s">
        <v>5594</v>
      </c>
      <c r="I26" s="81" t="s">
        <v>5595</v>
      </c>
      <c r="J26" s="247" t="s">
        <v>5596</v>
      </c>
      <c r="K26" s="81">
        <v>1.0</v>
      </c>
      <c r="L26" s="81">
        <v>1.0</v>
      </c>
      <c r="M26" s="81">
        <v>1.0</v>
      </c>
      <c r="N26" s="413">
        <v>150.0</v>
      </c>
      <c r="O26" s="413">
        <v>150.0</v>
      </c>
      <c r="P26" s="95" t="s">
        <v>5589</v>
      </c>
      <c r="Q26" s="97"/>
      <c r="R26" s="97"/>
      <c r="S26" s="97"/>
      <c r="T26" s="97"/>
      <c r="U26" s="97"/>
      <c r="V26" s="97"/>
      <c r="W26" s="97"/>
      <c r="X26" s="97"/>
      <c r="Y26" s="166"/>
      <c r="Z26" s="166"/>
    </row>
    <row r="27" ht="11.25" customHeight="1">
      <c r="A27" s="100" t="s">
        <v>5589</v>
      </c>
      <c r="B27" s="81" t="s">
        <v>52</v>
      </c>
      <c r="C27" s="95" t="s">
        <v>5590</v>
      </c>
      <c r="D27" s="503" t="s">
        <v>5591</v>
      </c>
      <c r="E27" s="503" t="s">
        <v>3689</v>
      </c>
      <c r="F27" s="503" t="s">
        <v>5592</v>
      </c>
      <c r="G27" s="503" t="s">
        <v>5593</v>
      </c>
      <c r="H27" s="74" t="s">
        <v>5594</v>
      </c>
      <c r="I27" s="81" t="s">
        <v>5597</v>
      </c>
      <c r="J27" s="247" t="s">
        <v>5596</v>
      </c>
      <c r="K27" s="81">
        <v>1.0</v>
      </c>
      <c r="L27" s="81">
        <v>1.0</v>
      </c>
      <c r="M27" s="81">
        <v>1.0</v>
      </c>
      <c r="N27" s="413">
        <v>30.0</v>
      </c>
      <c r="O27" s="413">
        <v>30.0</v>
      </c>
      <c r="P27" s="95" t="s">
        <v>5589</v>
      </c>
      <c r="Q27" s="97"/>
      <c r="R27" s="97"/>
      <c r="S27" s="97"/>
      <c r="T27" s="97"/>
      <c r="U27" s="97"/>
      <c r="V27" s="97"/>
      <c r="W27" s="97"/>
      <c r="X27" s="97"/>
      <c r="Y27" s="166"/>
      <c r="Z27" s="166"/>
    </row>
    <row r="28" ht="11.25" customHeight="1">
      <c r="A28" s="100" t="s">
        <v>65</v>
      </c>
      <c r="B28" s="81" t="s">
        <v>52</v>
      </c>
      <c r="C28" s="95" t="s">
        <v>5598</v>
      </c>
      <c r="D28" s="503" t="s">
        <v>5599</v>
      </c>
      <c r="E28" s="503" t="s">
        <v>3705</v>
      </c>
      <c r="F28" s="503" t="s">
        <v>5560</v>
      </c>
      <c r="G28" s="503" t="s">
        <v>5600</v>
      </c>
      <c r="H28" s="74" t="s">
        <v>5601</v>
      </c>
      <c r="I28" s="81" t="s">
        <v>5562</v>
      </c>
      <c r="J28" s="247" t="s">
        <v>5602</v>
      </c>
      <c r="K28" s="81"/>
      <c r="L28" s="81"/>
      <c r="M28" s="81"/>
      <c r="N28" s="413">
        <v>50.0</v>
      </c>
      <c r="O28" s="413">
        <v>50.0</v>
      </c>
      <c r="P28" s="95" t="s">
        <v>65</v>
      </c>
      <c r="Q28" s="97"/>
      <c r="R28" s="97"/>
      <c r="S28" s="97"/>
      <c r="T28" s="97"/>
      <c r="U28" s="97"/>
      <c r="V28" s="97"/>
      <c r="W28" s="97"/>
      <c r="X28" s="97"/>
      <c r="Y28" s="166"/>
      <c r="Z28" s="166"/>
    </row>
    <row r="29" ht="11.25" customHeight="1">
      <c r="A29" s="100" t="s">
        <v>5603</v>
      </c>
      <c r="B29" s="81" t="s">
        <v>52</v>
      </c>
      <c r="C29" s="81" t="s">
        <v>5604</v>
      </c>
      <c r="D29" s="503" t="s">
        <v>5553</v>
      </c>
      <c r="E29" s="503" t="s">
        <v>3705</v>
      </c>
      <c r="F29" s="503" t="s">
        <v>5605</v>
      </c>
      <c r="G29" s="503" t="s">
        <v>5606</v>
      </c>
      <c r="H29" s="151" t="s">
        <v>5607</v>
      </c>
      <c r="I29" s="81" t="s">
        <v>5595</v>
      </c>
      <c r="J29" s="247" t="s">
        <v>5608</v>
      </c>
      <c r="K29" s="81"/>
      <c r="L29" s="81"/>
      <c r="M29" s="81"/>
      <c r="N29" s="221">
        <v>50.0</v>
      </c>
      <c r="O29" s="221">
        <v>112.5</v>
      </c>
      <c r="P29" s="95" t="s">
        <v>5603</v>
      </c>
      <c r="Q29" s="97"/>
      <c r="R29" s="97"/>
      <c r="S29" s="97"/>
      <c r="T29" s="97"/>
      <c r="U29" s="97"/>
      <c r="V29" s="97"/>
      <c r="W29" s="97"/>
      <c r="X29" s="97"/>
      <c r="Y29" s="166"/>
      <c r="Z29" s="166"/>
    </row>
    <row r="30" ht="11.25" customHeight="1">
      <c r="A30" s="100" t="s">
        <v>5603</v>
      </c>
      <c r="B30" s="81" t="s">
        <v>52</v>
      </c>
      <c r="C30" s="81" t="s">
        <v>5609</v>
      </c>
      <c r="D30" s="503" t="s">
        <v>5553</v>
      </c>
      <c r="E30" s="503" t="s">
        <v>3705</v>
      </c>
      <c r="F30" s="503" t="s">
        <v>5610</v>
      </c>
      <c r="G30" s="503" t="s">
        <v>5606</v>
      </c>
      <c r="H30" s="219" t="s">
        <v>5611</v>
      </c>
      <c r="I30" s="81" t="s">
        <v>5595</v>
      </c>
      <c r="J30" s="250" t="s">
        <v>5612</v>
      </c>
      <c r="K30" s="503"/>
      <c r="L30" s="503"/>
      <c r="M30" s="503"/>
      <c r="N30" s="221">
        <v>50.0</v>
      </c>
      <c r="O30" s="221">
        <v>112.5</v>
      </c>
      <c r="P30" s="95" t="s">
        <v>5603</v>
      </c>
      <c r="Q30" s="97"/>
      <c r="R30" s="97"/>
      <c r="S30" s="97"/>
      <c r="T30" s="97"/>
      <c r="U30" s="97"/>
      <c r="V30" s="97"/>
      <c r="W30" s="97"/>
      <c r="X30" s="97"/>
      <c r="Y30" s="166"/>
      <c r="Z30" s="166"/>
    </row>
    <row r="31" ht="11.25" customHeight="1">
      <c r="A31" s="100" t="s">
        <v>71</v>
      </c>
      <c r="B31" s="81" t="s">
        <v>52</v>
      </c>
      <c r="C31" s="323" t="s">
        <v>5604</v>
      </c>
      <c r="D31" s="502" t="s">
        <v>5553</v>
      </c>
      <c r="E31" s="502" t="s">
        <v>3705</v>
      </c>
      <c r="F31" s="502" t="s">
        <v>5569</v>
      </c>
      <c r="G31" s="502" t="s">
        <v>5606</v>
      </c>
      <c r="H31" s="189" t="s">
        <v>5607</v>
      </c>
      <c r="I31" s="323" t="s">
        <v>5595</v>
      </c>
      <c r="J31" s="542" t="s">
        <v>5608</v>
      </c>
      <c r="K31" s="323"/>
      <c r="L31" s="323"/>
      <c r="M31" s="323"/>
      <c r="N31" s="324">
        <v>50.0</v>
      </c>
      <c r="O31" s="324">
        <v>112.5</v>
      </c>
      <c r="P31" s="95" t="s">
        <v>71</v>
      </c>
      <c r="Q31" s="97"/>
      <c r="R31" s="97"/>
      <c r="S31" s="97"/>
      <c r="T31" s="97"/>
      <c r="U31" s="97"/>
      <c r="V31" s="97"/>
      <c r="W31" s="97"/>
      <c r="X31" s="97"/>
      <c r="Y31" s="166"/>
      <c r="Z31" s="166"/>
    </row>
    <row r="32" ht="11.25" customHeight="1">
      <c r="A32" s="100" t="s">
        <v>71</v>
      </c>
      <c r="B32" s="81" t="s">
        <v>52</v>
      </c>
      <c r="C32" s="323" t="s">
        <v>5613</v>
      </c>
      <c r="D32" s="502" t="s">
        <v>5553</v>
      </c>
      <c r="E32" s="502" t="s">
        <v>3705</v>
      </c>
      <c r="F32" s="499" t="s">
        <v>5614</v>
      </c>
      <c r="G32" s="499"/>
      <c r="H32" s="189" t="s">
        <v>5615</v>
      </c>
      <c r="I32" s="323" t="s">
        <v>5595</v>
      </c>
      <c r="J32" s="501" t="s">
        <v>5616</v>
      </c>
      <c r="K32" s="502"/>
      <c r="L32" s="502"/>
      <c r="M32" s="502"/>
      <c r="N32" s="324">
        <v>50.0</v>
      </c>
      <c r="O32" s="324">
        <v>50.0</v>
      </c>
      <c r="P32" s="95" t="s">
        <v>71</v>
      </c>
      <c r="Q32" s="97"/>
      <c r="R32" s="97"/>
      <c r="S32" s="97"/>
      <c r="T32" s="97"/>
      <c r="U32" s="97"/>
      <c r="V32" s="97"/>
      <c r="W32" s="97"/>
      <c r="X32" s="97"/>
      <c r="Y32" s="166"/>
      <c r="Z32" s="166"/>
    </row>
    <row r="33" ht="11.25" customHeight="1">
      <c r="A33" s="100" t="s">
        <v>71</v>
      </c>
      <c r="B33" s="81" t="s">
        <v>52</v>
      </c>
      <c r="C33" s="323" t="s">
        <v>5617</v>
      </c>
      <c r="D33" s="502" t="s">
        <v>5618</v>
      </c>
      <c r="E33" s="502" t="s">
        <v>3705</v>
      </c>
      <c r="F33" s="499" t="s">
        <v>5619</v>
      </c>
      <c r="G33" s="499"/>
      <c r="H33" s="626" t="s">
        <v>5620</v>
      </c>
      <c r="I33" s="323" t="s">
        <v>5595</v>
      </c>
      <c r="J33" s="501" t="s">
        <v>5621</v>
      </c>
      <c r="K33" s="502"/>
      <c r="L33" s="502"/>
      <c r="M33" s="502"/>
      <c r="N33" s="324">
        <v>50.0</v>
      </c>
      <c r="O33" s="324">
        <v>50.0</v>
      </c>
      <c r="P33" s="95" t="s">
        <v>71</v>
      </c>
      <c r="Q33" s="97"/>
      <c r="R33" s="97"/>
      <c r="S33" s="97"/>
      <c r="T33" s="97"/>
      <c r="U33" s="97"/>
      <c r="V33" s="97"/>
      <c r="W33" s="97"/>
      <c r="X33" s="97"/>
      <c r="Y33" s="166"/>
      <c r="Z33" s="166"/>
    </row>
    <row r="34" ht="11.25" customHeight="1">
      <c r="A34" s="100" t="s">
        <v>73</v>
      </c>
      <c r="B34" s="534" t="s">
        <v>52</v>
      </c>
      <c r="C34" s="95" t="s">
        <v>5622</v>
      </c>
      <c r="D34" s="503" t="s">
        <v>5558</v>
      </c>
      <c r="E34" s="503" t="s">
        <v>5623</v>
      </c>
      <c r="F34" s="503" t="s">
        <v>5624</v>
      </c>
      <c r="G34" s="503">
        <v>200.0</v>
      </c>
      <c r="H34" s="151" t="s">
        <v>5625</v>
      </c>
      <c r="I34" s="81" t="s">
        <v>5562</v>
      </c>
      <c r="J34" s="247" t="s">
        <v>5626</v>
      </c>
      <c r="K34" s="81"/>
      <c r="L34" s="81">
        <v>4.0</v>
      </c>
      <c r="M34" s="81"/>
      <c r="N34" s="413">
        <v>50.0</v>
      </c>
      <c r="O34" s="413">
        <v>50.0</v>
      </c>
      <c r="P34" s="95" t="s">
        <v>73</v>
      </c>
      <c r="Q34" s="97"/>
      <c r="R34" s="97"/>
      <c r="S34" s="97"/>
      <c r="T34" s="97"/>
      <c r="U34" s="97"/>
      <c r="V34" s="97"/>
      <c r="W34" s="97"/>
      <c r="X34" s="97"/>
      <c r="Y34" s="166"/>
      <c r="Z34" s="166"/>
    </row>
    <row r="35" ht="11.25" customHeight="1">
      <c r="A35" s="228" t="s">
        <v>5627</v>
      </c>
      <c r="B35" s="214" t="s">
        <v>5628</v>
      </c>
      <c r="C35" s="101" t="s">
        <v>5629</v>
      </c>
      <c r="D35" s="503" t="s">
        <v>5630</v>
      </c>
      <c r="E35" s="503" t="s">
        <v>3710</v>
      </c>
      <c r="F35" s="503" t="s">
        <v>5631</v>
      </c>
      <c r="G35" s="503" t="s">
        <v>5632</v>
      </c>
      <c r="H35" s="219"/>
      <c r="I35" s="81" t="s">
        <v>800</v>
      </c>
      <c r="J35" s="247" t="s">
        <v>5633</v>
      </c>
      <c r="K35" s="81">
        <v>2.0</v>
      </c>
      <c r="L35" s="81">
        <v>1.0</v>
      </c>
      <c r="M35" s="81">
        <v>2.0</v>
      </c>
      <c r="N35" s="413">
        <v>20.0</v>
      </c>
      <c r="O35" s="413">
        <v>10.0</v>
      </c>
      <c r="P35" s="99" t="s">
        <v>5627</v>
      </c>
      <c r="Q35" s="97"/>
      <c r="R35" s="97"/>
      <c r="S35" s="97"/>
      <c r="T35" s="97"/>
      <c r="U35" s="97"/>
      <c r="V35" s="97"/>
      <c r="W35" s="97"/>
      <c r="X35" s="97"/>
      <c r="Y35" s="166"/>
      <c r="Z35" s="166"/>
    </row>
    <row r="36" ht="11.25" customHeight="1">
      <c r="A36" s="100" t="s">
        <v>5627</v>
      </c>
      <c r="B36" s="81" t="s">
        <v>5628</v>
      </c>
      <c r="C36" s="81" t="s">
        <v>5634</v>
      </c>
      <c r="D36" s="503" t="s">
        <v>5630</v>
      </c>
      <c r="E36" s="503" t="s">
        <v>3710</v>
      </c>
      <c r="F36" s="503" t="s">
        <v>5635</v>
      </c>
      <c r="G36" s="503" t="s">
        <v>5632</v>
      </c>
      <c r="H36" s="81"/>
      <c r="I36" s="81" t="s">
        <v>800</v>
      </c>
      <c r="J36" s="247" t="s">
        <v>5636</v>
      </c>
      <c r="K36" s="81">
        <v>2.0</v>
      </c>
      <c r="L36" s="81">
        <v>1.0</v>
      </c>
      <c r="M36" s="81">
        <v>2.0</v>
      </c>
      <c r="N36" s="413">
        <v>20.0</v>
      </c>
      <c r="O36" s="413">
        <v>15.0</v>
      </c>
      <c r="P36" s="95" t="s">
        <v>5627</v>
      </c>
      <c r="Q36" s="97"/>
      <c r="R36" s="97"/>
      <c r="S36" s="97"/>
      <c r="T36" s="97"/>
      <c r="U36" s="97"/>
      <c r="V36" s="97"/>
      <c r="W36" s="97"/>
      <c r="X36" s="97"/>
      <c r="Y36" s="166"/>
      <c r="Z36" s="166"/>
    </row>
    <row r="37" ht="11.25" customHeight="1">
      <c r="A37" s="100" t="s">
        <v>5627</v>
      </c>
      <c r="B37" s="81" t="s">
        <v>5628</v>
      </c>
      <c r="C37" s="81" t="s">
        <v>5637</v>
      </c>
      <c r="D37" s="94" t="s">
        <v>5630</v>
      </c>
      <c r="E37" s="94" t="s">
        <v>3710</v>
      </c>
      <c r="F37" s="94" t="s">
        <v>5638</v>
      </c>
      <c r="G37" s="94" t="s">
        <v>5632</v>
      </c>
      <c r="H37" s="219" t="s">
        <v>5639</v>
      </c>
      <c r="I37" s="82" t="s">
        <v>800</v>
      </c>
      <c r="J37" s="250" t="s">
        <v>5640</v>
      </c>
      <c r="K37" s="503">
        <v>5.0</v>
      </c>
      <c r="L37" s="503">
        <v>3.0</v>
      </c>
      <c r="M37" s="503">
        <v>5.0</v>
      </c>
      <c r="N37" s="413">
        <v>20.0</v>
      </c>
      <c r="O37" s="413">
        <v>10.0</v>
      </c>
      <c r="P37" s="95" t="s">
        <v>5627</v>
      </c>
      <c r="Q37" s="97"/>
      <c r="R37" s="97"/>
      <c r="S37" s="97"/>
      <c r="T37" s="97"/>
      <c r="U37" s="97"/>
      <c r="V37" s="97"/>
      <c r="W37" s="97"/>
      <c r="X37" s="97"/>
      <c r="Y37" s="166"/>
      <c r="Z37" s="166"/>
    </row>
    <row r="38" ht="11.25" customHeight="1">
      <c r="A38" s="100" t="s">
        <v>78</v>
      </c>
      <c r="B38" s="81" t="s">
        <v>52</v>
      </c>
      <c r="C38" s="95" t="s">
        <v>5604</v>
      </c>
      <c r="D38" s="503" t="s">
        <v>5553</v>
      </c>
      <c r="E38" s="503" t="s">
        <v>3705</v>
      </c>
      <c r="F38" s="503" t="s">
        <v>5569</v>
      </c>
      <c r="G38" s="503" t="s">
        <v>5606</v>
      </c>
      <c r="H38" s="151" t="s">
        <v>5607</v>
      </c>
      <c r="I38" s="81" t="s">
        <v>5595</v>
      </c>
      <c r="J38" s="247" t="s">
        <v>5608</v>
      </c>
      <c r="K38" s="81"/>
      <c r="L38" s="81"/>
      <c r="M38" s="81"/>
      <c r="N38" s="221">
        <v>50.0</v>
      </c>
      <c r="O38" s="221">
        <v>112.5</v>
      </c>
      <c r="P38" s="95" t="s">
        <v>78</v>
      </c>
      <c r="Q38" s="97"/>
      <c r="R38" s="97"/>
      <c r="S38" s="97"/>
      <c r="T38" s="97"/>
      <c r="U38" s="97"/>
      <c r="V38" s="97"/>
      <c r="W38" s="97"/>
      <c r="X38" s="97"/>
      <c r="Y38" s="166"/>
      <c r="Z38" s="166"/>
    </row>
    <row r="39" ht="11.25" customHeight="1">
      <c r="A39" s="100" t="s">
        <v>78</v>
      </c>
      <c r="B39" s="81" t="s">
        <v>52</v>
      </c>
      <c r="C39" s="95" t="s">
        <v>5613</v>
      </c>
      <c r="D39" s="503" t="s">
        <v>5553</v>
      </c>
      <c r="E39" s="503" t="s">
        <v>3705</v>
      </c>
      <c r="F39" s="94" t="s">
        <v>5614</v>
      </c>
      <c r="G39" s="94"/>
      <c r="H39" s="219" t="s">
        <v>5615</v>
      </c>
      <c r="I39" s="81" t="s">
        <v>5595</v>
      </c>
      <c r="J39" s="250" t="s">
        <v>5616</v>
      </c>
      <c r="K39" s="503"/>
      <c r="L39" s="503"/>
      <c r="M39" s="503"/>
      <c r="N39" s="221">
        <v>50.0</v>
      </c>
      <c r="O39" s="221">
        <v>50.0</v>
      </c>
      <c r="P39" s="95" t="s">
        <v>78</v>
      </c>
      <c r="Q39" s="97"/>
      <c r="R39" s="97"/>
      <c r="S39" s="97"/>
      <c r="T39" s="97"/>
      <c r="U39" s="97"/>
      <c r="V39" s="97"/>
      <c r="W39" s="97"/>
      <c r="X39" s="97"/>
      <c r="Y39" s="166"/>
      <c r="Z39" s="166"/>
    </row>
    <row r="40" ht="11.25" customHeight="1">
      <c r="A40" s="190" t="s">
        <v>5641</v>
      </c>
      <c r="B40" s="493" t="s">
        <v>52</v>
      </c>
      <c r="C40" s="95" t="s">
        <v>5622</v>
      </c>
      <c r="D40" s="502" t="s">
        <v>5558</v>
      </c>
      <c r="E40" s="502" t="s">
        <v>3697</v>
      </c>
      <c r="F40" s="502" t="s">
        <v>5614</v>
      </c>
      <c r="G40" s="502">
        <v>200.0</v>
      </c>
      <c r="H40" s="151" t="s">
        <v>5625</v>
      </c>
      <c r="I40" s="323" t="s">
        <v>5642</v>
      </c>
      <c r="J40" s="542" t="s">
        <v>5626</v>
      </c>
      <c r="K40" s="81"/>
      <c r="L40" s="323">
        <v>4.0</v>
      </c>
      <c r="M40" s="81"/>
      <c r="N40" s="324">
        <v>50.0</v>
      </c>
      <c r="O40" s="324">
        <v>50.0</v>
      </c>
      <c r="P40" s="336" t="s">
        <v>5641</v>
      </c>
      <c r="Q40" s="97"/>
      <c r="R40" s="97"/>
      <c r="S40" s="97"/>
      <c r="T40" s="97"/>
      <c r="U40" s="97"/>
      <c r="V40" s="97"/>
      <c r="W40" s="97"/>
      <c r="X40" s="97"/>
      <c r="Y40" s="166"/>
      <c r="Z40" s="166"/>
    </row>
    <row r="41" ht="11.25" customHeight="1">
      <c r="A41" s="136" t="s">
        <v>84</v>
      </c>
      <c r="B41" s="323" t="s">
        <v>52</v>
      </c>
      <c r="C41" s="323" t="s">
        <v>5643</v>
      </c>
      <c r="D41" s="502" t="s">
        <v>5599</v>
      </c>
      <c r="E41" s="502" t="s">
        <v>3710</v>
      </c>
      <c r="F41" s="502" t="s">
        <v>5644</v>
      </c>
      <c r="G41" s="502" t="s">
        <v>5593</v>
      </c>
      <c r="H41" s="667" t="s">
        <v>5645</v>
      </c>
      <c r="I41" s="323"/>
      <c r="J41" s="542" t="s">
        <v>5646</v>
      </c>
      <c r="K41" s="323">
        <v>4.0</v>
      </c>
      <c r="L41" s="323">
        <v>1.0</v>
      </c>
      <c r="M41" s="323">
        <v>4.0</v>
      </c>
      <c r="N41" s="324">
        <v>120.0</v>
      </c>
      <c r="O41" s="324">
        <v>60.0</v>
      </c>
      <c r="P41" s="102" t="s">
        <v>84</v>
      </c>
      <c r="Q41" s="97"/>
      <c r="R41" s="97"/>
      <c r="S41" s="97"/>
      <c r="T41" s="97"/>
      <c r="U41" s="97"/>
      <c r="V41" s="97"/>
      <c r="W41" s="97"/>
      <c r="X41" s="97"/>
      <c r="Y41" s="166"/>
      <c r="Z41" s="166"/>
    </row>
    <row r="42" ht="11.25" customHeight="1">
      <c r="A42" s="136" t="s">
        <v>84</v>
      </c>
      <c r="B42" s="323" t="s">
        <v>52</v>
      </c>
      <c r="C42" s="323" t="s">
        <v>5643</v>
      </c>
      <c r="D42" s="502" t="s">
        <v>5599</v>
      </c>
      <c r="E42" s="502" t="s">
        <v>3710</v>
      </c>
      <c r="F42" s="502" t="s">
        <v>5644</v>
      </c>
      <c r="G42" s="502" t="s">
        <v>5593</v>
      </c>
      <c r="H42" s="667" t="s">
        <v>5645</v>
      </c>
      <c r="I42" s="323"/>
      <c r="J42" s="542" t="s">
        <v>5646</v>
      </c>
      <c r="K42" s="323">
        <v>3.0</v>
      </c>
      <c r="L42" s="323">
        <v>1.0</v>
      </c>
      <c r="M42" s="323">
        <v>3.0</v>
      </c>
      <c r="N42" s="324">
        <v>80.0</v>
      </c>
      <c r="O42" s="324">
        <v>40.0</v>
      </c>
      <c r="P42" s="102" t="s">
        <v>84</v>
      </c>
      <c r="Q42" s="97"/>
      <c r="R42" s="97"/>
      <c r="S42" s="97"/>
      <c r="T42" s="97"/>
      <c r="U42" s="97"/>
      <c r="V42" s="97"/>
      <c r="W42" s="97"/>
      <c r="X42" s="97"/>
      <c r="Y42" s="166"/>
      <c r="Z42" s="166"/>
    </row>
    <row r="43" ht="11.25" customHeight="1">
      <c r="A43" s="190" t="s">
        <v>5022</v>
      </c>
      <c r="B43" s="323" t="s">
        <v>5647</v>
      </c>
      <c r="C43" s="336" t="s">
        <v>5648</v>
      </c>
      <c r="D43" s="51" t="s">
        <v>5553</v>
      </c>
      <c r="E43" s="502" t="s">
        <v>3705</v>
      </c>
      <c r="F43" s="502" t="s">
        <v>5569</v>
      </c>
      <c r="G43" s="502" t="s">
        <v>5600</v>
      </c>
      <c r="H43" s="668" t="s">
        <v>5649</v>
      </c>
      <c r="I43" s="502" t="s">
        <v>5650</v>
      </c>
      <c r="J43" s="542" t="s">
        <v>5563</v>
      </c>
      <c r="K43" s="323">
        <v>37.0</v>
      </c>
      <c r="L43" s="323">
        <v>17.0</v>
      </c>
      <c r="M43" s="323">
        <v>197.0</v>
      </c>
      <c r="N43" s="669">
        <f>50</f>
        <v>50</v>
      </c>
      <c r="O43" s="413">
        <v>112.5</v>
      </c>
      <c r="P43" s="670" t="s">
        <v>5022</v>
      </c>
      <c r="Q43" s="97"/>
      <c r="R43" s="97"/>
      <c r="S43" s="97"/>
      <c r="T43" s="97"/>
      <c r="U43" s="97"/>
      <c r="V43" s="97"/>
      <c r="W43" s="97"/>
      <c r="X43" s="97"/>
      <c r="Y43" s="166"/>
      <c r="Z43" s="166"/>
    </row>
    <row r="44" ht="11.25" customHeight="1">
      <c r="A44" s="190" t="s">
        <v>5022</v>
      </c>
      <c r="B44" s="323" t="s">
        <v>5647</v>
      </c>
      <c r="C44" s="336" t="s">
        <v>5651</v>
      </c>
      <c r="D44" s="51" t="s">
        <v>5553</v>
      </c>
      <c r="E44" s="502" t="s">
        <v>5652</v>
      </c>
      <c r="F44" s="502" t="s">
        <v>5569</v>
      </c>
      <c r="G44" s="502"/>
      <c r="H44" s="323" t="s">
        <v>5653</v>
      </c>
      <c r="I44" s="502" t="s">
        <v>5650</v>
      </c>
      <c r="J44" s="542" t="s">
        <v>5654</v>
      </c>
      <c r="K44" s="323"/>
      <c r="L44" s="323"/>
      <c r="M44" s="323"/>
      <c r="N44" s="669">
        <v>50.0</v>
      </c>
      <c r="O44" s="413">
        <v>75.0</v>
      </c>
      <c r="P44" s="670" t="s">
        <v>5022</v>
      </c>
      <c r="Q44" s="97"/>
      <c r="R44" s="97"/>
      <c r="S44" s="97"/>
      <c r="T44" s="97"/>
      <c r="U44" s="97"/>
      <c r="V44" s="97"/>
      <c r="W44" s="97"/>
      <c r="X44" s="97"/>
      <c r="Y44" s="166"/>
      <c r="Z44" s="166"/>
    </row>
    <row r="45" ht="11.25" customHeight="1">
      <c r="A45" s="190" t="s">
        <v>5025</v>
      </c>
      <c r="B45" s="51" t="s">
        <v>89</v>
      </c>
      <c r="C45" s="671" t="s">
        <v>5655</v>
      </c>
      <c r="D45" s="51" t="s">
        <v>5553</v>
      </c>
      <c r="E45" s="557" t="s">
        <v>5656</v>
      </c>
      <c r="F45" s="557" t="s">
        <v>5657</v>
      </c>
      <c r="G45" s="557"/>
      <c r="H45" s="672"/>
      <c r="I45" s="51" t="s">
        <v>5658</v>
      </c>
      <c r="J45" s="51" t="s">
        <v>5659</v>
      </c>
      <c r="K45" s="51"/>
      <c r="L45" s="51"/>
      <c r="M45" s="51"/>
      <c r="N45" s="285">
        <v>30.0</v>
      </c>
      <c r="O45" s="285">
        <v>6.0</v>
      </c>
      <c r="P45" s="190" t="s">
        <v>5025</v>
      </c>
      <c r="Q45" s="97"/>
      <c r="R45" s="97"/>
      <c r="S45" s="97"/>
      <c r="T45" s="97"/>
      <c r="U45" s="97"/>
      <c r="V45" s="97"/>
      <c r="W45" s="97"/>
      <c r="X45" s="97"/>
      <c r="Y45" s="166"/>
      <c r="Z45" s="166"/>
    </row>
    <row r="46" ht="11.25" customHeight="1">
      <c r="A46" s="228" t="s">
        <v>5025</v>
      </c>
      <c r="B46" s="77" t="s">
        <v>89</v>
      </c>
      <c r="C46" s="549" t="s">
        <v>5262</v>
      </c>
      <c r="D46" s="367" t="s">
        <v>5660</v>
      </c>
      <c r="E46" s="673" t="s">
        <v>3705</v>
      </c>
      <c r="F46" s="673" t="s">
        <v>5560</v>
      </c>
      <c r="G46" s="673"/>
      <c r="H46" s="644" t="s">
        <v>5343</v>
      </c>
      <c r="I46" s="214" t="s">
        <v>5652</v>
      </c>
      <c r="J46" s="325" t="s">
        <v>5661</v>
      </c>
      <c r="K46" s="214"/>
      <c r="L46" s="214"/>
      <c r="M46" s="214"/>
      <c r="N46" s="674" t="s">
        <v>5662</v>
      </c>
      <c r="O46" s="413">
        <v>75.0</v>
      </c>
      <c r="P46" s="79" t="s">
        <v>5025</v>
      </c>
      <c r="Q46" s="97"/>
      <c r="R46" s="97"/>
      <c r="S46" s="97"/>
      <c r="T46" s="97"/>
      <c r="U46" s="97"/>
      <c r="V46" s="97"/>
      <c r="W46" s="97"/>
      <c r="X46" s="97"/>
      <c r="Y46" s="166"/>
      <c r="Z46" s="166"/>
    </row>
    <row r="47" ht="11.25" customHeight="1">
      <c r="A47" s="228" t="s">
        <v>5025</v>
      </c>
      <c r="B47" s="77" t="s">
        <v>89</v>
      </c>
      <c r="C47" s="93" t="s">
        <v>5663</v>
      </c>
      <c r="D47" s="503" t="s">
        <v>5660</v>
      </c>
      <c r="E47" s="503" t="s">
        <v>3710</v>
      </c>
      <c r="F47" s="503" t="s">
        <v>5560</v>
      </c>
      <c r="G47" s="365"/>
      <c r="H47" s="219"/>
      <c r="I47" s="81"/>
      <c r="J47" s="247" t="s">
        <v>5664</v>
      </c>
      <c r="K47" s="323">
        <v>4.0</v>
      </c>
      <c r="L47" s="323">
        <v>4.0</v>
      </c>
      <c r="M47" s="323">
        <v>4.0</v>
      </c>
      <c r="N47" s="669">
        <v>30.0</v>
      </c>
      <c r="O47" s="413">
        <v>7.5</v>
      </c>
      <c r="P47" s="79" t="s">
        <v>5025</v>
      </c>
      <c r="Q47" s="97"/>
      <c r="R47" s="97"/>
      <c r="S47" s="97"/>
      <c r="T47" s="97"/>
      <c r="U47" s="97"/>
      <c r="V47" s="97"/>
      <c r="W47" s="97"/>
      <c r="X47" s="97"/>
      <c r="Y47" s="166"/>
      <c r="Z47" s="166"/>
    </row>
    <row r="48" ht="11.25" customHeight="1">
      <c r="A48" s="228" t="s">
        <v>5025</v>
      </c>
      <c r="B48" s="77" t="s">
        <v>89</v>
      </c>
      <c r="C48" s="95" t="s">
        <v>5341</v>
      </c>
      <c r="D48" s="503" t="s">
        <v>5660</v>
      </c>
      <c r="E48" s="503" t="s">
        <v>5665</v>
      </c>
      <c r="F48" s="503" t="s">
        <v>5560</v>
      </c>
      <c r="G48" s="503"/>
      <c r="H48" s="81"/>
      <c r="I48" s="81"/>
      <c r="J48" s="247" t="s">
        <v>5661</v>
      </c>
      <c r="K48" s="81">
        <v>3.0</v>
      </c>
      <c r="L48" s="81">
        <v>3.0</v>
      </c>
      <c r="M48" s="81">
        <v>3.0</v>
      </c>
      <c r="N48" s="674" t="s">
        <v>5666</v>
      </c>
      <c r="O48" s="587">
        <v>15.0</v>
      </c>
      <c r="P48" s="79" t="s">
        <v>5025</v>
      </c>
      <c r="Q48" s="97"/>
      <c r="R48" s="97"/>
      <c r="S48" s="97"/>
      <c r="T48" s="97"/>
      <c r="U48" s="97"/>
      <c r="V48" s="97"/>
      <c r="W48" s="97"/>
      <c r="X48" s="97"/>
      <c r="Y48" s="166"/>
      <c r="Z48" s="166"/>
    </row>
    <row r="49" ht="11.25" customHeight="1">
      <c r="A49" s="100" t="s">
        <v>91</v>
      </c>
      <c r="B49" s="81" t="s">
        <v>89</v>
      </c>
      <c r="C49" s="95" t="s">
        <v>5667</v>
      </c>
      <c r="D49" s="503" t="s">
        <v>5558</v>
      </c>
      <c r="E49" s="503" t="s">
        <v>3697</v>
      </c>
      <c r="F49" s="503" t="s">
        <v>5569</v>
      </c>
      <c r="G49" s="503"/>
      <c r="H49" s="340" t="s">
        <v>5343</v>
      </c>
      <c r="I49" s="123" t="s">
        <v>5559</v>
      </c>
      <c r="J49" s="247" t="s">
        <v>5668</v>
      </c>
      <c r="K49" s="81"/>
      <c r="L49" s="81"/>
      <c r="M49" s="81"/>
      <c r="N49" s="413">
        <v>50.0</v>
      </c>
      <c r="O49" s="413">
        <v>75.0</v>
      </c>
      <c r="P49" s="95" t="s">
        <v>91</v>
      </c>
      <c r="Q49" s="97"/>
      <c r="R49" s="97"/>
      <c r="S49" s="97"/>
      <c r="T49" s="97"/>
      <c r="U49" s="97"/>
      <c r="V49" s="97"/>
      <c r="W49" s="97"/>
      <c r="X49" s="97"/>
      <c r="Y49" s="166"/>
      <c r="Z49" s="166"/>
    </row>
    <row r="50" ht="11.25" customHeight="1">
      <c r="A50" s="100" t="s">
        <v>91</v>
      </c>
      <c r="B50" s="81" t="s">
        <v>89</v>
      </c>
      <c r="C50" s="95" t="s">
        <v>5667</v>
      </c>
      <c r="D50" s="503" t="s">
        <v>5558</v>
      </c>
      <c r="E50" s="503" t="s">
        <v>3697</v>
      </c>
      <c r="F50" s="503" t="s">
        <v>5569</v>
      </c>
      <c r="G50" s="503"/>
      <c r="H50" s="340" t="s">
        <v>5343</v>
      </c>
      <c r="I50" s="123" t="s">
        <v>5130</v>
      </c>
      <c r="J50" s="247" t="s">
        <v>5668</v>
      </c>
      <c r="K50" s="81"/>
      <c r="L50" s="81"/>
      <c r="M50" s="81"/>
      <c r="N50" s="413">
        <v>50.0</v>
      </c>
      <c r="O50" s="413">
        <v>0.0</v>
      </c>
      <c r="P50" s="95" t="s">
        <v>91</v>
      </c>
      <c r="Q50" s="97"/>
      <c r="R50" s="97"/>
      <c r="S50" s="97"/>
      <c r="T50" s="97"/>
      <c r="U50" s="97"/>
      <c r="V50" s="97"/>
      <c r="W50" s="97"/>
      <c r="X50" s="97"/>
      <c r="Y50" s="166"/>
      <c r="Z50" s="166"/>
    </row>
    <row r="51" ht="11.25" customHeight="1">
      <c r="A51" s="147" t="s">
        <v>91</v>
      </c>
      <c r="B51" s="101" t="s">
        <v>89</v>
      </c>
      <c r="C51" s="93" t="s">
        <v>5669</v>
      </c>
      <c r="D51" s="130" t="s">
        <v>5558</v>
      </c>
      <c r="E51" s="130" t="s">
        <v>3697</v>
      </c>
      <c r="F51" s="503" t="s">
        <v>5569</v>
      </c>
      <c r="G51" s="554"/>
      <c r="H51" s="675" t="s">
        <v>5670</v>
      </c>
      <c r="I51" s="123" t="s">
        <v>5559</v>
      </c>
      <c r="J51" s="579" t="s">
        <v>5671</v>
      </c>
      <c r="K51" s="81"/>
      <c r="L51" s="81"/>
      <c r="M51" s="81"/>
      <c r="N51" s="413">
        <v>50.0</v>
      </c>
      <c r="O51" s="413">
        <v>75.0</v>
      </c>
      <c r="P51" s="95" t="s">
        <v>91</v>
      </c>
      <c r="Q51" s="97"/>
      <c r="R51" s="97"/>
      <c r="S51" s="97"/>
      <c r="T51" s="97"/>
      <c r="U51" s="97"/>
      <c r="V51" s="97"/>
      <c r="W51" s="97"/>
      <c r="X51" s="97"/>
      <c r="Y51" s="166"/>
      <c r="Z51" s="166"/>
    </row>
    <row r="52" ht="11.25" customHeight="1">
      <c r="A52" s="100" t="s">
        <v>5053</v>
      </c>
      <c r="B52" s="81" t="s">
        <v>89</v>
      </c>
      <c r="C52" s="95" t="s">
        <v>5134</v>
      </c>
      <c r="D52" s="503" t="s">
        <v>5558</v>
      </c>
      <c r="E52" s="503" t="s">
        <v>5562</v>
      </c>
      <c r="F52" s="503" t="s">
        <v>5672</v>
      </c>
      <c r="G52" s="503" t="s">
        <v>5673</v>
      </c>
      <c r="H52" s="100" t="s">
        <v>5343</v>
      </c>
      <c r="I52" s="81" t="s">
        <v>5562</v>
      </c>
      <c r="J52" s="247" t="s">
        <v>5674</v>
      </c>
      <c r="K52" s="81"/>
      <c r="L52" s="81"/>
      <c r="M52" s="81"/>
      <c r="N52" s="413">
        <f>50*1.5</f>
        <v>75</v>
      </c>
      <c r="O52" s="413">
        <v>75.0</v>
      </c>
      <c r="P52" s="95" t="s">
        <v>5053</v>
      </c>
      <c r="Q52" s="97"/>
      <c r="R52" s="97"/>
      <c r="S52" s="97"/>
      <c r="T52" s="97"/>
      <c r="U52" s="97"/>
      <c r="V52" s="97"/>
      <c r="W52" s="97"/>
      <c r="X52" s="97"/>
      <c r="Y52" s="166"/>
      <c r="Z52" s="166"/>
    </row>
    <row r="53" ht="11.25" customHeight="1">
      <c r="A53" s="100" t="s">
        <v>3996</v>
      </c>
      <c r="B53" s="81" t="s">
        <v>89</v>
      </c>
      <c r="C53" s="95" t="s">
        <v>5675</v>
      </c>
      <c r="D53" s="503" t="s">
        <v>5660</v>
      </c>
      <c r="E53" s="503" t="s">
        <v>5676</v>
      </c>
      <c r="F53" s="503" t="s">
        <v>5624</v>
      </c>
      <c r="G53" s="250" t="s">
        <v>5673</v>
      </c>
      <c r="H53" s="219" t="s">
        <v>5677</v>
      </c>
      <c r="I53" s="252" t="s">
        <v>5562</v>
      </c>
      <c r="J53" s="247" t="s">
        <v>5678</v>
      </c>
      <c r="K53" s="81">
        <v>1.0</v>
      </c>
      <c r="L53" s="81">
        <v>1.0</v>
      </c>
      <c r="M53" s="81">
        <v>1.0</v>
      </c>
      <c r="N53" s="413">
        <v>50.0</v>
      </c>
      <c r="O53" s="413">
        <v>50.0</v>
      </c>
      <c r="P53" s="95" t="s">
        <v>3996</v>
      </c>
      <c r="Q53" s="97"/>
      <c r="R53" s="97"/>
      <c r="S53" s="97"/>
      <c r="T53" s="97"/>
      <c r="U53" s="97"/>
      <c r="V53" s="97"/>
      <c r="W53" s="97"/>
      <c r="X53" s="97"/>
      <c r="Y53" s="166"/>
      <c r="Z53" s="166"/>
    </row>
    <row r="54" ht="11.25" customHeight="1">
      <c r="A54" s="100" t="s">
        <v>3996</v>
      </c>
      <c r="B54" s="81" t="s">
        <v>89</v>
      </c>
      <c r="C54" s="95" t="s">
        <v>5679</v>
      </c>
      <c r="D54" s="503" t="s">
        <v>5660</v>
      </c>
      <c r="E54" s="503" t="s">
        <v>5676</v>
      </c>
      <c r="F54" s="503" t="s">
        <v>5624</v>
      </c>
      <c r="G54" s="250" t="s">
        <v>5673</v>
      </c>
      <c r="H54" s="219" t="s">
        <v>5680</v>
      </c>
      <c r="I54" s="252" t="s">
        <v>5562</v>
      </c>
      <c r="J54" s="247" t="s">
        <v>5681</v>
      </c>
      <c r="K54" s="81">
        <v>1.0</v>
      </c>
      <c r="L54" s="81">
        <v>1.0</v>
      </c>
      <c r="M54" s="81">
        <v>1.0</v>
      </c>
      <c r="N54" s="413">
        <v>50.0</v>
      </c>
      <c r="O54" s="413">
        <v>50.0</v>
      </c>
      <c r="P54" s="95" t="s">
        <v>3996</v>
      </c>
      <c r="Q54" s="97"/>
      <c r="R54" s="97"/>
      <c r="S54" s="97"/>
      <c r="T54" s="97"/>
      <c r="U54" s="97"/>
      <c r="V54" s="97"/>
      <c r="W54" s="97"/>
      <c r="X54" s="97"/>
      <c r="Y54" s="166"/>
      <c r="Z54" s="166"/>
    </row>
    <row r="55" ht="11.25" customHeight="1">
      <c r="A55" s="100" t="s">
        <v>3996</v>
      </c>
      <c r="B55" s="81" t="s">
        <v>89</v>
      </c>
      <c r="C55" s="95" t="s">
        <v>5682</v>
      </c>
      <c r="D55" s="503" t="s">
        <v>5660</v>
      </c>
      <c r="E55" s="503" t="s">
        <v>5676</v>
      </c>
      <c r="F55" s="503" t="s">
        <v>5624</v>
      </c>
      <c r="G55" s="250" t="s">
        <v>5673</v>
      </c>
      <c r="H55" s="219" t="s">
        <v>5683</v>
      </c>
      <c r="I55" s="252" t="s">
        <v>5562</v>
      </c>
      <c r="J55" s="247" t="s">
        <v>5684</v>
      </c>
      <c r="K55" s="81">
        <v>1.0</v>
      </c>
      <c r="L55" s="81">
        <v>1.0</v>
      </c>
      <c r="M55" s="81">
        <v>1.0</v>
      </c>
      <c r="N55" s="413">
        <v>50.0</v>
      </c>
      <c r="O55" s="413">
        <v>50.0</v>
      </c>
      <c r="P55" s="95" t="s">
        <v>3996</v>
      </c>
      <c r="Q55" s="97"/>
      <c r="R55" s="97"/>
      <c r="S55" s="97"/>
      <c r="T55" s="97"/>
      <c r="U55" s="97"/>
      <c r="V55" s="97"/>
      <c r="W55" s="97"/>
      <c r="X55" s="97"/>
      <c r="Y55" s="166"/>
      <c r="Z55" s="166"/>
    </row>
    <row r="56" ht="11.25" customHeight="1">
      <c r="A56" s="228" t="s">
        <v>3996</v>
      </c>
      <c r="B56" s="214" t="s">
        <v>89</v>
      </c>
      <c r="C56" s="99" t="s">
        <v>5685</v>
      </c>
      <c r="D56" s="673" t="s">
        <v>5660</v>
      </c>
      <c r="E56" s="673" t="s">
        <v>5676</v>
      </c>
      <c r="F56" s="673" t="s">
        <v>5624</v>
      </c>
      <c r="G56" s="676" t="s">
        <v>5673</v>
      </c>
      <c r="H56" s="281" t="s">
        <v>5686</v>
      </c>
      <c r="I56" s="77" t="s">
        <v>5562</v>
      </c>
      <c r="J56" s="325" t="s">
        <v>5687</v>
      </c>
      <c r="K56" s="214">
        <v>1.0</v>
      </c>
      <c r="L56" s="214">
        <v>1.0</v>
      </c>
      <c r="M56" s="214">
        <v>1.0</v>
      </c>
      <c r="N56" s="587">
        <v>50.0</v>
      </c>
      <c r="O56" s="587">
        <v>50.0</v>
      </c>
      <c r="P56" s="95" t="s">
        <v>3996</v>
      </c>
      <c r="Q56" s="97"/>
      <c r="R56" s="97"/>
      <c r="S56" s="97"/>
      <c r="T56" s="97"/>
      <c r="U56" s="97"/>
      <c r="V56" s="97"/>
      <c r="W56" s="97"/>
      <c r="X56" s="97"/>
      <c r="Y56" s="166"/>
      <c r="Z56" s="166"/>
    </row>
    <row r="57" ht="11.25" customHeight="1">
      <c r="A57" s="228" t="s">
        <v>5688</v>
      </c>
      <c r="B57" s="214" t="s">
        <v>89</v>
      </c>
      <c r="C57" s="99" t="s">
        <v>5689</v>
      </c>
      <c r="D57" s="214" t="s">
        <v>5690</v>
      </c>
      <c r="E57" s="214" t="s">
        <v>5691</v>
      </c>
      <c r="F57" s="214" t="s">
        <v>5692</v>
      </c>
      <c r="G57" s="214"/>
      <c r="H57" s="677" t="s">
        <v>5693</v>
      </c>
      <c r="I57" s="214" t="s">
        <v>5694</v>
      </c>
      <c r="J57" s="214" t="s">
        <v>5695</v>
      </c>
      <c r="K57" s="214"/>
      <c r="L57" s="214"/>
      <c r="M57" s="214"/>
      <c r="N57" s="587">
        <v>50.0</v>
      </c>
      <c r="O57" s="587">
        <v>50.0</v>
      </c>
      <c r="P57" s="95" t="s">
        <v>5688</v>
      </c>
      <c r="Q57" s="97"/>
      <c r="R57" s="97"/>
      <c r="S57" s="97"/>
      <c r="T57" s="97"/>
      <c r="U57" s="97"/>
      <c r="V57" s="97"/>
      <c r="W57" s="97"/>
      <c r="X57" s="97"/>
      <c r="Y57" s="166"/>
      <c r="Z57" s="166"/>
    </row>
    <row r="58" ht="11.25" customHeight="1">
      <c r="A58" s="100" t="s">
        <v>95</v>
      </c>
      <c r="B58" s="81" t="s">
        <v>89</v>
      </c>
      <c r="C58" s="95" t="s">
        <v>5689</v>
      </c>
      <c r="D58" s="81" t="s">
        <v>5690</v>
      </c>
      <c r="E58" s="81" t="s">
        <v>5696</v>
      </c>
      <c r="F58" s="81" t="s">
        <v>5692</v>
      </c>
      <c r="G58" s="81"/>
      <c r="H58" s="151" t="s">
        <v>5693</v>
      </c>
      <c r="I58" s="81" t="s">
        <v>5697</v>
      </c>
      <c r="J58" s="81" t="s">
        <v>5695</v>
      </c>
      <c r="K58" s="81"/>
      <c r="L58" s="81"/>
      <c r="M58" s="81"/>
      <c r="N58" s="413">
        <v>100.0</v>
      </c>
      <c r="O58" s="413">
        <v>100.0</v>
      </c>
      <c r="P58" s="95" t="s">
        <v>95</v>
      </c>
      <c r="Q58" s="97"/>
      <c r="R58" s="97"/>
      <c r="S58" s="97"/>
      <c r="T58" s="97"/>
      <c r="U58" s="97"/>
      <c r="V58" s="97"/>
      <c r="W58" s="97"/>
      <c r="X58" s="97"/>
      <c r="Y58" s="166"/>
      <c r="Z58" s="166"/>
    </row>
    <row r="59" ht="11.25" customHeight="1">
      <c r="A59" s="100" t="s">
        <v>96</v>
      </c>
      <c r="B59" s="81" t="s">
        <v>89</v>
      </c>
      <c r="C59" s="95" t="s">
        <v>5698</v>
      </c>
      <c r="D59" s="503" t="s">
        <v>5553</v>
      </c>
      <c r="E59" s="503" t="s">
        <v>5562</v>
      </c>
      <c r="F59" s="503" t="s">
        <v>5699</v>
      </c>
      <c r="G59" s="503"/>
      <c r="H59" s="74" t="s">
        <v>5700</v>
      </c>
      <c r="I59" s="81" t="s">
        <v>5562</v>
      </c>
      <c r="J59" s="247" t="s">
        <v>5668</v>
      </c>
      <c r="K59" s="81"/>
      <c r="L59" s="81"/>
      <c r="M59" s="81"/>
      <c r="N59" s="413" t="s">
        <v>5701</v>
      </c>
      <c r="O59" s="413">
        <v>75.0</v>
      </c>
      <c r="P59" s="95" t="s">
        <v>96</v>
      </c>
      <c r="Q59" s="97"/>
      <c r="R59" s="97"/>
      <c r="S59" s="97"/>
      <c r="T59" s="97"/>
      <c r="U59" s="97"/>
      <c r="V59" s="97"/>
      <c r="W59" s="97"/>
      <c r="X59" s="97"/>
      <c r="Y59" s="166"/>
      <c r="Z59" s="166"/>
    </row>
    <row r="60" ht="11.25" customHeight="1">
      <c r="A60" s="190" t="s">
        <v>97</v>
      </c>
      <c r="B60" s="542" t="s">
        <v>89</v>
      </c>
      <c r="C60" s="678" t="s">
        <v>5698</v>
      </c>
      <c r="D60" s="679" t="s">
        <v>5553</v>
      </c>
      <c r="E60" s="679" t="s">
        <v>5562</v>
      </c>
      <c r="F60" s="679" t="s">
        <v>5699</v>
      </c>
      <c r="G60" s="679" t="s">
        <v>5673</v>
      </c>
      <c r="H60" s="680" t="s">
        <v>5702</v>
      </c>
      <c r="I60" s="679" t="s">
        <v>5562</v>
      </c>
      <c r="J60" s="681" t="s">
        <v>5668</v>
      </c>
      <c r="K60" s="75">
        <v>14.0</v>
      </c>
      <c r="L60" s="682">
        <v>7.0</v>
      </c>
      <c r="M60" s="682">
        <v>51.0</v>
      </c>
      <c r="N60" s="683" t="s">
        <v>5703</v>
      </c>
      <c r="O60" s="324">
        <v>75.0</v>
      </c>
      <c r="P60" s="190" t="s">
        <v>97</v>
      </c>
      <c r="Q60" s="97"/>
      <c r="R60" s="97"/>
      <c r="S60" s="97"/>
      <c r="T60" s="97"/>
      <c r="U60" s="97"/>
      <c r="V60" s="97"/>
      <c r="W60" s="97"/>
      <c r="X60" s="97"/>
      <c r="Y60" s="166"/>
      <c r="Z60" s="166"/>
    </row>
    <row r="61" ht="11.25" customHeight="1">
      <c r="A61" s="190" t="s">
        <v>5704</v>
      </c>
      <c r="B61" s="323" t="s">
        <v>89</v>
      </c>
      <c r="C61" s="100" t="s">
        <v>5705</v>
      </c>
      <c r="D61" s="502" t="s">
        <v>5660</v>
      </c>
      <c r="E61" s="502" t="s">
        <v>3697</v>
      </c>
      <c r="F61" s="502" t="s">
        <v>5560</v>
      </c>
      <c r="G61" s="502" t="s">
        <v>5673</v>
      </c>
      <c r="H61" s="246" t="s">
        <v>5653</v>
      </c>
      <c r="I61" s="323" t="s">
        <v>5652</v>
      </c>
      <c r="J61" s="542" t="s">
        <v>5706</v>
      </c>
      <c r="K61" s="323"/>
      <c r="L61" s="323"/>
      <c r="M61" s="323"/>
      <c r="N61" s="324">
        <v>50.0</v>
      </c>
      <c r="O61" s="324">
        <v>75.0</v>
      </c>
      <c r="P61" s="190" t="s">
        <v>5704</v>
      </c>
      <c r="Q61" s="97"/>
      <c r="R61" s="97"/>
      <c r="S61" s="97"/>
      <c r="T61" s="97"/>
      <c r="U61" s="97"/>
      <c r="V61" s="97"/>
      <c r="W61" s="97"/>
      <c r="X61" s="97"/>
      <c r="Y61" s="166"/>
      <c r="Z61" s="166"/>
    </row>
    <row r="62" ht="11.25" customHeight="1">
      <c r="A62" s="190" t="s">
        <v>5704</v>
      </c>
      <c r="B62" s="323" t="s">
        <v>89</v>
      </c>
      <c r="C62" s="100" t="s">
        <v>5705</v>
      </c>
      <c r="D62" s="502" t="s">
        <v>5660</v>
      </c>
      <c r="E62" s="502" t="s">
        <v>3710</v>
      </c>
      <c r="F62" s="502" t="s">
        <v>5560</v>
      </c>
      <c r="G62" s="502" t="s">
        <v>5673</v>
      </c>
      <c r="H62" s="668" t="s">
        <v>5707</v>
      </c>
      <c r="I62" s="323" t="s">
        <v>5708</v>
      </c>
      <c r="J62" s="542" t="s">
        <v>5706</v>
      </c>
      <c r="K62" s="323">
        <v>1.0</v>
      </c>
      <c r="L62" s="323">
        <v>1.0</v>
      </c>
      <c r="M62" s="323">
        <v>1.0</v>
      </c>
      <c r="N62" s="324">
        <v>30.0</v>
      </c>
      <c r="O62" s="324">
        <v>45.0</v>
      </c>
      <c r="P62" s="190" t="s">
        <v>5704</v>
      </c>
      <c r="Q62" s="97"/>
      <c r="R62" s="97"/>
      <c r="S62" s="97"/>
      <c r="T62" s="97"/>
      <c r="U62" s="97"/>
      <c r="V62" s="97"/>
      <c r="W62" s="97"/>
      <c r="X62" s="97"/>
      <c r="Y62" s="166"/>
      <c r="Z62" s="166"/>
    </row>
    <row r="63" ht="11.25" customHeight="1">
      <c r="A63" s="100" t="s">
        <v>99</v>
      </c>
      <c r="B63" s="81" t="s">
        <v>89</v>
      </c>
      <c r="C63" s="95" t="s">
        <v>5709</v>
      </c>
      <c r="D63" s="503" t="s">
        <v>5660</v>
      </c>
      <c r="E63" s="503" t="s">
        <v>3710</v>
      </c>
      <c r="F63" s="503" t="s">
        <v>5560</v>
      </c>
      <c r="G63" s="503"/>
      <c r="H63" s="112" t="s">
        <v>5710</v>
      </c>
      <c r="I63" s="81"/>
      <c r="J63" s="247" t="s">
        <v>5664</v>
      </c>
      <c r="K63" s="81">
        <v>1.0</v>
      </c>
      <c r="L63" s="81">
        <v>1.0</v>
      </c>
      <c r="M63" s="81">
        <v>1.0</v>
      </c>
      <c r="N63" s="413">
        <v>30.0</v>
      </c>
      <c r="O63" s="413">
        <v>30.0</v>
      </c>
      <c r="P63" s="95" t="s">
        <v>99</v>
      </c>
      <c r="Q63" s="97"/>
      <c r="R63" s="97"/>
      <c r="S63" s="97"/>
      <c r="T63" s="97"/>
      <c r="U63" s="97"/>
      <c r="V63" s="97"/>
      <c r="W63" s="97"/>
      <c r="X63" s="97"/>
      <c r="Y63" s="166"/>
      <c r="Z63" s="166"/>
    </row>
    <row r="64" ht="11.25" customHeight="1">
      <c r="A64" s="100" t="s">
        <v>100</v>
      </c>
      <c r="B64" s="81" t="s">
        <v>89</v>
      </c>
      <c r="C64" s="95" t="s">
        <v>5698</v>
      </c>
      <c r="D64" s="503" t="s">
        <v>5553</v>
      </c>
      <c r="E64" s="503" t="s">
        <v>5562</v>
      </c>
      <c r="F64" s="503" t="s">
        <v>5699</v>
      </c>
      <c r="G64" s="503"/>
      <c r="H64" s="684" t="s">
        <v>5702</v>
      </c>
      <c r="I64" s="81" t="s">
        <v>5562</v>
      </c>
      <c r="J64" s="247" t="s">
        <v>5668</v>
      </c>
      <c r="K64" s="81"/>
      <c r="L64" s="81"/>
      <c r="M64" s="81"/>
      <c r="N64" s="221">
        <v>50.0</v>
      </c>
      <c r="O64" s="221">
        <v>75.0</v>
      </c>
      <c r="P64" s="95" t="s">
        <v>100</v>
      </c>
      <c r="Q64" s="97"/>
      <c r="R64" s="97"/>
      <c r="S64" s="97"/>
      <c r="T64" s="97"/>
      <c r="U64" s="97"/>
      <c r="V64" s="97"/>
      <c r="W64" s="97"/>
      <c r="X64" s="97"/>
      <c r="Y64" s="166"/>
      <c r="Z64" s="166"/>
    </row>
    <row r="65" ht="11.25" customHeight="1">
      <c r="A65" s="100" t="s">
        <v>5711</v>
      </c>
      <c r="B65" s="81" t="s">
        <v>89</v>
      </c>
      <c r="C65" s="95" t="s">
        <v>5698</v>
      </c>
      <c r="D65" s="503" t="s">
        <v>5553</v>
      </c>
      <c r="E65" s="503" t="s">
        <v>5562</v>
      </c>
      <c r="F65" s="503" t="s">
        <v>5699</v>
      </c>
      <c r="G65" s="503"/>
      <c r="H65" s="151" t="s">
        <v>5702</v>
      </c>
      <c r="I65" s="81" t="s">
        <v>5562</v>
      </c>
      <c r="J65" s="247" t="s">
        <v>5668</v>
      </c>
      <c r="K65" s="81"/>
      <c r="L65" s="81"/>
      <c r="M65" s="81"/>
      <c r="N65" s="221">
        <v>1.5</v>
      </c>
      <c r="O65" s="221">
        <v>75.0</v>
      </c>
      <c r="P65" s="95" t="s">
        <v>5711</v>
      </c>
      <c r="Q65" s="97"/>
      <c r="R65" s="97"/>
      <c r="S65" s="97"/>
      <c r="T65" s="97"/>
      <c r="U65" s="97"/>
      <c r="V65" s="97"/>
      <c r="W65" s="97"/>
      <c r="X65" s="97"/>
      <c r="Y65" s="166"/>
      <c r="Z65" s="166"/>
    </row>
    <row r="66" ht="11.25" customHeight="1">
      <c r="A66" s="685" t="s">
        <v>5250</v>
      </c>
      <c r="B66" s="289" t="s">
        <v>89</v>
      </c>
      <c r="C66" s="686" t="s">
        <v>5655</v>
      </c>
      <c r="D66" s="289" t="s">
        <v>5553</v>
      </c>
      <c r="E66" s="687" t="s">
        <v>5656</v>
      </c>
      <c r="F66" s="687" t="s">
        <v>5657</v>
      </c>
      <c r="G66" s="687"/>
      <c r="H66" s="688" t="s">
        <v>5712</v>
      </c>
      <c r="I66" s="289" t="s">
        <v>5656</v>
      </c>
      <c r="J66" s="289" t="s">
        <v>5713</v>
      </c>
      <c r="K66" s="289"/>
      <c r="L66" s="289"/>
      <c r="M66" s="289"/>
      <c r="N66" s="474" t="s">
        <v>5714</v>
      </c>
      <c r="O66" s="302">
        <v>100.0</v>
      </c>
      <c r="P66" s="685" t="s">
        <v>5250</v>
      </c>
      <c r="Q66" s="97"/>
      <c r="R66" s="97"/>
      <c r="S66" s="97"/>
      <c r="T66" s="97"/>
      <c r="U66" s="97"/>
      <c r="V66" s="97"/>
      <c r="W66" s="97"/>
      <c r="X66" s="97"/>
      <c r="Y66" s="166"/>
      <c r="Z66" s="166"/>
    </row>
    <row r="67" ht="11.25" customHeight="1">
      <c r="A67" s="190" t="s">
        <v>5250</v>
      </c>
      <c r="B67" s="51" t="s">
        <v>89</v>
      </c>
      <c r="C67" s="147" t="s">
        <v>5262</v>
      </c>
      <c r="D67" s="75" t="s">
        <v>5660</v>
      </c>
      <c r="E67" s="503" t="s">
        <v>3705</v>
      </c>
      <c r="F67" s="503" t="s">
        <v>5560</v>
      </c>
      <c r="G67" s="503"/>
      <c r="H67" s="260" t="s">
        <v>5343</v>
      </c>
      <c r="I67" s="81" t="s">
        <v>5652</v>
      </c>
      <c r="J67" s="81" t="s">
        <v>5661</v>
      </c>
      <c r="K67" s="81"/>
      <c r="L67" s="81"/>
      <c r="M67" s="81"/>
      <c r="N67" s="413" t="s">
        <v>5715</v>
      </c>
      <c r="O67" s="221">
        <v>75.0</v>
      </c>
      <c r="P67" s="685" t="s">
        <v>5250</v>
      </c>
      <c r="Q67" s="97"/>
      <c r="R67" s="97"/>
      <c r="S67" s="97"/>
      <c r="T67" s="97"/>
      <c r="U67" s="97"/>
      <c r="V67" s="97"/>
      <c r="W67" s="97"/>
      <c r="X67" s="97"/>
      <c r="Y67" s="166"/>
      <c r="Z67" s="166"/>
    </row>
    <row r="68" ht="11.25" customHeight="1">
      <c r="A68" s="689" t="s">
        <v>5250</v>
      </c>
      <c r="B68" s="297" t="s">
        <v>89</v>
      </c>
      <c r="C68" s="690" t="s">
        <v>5716</v>
      </c>
      <c r="D68" s="297" t="s">
        <v>5553</v>
      </c>
      <c r="E68" s="691" t="s">
        <v>3710</v>
      </c>
      <c r="F68" s="691" t="s">
        <v>5657</v>
      </c>
      <c r="G68" s="691"/>
      <c r="H68" s="692" t="s">
        <v>5712</v>
      </c>
      <c r="I68" s="297"/>
      <c r="J68" s="693" t="s">
        <v>5717</v>
      </c>
      <c r="K68" s="297">
        <v>3.0</v>
      </c>
      <c r="L68" s="297">
        <v>3.0</v>
      </c>
      <c r="M68" s="297">
        <v>3.0</v>
      </c>
      <c r="N68" s="694" t="s">
        <v>5718</v>
      </c>
      <c r="O68" s="301">
        <v>20.0</v>
      </c>
      <c r="P68" s="685" t="s">
        <v>5250</v>
      </c>
      <c r="Q68" s="97"/>
      <c r="R68" s="97"/>
      <c r="S68" s="97"/>
      <c r="T68" s="97"/>
      <c r="U68" s="97"/>
      <c r="V68" s="97"/>
      <c r="W68" s="97"/>
      <c r="X68" s="97"/>
      <c r="Y68" s="166"/>
      <c r="Z68" s="166"/>
    </row>
    <row r="69" ht="11.25" customHeight="1">
      <c r="A69" s="190" t="s">
        <v>5250</v>
      </c>
      <c r="B69" s="51" t="s">
        <v>89</v>
      </c>
      <c r="C69" s="95" t="s">
        <v>5709</v>
      </c>
      <c r="D69" s="503" t="s">
        <v>5660</v>
      </c>
      <c r="E69" s="503" t="s">
        <v>3710</v>
      </c>
      <c r="F69" s="503" t="s">
        <v>5560</v>
      </c>
      <c r="G69" s="503"/>
      <c r="H69" s="151" t="s">
        <v>5719</v>
      </c>
      <c r="I69" s="82" t="s">
        <v>5720</v>
      </c>
      <c r="J69" s="247" t="s">
        <v>5664</v>
      </c>
      <c r="K69" s="81">
        <v>4.0</v>
      </c>
      <c r="L69" s="81">
        <v>4.0</v>
      </c>
      <c r="M69" s="81">
        <v>4.0</v>
      </c>
      <c r="N69" s="413" t="s">
        <v>5721</v>
      </c>
      <c r="O69" s="413">
        <v>12.0</v>
      </c>
      <c r="P69" s="685" t="s">
        <v>5250</v>
      </c>
      <c r="Q69" s="97"/>
      <c r="R69" s="97"/>
      <c r="S69" s="97"/>
      <c r="T69" s="97"/>
      <c r="U69" s="97"/>
      <c r="V69" s="97"/>
      <c r="W69" s="97"/>
      <c r="X69" s="97"/>
      <c r="Y69" s="166"/>
      <c r="Z69" s="166"/>
    </row>
    <row r="70" ht="11.25" customHeight="1">
      <c r="A70" s="190" t="s">
        <v>5250</v>
      </c>
      <c r="B70" s="51" t="s">
        <v>89</v>
      </c>
      <c r="C70" s="100" t="s">
        <v>5722</v>
      </c>
      <c r="D70" s="323" t="s">
        <v>5660</v>
      </c>
      <c r="E70" s="695" t="s">
        <v>5656</v>
      </c>
      <c r="F70" s="502" t="s">
        <v>5672</v>
      </c>
      <c r="G70" s="503"/>
      <c r="H70" s="664" t="s">
        <v>5723</v>
      </c>
      <c r="I70" s="235"/>
      <c r="J70" s="696" t="s">
        <v>5724</v>
      </c>
      <c r="K70" s="81"/>
      <c r="L70" s="81"/>
      <c r="M70" s="81"/>
      <c r="N70" s="413" t="s">
        <v>5703</v>
      </c>
      <c r="O70" s="413">
        <v>75.0</v>
      </c>
      <c r="P70" s="685" t="s">
        <v>5250</v>
      </c>
      <c r="Q70" s="97"/>
      <c r="R70" s="97"/>
      <c r="S70" s="97"/>
      <c r="T70" s="97"/>
      <c r="U70" s="97"/>
      <c r="V70" s="97"/>
      <c r="W70" s="97"/>
      <c r="X70" s="97"/>
      <c r="Y70" s="166"/>
      <c r="Z70" s="166"/>
    </row>
    <row r="71" ht="11.25" customHeight="1">
      <c r="A71" s="190" t="s">
        <v>5250</v>
      </c>
      <c r="B71" s="51" t="s">
        <v>89</v>
      </c>
      <c r="C71" s="697" t="s">
        <v>5262</v>
      </c>
      <c r="D71" s="323" t="s">
        <v>5660</v>
      </c>
      <c r="E71" s="499" t="s">
        <v>3710</v>
      </c>
      <c r="F71" s="502" t="s">
        <v>5672</v>
      </c>
      <c r="G71" s="94"/>
      <c r="H71" s="668" t="s">
        <v>5707</v>
      </c>
      <c r="I71" s="82" t="s">
        <v>5720</v>
      </c>
      <c r="J71" s="542" t="s">
        <v>5706</v>
      </c>
      <c r="K71" s="51">
        <v>3.0</v>
      </c>
      <c r="L71" s="51">
        <v>3.0</v>
      </c>
      <c r="M71" s="51">
        <v>3.0</v>
      </c>
      <c r="N71" s="413" t="s">
        <v>5725</v>
      </c>
      <c r="O71" s="413">
        <v>15.0</v>
      </c>
      <c r="P71" s="685" t="s">
        <v>5250</v>
      </c>
      <c r="Q71" s="97"/>
      <c r="R71" s="97"/>
      <c r="S71" s="97"/>
      <c r="T71" s="97"/>
      <c r="U71" s="97"/>
      <c r="V71" s="97"/>
      <c r="W71" s="97"/>
      <c r="X71" s="97"/>
      <c r="Y71" s="166"/>
      <c r="Z71" s="166"/>
    </row>
    <row r="72" ht="11.25" customHeight="1">
      <c r="A72" s="100" t="s">
        <v>5726</v>
      </c>
      <c r="B72" s="81" t="s">
        <v>89</v>
      </c>
      <c r="C72" s="258" t="s">
        <v>5727</v>
      </c>
      <c r="D72" s="503" t="s">
        <v>5558</v>
      </c>
      <c r="E72" s="503" t="s">
        <v>3710</v>
      </c>
      <c r="F72" s="503" t="s">
        <v>5624</v>
      </c>
      <c r="G72" s="503" t="s">
        <v>5728</v>
      </c>
      <c r="H72" s="664" t="s">
        <v>5729</v>
      </c>
      <c r="I72" s="81"/>
      <c r="J72" s="247" t="s">
        <v>5730</v>
      </c>
      <c r="K72" s="81">
        <v>1.0</v>
      </c>
      <c r="L72" s="81">
        <v>1.0</v>
      </c>
      <c r="M72" s="81">
        <v>1.0</v>
      </c>
      <c r="N72" s="221" t="s">
        <v>5731</v>
      </c>
      <c r="O72" s="221">
        <v>60.0</v>
      </c>
      <c r="P72" s="95" t="s">
        <v>5726</v>
      </c>
      <c r="Q72" s="97"/>
      <c r="R72" s="97"/>
      <c r="S72" s="97"/>
      <c r="T72" s="97"/>
      <c r="U72" s="97"/>
      <c r="V72" s="97"/>
      <c r="W72" s="97"/>
      <c r="X72" s="97"/>
      <c r="Y72" s="166"/>
      <c r="Z72" s="166"/>
    </row>
    <row r="73" ht="11.25" customHeight="1">
      <c r="A73" s="100" t="s">
        <v>5726</v>
      </c>
      <c r="B73" s="81" t="s">
        <v>89</v>
      </c>
      <c r="C73" s="95" t="s">
        <v>5732</v>
      </c>
      <c r="D73" s="503" t="s">
        <v>5558</v>
      </c>
      <c r="E73" s="503" t="s">
        <v>5656</v>
      </c>
      <c r="F73" s="503" t="s">
        <v>5624</v>
      </c>
      <c r="G73" s="503" t="s">
        <v>5728</v>
      </c>
      <c r="H73" s="172" t="s">
        <v>5733</v>
      </c>
      <c r="I73" s="81"/>
      <c r="J73" s="247" t="s">
        <v>5734</v>
      </c>
      <c r="K73" s="81">
        <v>1.0</v>
      </c>
      <c r="L73" s="81">
        <v>1.0</v>
      </c>
      <c r="M73" s="81">
        <v>1.0</v>
      </c>
      <c r="N73" s="221" t="s">
        <v>5735</v>
      </c>
      <c r="O73" s="221">
        <v>100.0</v>
      </c>
      <c r="P73" s="95" t="s">
        <v>5726</v>
      </c>
      <c r="Q73" s="97"/>
      <c r="R73" s="97"/>
      <c r="S73" s="97"/>
      <c r="T73" s="97"/>
      <c r="U73" s="97"/>
      <c r="V73" s="97"/>
      <c r="W73" s="97"/>
      <c r="X73" s="97"/>
      <c r="Y73" s="166"/>
      <c r="Z73" s="166"/>
    </row>
    <row r="74" ht="11.25" customHeight="1">
      <c r="A74" s="228" t="s">
        <v>105</v>
      </c>
      <c r="B74" s="214" t="s">
        <v>89</v>
      </c>
      <c r="C74" s="99" t="s">
        <v>5736</v>
      </c>
      <c r="D74" s="673" t="s">
        <v>5558</v>
      </c>
      <c r="E74" s="673" t="s">
        <v>3697</v>
      </c>
      <c r="F74" s="673" t="s">
        <v>5624</v>
      </c>
      <c r="G74" s="673" t="s">
        <v>5728</v>
      </c>
      <c r="H74" s="677" t="s">
        <v>5247</v>
      </c>
      <c r="I74" s="214" t="s">
        <v>5737</v>
      </c>
      <c r="J74" s="325" t="s">
        <v>5738</v>
      </c>
      <c r="K74" s="214"/>
      <c r="L74" s="214"/>
      <c r="M74" s="214"/>
      <c r="N74" s="587" t="s">
        <v>5739</v>
      </c>
      <c r="O74" s="587">
        <v>60.0</v>
      </c>
      <c r="P74" s="95" t="s">
        <v>105</v>
      </c>
      <c r="Q74" s="97"/>
      <c r="R74" s="97"/>
      <c r="S74" s="97"/>
      <c r="T74" s="97"/>
      <c r="U74" s="97"/>
      <c r="V74" s="97"/>
      <c r="W74" s="97"/>
      <c r="X74" s="97"/>
      <c r="Y74" s="166"/>
      <c r="Z74" s="166"/>
    </row>
    <row r="75" ht="11.25" customHeight="1">
      <c r="A75" s="100" t="s">
        <v>2977</v>
      </c>
      <c r="B75" s="81" t="s">
        <v>89</v>
      </c>
      <c r="C75" s="95" t="s">
        <v>5740</v>
      </c>
      <c r="D75" s="323" t="s">
        <v>5660</v>
      </c>
      <c r="E75" s="323" t="s">
        <v>5741</v>
      </c>
      <c r="F75" s="323" t="s">
        <v>5672</v>
      </c>
      <c r="G75" s="503"/>
      <c r="H75" s="151" t="s">
        <v>5710</v>
      </c>
      <c r="I75" s="81" t="s">
        <v>5742</v>
      </c>
      <c r="J75" s="81" t="s">
        <v>5664</v>
      </c>
      <c r="K75" s="323"/>
      <c r="L75" s="323"/>
      <c r="M75" s="323"/>
      <c r="N75" s="324">
        <v>150.0</v>
      </c>
      <c r="O75" s="324">
        <v>150.0</v>
      </c>
      <c r="P75" s="95" t="s">
        <v>2977</v>
      </c>
      <c r="Q75" s="97"/>
      <c r="R75" s="97"/>
      <c r="S75" s="97"/>
      <c r="T75" s="97"/>
      <c r="U75" s="97"/>
      <c r="V75" s="97"/>
      <c r="W75" s="97"/>
      <c r="X75" s="97"/>
      <c r="Y75" s="166"/>
      <c r="Z75" s="166"/>
    </row>
    <row r="76" ht="11.25" customHeight="1">
      <c r="A76" s="100" t="s">
        <v>2977</v>
      </c>
      <c r="B76" s="81" t="s">
        <v>89</v>
      </c>
      <c r="C76" s="95" t="s">
        <v>5722</v>
      </c>
      <c r="D76" s="323" t="s">
        <v>5660</v>
      </c>
      <c r="E76" s="502" t="s">
        <v>3689</v>
      </c>
      <c r="F76" s="502" t="s">
        <v>5672</v>
      </c>
      <c r="G76" s="503"/>
      <c r="H76" s="664" t="s">
        <v>5723</v>
      </c>
      <c r="I76" s="81"/>
      <c r="J76" s="81" t="s">
        <v>5724</v>
      </c>
      <c r="K76" s="323">
        <v>1.0</v>
      </c>
      <c r="L76" s="323">
        <v>1.0</v>
      </c>
      <c r="M76" s="323">
        <v>1.0</v>
      </c>
      <c r="N76" s="324">
        <v>50.0</v>
      </c>
      <c r="O76" s="324">
        <v>50.0</v>
      </c>
      <c r="P76" s="95" t="s">
        <v>2977</v>
      </c>
      <c r="Q76" s="97"/>
      <c r="R76" s="97"/>
      <c r="S76" s="97"/>
      <c r="T76" s="97"/>
      <c r="U76" s="97"/>
      <c r="V76" s="97"/>
      <c r="W76" s="97"/>
      <c r="X76" s="97"/>
      <c r="Y76" s="166"/>
      <c r="Z76" s="166"/>
    </row>
    <row r="77" ht="11.25" customHeight="1">
      <c r="A77" s="100" t="s">
        <v>2977</v>
      </c>
      <c r="B77" s="81" t="s">
        <v>89</v>
      </c>
      <c r="C77" s="95" t="s">
        <v>5743</v>
      </c>
      <c r="D77" s="323" t="s">
        <v>5660</v>
      </c>
      <c r="E77" s="502" t="s">
        <v>3689</v>
      </c>
      <c r="F77" s="502" t="s">
        <v>5744</v>
      </c>
      <c r="G77" s="503"/>
      <c r="H77" s="353" t="s">
        <v>5733</v>
      </c>
      <c r="I77" s="81"/>
      <c r="J77" s="81" t="s">
        <v>5745</v>
      </c>
      <c r="K77" s="323">
        <v>1.0</v>
      </c>
      <c r="L77" s="323">
        <v>1.0</v>
      </c>
      <c r="M77" s="323">
        <v>1.0</v>
      </c>
      <c r="N77" s="324">
        <v>60.0</v>
      </c>
      <c r="O77" s="324">
        <v>60.0</v>
      </c>
      <c r="P77" s="95" t="s">
        <v>2977</v>
      </c>
      <c r="Q77" s="97"/>
      <c r="R77" s="97"/>
      <c r="S77" s="97"/>
      <c r="T77" s="97"/>
      <c r="U77" s="97"/>
      <c r="V77" s="97"/>
      <c r="W77" s="97"/>
      <c r="X77" s="97"/>
      <c r="Y77" s="166"/>
      <c r="Z77" s="166"/>
    </row>
    <row r="78" ht="11.25" customHeight="1">
      <c r="A78" s="100" t="s">
        <v>2977</v>
      </c>
      <c r="B78" s="81" t="s">
        <v>89</v>
      </c>
      <c r="C78" s="95" t="s">
        <v>5722</v>
      </c>
      <c r="D78" s="323" t="s">
        <v>5660</v>
      </c>
      <c r="E78" s="502" t="s">
        <v>5741</v>
      </c>
      <c r="F78" s="502" t="s">
        <v>5672</v>
      </c>
      <c r="G78" s="365"/>
      <c r="H78" s="353" t="s">
        <v>5723</v>
      </c>
      <c r="I78" s="81" t="s">
        <v>5742</v>
      </c>
      <c r="J78" s="81" t="s">
        <v>5724</v>
      </c>
      <c r="K78" s="323"/>
      <c r="L78" s="323"/>
      <c r="M78" s="323"/>
      <c r="N78" s="324">
        <v>150.0</v>
      </c>
      <c r="O78" s="324">
        <v>150.0</v>
      </c>
      <c r="P78" s="95" t="s">
        <v>2977</v>
      </c>
      <c r="Q78" s="97"/>
      <c r="R78" s="97"/>
      <c r="S78" s="97"/>
      <c r="T78" s="97"/>
      <c r="U78" s="97"/>
      <c r="V78" s="97"/>
      <c r="W78" s="97"/>
      <c r="X78" s="97"/>
      <c r="Y78" s="166"/>
      <c r="Z78" s="166"/>
    </row>
    <row r="79" ht="11.25" customHeight="1">
      <c r="A79" s="100" t="s">
        <v>2977</v>
      </c>
      <c r="B79" s="81" t="s">
        <v>89</v>
      </c>
      <c r="C79" s="95" t="s">
        <v>5746</v>
      </c>
      <c r="D79" s="323" t="s">
        <v>5660</v>
      </c>
      <c r="E79" s="502" t="s">
        <v>3689</v>
      </c>
      <c r="F79" s="502" t="s">
        <v>5747</v>
      </c>
      <c r="G79" s="503"/>
      <c r="H79" s="353" t="s">
        <v>5729</v>
      </c>
      <c r="I79" s="81"/>
      <c r="J79" s="81" t="s">
        <v>5748</v>
      </c>
      <c r="K79" s="323">
        <v>2.0</v>
      </c>
      <c r="L79" s="323">
        <v>2.0</v>
      </c>
      <c r="M79" s="323">
        <v>2.0</v>
      </c>
      <c r="N79" s="324">
        <v>60.0</v>
      </c>
      <c r="O79" s="324">
        <v>30.0</v>
      </c>
      <c r="P79" s="95" t="s">
        <v>2977</v>
      </c>
      <c r="Q79" s="97"/>
      <c r="R79" s="97"/>
      <c r="S79" s="97"/>
      <c r="T79" s="97"/>
      <c r="U79" s="97"/>
      <c r="V79" s="97"/>
      <c r="W79" s="97"/>
      <c r="X79" s="97"/>
      <c r="Y79" s="166"/>
      <c r="Z79" s="166"/>
    </row>
    <row r="80" ht="11.25" customHeight="1">
      <c r="A80" s="100" t="s">
        <v>2977</v>
      </c>
      <c r="B80" s="81" t="s">
        <v>89</v>
      </c>
      <c r="C80" s="95" t="s">
        <v>5749</v>
      </c>
      <c r="D80" s="499" t="s">
        <v>5750</v>
      </c>
      <c r="E80" s="499" t="s">
        <v>3689</v>
      </c>
      <c r="F80" s="499" t="s">
        <v>5751</v>
      </c>
      <c r="G80" s="94"/>
      <c r="H80" s="353" t="s">
        <v>5752</v>
      </c>
      <c r="I80" s="82"/>
      <c r="J80" s="503" t="s">
        <v>5753</v>
      </c>
      <c r="K80" s="483">
        <v>1.0</v>
      </c>
      <c r="L80" s="483">
        <v>1.0</v>
      </c>
      <c r="M80" s="483">
        <v>1.0</v>
      </c>
      <c r="N80" s="324">
        <v>30.0</v>
      </c>
      <c r="O80" s="324">
        <v>30.0</v>
      </c>
      <c r="P80" s="95" t="s">
        <v>2977</v>
      </c>
      <c r="Q80" s="97"/>
      <c r="R80" s="97"/>
      <c r="S80" s="97"/>
      <c r="T80" s="97"/>
      <c r="U80" s="97"/>
      <c r="V80" s="97"/>
      <c r="W80" s="97"/>
      <c r="X80" s="97"/>
      <c r="Y80" s="166"/>
      <c r="Z80" s="166"/>
    </row>
    <row r="81" ht="11.25" customHeight="1">
      <c r="A81" s="100" t="s">
        <v>2977</v>
      </c>
      <c r="B81" s="81" t="s">
        <v>89</v>
      </c>
      <c r="C81" s="95" t="s">
        <v>5722</v>
      </c>
      <c r="D81" s="499" t="s">
        <v>5660</v>
      </c>
      <c r="E81" s="499" t="s">
        <v>3689</v>
      </c>
      <c r="F81" s="499" t="s">
        <v>5754</v>
      </c>
      <c r="G81" s="94"/>
      <c r="H81" s="353" t="s">
        <v>5755</v>
      </c>
      <c r="I81" s="82"/>
      <c r="J81" s="503" t="s">
        <v>5756</v>
      </c>
      <c r="K81" s="483">
        <v>2.0</v>
      </c>
      <c r="L81" s="483">
        <v>2.0</v>
      </c>
      <c r="M81" s="483">
        <v>3.0</v>
      </c>
      <c r="N81" s="324">
        <v>60.0</v>
      </c>
      <c r="O81" s="324">
        <v>30.0</v>
      </c>
      <c r="P81" s="95" t="s">
        <v>2977</v>
      </c>
      <c r="Q81" s="97"/>
      <c r="R81" s="97"/>
      <c r="S81" s="97"/>
      <c r="T81" s="97"/>
      <c r="U81" s="97"/>
      <c r="V81" s="97"/>
      <c r="W81" s="97"/>
      <c r="X81" s="97"/>
      <c r="Y81" s="166"/>
      <c r="Z81" s="166"/>
    </row>
    <row r="82" ht="11.25" customHeight="1">
      <c r="A82" s="100" t="s">
        <v>2977</v>
      </c>
      <c r="B82" s="81" t="s">
        <v>89</v>
      </c>
      <c r="C82" s="95" t="s">
        <v>5716</v>
      </c>
      <c r="D82" s="499" t="s">
        <v>5660</v>
      </c>
      <c r="E82" s="499" t="s">
        <v>3689</v>
      </c>
      <c r="F82" s="499" t="s">
        <v>5757</v>
      </c>
      <c r="G82" s="94"/>
      <c r="H82" s="353" t="s">
        <v>5758</v>
      </c>
      <c r="I82" s="82"/>
      <c r="J82" s="503" t="s">
        <v>5717</v>
      </c>
      <c r="K82" s="483">
        <v>3.0</v>
      </c>
      <c r="L82" s="483">
        <v>3.0</v>
      </c>
      <c r="M82" s="483">
        <v>4.0</v>
      </c>
      <c r="N82" s="486">
        <v>60.0</v>
      </c>
      <c r="O82" s="486">
        <v>20.0</v>
      </c>
      <c r="P82" s="95" t="s">
        <v>2977</v>
      </c>
      <c r="Q82" s="97"/>
      <c r="R82" s="97"/>
      <c r="S82" s="97"/>
      <c r="T82" s="97"/>
      <c r="U82" s="97"/>
      <c r="V82" s="97"/>
      <c r="W82" s="97"/>
      <c r="X82" s="97"/>
      <c r="Y82" s="166"/>
      <c r="Z82" s="166"/>
    </row>
    <row r="83" ht="11.25" customHeight="1">
      <c r="A83" s="100" t="s">
        <v>2977</v>
      </c>
      <c r="B83" s="81" t="s">
        <v>89</v>
      </c>
      <c r="C83" s="95" t="s">
        <v>5759</v>
      </c>
      <c r="D83" s="499" t="s">
        <v>5660</v>
      </c>
      <c r="E83" s="499" t="s">
        <v>3689</v>
      </c>
      <c r="F83" s="499" t="s">
        <v>5754</v>
      </c>
      <c r="G83" s="94"/>
      <c r="H83" s="219" t="s">
        <v>5760</v>
      </c>
      <c r="I83" s="82"/>
      <c r="J83" s="503" t="s">
        <v>5761</v>
      </c>
      <c r="K83" s="483">
        <v>2.0</v>
      </c>
      <c r="L83" s="483">
        <v>2.0</v>
      </c>
      <c r="M83" s="483">
        <v>3.0</v>
      </c>
      <c r="N83" s="486">
        <v>60.0</v>
      </c>
      <c r="O83" s="486">
        <v>30.0</v>
      </c>
      <c r="P83" s="95" t="s">
        <v>2977</v>
      </c>
      <c r="Q83" s="97"/>
      <c r="R83" s="97"/>
      <c r="S83" s="97"/>
      <c r="T83" s="97"/>
      <c r="U83" s="97"/>
      <c r="V83" s="97"/>
      <c r="W83" s="97"/>
      <c r="X83" s="97"/>
      <c r="Y83" s="166"/>
      <c r="Z83" s="166"/>
    </row>
    <row r="84" ht="11.25" customHeight="1">
      <c r="A84" s="100" t="s">
        <v>2977</v>
      </c>
      <c r="B84" s="81" t="s">
        <v>89</v>
      </c>
      <c r="C84" s="95" t="s">
        <v>5762</v>
      </c>
      <c r="D84" s="499" t="s">
        <v>5660</v>
      </c>
      <c r="E84" s="499" t="s">
        <v>3689</v>
      </c>
      <c r="F84" s="499" t="s">
        <v>5763</v>
      </c>
      <c r="G84" s="94"/>
      <c r="H84" s="219"/>
      <c r="I84" s="82"/>
      <c r="J84" s="503" t="s">
        <v>5764</v>
      </c>
      <c r="K84" s="483">
        <v>2.0</v>
      </c>
      <c r="L84" s="483">
        <v>2.0</v>
      </c>
      <c r="M84" s="483">
        <v>3.0</v>
      </c>
      <c r="N84" s="486">
        <v>60.0</v>
      </c>
      <c r="O84" s="486">
        <v>30.0</v>
      </c>
      <c r="P84" s="95" t="s">
        <v>2977</v>
      </c>
      <c r="Q84" s="97"/>
      <c r="R84" s="97"/>
      <c r="S84" s="97"/>
      <c r="T84" s="97"/>
      <c r="U84" s="97"/>
      <c r="V84" s="97"/>
      <c r="W84" s="97"/>
      <c r="X84" s="97"/>
      <c r="Y84" s="166"/>
      <c r="Z84" s="166"/>
    </row>
    <row r="85" ht="11.25" customHeight="1">
      <c r="A85" s="100" t="s">
        <v>113</v>
      </c>
      <c r="B85" s="81" t="s">
        <v>89</v>
      </c>
      <c r="C85" s="698" t="s">
        <v>5765</v>
      </c>
      <c r="D85" s="81" t="s">
        <v>5553</v>
      </c>
      <c r="E85" s="699" t="s">
        <v>5697</v>
      </c>
      <c r="F85" s="503" t="s">
        <v>5672</v>
      </c>
      <c r="G85" s="503" t="s">
        <v>5600</v>
      </c>
      <c r="H85" s="151" t="s">
        <v>5710</v>
      </c>
      <c r="I85" s="81" t="s">
        <v>5697</v>
      </c>
      <c r="J85" s="247" t="s">
        <v>5766</v>
      </c>
      <c r="K85" s="81"/>
      <c r="L85" s="81"/>
      <c r="M85" s="81"/>
      <c r="N85" s="413">
        <f>100*1.5*1.5</f>
        <v>225</v>
      </c>
      <c r="O85" s="413">
        <v>225.0</v>
      </c>
      <c r="P85" s="95" t="s">
        <v>113</v>
      </c>
      <c r="Q85" s="97"/>
      <c r="R85" s="97"/>
      <c r="S85" s="97"/>
      <c r="T85" s="97"/>
      <c r="U85" s="97"/>
      <c r="V85" s="97"/>
      <c r="W85" s="97"/>
      <c r="X85" s="97"/>
      <c r="Y85" s="166"/>
      <c r="Z85" s="166"/>
    </row>
    <row r="86" ht="11.25" customHeight="1">
      <c r="A86" s="100" t="s">
        <v>113</v>
      </c>
      <c r="B86" s="81" t="s">
        <v>89</v>
      </c>
      <c r="C86" s="698" t="s">
        <v>5765</v>
      </c>
      <c r="D86" s="81" t="s">
        <v>5553</v>
      </c>
      <c r="E86" s="699" t="s">
        <v>3689</v>
      </c>
      <c r="F86" s="503" t="s">
        <v>5672</v>
      </c>
      <c r="G86" s="503" t="s">
        <v>5600</v>
      </c>
      <c r="H86" s="151" t="s">
        <v>5710</v>
      </c>
      <c r="I86" s="81" t="s">
        <v>5697</v>
      </c>
      <c r="J86" s="247" t="s">
        <v>5766</v>
      </c>
      <c r="K86" s="81">
        <v>2.0</v>
      </c>
      <c r="L86" s="81">
        <v>2.0</v>
      </c>
      <c r="M86" s="81">
        <v>2.0</v>
      </c>
      <c r="N86" s="413">
        <v>45.0</v>
      </c>
      <c r="O86" s="413">
        <v>22.5</v>
      </c>
      <c r="P86" s="95" t="s">
        <v>113</v>
      </c>
      <c r="Q86" s="97"/>
      <c r="R86" s="97"/>
      <c r="S86" s="97"/>
      <c r="T86" s="97"/>
      <c r="U86" s="97"/>
      <c r="V86" s="97"/>
      <c r="W86" s="97"/>
      <c r="X86" s="97"/>
      <c r="Y86" s="166"/>
      <c r="Z86" s="166"/>
    </row>
    <row r="87" ht="11.25" customHeight="1">
      <c r="A87" s="100" t="s">
        <v>113</v>
      </c>
      <c r="B87" s="81" t="s">
        <v>89</v>
      </c>
      <c r="C87" s="698" t="s">
        <v>5767</v>
      </c>
      <c r="D87" s="81" t="s">
        <v>5553</v>
      </c>
      <c r="E87" s="699" t="s">
        <v>5656</v>
      </c>
      <c r="F87" s="503" t="s">
        <v>5768</v>
      </c>
      <c r="G87" s="503" t="s">
        <v>5600</v>
      </c>
      <c r="H87" s="219" t="s">
        <v>5769</v>
      </c>
      <c r="I87" s="81"/>
      <c r="J87" s="247" t="s">
        <v>5770</v>
      </c>
      <c r="K87" s="81"/>
      <c r="L87" s="81"/>
      <c r="M87" s="81"/>
      <c r="N87" s="413">
        <f>50*2</f>
        <v>100</v>
      </c>
      <c r="O87" s="413">
        <v>100.0</v>
      </c>
      <c r="P87" s="95" t="s">
        <v>113</v>
      </c>
      <c r="Q87" s="97"/>
      <c r="R87" s="97"/>
      <c r="S87" s="97"/>
      <c r="T87" s="97"/>
      <c r="U87" s="97"/>
      <c r="V87" s="97"/>
      <c r="W87" s="97"/>
      <c r="X87" s="97"/>
      <c r="Y87" s="166"/>
      <c r="Z87" s="166"/>
    </row>
    <row r="88" ht="11.25" customHeight="1">
      <c r="A88" s="100" t="s">
        <v>113</v>
      </c>
      <c r="B88" s="81" t="s">
        <v>89</v>
      </c>
      <c r="C88" s="698" t="s">
        <v>5771</v>
      </c>
      <c r="D88" s="81" t="s">
        <v>5553</v>
      </c>
      <c r="E88" s="699" t="s">
        <v>3697</v>
      </c>
      <c r="F88" s="503" t="s">
        <v>5772</v>
      </c>
      <c r="G88" s="503"/>
      <c r="H88" s="353" t="s">
        <v>5773</v>
      </c>
      <c r="I88" s="81" t="s">
        <v>3697</v>
      </c>
      <c r="J88" s="700" t="s">
        <v>5774</v>
      </c>
      <c r="K88" s="503"/>
      <c r="L88" s="503"/>
      <c r="M88" s="503"/>
      <c r="N88" s="413">
        <v>150.0</v>
      </c>
      <c r="O88" s="413">
        <v>150.0</v>
      </c>
      <c r="P88" s="95" t="s">
        <v>113</v>
      </c>
      <c r="Q88" s="97"/>
      <c r="R88" s="97"/>
      <c r="S88" s="97"/>
      <c r="T88" s="97"/>
      <c r="U88" s="97"/>
      <c r="V88" s="97"/>
      <c r="W88" s="97"/>
      <c r="X88" s="97"/>
      <c r="Y88" s="166"/>
      <c r="Z88" s="166"/>
    </row>
    <row r="89" ht="11.25" customHeight="1">
      <c r="A89" s="248" t="s">
        <v>113</v>
      </c>
      <c r="B89" s="81" t="s">
        <v>89</v>
      </c>
      <c r="C89" s="95" t="s">
        <v>5722</v>
      </c>
      <c r="D89" s="323" t="s">
        <v>5660</v>
      </c>
      <c r="E89" s="695" t="s">
        <v>3689</v>
      </c>
      <c r="F89" s="502" t="s">
        <v>5672</v>
      </c>
      <c r="G89" s="503"/>
      <c r="H89" s="664" t="s">
        <v>5723</v>
      </c>
      <c r="I89" s="81"/>
      <c r="J89" s="247" t="s">
        <v>5724</v>
      </c>
      <c r="K89" s="323">
        <v>1.0</v>
      </c>
      <c r="L89" s="323">
        <v>1.0</v>
      </c>
      <c r="M89" s="323">
        <v>1.0</v>
      </c>
      <c r="N89" s="324">
        <v>50.0</v>
      </c>
      <c r="O89" s="324">
        <v>50.0</v>
      </c>
      <c r="P89" s="95" t="s">
        <v>113</v>
      </c>
      <c r="Q89" s="97"/>
      <c r="R89" s="97"/>
      <c r="S89" s="97"/>
      <c r="T89" s="97"/>
      <c r="U89" s="97"/>
      <c r="V89" s="97"/>
      <c r="W89" s="97"/>
      <c r="X89" s="97"/>
      <c r="Y89" s="166"/>
      <c r="Z89" s="166"/>
    </row>
    <row r="90" ht="11.25" customHeight="1">
      <c r="A90" s="248" t="s">
        <v>113</v>
      </c>
      <c r="B90" s="81" t="s">
        <v>89</v>
      </c>
      <c r="C90" s="95" t="s">
        <v>5722</v>
      </c>
      <c r="D90" s="323" t="s">
        <v>5660</v>
      </c>
      <c r="E90" s="695" t="s">
        <v>5741</v>
      </c>
      <c r="F90" s="502" t="s">
        <v>5672</v>
      </c>
      <c r="G90" s="365"/>
      <c r="H90" s="353" t="s">
        <v>5723</v>
      </c>
      <c r="I90" s="81" t="s">
        <v>5742</v>
      </c>
      <c r="J90" s="247" t="s">
        <v>5724</v>
      </c>
      <c r="K90" s="323"/>
      <c r="L90" s="323"/>
      <c r="M90" s="323"/>
      <c r="N90" s="324">
        <v>150.0</v>
      </c>
      <c r="O90" s="324">
        <v>150.0</v>
      </c>
      <c r="P90" s="95" t="s">
        <v>113</v>
      </c>
      <c r="Q90" s="97"/>
      <c r="R90" s="97"/>
      <c r="S90" s="97"/>
      <c r="T90" s="97"/>
      <c r="U90" s="97"/>
      <c r="V90" s="97"/>
      <c r="W90" s="97"/>
      <c r="X90" s="97"/>
      <c r="Y90" s="166"/>
      <c r="Z90" s="166"/>
    </row>
    <row r="91" ht="11.25" customHeight="1">
      <c r="A91" s="248" t="s">
        <v>113</v>
      </c>
      <c r="B91" s="81" t="s">
        <v>89</v>
      </c>
      <c r="C91" s="95" t="s">
        <v>5722</v>
      </c>
      <c r="D91" s="499" t="s">
        <v>5660</v>
      </c>
      <c r="E91" s="701" t="s">
        <v>3689</v>
      </c>
      <c r="F91" s="499" t="s">
        <v>5754</v>
      </c>
      <c r="G91" s="94"/>
      <c r="H91" s="353" t="s">
        <v>5755</v>
      </c>
      <c r="I91" s="82"/>
      <c r="J91" s="250" t="s">
        <v>5756</v>
      </c>
      <c r="K91" s="483">
        <v>2.0</v>
      </c>
      <c r="L91" s="483">
        <v>2.0</v>
      </c>
      <c r="M91" s="483">
        <v>3.0</v>
      </c>
      <c r="N91" s="324">
        <v>60.0</v>
      </c>
      <c r="O91" s="324">
        <v>30.0</v>
      </c>
      <c r="P91" s="95" t="s">
        <v>113</v>
      </c>
      <c r="Q91" s="97"/>
      <c r="R91" s="97"/>
      <c r="S91" s="97"/>
      <c r="T91" s="97"/>
      <c r="U91" s="97"/>
      <c r="V91" s="97"/>
      <c r="W91" s="97"/>
      <c r="X91" s="97"/>
      <c r="Y91" s="166"/>
      <c r="Z91" s="166"/>
    </row>
    <row r="92" ht="11.25" customHeight="1">
      <c r="A92" s="248" t="s">
        <v>113</v>
      </c>
      <c r="B92" s="81" t="s">
        <v>89</v>
      </c>
      <c r="C92" s="95" t="s">
        <v>5759</v>
      </c>
      <c r="D92" s="499" t="s">
        <v>5660</v>
      </c>
      <c r="E92" s="701" t="s">
        <v>3689</v>
      </c>
      <c r="F92" s="499" t="s">
        <v>5754</v>
      </c>
      <c r="G92" s="94"/>
      <c r="H92" s="219" t="s">
        <v>5760</v>
      </c>
      <c r="I92" s="82"/>
      <c r="J92" s="250" t="s">
        <v>5761</v>
      </c>
      <c r="K92" s="483">
        <v>2.0</v>
      </c>
      <c r="L92" s="483">
        <v>2.0</v>
      </c>
      <c r="M92" s="483">
        <v>3.0</v>
      </c>
      <c r="N92" s="486">
        <v>60.0</v>
      </c>
      <c r="O92" s="486">
        <v>30.0</v>
      </c>
      <c r="P92" s="95" t="s">
        <v>113</v>
      </c>
      <c r="Q92" s="97"/>
      <c r="R92" s="97"/>
      <c r="S92" s="97"/>
      <c r="T92" s="97"/>
      <c r="U92" s="97"/>
      <c r="V92" s="97"/>
      <c r="W92" s="97"/>
      <c r="X92" s="97"/>
      <c r="Y92" s="166"/>
      <c r="Z92" s="166"/>
    </row>
    <row r="93" ht="11.25" customHeight="1">
      <c r="A93" s="248" t="s">
        <v>113</v>
      </c>
      <c r="B93" s="81" t="s">
        <v>89</v>
      </c>
      <c r="C93" s="95" t="s">
        <v>5762</v>
      </c>
      <c r="D93" s="499" t="s">
        <v>5660</v>
      </c>
      <c r="E93" s="701" t="s">
        <v>3689</v>
      </c>
      <c r="F93" s="499" t="s">
        <v>5763</v>
      </c>
      <c r="G93" s="94"/>
      <c r="H93" s="353" t="s">
        <v>5775</v>
      </c>
      <c r="I93" s="82"/>
      <c r="J93" s="250" t="s">
        <v>5764</v>
      </c>
      <c r="K93" s="483">
        <v>2.0</v>
      </c>
      <c r="L93" s="483">
        <v>2.0</v>
      </c>
      <c r="M93" s="483">
        <v>3.0</v>
      </c>
      <c r="N93" s="486">
        <v>60.0</v>
      </c>
      <c r="O93" s="486">
        <v>30.0</v>
      </c>
      <c r="P93" s="95" t="s">
        <v>113</v>
      </c>
      <c r="Q93" s="97"/>
      <c r="R93" s="97"/>
      <c r="S93" s="97"/>
      <c r="T93" s="97"/>
      <c r="U93" s="97"/>
      <c r="V93" s="97"/>
      <c r="W93" s="97"/>
      <c r="X93" s="97"/>
      <c r="Y93" s="166"/>
      <c r="Z93" s="166"/>
    </row>
    <row r="94" ht="11.25" customHeight="1">
      <c r="A94" s="100" t="s">
        <v>113</v>
      </c>
      <c r="B94" s="81" t="s">
        <v>89</v>
      </c>
      <c r="C94" s="698" t="s">
        <v>5771</v>
      </c>
      <c r="D94" s="81" t="s">
        <v>5553</v>
      </c>
      <c r="E94" s="699" t="s">
        <v>5656</v>
      </c>
      <c r="F94" s="503" t="s">
        <v>5772</v>
      </c>
      <c r="G94" s="503"/>
      <c r="H94" s="353" t="s">
        <v>5773</v>
      </c>
      <c r="I94" s="81"/>
      <c r="J94" s="700">
        <v>45642.0</v>
      </c>
      <c r="K94" s="503"/>
      <c r="L94" s="503"/>
      <c r="M94" s="503"/>
      <c r="N94" s="413">
        <v>100.0</v>
      </c>
      <c r="O94" s="413">
        <v>100.0</v>
      </c>
      <c r="P94" s="95" t="s">
        <v>113</v>
      </c>
      <c r="Q94" s="97"/>
      <c r="R94" s="97"/>
      <c r="S94" s="97"/>
      <c r="T94" s="97"/>
      <c r="U94" s="97"/>
      <c r="V94" s="97"/>
      <c r="W94" s="97"/>
      <c r="X94" s="97"/>
      <c r="Y94" s="166"/>
      <c r="Z94" s="166"/>
    </row>
    <row r="95" ht="11.25" customHeight="1">
      <c r="A95" s="100" t="s">
        <v>115</v>
      </c>
      <c r="B95" s="81" t="s">
        <v>89</v>
      </c>
      <c r="C95" s="88" t="s">
        <v>5776</v>
      </c>
      <c r="D95" s="503" t="s">
        <v>5777</v>
      </c>
      <c r="E95" s="503" t="s">
        <v>5778</v>
      </c>
      <c r="F95" s="503" t="s">
        <v>5614</v>
      </c>
      <c r="G95" s="503" t="s">
        <v>5779</v>
      </c>
      <c r="H95" s="664" t="s">
        <v>5780</v>
      </c>
      <c r="I95" s="81"/>
      <c r="J95" s="247" t="s">
        <v>5781</v>
      </c>
      <c r="K95" s="81">
        <v>1.0</v>
      </c>
      <c r="L95" s="81">
        <v>1.0</v>
      </c>
      <c r="M95" s="81">
        <v>4.0</v>
      </c>
      <c r="N95" s="413">
        <v>60.0</v>
      </c>
      <c r="O95" s="413">
        <v>60.0</v>
      </c>
      <c r="P95" s="95" t="s">
        <v>115</v>
      </c>
      <c r="Q95" s="97"/>
      <c r="R95" s="97"/>
      <c r="S95" s="97"/>
      <c r="T95" s="97"/>
      <c r="U95" s="97"/>
      <c r="V95" s="97"/>
      <c r="W95" s="97"/>
      <c r="X95" s="97"/>
      <c r="Y95" s="166"/>
      <c r="Z95" s="166"/>
    </row>
    <row r="96" ht="11.25" customHeight="1">
      <c r="A96" s="100" t="s">
        <v>115</v>
      </c>
      <c r="B96" s="81" t="s">
        <v>89</v>
      </c>
      <c r="C96" s="95" t="s">
        <v>5782</v>
      </c>
      <c r="D96" s="503" t="s">
        <v>5599</v>
      </c>
      <c r="E96" s="503" t="s">
        <v>5778</v>
      </c>
      <c r="F96" s="503" t="s">
        <v>5783</v>
      </c>
      <c r="G96" s="503" t="s">
        <v>5606</v>
      </c>
      <c r="H96" s="219" t="s">
        <v>5784</v>
      </c>
      <c r="I96" s="81"/>
      <c r="J96" s="247" t="s">
        <v>5785</v>
      </c>
      <c r="K96" s="81">
        <v>1.0</v>
      </c>
      <c r="L96" s="81">
        <v>1.0</v>
      </c>
      <c r="M96" s="81">
        <v>1.0</v>
      </c>
      <c r="N96" s="413">
        <v>30.0</v>
      </c>
      <c r="O96" s="413">
        <v>30.0</v>
      </c>
      <c r="P96" s="95" t="s">
        <v>115</v>
      </c>
      <c r="Q96" s="97"/>
      <c r="R96" s="97"/>
      <c r="S96" s="97"/>
      <c r="T96" s="97"/>
      <c r="U96" s="97"/>
      <c r="V96" s="97"/>
      <c r="W96" s="97"/>
      <c r="X96" s="97"/>
      <c r="Y96" s="166"/>
      <c r="Z96" s="166"/>
    </row>
    <row r="97" ht="11.25" customHeight="1">
      <c r="A97" s="228" t="s">
        <v>115</v>
      </c>
      <c r="B97" s="214" t="s">
        <v>89</v>
      </c>
      <c r="C97" s="93" t="s">
        <v>5786</v>
      </c>
      <c r="D97" s="503" t="s">
        <v>5599</v>
      </c>
      <c r="E97" s="503" t="s">
        <v>5778</v>
      </c>
      <c r="F97" s="503" t="s">
        <v>5569</v>
      </c>
      <c r="G97" s="503"/>
      <c r="H97" s="353" t="s">
        <v>5787</v>
      </c>
      <c r="I97" s="81"/>
      <c r="J97" s="247" t="s">
        <v>5788</v>
      </c>
      <c r="K97" s="81">
        <v>1.0</v>
      </c>
      <c r="L97" s="81">
        <v>1.0</v>
      </c>
      <c r="M97" s="81">
        <v>4.0</v>
      </c>
      <c r="N97" s="413">
        <v>45.0</v>
      </c>
      <c r="O97" s="413">
        <v>45.0</v>
      </c>
      <c r="P97" s="95" t="s">
        <v>115</v>
      </c>
      <c r="Q97" s="97"/>
      <c r="R97" s="97"/>
      <c r="S97" s="97"/>
      <c r="T97" s="97"/>
      <c r="U97" s="97"/>
      <c r="V97" s="97"/>
      <c r="W97" s="97"/>
      <c r="X97" s="97"/>
      <c r="Y97" s="166"/>
      <c r="Z97" s="166"/>
    </row>
    <row r="98" ht="11.25" customHeight="1">
      <c r="A98" s="100" t="s">
        <v>115</v>
      </c>
      <c r="B98" s="81" t="s">
        <v>89</v>
      </c>
      <c r="C98" s="95" t="s">
        <v>5709</v>
      </c>
      <c r="D98" s="503" t="s">
        <v>5599</v>
      </c>
      <c r="E98" s="503" t="s">
        <v>5778</v>
      </c>
      <c r="F98" s="503" t="s">
        <v>5569</v>
      </c>
      <c r="G98" s="503"/>
      <c r="H98" s="353" t="s">
        <v>5710</v>
      </c>
      <c r="I98" s="81"/>
      <c r="J98" s="247" t="s">
        <v>5789</v>
      </c>
      <c r="K98" s="81">
        <v>1.0</v>
      </c>
      <c r="L98" s="81">
        <v>1.0</v>
      </c>
      <c r="M98" s="81">
        <v>4.0</v>
      </c>
      <c r="N98" s="413">
        <v>45.0</v>
      </c>
      <c r="O98" s="413">
        <v>45.0</v>
      </c>
      <c r="P98" s="95" t="s">
        <v>115</v>
      </c>
      <c r="Q98" s="97"/>
      <c r="R98" s="97"/>
      <c r="S98" s="97"/>
      <c r="T98" s="97"/>
      <c r="U98" s="97"/>
      <c r="V98" s="97"/>
      <c r="W98" s="97"/>
      <c r="X98" s="97"/>
      <c r="Y98" s="166"/>
      <c r="Z98" s="166"/>
    </row>
    <row r="99" ht="11.25" customHeight="1">
      <c r="A99" s="100" t="s">
        <v>115</v>
      </c>
      <c r="B99" s="81" t="s">
        <v>89</v>
      </c>
      <c r="C99" s="95" t="s">
        <v>5790</v>
      </c>
      <c r="D99" s="94" t="s">
        <v>5599</v>
      </c>
      <c r="E99" s="94" t="s">
        <v>5778</v>
      </c>
      <c r="F99" s="94" t="s">
        <v>5791</v>
      </c>
      <c r="G99" s="94"/>
      <c r="H99" s="353" t="s">
        <v>5792</v>
      </c>
      <c r="I99" s="82"/>
      <c r="J99" s="250" t="s">
        <v>5695</v>
      </c>
      <c r="K99" s="503">
        <v>1.0</v>
      </c>
      <c r="L99" s="503">
        <v>1.0</v>
      </c>
      <c r="M99" s="503">
        <v>4.0</v>
      </c>
      <c r="N99" s="413">
        <v>60.0</v>
      </c>
      <c r="O99" s="413">
        <v>60.0</v>
      </c>
      <c r="P99" s="95" t="s">
        <v>115</v>
      </c>
      <c r="Q99" s="97"/>
      <c r="R99" s="97"/>
      <c r="S99" s="97"/>
      <c r="T99" s="97"/>
      <c r="U99" s="97"/>
      <c r="V99" s="97"/>
      <c r="W99" s="97"/>
      <c r="X99" s="97"/>
      <c r="Y99" s="166"/>
      <c r="Z99" s="166"/>
    </row>
    <row r="100" ht="11.25" customHeight="1">
      <c r="A100" s="100" t="s">
        <v>116</v>
      </c>
      <c r="B100" s="81" t="s">
        <v>89</v>
      </c>
      <c r="C100" s="95" t="s">
        <v>5793</v>
      </c>
      <c r="D100" s="503" t="s">
        <v>5599</v>
      </c>
      <c r="E100" s="503" t="s">
        <v>5794</v>
      </c>
      <c r="F100" s="503" t="s">
        <v>5795</v>
      </c>
      <c r="G100" s="503" t="s">
        <v>5796</v>
      </c>
      <c r="H100" s="664" t="s">
        <v>5797</v>
      </c>
      <c r="I100" s="81"/>
      <c r="J100" s="247" t="s">
        <v>5798</v>
      </c>
      <c r="K100" s="81">
        <v>1.0</v>
      </c>
      <c r="L100" s="81">
        <v>1.0</v>
      </c>
      <c r="M100" s="81">
        <v>1.0</v>
      </c>
      <c r="N100" s="413">
        <v>30.0</v>
      </c>
      <c r="O100" s="413">
        <v>30.0</v>
      </c>
      <c r="P100" s="95" t="s">
        <v>116</v>
      </c>
      <c r="Q100" s="97"/>
      <c r="R100" s="97"/>
      <c r="S100" s="97"/>
      <c r="T100" s="97"/>
      <c r="U100" s="97"/>
      <c r="V100" s="97"/>
      <c r="W100" s="97"/>
      <c r="X100" s="97"/>
      <c r="Y100" s="166"/>
      <c r="Z100" s="166"/>
    </row>
    <row r="101" ht="11.25" customHeight="1">
      <c r="A101" s="100" t="s">
        <v>116</v>
      </c>
      <c r="B101" s="81" t="s">
        <v>89</v>
      </c>
      <c r="C101" s="95" t="s">
        <v>5799</v>
      </c>
      <c r="D101" s="503" t="s">
        <v>5618</v>
      </c>
      <c r="E101" s="503" t="s">
        <v>5794</v>
      </c>
      <c r="F101" s="503" t="s">
        <v>5672</v>
      </c>
      <c r="G101" s="503"/>
      <c r="H101" s="353" t="s">
        <v>5800</v>
      </c>
      <c r="I101" s="81"/>
      <c r="J101" s="247" t="s">
        <v>5785</v>
      </c>
      <c r="K101" s="81">
        <v>2.0</v>
      </c>
      <c r="L101" s="81">
        <v>2.0</v>
      </c>
      <c r="M101" s="81">
        <v>2.0</v>
      </c>
      <c r="N101" s="413">
        <v>30.0</v>
      </c>
      <c r="O101" s="413">
        <v>15.0</v>
      </c>
      <c r="P101" s="95" t="s">
        <v>116</v>
      </c>
      <c r="Q101" s="97"/>
      <c r="R101" s="97"/>
      <c r="S101" s="97"/>
      <c r="T101" s="97"/>
      <c r="U101" s="97"/>
      <c r="V101" s="97"/>
      <c r="W101" s="97"/>
      <c r="X101" s="97"/>
      <c r="Y101" s="166"/>
      <c r="Z101" s="166"/>
    </row>
    <row r="102" ht="11.25" customHeight="1">
      <c r="A102" s="228" t="s">
        <v>116</v>
      </c>
      <c r="B102" s="214" t="s">
        <v>89</v>
      </c>
      <c r="C102" s="93" t="s">
        <v>5801</v>
      </c>
      <c r="D102" s="503" t="s">
        <v>5618</v>
      </c>
      <c r="E102" s="503" t="s">
        <v>5794</v>
      </c>
      <c r="F102" s="503" t="s">
        <v>5802</v>
      </c>
      <c r="G102" s="509"/>
      <c r="H102" s="353" t="s">
        <v>5803</v>
      </c>
      <c r="I102" s="81"/>
      <c r="J102" s="247" t="s">
        <v>5804</v>
      </c>
      <c r="K102" s="81">
        <v>2.0</v>
      </c>
      <c r="L102" s="81">
        <v>2.0</v>
      </c>
      <c r="M102" s="81">
        <v>2.0</v>
      </c>
      <c r="N102" s="413">
        <v>30.0</v>
      </c>
      <c r="O102" s="413">
        <v>15.0</v>
      </c>
      <c r="P102" s="95" t="s">
        <v>116</v>
      </c>
      <c r="Q102" s="97"/>
      <c r="R102" s="97"/>
      <c r="S102" s="97"/>
      <c r="T102" s="97"/>
      <c r="U102" s="97"/>
      <c r="V102" s="97"/>
      <c r="W102" s="97"/>
      <c r="X102" s="97"/>
      <c r="Y102" s="166"/>
      <c r="Z102" s="166"/>
    </row>
    <row r="103" ht="11.25" customHeight="1">
      <c r="A103" s="100" t="s">
        <v>117</v>
      </c>
      <c r="B103" s="81" t="s">
        <v>89</v>
      </c>
      <c r="C103" s="95" t="s">
        <v>5805</v>
      </c>
      <c r="D103" s="503" t="s">
        <v>5558</v>
      </c>
      <c r="E103" s="503" t="s">
        <v>3697</v>
      </c>
      <c r="F103" s="503" t="s">
        <v>5560</v>
      </c>
      <c r="G103" s="503"/>
      <c r="H103" s="74" t="s">
        <v>5806</v>
      </c>
      <c r="I103" s="81" t="s">
        <v>5562</v>
      </c>
      <c r="J103" s="247" t="s">
        <v>5807</v>
      </c>
      <c r="K103" s="81"/>
      <c r="L103" s="81"/>
      <c r="M103" s="81"/>
      <c r="N103" s="413">
        <v>50.0</v>
      </c>
      <c r="O103" s="413">
        <v>50.0</v>
      </c>
      <c r="P103" s="95" t="s">
        <v>117</v>
      </c>
      <c r="Q103" s="97"/>
      <c r="R103" s="97"/>
      <c r="S103" s="97"/>
      <c r="T103" s="97"/>
      <c r="U103" s="97"/>
      <c r="V103" s="97"/>
      <c r="W103" s="97"/>
      <c r="X103" s="97"/>
      <c r="Y103" s="166"/>
      <c r="Z103" s="166"/>
    </row>
    <row r="104" ht="11.25" customHeight="1">
      <c r="A104" s="100" t="s">
        <v>117</v>
      </c>
      <c r="B104" s="81" t="s">
        <v>89</v>
      </c>
      <c r="C104" s="95" t="s">
        <v>5805</v>
      </c>
      <c r="D104" s="503" t="s">
        <v>5558</v>
      </c>
      <c r="E104" s="503" t="s">
        <v>3710</v>
      </c>
      <c r="F104" s="503" t="s">
        <v>5560</v>
      </c>
      <c r="G104" s="503"/>
      <c r="H104" s="172" t="s">
        <v>5808</v>
      </c>
      <c r="I104" s="81"/>
      <c r="J104" s="247" t="s">
        <v>5807</v>
      </c>
      <c r="K104" s="81">
        <v>2.0</v>
      </c>
      <c r="L104" s="81">
        <v>2.0</v>
      </c>
      <c r="M104" s="81">
        <v>2.0</v>
      </c>
      <c r="N104" s="413">
        <v>30.0</v>
      </c>
      <c r="O104" s="413">
        <v>30.0</v>
      </c>
      <c r="P104" s="95" t="s">
        <v>117</v>
      </c>
      <c r="Q104" s="97"/>
      <c r="R104" s="97"/>
      <c r="S104" s="97"/>
      <c r="T104" s="97"/>
      <c r="U104" s="97"/>
      <c r="V104" s="97"/>
      <c r="W104" s="97"/>
      <c r="X104" s="97"/>
      <c r="Y104" s="166"/>
      <c r="Z104" s="166"/>
    </row>
    <row r="105" ht="11.25" customHeight="1">
      <c r="A105" s="100" t="s">
        <v>5809</v>
      </c>
      <c r="B105" s="81" t="s">
        <v>52</v>
      </c>
      <c r="C105" s="95" t="s">
        <v>5810</v>
      </c>
      <c r="D105" s="503" t="s">
        <v>5811</v>
      </c>
      <c r="E105" s="503" t="s">
        <v>5812</v>
      </c>
      <c r="F105" s="503" t="s">
        <v>5813</v>
      </c>
      <c r="G105" s="503" t="s">
        <v>5606</v>
      </c>
      <c r="H105" s="151" t="s">
        <v>5601</v>
      </c>
      <c r="I105" s="81" t="s">
        <v>5812</v>
      </c>
      <c r="J105" s="247" t="s">
        <v>5563</v>
      </c>
      <c r="K105" s="81"/>
      <c r="L105" s="81"/>
      <c r="M105" s="81"/>
      <c r="N105" s="413">
        <v>225.0</v>
      </c>
      <c r="O105" s="413">
        <v>225.0</v>
      </c>
      <c r="P105" s="95" t="s">
        <v>5809</v>
      </c>
      <c r="Q105" s="97"/>
      <c r="R105" s="97"/>
      <c r="S105" s="97"/>
      <c r="T105" s="97"/>
      <c r="U105" s="97"/>
      <c r="V105" s="97"/>
      <c r="W105" s="97"/>
      <c r="X105" s="97"/>
      <c r="Y105" s="166"/>
      <c r="Z105" s="166"/>
    </row>
    <row r="106" ht="11.25" customHeight="1">
      <c r="A106" s="100" t="s">
        <v>5460</v>
      </c>
      <c r="B106" s="81" t="s">
        <v>52</v>
      </c>
      <c r="C106" s="95" t="s">
        <v>5810</v>
      </c>
      <c r="D106" s="503" t="s">
        <v>5811</v>
      </c>
      <c r="E106" s="503" t="s">
        <v>5814</v>
      </c>
      <c r="F106" s="503" t="s">
        <v>5813</v>
      </c>
      <c r="G106" s="503" t="s">
        <v>5606</v>
      </c>
      <c r="H106" s="219" t="s">
        <v>5601</v>
      </c>
      <c r="I106" s="81" t="s">
        <v>5814</v>
      </c>
      <c r="J106" s="247" t="s">
        <v>5563</v>
      </c>
      <c r="K106" s="81">
        <v>2.0</v>
      </c>
      <c r="L106" s="81">
        <v>2.0</v>
      </c>
      <c r="M106" s="81">
        <v>3.0</v>
      </c>
      <c r="N106" s="413">
        <v>75.0</v>
      </c>
      <c r="O106" s="413">
        <v>75.0</v>
      </c>
      <c r="P106" s="95" t="s">
        <v>5460</v>
      </c>
      <c r="Q106" s="97"/>
      <c r="R106" s="97"/>
      <c r="S106" s="97"/>
      <c r="T106" s="97"/>
      <c r="U106" s="97"/>
      <c r="V106" s="97"/>
      <c r="W106" s="97"/>
      <c r="X106" s="97"/>
      <c r="Y106" s="166"/>
      <c r="Z106" s="166"/>
    </row>
    <row r="107" ht="11.25" customHeight="1">
      <c r="A107" s="228" t="s">
        <v>5460</v>
      </c>
      <c r="B107" s="214" t="s">
        <v>52</v>
      </c>
      <c r="C107" s="93" t="s">
        <v>5815</v>
      </c>
      <c r="D107" s="503" t="s">
        <v>5811</v>
      </c>
      <c r="E107" s="503" t="s">
        <v>5814</v>
      </c>
      <c r="F107" s="503" t="s">
        <v>5816</v>
      </c>
      <c r="G107" s="503" t="s">
        <v>5606</v>
      </c>
      <c r="H107" s="219" t="s">
        <v>5817</v>
      </c>
      <c r="I107" s="81" t="s">
        <v>5814</v>
      </c>
      <c r="J107" s="247" t="s">
        <v>5818</v>
      </c>
      <c r="K107" s="81">
        <v>1.0</v>
      </c>
      <c r="L107" s="81">
        <v>1.0</v>
      </c>
      <c r="M107" s="81">
        <v>1.0</v>
      </c>
      <c r="N107" s="413">
        <v>100.0</v>
      </c>
      <c r="O107" s="413">
        <v>100.0</v>
      </c>
      <c r="P107" s="99" t="s">
        <v>5460</v>
      </c>
      <c r="Q107" s="97"/>
      <c r="R107" s="97"/>
      <c r="S107" s="97"/>
      <c r="T107" s="97"/>
      <c r="U107" s="97"/>
      <c r="V107" s="97"/>
      <c r="W107" s="97"/>
      <c r="X107" s="97"/>
      <c r="Y107" s="166"/>
      <c r="Z107" s="166"/>
    </row>
    <row r="108" ht="11.25" customHeight="1">
      <c r="A108" s="354"/>
      <c r="B108" s="172"/>
      <c r="C108" s="171"/>
      <c r="D108" s="173"/>
      <c r="E108" s="173"/>
      <c r="F108" s="173"/>
      <c r="G108" s="173"/>
      <c r="H108" s="172"/>
      <c r="I108" s="174"/>
      <c r="J108" s="508"/>
      <c r="K108" s="508"/>
      <c r="L108" s="508"/>
      <c r="M108" s="508"/>
      <c r="N108" s="6"/>
      <c r="O108" s="6"/>
      <c r="P108" s="92"/>
      <c r="Q108" s="97"/>
      <c r="R108" s="97"/>
      <c r="S108" s="97"/>
      <c r="T108" s="97"/>
      <c r="U108" s="97"/>
      <c r="V108" s="97"/>
      <c r="W108" s="97"/>
      <c r="X108" s="97"/>
      <c r="Y108" s="166"/>
      <c r="Z108" s="166"/>
    </row>
    <row r="109" ht="11.25" customHeight="1">
      <c r="A109" s="100"/>
      <c r="B109" s="81"/>
      <c r="C109" s="95"/>
      <c r="D109" s="503"/>
      <c r="E109" s="503"/>
      <c r="F109" s="503"/>
      <c r="G109" s="503"/>
      <c r="H109" s="81"/>
      <c r="I109" s="81"/>
      <c r="J109" s="81"/>
      <c r="K109" s="81"/>
      <c r="L109" s="81"/>
      <c r="M109" s="81"/>
      <c r="N109" s="323"/>
      <c r="O109" s="6"/>
      <c r="P109" s="95"/>
      <c r="Q109" s="97"/>
      <c r="R109" s="97"/>
      <c r="S109" s="97"/>
      <c r="T109" s="97"/>
      <c r="U109" s="97"/>
      <c r="V109" s="97"/>
      <c r="W109" s="97"/>
      <c r="X109" s="97"/>
      <c r="Y109" s="166"/>
      <c r="Z109" s="166"/>
    </row>
    <row r="110" ht="11.25" customHeight="1">
      <c r="A110" s="702"/>
      <c r="B110" s="703"/>
      <c r="C110" s="704"/>
      <c r="D110" s="705"/>
      <c r="E110" s="705"/>
      <c r="F110" s="705"/>
      <c r="G110" s="705"/>
      <c r="H110" s="703"/>
      <c r="I110" s="706"/>
      <c r="J110" s="707"/>
      <c r="K110" s="708"/>
      <c r="L110" s="708"/>
      <c r="M110" s="707"/>
      <c r="N110" s="709"/>
      <c r="O110" s="709"/>
      <c r="P110" s="273"/>
      <c r="Q110" s="97"/>
      <c r="R110" s="97"/>
      <c r="S110" s="97"/>
      <c r="T110" s="97"/>
      <c r="U110" s="97"/>
      <c r="V110" s="97"/>
      <c r="W110" s="97"/>
      <c r="X110" s="97"/>
      <c r="Y110" s="166"/>
      <c r="Z110" s="166"/>
    </row>
    <row r="111" ht="11.25" customHeight="1">
      <c r="A111" s="354"/>
      <c r="B111" s="172"/>
      <c r="C111" s="171"/>
      <c r="D111" s="173"/>
      <c r="E111" s="173"/>
      <c r="F111" s="173"/>
      <c r="G111" s="173"/>
      <c r="H111" s="172"/>
      <c r="I111" s="174"/>
      <c r="J111" s="507"/>
      <c r="K111" s="508"/>
      <c r="L111" s="508"/>
      <c r="M111" s="507"/>
      <c r="N111" s="6"/>
      <c r="O111" s="6"/>
      <c r="P111" s="92"/>
      <c r="Q111" s="97"/>
      <c r="R111" s="97"/>
      <c r="S111" s="97"/>
      <c r="T111" s="97"/>
      <c r="U111" s="97"/>
      <c r="V111" s="97"/>
      <c r="W111" s="97"/>
      <c r="X111" s="97"/>
      <c r="Y111" s="166"/>
      <c r="Z111" s="166"/>
    </row>
    <row r="112" ht="11.25" customHeight="1">
      <c r="A112" s="177" t="s">
        <v>118</v>
      </c>
      <c r="B112" s="156"/>
      <c r="C112" s="156"/>
      <c r="D112" s="156"/>
      <c r="E112" s="156"/>
      <c r="F112" s="156"/>
      <c r="G112" s="156"/>
      <c r="H112" s="156"/>
      <c r="I112" s="710"/>
      <c r="J112" s="97"/>
      <c r="K112" s="97"/>
      <c r="L112" s="97"/>
      <c r="M112" s="97"/>
      <c r="N112" s="97"/>
      <c r="O112" s="512">
        <f>SUM(O14:O111)</f>
        <v>5612.75</v>
      </c>
      <c r="P112" s="97"/>
      <c r="Q112" s="97"/>
      <c r="R112" s="97"/>
      <c r="S112" s="97"/>
      <c r="T112" s="97"/>
      <c r="U112" s="97"/>
      <c r="V112" s="97"/>
      <c r="W112" s="97"/>
      <c r="X112" s="97"/>
      <c r="Y112" s="166"/>
      <c r="Z112" s="166"/>
    </row>
    <row r="113" ht="11.25" customHeight="1">
      <c r="A113" s="155"/>
      <c r="B113" s="156"/>
      <c r="C113" s="156"/>
      <c r="D113" s="156"/>
      <c r="E113" s="156"/>
      <c r="F113" s="156"/>
      <c r="G113" s="156"/>
      <c r="H113" s="156"/>
      <c r="I113" s="156"/>
      <c r="J113" s="1"/>
      <c r="K113" s="1"/>
      <c r="L113" s="1"/>
      <c r="M113" s="1"/>
      <c r="N113" s="97"/>
      <c r="O113" s="97"/>
      <c r="P113" s="97"/>
      <c r="Q113" s="97"/>
      <c r="R113" s="97"/>
      <c r="S113" s="97"/>
      <c r="T113" s="97"/>
      <c r="U113" s="97"/>
      <c r="V113" s="97"/>
      <c r="W113" s="97"/>
      <c r="X113" s="97"/>
      <c r="Y113" s="166"/>
      <c r="Z113" s="166"/>
    </row>
    <row r="114" ht="11.25" customHeight="1">
      <c r="A114" s="513" t="s">
        <v>742</v>
      </c>
      <c r="B114" s="154"/>
      <c r="C114" s="154"/>
      <c r="D114" s="154"/>
      <c r="E114" s="154"/>
      <c r="F114" s="154"/>
      <c r="G114" s="154"/>
      <c r="H114" s="154"/>
      <c r="I114" s="154"/>
      <c r="J114" s="154"/>
      <c r="K114" s="97"/>
      <c r="L114" s="97"/>
      <c r="M114" s="97"/>
      <c r="N114" s="97"/>
      <c r="O114" s="97"/>
      <c r="P114" s="97"/>
      <c r="Q114" s="97"/>
      <c r="R114" s="97"/>
      <c r="S114" s="97"/>
      <c r="T114" s="97"/>
      <c r="U114" s="97"/>
      <c r="V114" s="97"/>
      <c r="W114" s="97"/>
      <c r="X114" s="97"/>
      <c r="Y114" s="166"/>
      <c r="Z114" s="166"/>
    </row>
    <row r="115" ht="15.75" customHeight="1">
      <c r="A115" s="155"/>
      <c r="B115" s="156"/>
      <c r="C115" s="156"/>
      <c r="D115" s="156"/>
      <c r="E115" s="156"/>
      <c r="F115" s="156"/>
      <c r="G115" s="156"/>
      <c r="H115" s="1"/>
      <c r="I115" s="4"/>
      <c r="J115" s="4"/>
      <c r="K115" s="4"/>
      <c r="L115" s="4"/>
      <c r="M115" s="4"/>
      <c r="N115" s="4"/>
      <c r="O115" s="4"/>
      <c r="P115" s="4"/>
      <c r="Q115" s="4"/>
      <c r="R115" s="4"/>
      <c r="S115" s="4"/>
      <c r="T115" s="4"/>
      <c r="U115" s="4"/>
      <c r="V115" s="4"/>
      <c r="W115" s="4"/>
      <c r="X115" s="4"/>
    </row>
    <row r="116" ht="15.75" customHeight="1">
      <c r="A116" s="155"/>
      <c r="B116" s="156"/>
      <c r="C116" s="156"/>
      <c r="D116" s="156"/>
      <c r="E116" s="156"/>
      <c r="F116" s="156"/>
      <c r="G116" s="156"/>
      <c r="H116" s="1"/>
      <c r="I116" s="4"/>
      <c r="J116" s="4"/>
      <c r="K116" s="4"/>
      <c r="L116" s="4"/>
      <c r="M116" s="4"/>
      <c r="N116" s="4"/>
      <c r="O116" s="4"/>
      <c r="P116" s="4"/>
      <c r="Q116" s="4"/>
      <c r="R116" s="4"/>
      <c r="S116" s="4"/>
      <c r="T116" s="4"/>
      <c r="U116" s="4"/>
      <c r="V116" s="4"/>
      <c r="W116" s="4"/>
      <c r="X116" s="4"/>
    </row>
    <row r="117" ht="15.75" customHeight="1">
      <c r="A117" s="155"/>
      <c r="B117" s="156"/>
      <c r="C117" s="156"/>
      <c r="D117" s="156"/>
      <c r="E117" s="156"/>
      <c r="F117" s="156"/>
      <c r="G117" s="156"/>
      <c r="H117" s="1"/>
      <c r="I117" s="4"/>
      <c r="J117" s="4"/>
      <c r="K117" s="4"/>
      <c r="L117" s="4"/>
      <c r="M117" s="4"/>
      <c r="N117" s="4"/>
      <c r="O117" s="4"/>
      <c r="P117" s="4"/>
      <c r="Q117" s="4"/>
      <c r="R117" s="4"/>
      <c r="S117" s="4"/>
      <c r="T117" s="4"/>
      <c r="U117" s="4"/>
      <c r="V117" s="4"/>
      <c r="W117" s="4"/>
      <c r="X117" s="4"/>
    </row>
    <row r="118" ht="15.75" customHeight="1">
      <c r="A118" s="155"/>
      <c r="B118" s="156"/>
      <c r="C118" s="156"/>
      <c r="D118" s="156"/>
      <c r="E118" s="156"/>
      <c r="F118" s="156"/>
      <c r="G118" s="156"/>
      <c r="H118" s="1"/>
      <c r="I118" s="4"/>
      <c r="J118" s="4"/>
      <c r="K118" s="4"/>
      <c r="L118" s="4"/>
      <c r="M118" s="4"/>
      <c r="N118" s="4"/>
      <c r="O118" s="4"/>
      <c r="P118" s="4"/>
      <c r="Q118" s="4"/>
      <c r="R118" s="4"/>
      <c r="S118" s="4"/>
      <c r="T118" s="4"/>
      <c r="U118" s="4"/>
      <c r="V118" s="4"/>
      <c r="W118" s="4"/>
      <c r="X118" s="4"/>
    </row>
    <row r="119" ht="15.75" customHeight="1">
      <c r="A119" s="155"/>
      <c r="B119" s="156"/>
      <c r="C119" s="156"/>
      <c r="D119" s="156"/>
      <c r="E119" s="156"/>
      <c r="F119" s="156"/>
      <c r="G119" s="156"/>
      <c r="H119" s="1"/>
      <c r="I119" s="4"/>
      <c r="J119" s="4"/>
      <c r="K119" s="4"/>
      <c r="L119" s="4"/>
      <c r="M119" s="4"/>
      <c r="N119" s="4"/>
      <c r="O119" s="4"/>
      <c r="P119" s="4"/>
      <c r="Q119" s="4"/>
      <c r="R119" s="4"/>
      <c r="S119" s="4"/>
      <c r="T119" s="4"/>
      <c r="U119" s="4"/>
      <c r="V119" s="4"/>
      <c r="W119" s="4"/>
      <c r="X119" s="4"/>
    </row>
    <row r="120" ht="15.75" customHeight="1">
      <c r="A120" s="155"/>
      <c r="B120" s="156"/>
      <c r="C120" s="156"/>
      <c r="D120" s="156"/>
      <c r="E120" s="156"/>
      <c r="F120" s="156"/>
      <c r="G120" s="156"/>
      <c r="H120" s="1"/>
      <c r="I120" s="4"/>
      <c r="J120" s="4"/>
      <c r="K120" s="4"/>
      <c r="L120" s="4"/>
      <c r="M120" s="4"/>
      <c r="N120" s="4"/>
      <c r="O120" s="4"/>
      <c r="P120" s="4"/>
      <c r="Q120" s="4"/>
      <c r="R120" s="4"/>
      <c r="S120" s="4"/>
      <c r="T120" s="4"/>
      <c r="U120" s="4"/>
      <c r="V120" s="4"/>
      <c r="W120" s="4"/>
      <c r="X120" s="4"/>
    </row>
    <row r="121" ht="15.75" customHeight="1">
      <c r="A121" s="155"/>
      <c r="B121" s="156"/>
      <c r="C121" s="156"/>
      <c r="D121" s="156"/>
      <c r="E121" s="156"/>
      <c r="F121" s="156"/>
      <c r="G121" s="156"/>
      <c r="H121" s="1"/>
      <c r="I121" s="4"/>
      <c r="J121" s="4"/>
      <c r="K121" s="4"/>
      <c r="L121" s="4"/>
      <c r="M121" s="4"/>
      <c r="N121" s="4"/>
      <c r="O121" s="4"/>
      <c r="P121" s="4"/>
      <c r="Q121" s="4"/>
      <c r="R121" s="4"/>
      <c r="S121" s="4"/>
      <c r="T121" s="4"/>
      <c r="U121" s="4"/>
      <c r="V121" s="4"/>
      <c r="W121" s="4"/>
      <c r="X121" s="4"/>
    </row>
    <row r="122" ht="15.75" customHeight="1">
      <c r="A122" s="155"/>
      <c r="B122" s="156"/>
      <c r="C122" s="156"/>
      <c r="D122" s="156"/>
      <c r="E122" s="156"/>
      <c r="F122" s="156"/>
      <c r="G122" s="156"/>
      <c r="H122" s="1"/>
      <c r="I122" s="4"/>
      <c r="J122" s="4"/>
      <c r="K122" s="4"/>
      <c r="L122" s="4"/>
      <c r="M122" s="4"/>
      <c r="N122" s="4"/>
      <c r="O122" s="4"/>
      <c r="P122" s="4"/>
      <c r="Q122" s="4"/>
      <c r="R122" s="4"/>
      <c r="S122" s="4"/>
      <c r="T122" s="4"/>
      <c r="U122" s="4"/>
      <c r="V122" s="4"/>
      <c r="W122" s="4"/>
      <c r="X122" s="4"/>
    </row>
    <row r="123" ht="15.75" customHeight="1">
      <c r="A123" s="155"/>
      <c r="B123" s="156"/>
      <c r="C123" s="156"/>
      <c r="D123" s="156"/>
      <c r="E123" s="156"/>
      <c r="F123" s="156"/>
      <c r="G123" s="156"/>
      <c r="H123" s="1"/>
      <c r="I123" s="4"/>
      <c r="J123" s="4"/>
      <c r="K123" s="4"/>
      <c r="L123" s="4"/>
      <c r="M123" s="4"/>
      <c r="N123" s="4"/>
      <c r="O123" s="4"/>
      <c r="P123" s="4"/>
      <c r="Q123" s="4"/>
      <c r="R123" s="4"/>
      <c r="S123" s="4"/>
      <c r="T123" s="4"/>
      <c r="U123" s="4"/>
      <c r="V123" s="4"/>
      <c r="W123" s="4"/>
      <c r="X123" s="4"/>
    </row>
    <row r="124" ht="15.75" customHeight="1">
      <c r="A124" s="155"/>
      <c r="B124" s="156"/>
      <c r="C124" s="156"/>
      <c r="D124" s="156"/>
      <c r="E124" s="156"/>
      <c r="F124" s="156"/>
      <c r="G124" s="156"/>
      <c r="H124" s="1"/>
      <c r="I124" s="4"/>
      <c r="J124" s="4"/>
      <c r="K124" s="4"/>
      <c r="L124" s="4"/>
      <c r="M124" s="4"/>
      <c r="N124" s="4"/>
      <c r="O124" s="4"/>
      <c r="P124" s="4"/>
      <c r="Q124" s="4"/>
      <c r="R124" s="4"/>
      <c r="S124" s="4"/>
      <c r="T124" s="4"/>
      <c r="U124" s="4"/>
      <c r="V124" s="4"/>
      <c r="W124" s="4"/>
      <c r="X124" s="4"/>
    </row>
    <row r="125" ht="15.75" customHeight="1">
      <c r="A125" s="155"/>
      <c r="B125" s="156"/>
      <c r="C125" s="156"/>
      <c r="D125" s="156"/>
      <c r="E125" s="156"/>
      <c r="F125" s="156"/>
      <c r="G125" s="156"/>
      <c r="H125" s="1"/>
      <c r="I125" s="4"/>
      <c r="J125" s="4"/>
      <c r="K125" s="4"/>
      <c r="L125" s="4"/>
      <c r="M125" s="4"/>
      <c r="N125" s="4"/>
      <c r="O125" s="4"/>
      <c r="P125" s="4"/>
      <c r="Q125" s="4"/>
      <c r="R125" s="4"/>
      <c r="S125" s="4"/>
      <c r="T125" s="4"/>
      <c r="U125" s="4"/>
      <c r="V125" s="4"/>
      <c r="W125" s="4"/>
      <c r="X125" s="4"/>
    </row>
    <row r="126" ht="15.75" customHeight="1">
      <c r="A126" s="155"/>
      <c r="B126" s="156"/>
      <c r="C126" s="156"/>
      <c r="D126" s="156"/>
      <c r="E126" s="156"/>
      <c r="F126" s="156"/>
      <c r="G126" s="156"/>
      <c r="H126" s="1"/>
      <c r="I126" s="4"/>
      <c r="J126" s="4"/>
      <c r="K126" s="4"/>
      <c r="L126" s="4"/>
      <c r="M126" s="4"/>
      <c r="N126" s="4"/>
      <c r="O126" s="4"/>
      <c r="P126" s="4"/>
      <c r="Q126" s="4"/>
      <c r="R126" s="4"/>
      <c r="S126" s="4"/>
      <c r="T126" s="4"/>
      <c r="U126" s="4"/>
      <c r="V126" s="4"/>
      <c r="W126" s="4"/>
      <c r="X126" s="4"/>
    </row>
    <row r="127" ht="15.75" customHeight="1">
      <c r="A127" s="155"/>
      <c r="B127" s="156"/>
      <c r="C127" s="156"/>
      <c r="D127" s="156"/>
      <c r="E127" s="156"/>
      <c r="F127" s="156"/>
      <c r="G127" s="156"/>
      <c r="H127" s="1"/>
      <c r="I127" s="4"/>
      <c r="J127" s="4"/>
      <c r="K127" s="4"/>
      <c r="L127" s="4"/>
      <c r="M127" s="4"/>
      <c r="N127" s="4"/>
      <c r="O127" s="4"/>
      <c r="P127" s="4"/>
      <c r="Q127" s="4"/>
      <c r="R127" s="4"/>
      <c r="S127" s="4"/>
      <c r="T127" s="4"/>
      <c r="U127" s="4"/>
      <c r="V127" s="4"/>
      <c r="W127" s="4"/>
      <c r="X127" s="4"/>
    </row>
    <row r="128" ht="15.75" customHeight="1">
      <c r="A128" s="155"/>
      <c r="B128" s="156"/>
      <c r="C128" s="156"/>
      <c r="D128" s="156"/>
      <c r="E128" s="156"/>
      <c r="F128" s="156"/>
      <c r="G128" s="156"/>
      <c r="H128" s="1"/>
      <c r="I128" s="4"/>
      <c r="J128" s="4"/>
      <c r="K128" s="4"/>
      <c r="L128" s="4"/>
      <c r="M128" s="4"/>
      <c r="N128" s="4"/>
      <c r="O128" s="4"/>
      <c r="P128" s="4"/>
      <c r="Q128" s="4"/>
      <c r="R128" s="4"/>
      <c r="S128" s="4"/>
      <c r="T128" s="4"/>
      <c r="U128" s="4"/>
      <c r="V128" s="4"/>
      <c r="W128" s="4"/>
      <c r="X128" s="4"/>
    </row>
    <row r="129" ht="15.75" customHeight="1">
      <c r="A129" s="155"/>
      <c r="B129" s="156"/>
      <c r="C129" s="156"/>
      <c r="D129" s="156"/>
      <c r="E129" s="156"/>
      <c r="F129" s="156"/>
      <c r="G129" s="156"/>
      <c r="H129" s="1"/>
      <c r="I129" s="4"/>
      <c r="J129" s="4"/>
      <c r="K129" s="4"/>
      <c r="L129" s="4"/>
      <c r="M129" s="4"/>
      <c r="N129" s="4"/>
      <c r="O129" s="4"/>
      <c r="P129" s="4"/>
      <c r="Q129" s="4"/>
      <c r="R129" s="4"/>
      <c r="S129" s="4"/>
      <c r="T129" s="4"/>
      <c r="U129" s="4"/>
      <c r="V129" s="4"/>
      <c r="W129" s="4"/>
      <c r="X129" s="4"/>
    </row>
    <row r="130" ht="15.75" customHeight="1">
      <c r="A130" s="155"/>
      <c r="B130" s="156"/>
      <c r="C130" s="156"/>
      <c r="D130" s="156"/>
      <c r="E130" s="156"/>
      <c r="F130" s="156"/>
      <c r="G130" s="156"/>
      <c r="H130" s="1"/>
      <c r="I130" s="4"/>
      <c r="J130" s="4"/>
      <c r="K130" s="4"/>
      <c r="L130" s="4"/>
      <c r="M130" s="4"/>
      <c r="N130" s="4"/>
      <c r="O130" s="4"/>
      <c r="P130" s="4"/>
      <c r="Q130" s="4"/>
      <c r="R130" s="4"/>
      <c r="S130" s="4"/>
      <c r="T130" s="4"/>
      <c r="U130" s="4"/>
      <c r="V130" s="4"/>
      <c r="W130" s="4"/>
      <c r="X130" s="4"/>
    </row>
    <row r="131" ht="15.75" customHeight="1">
      <c r="A131" s="155"/>
      <c r="B131" s="156"/>
      <c r="C131" s="156"/>
      <c r="D131" s="156"/>
      <c r="E131" s="156"/>
      <c r="F131" s="156"/>
      <c r="G131" s="156"/>
      <c r="H131" s="1"/>
      <c r="I131" s="4"/>
      <c r="J131" s="4"/>
      <c r="K131" s="4"/>
      <c r="L131" s="4"/>
      <c r="M131" s="4"/>
      <c r="N131" s="4"/>
      <c r="O131" s="4"/>
      <c r="P131" s="4"/>
      <c r="Q131" s="4"/>
      <c r="R131" s="4"/>
      <c r="S131" s="4"/>
      <c r="T131" s="4"/>
      <c r="U131" s="4"/>
      <c r="V131" s="4"/>
      <c r="W131" s="4"/>
      <c r="X131" s="4"/>
    </row>
    <row r="132" ht="15.75" customHeight="1">
      <c r="A132" s="155"/>
      <c r="B132" s="156"/>
      <c r="C132" s="156"/>
      <c r="D132" s="156"/>
      <c r="E132" s="156"/>
      <c r="F132" s="156"/>
      <c r="G132" s="156"/>
      <c r="H132" s="1"/>
      <c r="I132" s="4"/>
      <c r="J132" s="4"/>
      <c r="K132" s="4"/>
      <c r="L132" s="4"/>
      <c r="M132" s="4"/>
      <c r="N132" s="4"/>
      <c r="O132" s="4"/>
      <c r="P132" s="4"/>
      <c r="Q132" s="4"/>
      <c r="R132" s="4"/>
      <c r="S132" s="4"/>
      <c r="T132" s="4"/>
      <c r="U132" s="4"/>
      <c r="V132" s="4"/>
      <c r="W132" s="4"/>
      <c r="X132" s="4"/>
    </row>
    <row r="133" ht="15.75" customHeight="1">
      <c r="A133" s="155"/>
      <c r="B133" s="156"/>
      <c r="C133" s="156"/>
      <c r="D133" s="156"/>
      <c r="E133" s="156"/>
      <c r="F133" s="156"/>
      <c r="G133" s="156"/>
      <c r="H133" s="1"/>
      <c r="I133" s="4"/>
      <c r="J133" s="4"/>
      <c r="K133" s="4"/>
      <c r="L133" s="4"/>
      <c r="M133" s="4"/>
      <c r="N133" s="4"/>
      <c r="O133" s="4"/>
      <c r="P133" s="4"/>
      <c r="Q133" s="4"/>
      <c r="R133" s="4"/>
      <c r="S133" s="4"/>
      <c r="T133" s="4"/>
      <c r="U133" s="4"/>
      <c r="V133" s="4"/>
      <c r="W133" s="4"/>
      <c r="X133" s="4"/>
    </row>
    <row r="134" ht="15.75" customHeight="1">
      <c r="A134" s="155"/>
      <c r="B134" s="156"/>
      <c r="C134" s="156"/>
      <c r="D134" s="156"/>
      <c r="E134" s="156"/>
      <c r="F134" s="156"/>
      <c r="G134" s="156"/>
      <c r="H134" s="1"/>
      <c r="I134" s="4"/>
      <c r="J134" s="4"/>
      <c r="K134" s="4"/>
      <c r="L134" s="4"/>
      <c r="M134" s="4"/>
      <c r="N134" s="4"/>
      <c r="O134" s="4"/>
      <c r="P134" s="4"/>
      <c r="Q134" s="4"/>
      <c r="R134" s="4"/>
      <c r="S134" s="4"/>
      <c r="T134" s="4"/>
      <c r="U134" s="4"/>
      <c r="V134" s="4"/>
      <c r="W134" s="4"/>
      <c r="X134" s="4"/>
    </row>
    <row r="135" ht="15.75" customHeight="1">
      <c r="A135" s="155"/>
      <c r="B135" s="156"/>
      <c r="C135" s="156"/>
      <c r="D135" s="156"/>
      <c r="E135" s="156"/>
      <c r="F135" s="156"/>
      <c r="G135" s="156"/>
      <c r="H135" s="1"/>
      <c r="I135" s="4"/>
      <c r="J135" s="4"/>
      <c r="K135" s="4"/>
      <c r="L135" s="4"/>
      <c r="M135" s="4"/>
      <c r="N135" s="4"/>
      <c r="O135" s="4"/>
      <c r="P135" s="4"/>
      <c r="Q135" s="4"/>
      <c r="R135" s="4"/>
      <c r="S135" s="4"/>
      <c r="T135" s="4"/>
      <c r="U135" s="4"/>
      <c r="V135" s="4"/>
      <c r="W135" s="4"/>
      <c r="X135" s="4"/>
    </row>
    <row r="136" ht="15.75" customHeight="1">
      <c r="A136" s="155"/>
      <c r="B136" s="156"/>
      <c r="C136" s="156"/>
      <c r="D136" s="156"/>
      <c r="E136" s="156"/>
      <c r="F136" s="156"/>
      <c r="G136" s="156"/>
      <c r="H136" s="1"/>
      <c r="I136" s="4"/>
      <c r="J136" s="4"/>
      <c r="K136" s="4"/>
      <c r="L136" s="4"/>
      <c r="M136" s="4"/>
      <c r="N136" s="4"/>
      <c r="O136" s="4"/>
      <c r="P136" s="4"/>
      <c r="Q136" s="4"/>
      <c r="R136" s="4"/>
      <c r="S136" s="4"/>
      <c r="T136" s="4"/>
      <c r="U136" s="4"/>
      <c r="V136" s="4"/>
      <c r="W136" s="4"/>
      <c r="X136" s="4"/>
    </row>
    <row r="137" ht="15.75" customHeight="1">
      <c r="A137" s="155"/>
      <c r="B137" s="156"/>
      <c r="C137" s="156"/>
      <c r="D137" s="156"/>
      <c r="E137" s="156"/>
      <c r="F137" s="156"/>
      <c r="G137" s="156"/>
      <c r="H137" s="1"/>
      <c r="I137" s="4"/>
      <c r="J137" s="4"/>
      <c r="K137" s="4"/>
      <c r="L137" s="4"/>
      <c r="M137" s="4"/>
      <c r="N137" s="4"/>
      <c r="O137" s="4"/>
      <c r="P137" s="4"/>
      <c r="Q137" s="4"/>
      <c r="R137" s="4"/>
      <c r="S137" s="4"/>
      <c r="T137" s="4"/>
      <c r="U137" s="4"/>
      <c r="V137" s="4"/>
      <c r="W137" s="4"/>
      <c r="X137" s="4"/>
    </row>
    <row r="138" ht="15.75" customHeight="1">
      <c r="A138" s="155"/>
      <c r="B138" s="156"/>
      <c r="C138" s="156"/>
      <c r="D138" s="156"/>
      <c r="E138" s="156"/>
      <c r="F138" s="156"/>
      <c r="G138" s="156"/>
      <c r="H138" s="1"/>
      <c r="I138" s="4"/>
      <c r="J138" s="4"/>
      <c r="K138" s="4"/>
      <c r="L138" s="4"/>
      <c r="M138" s="4"/>
      <c r="N138" s="4"/>
      <c r="O138" s="4"/>
      <c r="P138" s="4"/>
      <c r="Q138" s="4"/>
      <c r="R138" s="4"/>
      <c r="S138" s="4"/>
      <c r="T138" s="4"/>
      <c r="U138" s="4"/>
      <c r="V138" s="4"/>
      <c r="W138" s="4"/>
      <c r="X138" s="4"/>
    </row>
    <row r="139" ht="15.75" customHeight="1">
      <c r="A139" s="155"/>
      <c r="B139" s="156"/>
      <c r="C139" s="156"/>
      <c r="D139" s="156"/>
      <c r="E139" s="156"/>
      <c r="F139" s="156"/>
      <c r="G139" s="156"/>
      <c r="H139" s="1"/>
      <c r="I139" s="4"/>
      <c r="J139" s="4"/>
      <c r="K139" s="4"/>
      <c r="L139" s="4"/>
      <c r="M139" s="4"/>
      <c r="N139" s="4"/>
      <c r="O139" s="4"/>
      <c r="P139" s="4"/>
      <c r="Q139" s="4"/>
      <c r="R139" s="4"/>
      <c r="S139" s="4"/>
      <c r="T139" s="4"/>
      <c r="U139" s="4"/>
      <c r="V139" s="4"/>
      <c r="W139" s="4"/>
      <c r="X139" s="4"/>
    </row>
    <row r="140" ht="15.75" customHeight="1">
      <c r="A140" s="155"/>
      <c r="B140" s="156"/>
      <c r="C140" s="156"/>
      <c r="D140" s="156"/>
      <c r="E140" s="156"/>
      <c r="F140" s="156"/>
      <c r="G140" s="156"/>
      <c r="H140" s="1"/>
      <c r="I140" s="4"/>
      <c r="J140" s="4"/>
      <c r="K140" s="4"/>
      <c r="L140" s="4"/>
      <c r="M140" s="4"/>
      <c r="N140" s="4"/>
      <c r="O140" s="4"/>
      <c r="P140" s="4"/>
      <c r="Q140" s="4"/>
      <c r="R140" s="4"/>
      <c r="S140" s="4"/>
      <c r="T140" s="4"/>
      <c r="U140" s="4"/>
      <c r="V140" s="4"/>
      <c r="W140" s="4"/>
      <c r="X140" s="4"/>
    </row>
    <row r="141" ht="15.75" customHeight="1">
      <c r="A141" s="155"/>
      <c r="B141" s="156"/>
      <c r="C141" s="156"/>
      <c r="D141" s="156"/>
      <c r="E141" s="156"/>
      <c r="F141" s="156"/>
      <c r="G141" s="156"/>
      <c r="H141" s="1"/>
      <c r="I141" s="4"/>
      <c r="J141" s="4"/>
      <c r="K141" s="4"/>
      <c r="L141" s="4"/>
      <c r="M141" s="4"/>
      <c r="N141" s="4"/>
      <c r="O141" s="4"/>
      <c r="P141" s="4"/>
      <c r="Q141" s="4"/>
      <c r="R141" s="4"/>
      <c r="S141" s="4"/>
      <c r="T141" s="4"/>
      <c r="U141" s="4"/>
      <c r="V141" s="4"/>
      <c r="W141" s="4"/>
      <c r="X141" s="4"/>
    </row>
    <row r="142" ht="15.75" customHeight="1">
      <c r="A142" s="155"/>
      <c r="B142" s="156"/>
      <c r="C142" s="156"/>
      <c r="D142" s="156"/>
      <c r="E142" s="156"/>
      <c r="F142" s="156"/>
      <c r="G142" s="156"/>
      <c r="H142" s="1"/>
      <c r="I142" s="4"/>
      <c r="J142" s="4"/>
      <c r="K142" s="4"/>
      <c r="L142" s="4"/>
      <c r="M142" s="4"/>
      <c r="N142" s="4"/>
      <c r="O142" s="4"/>
      <c r="P142" s="4"/>
      <c r="Q142" s="4"/>
      <c r="R142" s="4"/>
      <c r="S142" s="4"/>
      <c r="T142" s="4"/>
      <c r="U142" s="4"/>
      <c r="V142" s="4"/>
      <c r="W142" s="4"/>
      <c r="X142" s="4"/>
    </row>
    <row r="143" ht="15.75" customHeight="1">
      <c r="A143" s="155"/>
      <c r="B143" s="156"/>
      <c r="C143" s="156"/>
      <c r="D143" s="156"/>
      <c r="E143" s="156"/>
      <c r="F143" s="156"/>
      <c r="G143" s="156"/>
      <c r="H143" s="1"/>
      <c r="I143" s="4"/>
      <c r="J143" s="4"/>
      <c r="K143" s="4"/>
      <c r="L143" s="4"/>
      <c r="M143" s="4"/>
      <c r="N143" s="4"/>
      <c r="O143" s="4"/>
      <c r="P143" s="4"/>
      <c r="Q143" s="4"/>
      <c r="R143" s="4"/>
      <c r="S143" s="4"/>
      <c r="T143" s="4"/>
      <c r="U143" s="4"/>
      <c r="V143" s="4"/>
      <c r="W143" s="4"/>
      <c r="X143" s="4"/>
    </row>
    <row r="144" ht="15.75" customHeight="1">
      <c r="A144" s="155"/>
      <c r="B144" s="156"/>
      <c r="C144" s="156"/>
      <c r="D144" s="156"/>
      <c r="E144" s="156"/>
      <c r="F144" s="156"/>
      <c r="G144" s="156"/>
      <c r="H144" s="1"/>
      <c r="I144" s="4"/>
      <c r="J144" s="4"/>
      <c r="K144" s="4"/>
      <c r="L144" s="4"/>
      <c r="M144" s="4"/>
      <c r="N144" s="4"/>
      <c r="O144" s="4"/>
      <c r="P144" s="4"/>
      <c r="Q144" s="4"/>
      <c r="R144" s="4"/>
      <c r="S144" s="4"/>
      <c r="T144" s="4"/>
      <c r="U144" s="4"/>
      <c r="V144" s="4"/>
      <c r="W144" s="4"/>
      <c r="X144" s="4"/>
    </row>
    <row r="145" ht="15.75" customHeight="1">
      <c r="A145" s="155"/>
      <c r="B145" s="156"/>
      <c r="C145" s="156"/>
      <c r="D145" s="156"/>
      <c r="E145" s="156"/>
      <c r="F145" s="156"/>
      <c r="G145" s="156"/>
      <c r="H145" s="1"/>
      <c r="I145" s="4"/>
      <c r="J145" s="4"/>
      <c r="K145" s="4"/>
      <c r="L145" s="4"/>
      <c r="M145" s="4"/>
      <c r="N145" s="4"/>
      <c r="O145" s="4"/>
      <c r="P145" s="4"/>
      <c r="Q145" s="4"/>
      <c r="R145" s="4"/>
      <c r="S145" s="4"/>
      <c r="T145" s="4"/>
      <c r="U145" s="4"/>
      <c r="V145" s="4"/>
      <c r="W145" s="4"/>
      <c r="X145" s="4"/>
    </row>
    <row r="146" ht="15.75" customHeight="1">
      <c r="A146" s="155"/>
      <c r="B146" s="156"/>
      <c r="C146" s="156"/>
      <c r="D146" s="156"/>
      <c r="E146" s="156"/>
      <c r="F146" s="156"/>
      <c r="G146" s="156"/>
      <c r="H146" s="1"/>
      <c r="I146" s="4"/>
      <c r="J146" s="4"/>
      <c r="K146" s="4"/>
      <c r="L146" s="4"/>
      <c r="M146" s="4"/>
      <c r="N146" s="4"/>
      <c r="O146" s="4"/>
      <c r="P146" s="4"/>
      <c r="Q146" s="4"/>
      <c r="R146" s="4"/>
      <c r="S146" s="4"/>
      <c r="T146" s="4"/>
      <c r="U146" s="4"/>
      <c r="V146" s="4"/>
      <c r="W146" s="4"/>
      <c r="X146" s="4"/>
    </row>
    <row r="147" ht="15.75" customHeight="1">
      <c r="A147" s="155"/>
      <c r="B147" s="156"/>
      <c r="C147" s="156"/>
      <c r="D147" s="156"/>
      <c r="E147" s="156"/>
      <c r="F147" s="156"/>
      <c r="G147" s="156"/>
      <c r="H147" s="1"/>
      <c r="I147" s="4"/>
      <c r="J147" s="4"/>
      <c r="K147" s="4"/>
      <c r="L147" s="4"/>
      <c r="M147" s="4"/>
      <c r="N147" s="4"/>
      <c r="O147" s="4"/>
      <c r="P147" s="4"/>
      <c r="Q147" s="4"/>
      <c r="R147" s="4"/>
      <c r="S147" s="4"/>
      <c r="T147" s="4"/>
      <c r="U147" s="4"/>
      <c r="V147" s="4"/>
      <c r="W147" s="4"/>
      <c r="X147" s="4"/>
    </row>
    <row r="148" ht="15.75" customHeight="1">
      <c r="A148" s="155"/>
      <c r="B148" s="156"/>
      <c r="C148" s="156"/>
      <c r="D148" s="156"/>
      <c r="E148" s="156"/>
      <c r="F148" s="156"/>
      <c r="G148" s="156"/>
      <c r="H148" s="1"/>
      <c r="I148" s="4"/>
      <c r="J148" s="4"/>
      <c r="K148" s="4"/>
      <c r="L148" s="4"/>
      <c r="M148" s="4"/>
      <c r="N148" s="4"/>
      <c r="O148" s="4"/>
      <c r="P148" s="4"/>
      <c r="Q148" s="4"/>
      <c r="R148" s="4"/>
      <c r="S148" s="4"/>
      <c r="T148" s="4"/>
      <c r="U148" s="4"/>
      <c r="V148" s="4"/>
      <c r="W148" s="4"/>
      <c r="X148" s="4"/>
    </row>
    <row r="149" ht="15.75" customHeight="1">
      <c r="A149" s="155"/>
      <c r="B149" s="156"/>
      <c r="C149" s="156"/>
      <c r="D149" s="156"/>
      <c r="E149" s="156"/>
      <c r="F149" s="156"/>
      <c r="G149" s="156"/>
      <c r="H149" s="1"/>
      <c r="I149" s="4"/>
      <c r="J149" s="4"/>
      <c r="K149" s="4"/>
      <c r="L149" s="4"/>
      <c r="M149" s="4"/>
      <c r="N149" s="4"/>
      <c r="O149" s="4"/>
      <c r="P149" s="4"/>
      <c r="Q149" s="4"/>
      <c r="R149" s="4"/>
      <c r="S149" s="4"/>
      <c r="T149" s="4"/>
      <c r="U149" s="4"/>
      <c r="V149" s="4"/>
      <c r="W149" s="4"/>
      <c r="X149" s="4"/>
    </row>
    <row r="150" ht="15.75" customHeight="1">
      <c r="A150" s="155"/>
      <c r="B150" s="156"/>
      <c r="C150" s="156"/>
      <c r="D150" s="156"/>
      <c r="E150" s="156"/>
      <c r="F150" s="156"/>
      <c r="G150" s="156"/>
      <c r="H150" s="1"/>
      <c r="I150" s="4"/>
      <c r="J150" s="4"/>
      <c r="K150" s="4"/>
      <c r="L150" s="4"/>
      <c r="M150" s="4"/>
      <c r="N150" s="4"/>
      <c r="O150" s="4"/>
      <c r="P150" s="4"/>
      <c r="Q150" s="4"/>
      <c r="R150" s="4"/>
      <c r="S150" s="4"/>
      <c r="T150" s="4"/>
      <c r="U150" s="4"/>
      <c r="V150" s="4"/>
      <c r="W150" s="4"/>
      <c r="X150" s="4"/>
    </row>
    <row r="151" ht="15.75" customHeight="1">
      <c r="A151" s="155"/>
      <c r="B151" s="156"/>
      <c r="C151" s="156"/>
      <c r="D151" s="156"/>
      <c r="E151" s="156"/>
      <c r="F151" s="156"/>
      <c r="G151" s="156"/>
      <c r="H151" s="1"/>
      <c r="I151" s="4"/>
      <c r="J151" s="4"/>
      <c r="K151" s="4"/>
      <c r="L151" s="4"/>
      <c r="M151" s="4"/>
      <c r="N151" s="4"/>
      <c r="O151" s="4"/>
      <c r="P151" s="4"/>
      <c r="Q151" s="4"/>
      <c r="R151" s="4"/>
      <c r="S151" s="4"/>
      <c r="T151" s="4"/>
      <c r="U151" s="4"/>
      <c r="V151" s="4"/>
      <c r="W151" s="4"/>
      <c r="X151" s="4"/>
    </row>
    <row r="152" ht="15.75" customHeight="1">
      <c r="A152" s="155"/>
      <c r="B152" s="156"/>
      <c r="C152" s="156"/>
      <c r="D152" s="156"/>
      <c r="E152" s="156"/>
      <c r="F152" s="156"/>
      <c r="G152" s="156"/>
      <c r="H152" s="1"/>
      <c r="I152" s="4"/>
      <c r="J152" s="4"/>
      <c r="K152" s="4"/>
      <c r="L152" s="4"/>
      <c r="M152" s="4"/>
      <c r="N152" s="4"/>
      <c r="O152" s="4"/>
      <c r="P152" s="4"/>
      <c r="Q152" s="4"/>
      <c r="R152" s="4"/>
      <c r="S152" s="4"/>
      <c r="T152" s="4"/>
      <c r="U152" s="4"/>
      <c r="V152" s="4"/>
      <c r="W152" s="4"/>
      <c r="X152" s="4"/>
    </row>
    <row r="153" ht="15.75" customHeight="1">
      <c r="A153" s="155"/>
      <c r="B153" s="156"/>
      <c r="C153" s="156"/>
      <c r="D153" s="156"/>
      <c r="E153" s="156"/>
      <c r="F153" s="156"/>
      <c r="G153" s="156"/>
      <c r="H153" s="1"/>
      <c r="I153" s="4"/>
      <c r="J153" s="4"/>
      <c r="K153" s="4"/>
      <c r="L153" s="4"/>
      <c r="M153" s="4"/>
      <c r="N153" s="4"/>
      <c r="O153" s="4"/>
      <c r="P153" s="4"/>
      <c r="Q153" s="4"/>
      <c r="R153" s="4"/>
      <c r="S153" s="4"/>
      <c r="T153" s="4"/>
      <c r="U153" s="4"/>
      <c r="V153" s="4"/>
      <c r="W153" s="4"/>
      <c r="X153" s="4"/>
    </row>
    <row r="154" ht="15.75" customHeight="1">
      <c r="A154" s="155"/>
      <c r="B154" s="156"/>
      <c r="C154" s="156"/>
      <c r="D154" s="156"/>
      <c r="E154" s="156"/>
      <c r="F154" s="156"/>
      <c r="G154" s="156"/>
      <c r="H154" s="1"/>
      <c r="I154" s="4"/>
      <c r="J154" s="4"/>
      <c r="K154" s="4"/>
      <c r="L154" s="4"/>
      <c r="M154" s="4"/>
      <c r="N154" s="4"/>
      <c r="O154" s="4"/>
      <c r="P154" s="4"/>
      <c r="Q154" s="4"/>
      <c r="R154" s="4"/>
      <c r="S154" s="4"/>
      <c r="T154" s="4"/>
      <c r="U154" s="4"/>
      <c r="V154" s="4"/>
      <c r="W154" s="4"/>
      <c r="X154" s="4"/>
    </row>
    <row r="155" ht="15.75" customHeight="1">
      <c r="A155" s="155"/>
      <c r="B155" s="156"/>
      <c r="C155" s="156"/>
      <c r="D155" s="156"/>
      <c r="E155" s="156"/>
      <c r="F155" s="156"/>
      <c r="G155" s="156"/>
      <c r="H155" s="1"/>
      <c r="I155" s="4"/>
      <c r="J155" s="4"/>
      <c r="K155" s="4"/>
      <c r="L155" s="4"/>
      <c r="M155" s="4"/>
      <c r="N155" s="4"/>
      <c r="O155" s="4"/>
      <c r="P155" s="4"/>
      <c r="Q155" s="4"/>
      <c r="R155" s="4"/>
      <c r="S155" s="4"/>
      <c r="T155" s="4"/>
      <c r="U155" s="4"/>
      <c r="V155" s="4"/>
      <c r="W155" s="4"/>
      <c r="X155" s="4"/>
    </row>
    <row r="156" ht="15.75" customHeight="1">
      <c r="A156" s="155"/>
      <c r="B156" s="156"/>
      <c r="C156" s="156"/>
      <c r="D156" s="156"/>
      <c r="E156" s="156"/>
      <c r="F156" s="156"/>
      <c r="G156" s="156"/>
      <c r="H156" s="1"/>
      <c r="I156" s="4"/>
      <c r="J156" s="4"/>
      <c r="K156" s="4"/>
      <c r="L156" s="4"/>
      <c r="M156" s="4"/>
      <c r="N156" s="4"/>
      <c r="O156" s="4"/>
      <c r="P156" s="4"/>
      <c r="Q156" s="4"/>
      <c r="R156" s="4"/>
      <c r="S156" s="4"/>
      <c r="T156" s="4"/>
      <c r="U156" s="4"/>
      <c r="V156" s="4"/>
      <c r="W156" s="4"/>
      <c r="X156" s="4"/>
    </row>
    <row r="157" ht="15.75" customHeight="1">
      <c r="A157" s="155"/>
      <c r="B157" s="156"/>
      <c r="C157" s="156"/>
      <c r="D157" s="156"/>
      <c r="E157" s="156"/>
      <c r="F157" s="156"/>
      <c r="G157" s="156"/>
      <c r="H157" s="1"/>
      <c r="I157" s="4"/>
      <c r="J157" s="4"/>
      <c r="K157" s="4"/>
      <c r="L157" s="4"/>
      <c r="M157" s="4"/>
      <c r="N157" s="4"/>
      <c r="O157" s="4"/>
      <c r="P157" s="4"/>
      <c r="Q157" s="4"/>
      <c r="R157" s="4"/>
      <c r="S157" s="4"/>
      <c r="T157" s="4"/>
      <c r="U157" s="4"/>
      <c r="V157" s="4"/>
      <c r="W157" s="4"/>
      <c r="X157" s="4"/>
    </row>
    <row r="158" ht="15.75" customHeight="1">
      <c r="A158" s="155"/>
      <c r="B158" s="156"/>
      <c r="C158" s="156"/>
      <c r="D158" s="156"/>
      <c r="E158" s="156"/>
      <c r="F158" s="156"/>
      <c r="G158" s="156"/>
      <c r="H158" s="1"/>
      <c r="I158" s="4"/>
      <c r="J158" s="4"/>
      <c r="K158" s="4"/>
      <c r="L158" s="4"/>
      <c r="M158" s="4"/>
      <c r="N158" s="4"/>
      <c r="O158" s="4"/>
      <c r="P158" s="4"/>
      <c r="Q158" s="4"/>
      <c r="R158" s="4"/>
      <c r="S158" s="4"/>
      <c r="T158" s="4"/>
      <c r="U158" s="4"/>
      <c r="V158" s="4"/>
      <c r="W158" s="4"/>
      <c r="X158" s="4"/>
    </row>
    <row r="159" ht="15.75" customHeight="1">
      <c r="A159" s="155"/>
      <c r="B159" s="156"/>
      <c r="C159" s="156"/>
      <c r="D159" s="156"/>
      <c r="E159" s="156"/>
      <c r="F159" s="156"/>
      <c r="G159" s="156"/>
      <c r="H159" s="1"/>
      <c r="I159" s="4"/>
      <c r="J159" s="4"/>
      <c r="K159" s="4"/>
      <c r="L159" s="4"/>
      <c r="M159" s="4"/>
      <c r="N159" s="4"/>
      <c r="O159" s="4"/>
      <c r="P159" s="4"/>
      <c r="Q159" s="4"/>
      <c r="R159" s="4"/>
      <c r="S159" s="4"/>
      <c r="T159" s="4"/>
      <c r="U159" s="4"/>
      <c r="V159" s="4"/>
      <c r="W159" s="4"/>
      <c r="X159" s="4"/>
    </row>
    <row r="160" ht="15.75" customHeight="1">
      <c r="A160" s="155"/>
      <c r="B160" s="156"/>
      <c r="C160" s="156"/>
      <c r="D160" s="156"/>
      <c r="E160" s="156"/>
      <c r="F160" s="156"/>
      <c r="G160" s="156"/>
      <c r="H160" s="1"/>
      <c r="I160" s="4"/>
      <c r="J160" s="4"/>
      <c r="K160" s="4"/>
      <c r="L160" s="4"/>
      <c r="M160" s="4"/>
      <c r="N160" s="4"/>
      <c r="O160" s="4"/>
      <c r="P160" s="4"/>
      <c r="Q160" s="4"/>
      <c r="R160" s="4"/>
      <c r="S160" s="4"/>
      <c r="T160" s="4"/>
      <c r="U160" s="4"/>
      <c r="V160" s="4"/>
      <c r="W160" s="4"/>
      <c r="X160" s="4"/>
    </row>
    <row r="161" ht="15.75" customHeight="1">
      <c r="A161" s="155"/>
      <c r="B161" s="156"/>
      <c r="C161" s="156"/>
      <c r="D161" s="156"/>
      <c r="E161" s="156"/>
      <c r="F161" s="156"/>
      <c r="G161" s="156"/>
      <c r="H161" s="1"/>
      <c r="I161" s="4"/>
      <c r="J161" s="4"/>
      <c r="K161" s="4"/>
      <c r="L161" s="4"/>
      <c r="M161" s="4"/>
      <c r="N161" s="4"/>
      <c r="O161" s="4"/>
      <c r="P161" s="4"/>
      <c r="Q161" s="4"/>
      <c r="R161" s="4"/>
      <c r="S161" s="4"/>
      <c r="T161" s="4"/>
      <c r="U161" s="4"/>
      <c r="V161" s="4"/>
      <c r="W161" s="4"/>
      <c r="X161" s="4"/>
    </row>
    <row r="162" ht="15.75" customHeight="1">
      <c r="A162" s="155"/>
      <c r="B162" s="156"/>
      <c r="C162" s="156"/>
      <c r="D162" s="156"/>
      <c r="E162" s="156"/>
      <c r="F162" s="156"/>
      <c r="G162" s="156"/>
      <c r="H162" s="1"/>
      <c r="I162" s="4"/>
      <c r="J162" s="4"/>
      <c r="K162" s="4"/>
      <c r="L162" s="4"/>
      <c r="M162" s="4"/>
      <c r="N162" s="4"/>
      <c r="O162" s="4"/>
      <c r="P162" s="4"/>
      <c r="Q162" s="4"/>
      <c r="R162" s="4"/>
      <c r="S162" s="4"/>
      <c r="T162" s="4"/>
      <c r="U162" s="4"/>
      <c r="V162" s="4"/>
      <c r="W162" s="4"/>
      <c r="X162" s="4"/>
    </row>
    <row r="163" ht="15.75" customHeight="1">
      <c r="A163" s="155"/>
      <c r="B163" s="156"/>
      <c r="C163" s="156"/>
      <c r="D163" s="156"/>
      <c r="E163" s="156"/>
      <c r="F163" s="156"/>
      <c r="G163" s="156"/>
      <c r="H163" s="1"/>
      <c r="I163" s="4"/>
      <c r="J163" s="4"/>
      <c r="K163" s="4"/>
      <c r="L163" s="4"/>
      <c r="M163" s="4"/>
      <c r="N163" s="4"/>
      <c r="O163" s="4"/>
      <c r="P163" s="4"/>
      <c r="Q163" s="4"/>
      <c r="R163" s="4"/>
      <c r="S163" s="4"/>
      <c r="T163" s="4"/>
      <c r="U163" s="4"/>
      <c r="V163" s="4"/>
      <c r="W163" s="4"/>
      <c r="X163" s="4"/>
    </row>
    <row r="164" ht="15.75" customHeight="1">
      <c r="A164" s="155"/>
      <c r="B164" s="156"/>
      <c r="C164" s="156"/>
      <c r="D164" s="156"/>
      <c r="E164" s="156"/>
      <c r="F164" s="156"/>
      <c r="G164" s="156"/>
      <c r="H164" s="1"/>
      <c r="I164" s="4"/>
      <c r="J164" s="4"/>
      <c r="K164" s="4"/>
      <c r="L164" s="4"/>
      <c r="M164" s="4"/>
      <c r="N164" s="4"/>
      <c r="O164" s="4"/>
      <c r="P164" s="4"/>
      <c r="Q164" s="4"/>
      <c r="R164" s="4"/>
      <c r="S164" s="4"/>
      <c r="T164" s="4"/>
      <c r="U164" s="4"/>
      <c r="V164" s="4"/>
      <c r="W164" s="4"/>
      <c r="X164" s="4"/>
    </row>
    <row r="165" ht="15.75" customHeight="1">
      <c r="A165" s="155"/>
      <c r="B165" s="156"/>
      <c r="C165" s="156"/>
      <c r="D165" s="156"/>
      <c r="E165" s="156"/>
      <c r="F165" s="156"/>
      <c r="G165" s="156"/>
      <c r="H165" s="1"/>
      <c r="I165" s="4"/>
      <c r="J165" s="4"/>
      <c r="K165" s="4"/>
      <c r="L165" s="4"/>
      <c r="M165" s="4"/>
      <c r="N165" s="4"/>
      <c r="O165" s="4"/>
      <c r="P165" s="4"/>
      <c r="Q165" s="4"/>
      <c r="R165" s="4"/>
      <c r="S165" s="4"/>
      <c r="T165" s="4"/>
      <c r="U165" s="4"/>
      <c r="V165" s="4"/>
      <c r="W165" s="4"/>
      <c r="X165" s="4"/>
    </row>
    <row r="166" ht="15.75" customHeight="1">
      <c r="A166" s="155"/>
      <c r="B166" s="156"/>
      <c r="C166" s="156"/>
      <c r="D166" s="156"/>
      <c r="E166" s="156"/>
      <c r="F166" s="156"/>
      <c r="G166" s="156"/>
      <c r="H166" s="1"/>
      <c r="I166" s="4"/>
      <c r="J166" s="4"/>
      <c r="K166" s="4"/>
      <c r="L166" s="4"/>
      <c r="M166" s="4"/>
      <c r="N166" s="4"/>
      <c r="O166" s="4"/>
      <c r="P166" s="4"/>
      <c r="Q166" s="4"/>
      <c r="R166" s="4"/>
      <c r="S166" s="4"/>
      <c r="T166" s="4"/>
      <c r="U166" s="4"/>
      <c r="V166" s="4"/>
      <c r="W166" s="4"/>
      <c r="X166" s="4"/>
    </row>
    <row r="167" ht="15.75" customHeight="1">
      <c r="A167" s="155"/>
      <c r="B167" s="156"/>
      <c r="C167" s="156"/>
      <c r="D167" s="156"/>
      <c r="E167" s="156"/>
      <c r="F167" s="156"/>
      <c r="G167" s="156"/>
      <c r="H167" s="1"/>
      <c r="I167" s="4"/>
      <c r="J167" s="4"/>
      <c r="K167" s="4"/>
      <c r="L167" s="4"/>
      <c r="M167" s="4"/>
      <c r="N167" s="4"/>
      <c r="O167" s="4"/>
      <c r="P167" s="4"/>
      <c r="Q167" s="4"/>
      <c r="R167" s="4"/>
      <c r="S167" s="4"/>
      <c r="T167" s="4"/>
      <c r="U167" s="4"/>
      <c r="V167" s="4"/>
      <c r="W167" s="4"/>
      <c r="X167" s="4"/>
    </row>
    <row r="168" ht="15.75" customHeight="1">
      <c r="A168" s="155"/>
      <c r="B168" s="156"/>
      <c r="C168" s="156"/>
      <c r="D168" s="156"/>
      <c r="E168" s="156"/>
      <c r="F168" s="156"/>
      <c r="G168" s="156"/>
      <c r="H168" s="1"/>
      <c r="I168" s="4"/>
      <c r="J168" s="4"/>
      <c r="K168" s="4"/>
      <c r="L168" s="4"/>
      <c r="M168" s="4"/>
      <c r="N168" s="4"/>
      <c r="O168" s="4"/>
      <c r="P168" s="4"/>
      <c r="Q168" s="4"/>
      <c r="R168" s="4"/>
      <c r="S168" s="4"/>
      <c r="T168" s="4"/>
      <c r="U168" s="4"/>
      <c r="V168" s="4"/>
      <c r="W168" s="4"/>
      <c r="X168" s="4"/>
    </row>
    <row r="169" ht="15.75" customHeight="1">
      <c r="A169" s="155"/>
      <c r="B169" s="156"/>
      <c r="C169" s="156"/>
      <c r="D169" s="156"/>
      <c r="E169" s="156"/>
      <c r="F169" s="156"/>
      <c r="G169" s="156"/>
      <c r="H169" s="1"/>
      <c r="I169" s="4"/>
      <c r="J169" s="4"/>
      <c r="K169" s="4"/>
      <c r="L169" s="4"/>
      <c r="M169" s="4"/>
      <c r="N169" s="4"/>
      <c r="O169" s="4"/>
      <c r="P169" s="4"/>
      <c r="Q169" s="4"/>
      <c r="R169" s="4"/>
      <c r="S169" s="4"/>
      <c r="T169" s="4"/>
      <c r="U169" s="4"/>
      <c r="V169" s="4"/>
      <c r="W169" s="4"/>
      <c r="X169" s="4"/>
    </row>
    <row r="170" ht="15.75" customHeight="1">
      <c r="A170" s="155"/>
      <c r="B170" s="156"/>
      <c r="C170" s="156"/>
      <c r="D170" s="156"/>
      <c r="E170" s="156"/>
      <c r="F170" s="156"/>
      <c r="G170" s="156"/>
      <c r="H170" s="1"/>
      <c r="I170" s="4"/>
      <c r="J170" s="4"/>
      <c r="K170" s="4"/>
      <c r="L170" s="4"/>
      <c r="M170" s="4"/>
      <c r="N170" s="4"/>
      <c r="O170" s="4"/>
      <c r="P170" s="4"/>
      <c r="Q170" s="4"/>
      <c r="R170" s="4"/>
      <c r="S170" s="4"/>
      <c r="T170" s="4"/>
      <c r="U170" s="4"/>
      <c r="V170" s="4"/>
      <c r="W170" s="4"/>
      <c r="X170" s="4"/>
    </row>
    <row r="171" ht="15.75" customHeight="1">
      <c r="A171" s="155"/>
      <c r="B171" s="156"/>
      <c r="C171" s="156"/>
      <c r="D171" s="156"/>
      <c r="E171" s="156"/>
      <c r="F171" s="156"/>
      <c r="G171" s="156"/>
      <c r="H171" s="1"/>
      <c r="I171" s="4"/>
      <c r="J171" s="4"/>
      <c r="K171" s="4"/>
      <c r="L171" s="4"/>
      <c r="M171" s="4"/>
      <c r="N171" s="4"/>
      <c r="O171" s="4"/>
      <c r="P171" s="4"/>
      <c r="Q171" s="4"/>
      <c r="R171" s="4"/>
      <c r="S171" s="4"/>
      <c r="T171" s="4"/>
      <c r="U171" s="4"/>
      <c r="V171" s="4"/>
      <c r="W171" s="4"/>
      <c r="X171" s="4"/>
    </row>
    <row r="172" ht="15.75" customHeight="1">
      <c r="A172" s="155"/>
      <c r="B172" s="156"/>
      <c r="C172" s="156"/>
      <c r="D172" s="156"/>
      <c r="E172" s="156"/>
      <c r="F172" s="156"/>
      <c r="G172" s="156"/>
      <c r="H172" s="1"/>
      <c r="I172" s="4"/>
      <c r="J172" s="4"/>
      <c r="K172" s="4"/>
      <c r="L172" s="4"/>
      <c r="M172" s="4"/>
      <c r="N172" s="4"/>
      <c r="O172" s="4"/>
      <c r="P172" s="4"/>
      <c r="Q172" s="4"/>
      <c r="R172" s="4"/>
      <c r="S172" s="4"/>
      <c r="T172" s="4"/>
      <c r="U172" s="4"/>
      <c r="V172" s="4"/>
      <c r="W172" s="4"/>
      <c r="X172" s="4"/>
    </row>
    <row r="173" ht="15.75" customHeight="1">
      <c r="A173" s="155"/>
      <c r="B173" s="156"/>
      <c r="C173" s="156"/>
      <c r="D173" s="156"/>
      <c r="E173" s="156"/>
      <c r="F173" s="156"/>
      <c r="G173" s="156"/>
      <c r="H173" s="1"/>
      <c r="I173" s="4"/>
      <c r="J173" s="4"/>
      <c r="K173" s="4"/>
      <c r="L173" s="4"/>
      <c r="M173" s="4"/>
      <c r="N173" s="4"/>
      <c r="O173" s="4"/>
      <c r="P173" s="4"/>
      <c r="Q173" s="4"/>
      <c r="R173" s="4"/>
      <c r="S173" s="4"/>
      <c r="T173" s="4"/>
      <c r="U173" s="4"/>
      <c r="V173" s="4"/>
      <c r="W173" s="4"/>
      <c r="X173" s="4"/>
    </row>
    <row r="174" ht="15.75" customHeight="1">
      <c r="A174" s="155"/>
      <c r="B174" s="156"/>
      <c r="C174" s="156"/>
      <c r="D174" s="156"/>
      <c r="E174" s="156"/>
      <c r="F174" s="156"/>
      <c r="G174" s="156"/>
      <c r="H174" s="1"/>
      <c r="I174" s="4"/>
      <c r="J174" s="4"/>
      <c r="K174" s="4"/>
      <c r="L174" s="4"/>
      <c r="M174" s="4"/>
      <c r="N174" s="4"/>
      <c r="O174" s="4"/>
      <c r="P174" s="4"/>
      <c r="Q174" s="4"/>
      <c r="R174" s="4"/>
      <c r="S174" s="4"/>
      <c r="T174" s="4"/>
      <c r="U174" s="4"/>
      <c r="V174" s="4"/>
      <c r="W174" s="4"/>
      <c r="X174" s="4"/>
    </row>
    <row r="175" ht="15.75" customHeight="1">
      <c r="A175" s="155"/>
      <c r="B175" s="156"/>
      <c r="C175" s="156"/>
      <c r="D175" s="156"/>
      <c r="E175" s="156"/>
      <c r="F175" s="156"/>
      <c r="G175" s="156"/>
      <c r="H175" s="1"/>
      <c r="I175" s="4"/>
      <c r="J175" s="4"/>
      <c r="K175" s="4"/>
      <c r="L175" s="4"/>
      <c r="M175" s="4"/>
      <c r="N175" s="4"/>
      <c r="O175" s="4"/>
      <c r="P175" s="4"/>
      <c r="Q175" s="4"/>
      <c r="R175" s="4"/>
      <c r="S175" s="4"/>
      <c r="T175" s="4"/>
      <c r="U175" s="4"/>
      <c r="V175" s="4"/>
      <c r="W175" s="4"/>
      <c r="X175" s="4"/>
    </row>
    <row r="176" ht="15.75" customHeight="1">
      <c r="A176" s="155"/>
      <c r="B176" s="156"/>
      <c r="C176" s="156"/>
      <c r="D176" s="156"/>
      <c r="E176" s="156"/>
      <c r="F176" s="156"/>
      <c r="G176" s="156"/>
      <c r="H176" s="1"/>
      <c r="I176" s="4"/>
      <c r="J176" s="4"/>
      <c r="K176" s="4"/>
      <c r="L176" s="4"/>
      <c r="M176" s="4"/>
      <c r="N176" s="4"/>
      <c r="O176" s="4"/>
      <c r="P176" s="4"/>
      <c r="Q176" s="4"/>
      <c r="R176" s="4"/>
      <c r="S176" s="4"/>
      <c r="T176" s="4"/>
      <c r="U176" s="4"/>
      <c r="V176" s="4"/>
      <c r="W176" s="4"/>
      <c r="X176" s="4"/>
    </row>
    <row r="177" ht="15.75" customHeight="1">
      <c r="A177" s="155"/>
      <c r="B177" s="156"/>
      <c r="C177" s="156"/>
      <c r="D177" s="156"/>
      <c r="E177" s="156"/>
      <c r="F177" s="156"/>
      <c r="G177" s="156"/>
      <c r="H177" s="1"/>
      <c r="I177" s="4"/>
      <c r="J177" s="4"/>
      <c r="K177" s="4"/>
      <c r="L177" s="4"/>
      <c r="M177" s="4"/>
      <c r="N177" s="4"/>
      <c r="O177" s="4"/>
      <c r="P177" s="4"/>
      <c r="Q177" s="4"/>
      <c r="R177" s="4"/>
      <c r="S177" s="4"/>
      <c r="T177" s="4"/>
      <c r="U177" s="4"/>
      <c r="V177" s="4"/>
      <c r="W177" s="4"/>
      <c r="X177" s="4"/>
    </row>
    <row r="178" ht="15.75" customHeight="1">
      <c r="A178" s="155"/>
      <c r="B178" s="156"/>
      <c r="C178" s="156"/>
      <c r="D178" s="156"/>
      <c r="E178" s="156"/>
      <c r="F178" s="156"/>
      <c r="G178" s="156"/>
      <c r="H178" s="1"/>
      <c r="I178" s="4"/>
      <c r="J178" s="4"/>
      <c r="K178" s="4"/>
      <c r="L178" s="4"/>
      <c r="M178" s="4"/>
      <c r="N178" s="4"/>
      <c r="O178" s="4"/>
      <c r="P178" s="4"/>
      <c r="Q178" s="4"/>
      <c r="R178" s="4"/>
      <c r="S178" s="4"/>
      <c r="T178" s="4"/>
      <c r="U178" s="4"/>
      <c r="V178" s="4"/>
      <c r="W178" s="4"/>
      <c r="X178" s="4"/>
    </row>
    <row r="179" ht="15.75" customHeight="1">
      <c r="A179" s="155"/>
      <c r="B179" s="156"/>
      <c r="C179" s="156"/>
      <c r="D179" s="156"/>
      <c r="E179" s="156"/>
      <c r="F179" s="156"/>
      <c r="G179" s="156"/>
      <c r="H179" s="1"/>
      <c r="I179" s="4"/>
      <c r="J179" s="4"/>
      <c r="K179" s="4"/>
      <c r="L179" s="4"/>
      <c r="M179" s="4"/>
      <c r="N179" s="4"/>
      <c r="O179" s="4"/>
      <c r="P179" s="4"/>
      <c r="Q179" s="4"/>
      <c r="R179" s="4"/>
      <c r="S179" s="4"/>
      <c r="T179" s="4"/>
      <c r="U179" s="4"/>
      <c r="V179" s="4"/>
      <c r="W179" s="4"/>
      <c r="X179" s="4"/>
    </row>
    <row r="180" ht="15.75" customHeight="1">
      <c r="A180" s="155"/>
      <c r="B180" s="156"/>
      <c r="C180" s="156"/>
      <c r="D180" s="156"/>
      <c r="E180" s="156"/>
      <c r="F180" s="156"/>
      <c r="G180" s="156"/>
      <c r="H180" s="1"/>
      <c r="I180" s="4"/>
      <c r="J180" s="4"/>
      <c r="K180" s="4"/>
      <c r="L180" s="4"/>
      <c r="M180" s="4"/>
      <c r="N180" s="4"/>
      <c r="O180" s="4"/>
      <c r="P180" s="4"/>
      <c r="Q180" s="4"/>
      <c r="R180" s="4"/>
      <c r="S180" s="4"/>
      <c r="T180" s="4"/>
      <c r="U180" s="4"/>
      <c r="V180" s="4"/>
      <c r="W180" s="4"/>
      <c r="X180" s="4"/>
    </row>
    <row r="181" ht="15.75" customHeight="1">
      <c r="A181" s="155"/>
      <c r="B181" s="156"/>
      <c r="C181" s="156"/>
      <c r="D181" s="156"/>
      <c r="E181" s="156"/>
      <c r="F181" s="156"/>
      <c r="G181" s="156"/>
      <c r="H181" s="1"/>
      <c r="I181" s="4"/>
      <c r="J181" s="4"/>
      <c r="K181" s="4"/>
      <c r="L181" s="4"/>
      <c r="M181" s="4"/>
      <c r="N181" s="4"/>
      <c r="O181" s="4"/>
      <c r="P181" s="4"/>
      <c r="Q181" s="4"/>
      <c r="R181" s="4"/>
      <c r="S181" s="4"/>
      <c r="T181" s="4"/>
      <c r="U181" s="4"/>
      <c r="V181" s="4"/>
      <c r="W181" s="4"/>
      <c r="X181" s="4"/>
    </row>
    <row r="182" ht="15.75" customHeight="1">
      <c r="A182" s="155"/>
      <c r="B182" s="156"/>
      <c r="C182" s="156"/>
      <c r="D182" s="156"/>
      <c r="E182" s="156"/>
      <c r="F182" s="156"/>
      <c r="G182" s="156"/>
      <c r="H182" s="1"/>
      <c r="I182" s="4"/>
      <c r="J182" s="4"/>
      <c r="K182" s="4"/>
      <c r="L182" s="4"/>
      <c r="M182" s="4"/>
      <c r="N182" s="4"/>
      <c r="O182" s="4"/>
      <c r="P182" s="4"/>
      <c r="Q182" s="4"/>
      <c r="R182" s="4"/>
      <c r="S182" s="4"/>
      <c r="T182" s="4"/>
      <c r="U182" s="4"/>
      <c r="V182" s="4"/>
      <c r="W182" s="4"/>
      <c r="X182" s="4"/>
    </row>
    <row r="183" ht="15.75" customHeight="1">
      <c r="A183" s="155"/>
      <c r="B183" s="156"/>
      <c r="C183" s="156"/>
      <c r="D183" s="156"/>
      <c r="E183" s="156"/>
      <c r="F183" s="156"/>
      <c r="G183" s="156"/>
      <c r="H183" s="1"/>
      <c r="I183" s="4"/>
      <c r="J183" s="4"/>
      <c r="K183" s="4"/>
      <c r="L183" s="4"/>
      <c r="M183" s="4"/>
      <c r="N183" s="4"/>
      <c r="O183" s="4"/>
      <c r="P183" s="4"/>
      <c r="Q183" s="4"/>
      <c r="R183" s="4"/>
      <c r="S183" s="4"/>
      <c r="T183" s="4"/>
      <c r="U183" s="4"/>
      <c r="V183" s="4"/>
      <c r="W183" s="4"/>
      <c r="X183" s="4"/>
    </row>
    <row r="184" ht="15.75" customHeight="1">
      <c r="A184" s="155"/>
      <c r="B184" s="156"/>
      <c r="C184" s="156"/>
      <c r="D184" s="156"/>
      <c r="E184" s="156"/>
      <c r="F184" s="156"/>
      <c r="G184" s="156"/>
      <c r="H184" s="1"/>
      <c r="I184" s="4"/>
      <c r="J184" s="4"/>
      <c r="K184" s="4"/>
      <c r="L184" s="4"/>
      <c r="M184" s="4"/>
      <c r="N184" s="4"/>
      <c r="O184" s="4"/>
      <c r="P184" s="4"/>
      <c r="Q184" s="4"/>
      <c r="R184" s="4"/>
      <c r="S184" s="4"/>
      <c r="T184" s="4"/>
      <c r="U184" s="4"/>
      <c r="V184" s="4"/>
      <c r="W184" s="4"/>
      <c r="X184" s="4"/>
    </row>
    <row r="185" ht="15.75" customHeight="1">
      <c r="A185" s="155"/>
      <c r="B185" s="156"/>
      <c r="C185" s="156"/>
      <c r="D185" s="156"/>
      <c r="E185" s="156"/>
      <c r="F185" s="156"/>
      <c r="G185" s="156"/>
      <c r="H185" s="1"/>
      <c r="I185" s="4"/>
      <c r="J185" s="4"/>
      <c r="K185" s="4"/>
      <c r="L185" s="4"/>
      <c r="M185" s="4"/>
      <c r="N185" s="4"/>
      <c r="O185" s="4"/>
      <c r="P185" s="4"/>
      <c r="Q185" s="4"/>
      <c r="R185" s="4"/>
      <c r="S185" s="4"/>
      <c r="T185" s="4"/>
      <c r="U185" s="4"/>
      <c r="V185" s="4"/>
      <c r="W185" s="4"/>
      <c r="X185" s="4"/>
    </row>
    <row r="186" ht="15.75" customHeight="1">
      <c r="A186" s="155"/>
      <c r="B186" s="156"/>
      <c r="C186" s="156"/>
      <c r="D186" s="156"/>
      <c r="E186" s="156"/>
      <c r="F186" s="156"/>
      <c r="G186" s="156"/>
      <c r="H186" s="1"/>
      <c r="I186" s="4"/>
      <c r="J186" s="4"/>
      <c r="K186" s="4"/>
      <c r="L186" s="4"/>
      <c r="M186" s="4"/>
      <c r="N186" s="4"/>
      <c r="O186" s="4"/>
      <c r="P186" s="4"/>
      <c r="Q186" s="4"/>
      <c r="R186" s="4"/>
      <c r="S186" s="4"/>
      <c r="T186" s="4"/>
      <c r="U186" s="4"/>
      <c r="V186" s="4"/>
      <c r="W186" s="4"/>
      <c r="X186" s="4"/>
    </row>
    <row r="187" ht="15.75" customHeight="1">
      <c r="A187" s="155"/>
      <c r="B187" s="156"/>
      <c r="C187" s="156"/>
      <c r="D187" s="156"/>
      <c r="E187" s="156"/>
      <c r="F187" s="156"/>
      <c r="G187" s="156"/>
      <c r="H187" s="1"/>
      <c r="I187" s="4"/>
      <c r="J187" s="4"/>
      <c r="K187" s="4"/>
      <c r="L187" s="4"/>
      <c r="M187" s="4"/>
      <c r="N187" s="4"/>
      <c r="O187" s="4"/>
      <c r="P187" s="4"/>
      <c r="Q187" s="4"/>
      <c r="R187" s="4"/>
      <c r="S187" s="4"/>
      <c r="T187" s="4"/>
      <c r="U187" s="4"/>
      <c r="V187" s="4"/>
      <c r="W187" s="4"/>
      <c r="X187" s="4"/>
    </row>
    <row r="188" ht="15.75" customHeight="1">
      <c r="A188" s="155"/>
      <c r="B188" s="156"/>
      <c r="C188" s="156"/>
      <c r="D188" s="156"/>
      <c r="E188" s="156"/>
      <c r="F188" s="156"/>
      <c r="G188" s="156"/>
      <c r="H188" s="1"/>
      <c r="I188" s="4"/>
      <c r="J188" s="4"/>
      <c r="K188" s="4"/>
      <c r="L188" s="4"/>
      <c r="M188" s="4"/>
      <c r="N188" s="4"/>
      <c r="O188" s="4"/>
      <c r="P188" s="4"/>
      <c r="Q188" s="4"/>
      <c r="R188" s="4"/>
      <c r="S188" s="4"/>
      <c r="T188" s="4"/>
      <c r="U188" s="4"/>
      <c r="V188" s="4"/>
      <c r="W188" s="4"/>
      <c r="X188" s="4"/>
    </row>
    <row r="189" ht="15.75" customHeight="1">
      <c r="A189" s="155"/>
      <c r="B189" s="156"/>
      <c r="C189" s="156"/>
      <c r="D189" s="156"/>
      <c r="E189" s="156"/>
      <c r="F189" s="156"/>
      <c r="G189" s="156"/>
      <c r="H189" s="1"/>
      <c r="I189" s="4"/>
      <c r="J189" s="4"/>
      <c r="K189" s="4"/>
      <c r="L189" s="4"/>
      <c r="M189" s="4"/>
      <c r="N189" s="4"/>
      <c r="O189" s="4"/>
      <c r="P189" s="4"/>
      <c r="Q189" s="4"/>
      <c r="R189" s="4"/>
      <c r="S189" s="4"/>
      <c r="T189" s="4"/>
      <c r="U189" s="4"/>
      <c r="V189" s="4"/>
      <c r="W189" s="4"/>
      <c r="X189" s="4"/>
    </row>
    <row r="190" ht="15.75" customHeight="1">
      <c r="A190" s="155"/>
      <c r="B190" s="156"/>
      <c r="C190" s="156"/>
      <c r="D190" s="156"/>
      <c r="E190" s="156"/>
      <c r="F190" s="156"/>
      <c r="G190" s="156"/>
      <c r="H190" s="1"/>
      <c r="I190" s="4"/>
      <c r="J190" s="4"/>
      <c r="K190" s="4"/>
      <c r="L190" s="4"/>
      <c r="M190" s="4"/>
      <c r="N190" s="4"/>
      <c r="O190" s="4"/>
      <c r="P190" s="4"/>
      <c r="Q190" s="4"/>
      <c r="R190" s="4"/>
      <c r="S190" s="4"/>
      <c r="T190" s="4"/>
      <c r="U190" s="4"/>
      <c r="V190" s="4"/>
      <c r="W190" s="4"/>
      <c r="X190" s="4"/>
    </row>
    <row r="191" ht="15.75" customHeight="1">
      <c r="A191" s="155"/>
      <c r="B191" s="156"/>
      <c r="C191" s="156"/>
      <c r="D191" s="156"/>
      <c r="E191" s="156"/>
      <c r="F191" s="156"/>
      <c r="G191" s="156"/>
      <c r="H191" s="1"/>
      <c r="I191" s="4"/>
      <c r="J191" s="4"/>
      <c r="K191" s="4"/>
      <c r="L191" s="4"/>
      <c r="M191" s="4"/>
      <c r="N191" s="4"/>
      <c r="O191" s="4"/>
      <c r="P191" s="4"/>
      <c r="Q191" s="4"/>
      <c r="R191" s="4"/>
      <c r="S191" s="4"/>
      <c r="T191" s="4"/>
      <c r="U191" s="4"/>
      <c r="V191" s="4"/>
      <c r="W191" s="4"/>
      <c r="X191" s="4"/>
    </row>
    <row r="192" ht="15.75" customHeight="1">
      <c r="A192" s="155"/>
      <c r="B192" s="156"/>
      <c r="C192" s="156"/>
      <c r="D192" s="156"/>
      <c r="E192" s="156"/>
      <c r="F192" s="156"/>
      <c r="G192" s="156"/>
      <c r="H192" s="1"/>
      <c r="I192" s="4"/>
      <c r="J192" s="4"/>
      <c r="K192" s="4"/>
      <c r="L192" s="4"/>
      <c r="M192" s="4"/>
      <c r="N192" s="4"/>
      <c r="O192" s="4"/>
      <c r="P192" s="4"/>
      <c r="Q192" s="4"/>
      <c r="R192" s="4"/>
      <c r="S192" s="4"/>
      <c r="T192" s="4"/>
      <c r="U192" s="4"/>
      <c r="V192" s="4"/>
      <c r="W192" s="4"/>
      <c r="X192" s="4"/>
    </row>
    <row r="193" ht="15.75" customHeight="1">
      <c r="A193" s="155"/>
      <c r="B193" s="156"/>
      <c r="C193" s="156"/>
      <c r="D193" s="156"/>
      <c r="E193" s="156"/>
      <c r="F193" s="156"/>
      <c r="G193" s="156"/>
      <c r="H193" s="1"/>
      <c r="I193" s="4"/>
      <c r="J193" s="4"/>
      <c r="K193" s="4"/>
      <c r="L193" s="4"/>
      <c r="M193" s="4"/>
      <c r="N193" s="4"/>
      <c r="O193" s="4"/>
      <c r="P193" s="4"/>
      <c r="Q193" s="4"/>
      <c r="R193" s="4"/>
      <c r="S193" s="4"/>
      <c r="T193" s="4"/>
      <c r="U193" s="4"/>
      <c r="V193" s="4"/>
      <c r="W193" s="4"/>
      <c r="X193" s="4"/>
    </row>
    <row r="194" ht="15.75" customHeight="1">
      <c r="A194" s="155"/>
      <c r="B194" s="156"/>
      <c r="C194" s="156"/>
      <c r="D194" s="156"/>
      <c r="E194" s="156"/>
      <c r="F194" s="156"/>
      <c r="G194" s="156"/>
      <c r="H194" s="1"/>
      <c r="I194" s="4"/>
      <c r="J194" s="4"/>
      <c r="K194" s="4"/>
      <c r="L194" s="4"/>
      <c r="M194" s="4"/>
      <c r="N194" s="4"/>
      <c r="O194" s="4"/>
      <c r="P194" s="4"/>
      <c r="Q194" s="4"/>
      <c r="R194" s="4"/>
      <c r="S194" s="4"/>
      <c r="T194" s="4"/>
      <c r="U194" s="4"/>
      <c r="V194" s="4"/>
      <c r="W194" s="4"/>
      <c r="X194" s="4"/>
    </row>
    <row r="195" ht="15.75" customHeight="1">
      <c r="A195" s="155"/>
      <c r="B195" s="156"/>
      <c r="C195" s="156"/>
      <c r="D195" s="156"/>
      <c r="E195" s="156"/>
      <c r="F195" s="156"/>
      <c r="G195" s="156"/>
      <c r="H195" s="1"/>
      <c r="I195" s="4"/>
      <c r="J195" s="4"/>
      <c r="K195" s="4"/>
      <c r="L195" s="4"/>
      <c r="M195" s="4"/>
      <c r="N195" s="4"/>
      <c r="O195" s="4"/>
      <c r="P195" s="4"/>
      <c r="Q195" s="4"/>
      <c r="R195" s="4"/>
      <c r="S195" s="4"/>
      <c r="T195" s="4"/>
      <c r="U195" s="4"/>
      <c r="V195" s="4"/>
      <c r="W195" s="4"/>
      <c r="X195" s="4"/>
    </row>
    <row r="196" ht="15.75" customHeight="1">
      <c r="A196" s="155"/>
      <c r="B196" s="156"/>
      <c r="C196" s="156"/>
      <c r="D196" s="156"/>
      <c r="E196" s="156"/>
      <c r="F196" s="156"/>
      <c r="G196" s="156"/>
      <c r="H196" s="1"/>
      <c r="I196" s="4"/>
      <c r="J196" s="4"/>
      <c r="K196" s="4"/>
      <c r="L196" s="4"/>
      <c r="M196" s="4"/>
      <c r="N196" s="4"/>
      <c r="O196" s="4"/>
      <c r="P196" s="4"/>
      <c r="Q196" s="4"/>
      <c r="R196" s="4"/>
      <c r="S196" s="4"/>
      <c r="T196" s="4"/>
      <c r="U196" s="4"/>
      <c r="V196" s="4"/>
      <c r="W196" s="4"/>
      <c r="X196" s="4"/>
    </row>
    <row r="197" ht="15.75" customHeight="1">
      <c r="A197" s="155"/>
      <c r="B197" s="156"/>
      <c r="C197" s="156"/>
      <c r="D197" s="156"/>
      <c r="E197" s="156"/>
      <c r="F197" s="156"/>
      <c r="G197" s="156"/>
      <c r="H197" s="1"/>
      <c r="I197" s="4"/>
      <c r="J197" s="4"/>
      <c r="K197" s="4"/>
      <c r="L197" s="4"/>
      <c r="M197" s="4"/>
      <c r="N197" s="4"/>
      <c r="O197" s="4"/>
      <c r="P197" s="4"/>
      <c r="Q197" s="4"/>
      <c r="R197" s="4"/>
      <c r="S197" s="4"/>
      <c r="T197" s="4"/>
      <c r="U197" s="4"/>
      <c r="V197" s="4"/>
      <c r="W197" s="4"/>
      <c r="X197" s="4"/>
    </row>
    <row r="198" ht="15.75" customHeight="1">
      <c r="A198" s="155"/>
      <c r="B198" s="156"/>
      <c r="C198" s="156"/>
      <c r="D198" s="156"/>
      <c r="E198" s="156"/>
      <c r="F198" s="156"/>
      <c r="G198" s="156"/>
      <c r="H198" s="1"/>
      <c r="I198" s="4"/>
      <c r="J198" s="4"/>
      <c r="K198" s="4"/>
      <c r="L198" s="4"/>
      <c r="M198" s="4"/>
      <c r="N198" s="4"/>
      <c r="O198" s="4"/>
      <c r="P198" s="4"/>
      <c r="Q198" s="4"/>
      <c r="R198" s="4"/>
      <c r="S198" s="4"/>
      <c r="T198" s="4"/>
      <c r="U198" s="4"/>
      <c r="V198" s="4"/>
      <c r="W198" s="4"/>
      <c r="X198" s="4"/>
    </row>
    <row r="199" ht="15.75" customHeight="1">
      <c r="A199" s="155"/>
      <c r="B199" s="156"/>
      <c r="C199" s="156"/>
      <c r="D199" s="156"/>
      <c r="E199" s="156"/>
      <c r="F199" s="156"/>
      <c r="G199" s="156"/>
      <c r="H199" s="1"/>
      <c r="I199" s="4"/>
      <c r="J199" s="4"/>
      <c r="K199" s="4"/>
      <c r="L199" s="4"/>
      <c r="M199" s="4"/>
      <c r="N199" s="4"/>
      <c r="O199" s="4"/>
      <c r="P199" s="4"/>
      <c r="Q199" s="4"/>
      <c r="R199" s="4"/>
      <c r="S199" s="4"/>
      <c r="T199" s="4"/>
      <c r="U199" s="4"/>
      <c r="V199" s="4"/>
      <c r="W199" s="4"/>
      <c r="X199" s="4"/>
    </row>
    <row r="200" ht="15.75" customHeight="1">
      <c r="A200" s="155"/>
      <c r="B200" s="156"/>
      <c r="C200" s="156"/>
      <c r="D200" s="156"/>
      <c r="E200" s="156"/>
      <c r="F200" s="156"/>
      <c r="G200" s="156"/>
      <c r="H200" s="1"/>
      <c r="I200" s="4"/>
      <c r="J200" s="4"/>
      <c r="K200" s="4"/>
      <c r="L200" s="4"/>
      <c r="M200" s="4"/>
      <c r="N200" s="4"/>
      <c r="O200" s="4"/>
      <c r="P200" s="4"/>
      <c r="Q200" s="4"/>
      <c r="R200" s="4"/>
      <c r="S200" s="4"/>
      <c r="T200" s="4"/>
      <c r="U200" s="4"/>
      <c r="V200" s="4"/>
      <c r="W200" s="4"/>
      <c r="X200" s="4"/>
    </row>
    <row r="201" ht="15.75" customHeight="1">
      <c r="A201" s="155"/>
      <c r="B201" s="156"/>
      <c r="C201" s="156"/>
      <c r="D201" s="156"/>
      <c r="E201" s="156"/>
      <c r="F201" s="156"/>
      <c r="G201" s="156"/>
      <c r="H201" s="1"/>
      <c r="I201" s="4"/>
      <c r="J201" s="4"/>
      <c r="K201" s="4"/>
      <c r="L201" s="4"/>
      <c r="M201" s="4"/>
      <c r="N201" s="4"/>
      <c r="O201" s="4"/>
      <c r="P201" s="4"/>
      <c r="Q201" s="4"/>
      <c r="R201" s="4"/>
      <c r="S201" s="4"/>
      <c r="T201" s="4"/>
      <c r="U201" s="4"/>
      <c r="V201" s="4"/>
      <c r="W201" s="4"/>
      <c r="X201" s="4"/>
    </row>
    <row r="202" ht="15.75" customHeight="1">
      <c r="A202" s="155"/>
      <c r="B202" s="156"/>
      <c r="C202" s="156"/>
      <c r="D202" s="156"/>
      <c r="E202" s="156"/>
      <c r="F202" s="156"/>
      <c r="G202" s="156"/>
      <c r="H202" s="1"/>
      <c r="I202" s="4"/>
      <c r="J202" s="4"/>
      <c r="K202" s="4"/>
      <c r="L202" s="4"/>
      <c r="M202" s="4"/>
      <c r="N202" s="4"/>
      <c r="O202" s="4"/>
      <c r="P202" s="4"/>
      <c r="Q202" s="4"/>
      <c r="R202" s="4"/>
      <c r="S202" s="4"/>
      <c r="T202" s="4"/>
      <c r="U202" s="4"/>
      <c r="V202" s="4"/>
      <c r="W202" s="4"/>
      <c r="X202" s="4"/>
    </row>
    <row r="203" ht="15.75" customHeight="1">
      <c r="A203" s="155"/>
      <c r="B203" s="156"/>
      <c r="C203" s="156"/>
      <c r="D203" s="156"/>
      <c r="E203" s="156"/>
      <c r="F203" s="156"/>
      <c r="G203" s="156"/>
      <c r="H203" s="1"/>
      <c r="I203" s="4"/>
      <c r="J203" s="4"/>
      <c r="K203" s="4"/>
      <c r="L203" s="4"/>
      <c r="M203" s="4"/>
      <c r="N203" s="4"/>
      <c r="O203" s="4"/>
      <c r="P203" s="4"/>
      <c r="Q203" s="4"/>
      <c r="R203" s="4"/>
      <c r="S203" s="4"/>
      <c r="T203" s="4"/>
      <c r="U203" s="4"/>
      <c r="V203" s="4"/>
      <c r="W203" s="4"/>
      <c r="X203" s="4"/>
    </row>
    <row r="204" ht="15.75" customHeight="1">
      <c r="A204" s="155"/>
      <c r="B204" s="156"/>
      <c r="C204" s="156"/>
      <c r="D204" s="156"/>
      <c r="E204" s="156"/>
      <c r="F204" s="156"/>
      <c r="G204" s="156"/>
      <c r="H204" s="1"/>
      <c r="I204" s="4"/>
      <c r="J204" s="4"/>
      <c r="K204" s="4"/>
      <c r="L204" s="4"/>
      <c r="M204" s="4"/>
      <c r="N204" s="4"/>
      <c r="O204" s="4"/>
      <c r="P204" s="4"/>
      <c r="Q204" s="4"/>
      <c r="R204" s="4"/>
      <c r="S204" s="4"/>
      <c r="T204" s="4"/>
      <c r="U204" s="4"/>
      <c r="V204" s="4"/>
      <c r="W204" s="4"/>
      <c r="X204" s="4"/>
    </row>
    <row r="205" ht="15.75" customHeight="1">
      <c r="A205" s="155"/>
      <c r="B205" s="156"/>
      <c r="C205" s="156"/>
      <c r="D205" s="156"/>
      <c r="E205" s="156"/>
      <c r="F205" s="156"/>
      <c r="G205" s="156"/>
      <c r="H205" s="1"/>
      <c r="I205" s="4"/>
      <c r="J205" s="4"/>
      <c r="K205" s="4"/>
      <c r="L205" s="4"/>
      <c r="M205" s="4"/>
      <c r="N205" s="4"/>
      <c r="O205" s="4"/>
      <c r="P205" s="4"/>
      <c r="Q205" s="4"/>
      <c r="R205" s="4"/>
      <c r="S205" s="4"/>
      <c r="T205" s="4"/>
      <c r="U205" s="4"/>
      <c r="V205" s="4"/>
      <c r="W205" s="4"/>
      <c r="X205" s="4"/>
    </row>
    <row r="206" ht="15.75" customHeight="1">
      <c r="A206" s="155"/>
      <c r="B206" s="156"/>
      <c r="C206" s="156"/>
      <c r="D206" s="156"/>
      <c r="E206" s="156"/>
      <c r="F206" s="156"/>
      <c r="G206" s="156"/>
      <c r="H206" s="1"/>
      <c r="I206" s="4"/>
      <c r="J206" s="4"/>
      <c r="K206" s="4"/>
      <c r="L206" s="4"/>
      <c r="M206" s="4"/>
      <c r="N206" s="4"/>
      <c r="O206" s="4"/>
      <c r="P206" s="4"/>
      <c r="Q206" s="4"/>
      <c r="R206" s="4"/>
      <c r="S206" s="4"/>
      <c r="T206" s="4"/>
      <c r="U206" s="4"/>
      <c r="V206" s="4"/>
      <c r="W206" s="4"/>
      <c r="X206" s="4"/>
    </row>
    <row r="207" ht="15.75" customHeight="1">
      <c r="A207" s="155"/>
      <c r="B207" s="156"/>
      <c r="C207" s="156"/>
      <c r="D207" s="156"/>
      <c r="E207" s="156"/>
      <c r="F207" s="156"/>
      <c r="G207" s="156"/>
      <c r="H207" s="1"/>
      <c r="I207" s="4"/>
      <c r="J207" s="4"/>
      <c r="K207" s="4"/>
      <c r="L207" s="4"/>
      <c r="M207" s="4"/>
      <c r="N207" s="4"/>
      <c r="O207" s="4"/>
      <c r="P207" s="4"/>
      <c r="Q207" s="4"/>
      <c r="R207" s="4"/>
      <c r="S207" s="4"/>
      <c r="T207" s="4"/>
      <c r="U207" s="4"/>
      <c r="V207" s="4"/>
      <c r="W207" s="4"/>
      <c r="X207" s="4"/>
    </row>
    <row r="208" ht="15.75" customHeight="1">
      <c r="A208" s="155"/>
      <c r="B208" s="156"/>
      <c r="C208" s="156"/>
      <c r="D208" s="156"/>
      <c r="E208" s="156"/>
      <c r="F208" s="156"/>
      <c r="G208" s="156"/>
      <c r="H208" s="1"/>
      <c r="I208" s="4"/>
      <c r="J208" s="4"/>
      <c r="K208" s="4"/>
      <c r="L208" s="4"/>
      <c r="M208" s="4"/>
      <c r="N208" s="4"/>
      <c r="O208" s="4"/>
      <c r="P208" s="4"/>
      <c r="Q208" s="4"/>
      <c r="R208" s="4"/>
      <c r="S208" s="4"/>
      <c r="T208" s="4"/>
      <c r="U208" s="4"/>
      <c r="V208" s="4"/>
      <c r="W208" s="4"/>
      <c r="X208" s="4"/>
    </row>
    <row r="209" ht="15.75" customHeight="1">
      <c r="A209" s="155"/>
      <c r="B209" s="156"/>
      <c r="C209" s="156"/>
      <c r="D209" s="156"/>
      <c r="E209" s="156"/>
      <c r="F209" s="156"/>
      <c r="G209" s="156"/>
      <c r="H209" s="1"/>
      <c r="I209" s="4"/>
      <c r="J209" s="4"/>
      <c r="K209" s="4"/>
      <c r="L209" s="4"/>
      <c r="M209" s="4"/>
      <c r="N209" s="4"/>
      <c r="O209" s="4"/>
      <c r="P209" s="4"/>
      <c r="Q209" s="4"/>
      <c r="R209" s="4"/>
      <c r="S209" s="4"/>
      <c r="T209" s="4"/>
      <c r="U209" s="4"/>
      <c r="V209" s="4"/>
      <c r="W209" s="4"/>
      <c r="X209" s="4"/>
    </row>
    <row r="210" ht="15.75" customHeight="1">
      <c r="A210" s="155"/>
      <c r="B210" s="156"/>
      <c r="C210" s="156"/>
      <c r="D210" s="156"/>
      <c r="E210" s="156"/>
      <c r="F210" s="156"/>
      <c r="G210" s="156"/>
      <c r="H210" s="1"/>
      <c r="I210" s="4"/>
      <c r="J210" s="4"/>
      <c r="K210" s="4"/>
      <c r="L210" s="4"/>
      <c r="M210" s="4"/>
      <c r="N210" s="4"/>
      <c r="O210" s="4"/>
      <c r="P210" s="4"/>
      <c r="Q210" s="4"/>
      <c r="R210" s="4"/>
      <c r="S210" s="4"/>
      <c r="T210" s="4"/>
      <c r="U210" s="4"/>
      <c r="V210" s="4"/>
      <c r="W210" s="4"/>
      <c r="X210" s="4"/>
    </row>
    <row r="211" ht="15.75" customHeight="1">
      <c r="A211" s="155"/>
      <c r="B211" s="156"/>
      <c r="C211" s="156"/>
      <c r="D211" s="156"/>
      <c r="E211" s="156"/>
      <c r="F211" s="156"/>
      <c r="G211" s="156"/>
      <c r="H211" s="1"/>
      <c r="I211" s="4"/>
      <c r="J211" s="4"/>
      <c r="K211" s="4"/>
      <c r="L211" s="4"/>
      <c r="M211" s="4"/>
      <c r="N211" s="4"/>
      <c r="O211" s="4"/>
      <c r="P211" s="4"/>
      <c r="Q211" s="4"/>
      <c r="R211" s="4"/>
      <c r="S211" s="4"/>
      <c r="T211" s="4"/>
      <c r="U211" s="4"/>
      <c r="V211" s="4"/>
      <c r="W211" s="4"/>
      <c r="X211" s="4"/>
    </row>
    <row r="212" ht="15.75" customHeight="1">
      <c r="A212" s="155"/>
      <c r="B212" s="156"/>
      <c r="C212" s="156"/>
      <c r="D212" s="156"/>
      <c r="E212" s="156"/>
      <c r="F212" s="156"/>
      <c r="G212" s="156"/>
      <c r="H212" s="1"/>
      <c r="I212" s="4"/>
      <c r="J212" s="4"/>
      <c r="K212" s="4"/>
      <c r="L212" s="4"/>
      <c r="M212" s="4"/>
      <c r="N212" s="4"/>
      <c r="O212" s="4"/>
      <c r="P212" s="4"/>
      <c r="Q212" s="4"/>
      <c r="R212" s="4"/>
      <c r="S212" s="4"/>
      <c r="T212" s="4"/>
      <c r="U212" s="4"/>
      <c r="V212" s="4"/>
      <c r="W212" s="4"/>
      <c r="X212" s="4"/>
    </row>
    <row r="213" ht="15.75" customHeight="1">
      <c r="A213" s="155"/>
      <c r="B213" s="156"/>
      <c r="C213" s="156"/>
      <c r="D213" s="156"/>
      <c r="E213" s="156"/>
      <c r="F213" s="156"/>
      <c r="G213" s="156"/>
      <c r="H213" s="1"/>
      <c r="I213" s="4"/>
      <c r="J213" s="4"/>
      <c r="K213" s="4"/>
      <c r="L213" s="4"/>
      <c r="M213" s="4"/>
      <c r="N213" s="4"/>
      <c r="O213" s="4"/>
      <c r="P213" s="4"/>
      <c r="Q213" s="4"/>
      <c r="R213" s="4"/>
      <c r="S213" s="4"/>
      <c r="T213" s="4"/>
      <c r="U213" s="4"/>
      <c r="V213" s="4"/>
      <c r="W213" s="4"/>
      <c r="X213" s="4"/>
    </row>
    <row r="214" ht="15.75" customHeight="1">
      <c r="A214" s="155"/>
      <c r="B214" s="156"/>
      <c r="C214" s="156"/>
      <c r="D214" s="156"/>
      <c r="E214" s="156"/>
      <c r="F214" s="156"/>
      <c r="G214" s="156"/>
      <c r="H214" s="1"/>
      <c r="I214" s="4"/>
      <c r="J214" s="4"/>
      <c r="K214" s="4"/>
      <c r="L214" s="4"/>
      <c r="M214" s="4"/>
      <c r="N214" s="4"/>
      <c r="O214" s="4"/>
      <c r="P214" s="4"/>
      <c r="Q214" s="4"/>
      <c r="R214" s="4"/>
      <c r="S214" s="4"/>
      <c r="T214" s="4"/>
      <c r="U214" s="4"/>
      <c r="V214" s="4"/>
      <c r="W214" s="4"/>
      <c r="X214" s="4"/>
    </row>
    <row r="215" ht="15.75" customHeight="1">
      <c r="A215" s="155"/>
      <c r="B215" s="156"/>
      <c r="C215" s="156"/>
      <c r="D215" s="156"/>
      <c r="E215" s="156"/>
      <c r="F215" s="156"/>
      <c r="G215" s="156"/>
      <c r="H215" s="1"/>
      <c r="I215" s="4"/>
      <c r="J215" s="4"/>
      <c r="K215" s="4"/>
      <c r="L215" s="4"/>
      <c r="M215" s="4"/>
      <c r="N215" s="4"/>
      <c r="O215" s="4"/>
      <c r="P215" s="4"/>
      <c r="Q215" s="4"/>
      <c r="R215" s="4"/>
      <c r="S215" s="4"/>
      <c r="T215" s="4"/>
      <c r="U215" s="4"/>
      <c r="V215" s="4"/>
      <c r="W215" s="4"/>
      <c r="X215" s="4"/>
    </row>
    <row r="216" ht="15.75" customHeight="1">
      <c r="A216" s="155"/>
      <c r="B216" s="156"/>
      <c r="C216" s="156"/>
      <c r="D216" s="156"/>
      <c r="E216" s="156"/>
      <c r="F216" s="156"/>
      <c r="G216" s="156"/>
      <c r="H216" s="1"/>
      <c r="I216" s="4"/>
      <c r="J216" s="4"/>
      <c r="K216" s="4"/>
      <c r="L216" s="4"/>
      <c r="M216" s="4"/>
      <c r="N216" s="4"/>
      <c r="O216" s="4"/>
      <c r="P216" s="4"/>
      <c r="Q216" s="4"/>
      <c r="R216" s="4"/>
      <c r="S216" s="4"/>
      <c r="T216" s="4"/>
      <c r="U216" s="4"/>
      <c r="V216" s="4"/>
      <c r="W216" s="4"/>
      <c r="X216" s="4"/>
    </row>
    <row r="217" ht="15.75" customHeight="1">
      <c r="A217" s="155"/>
      <c r="B217" s="156"/>
      <c r="C217" s="156"/>
      <c r="D217" s="156"/>
      <c r="E217" s="156"/>
      <c r="F217" s="156"/>
      <c r="G217" s="156"/>
      <c r="H217" s="1"/>
      <c r="I217" s="4"/>
      <c r="J217" s="4"/>
      <c r="K217" s="4"/>
      <c r="L217" s="4"/>
      <c r="M217" s="4"/>
      <c r="N217" s="4"/>
      <c r="O217" s="4"/>
      <c r="P217" s="4"/>
      <c r="Q217" s="4"/>
      <c r="R217" s="4"/>
      <c r="S217" s="4"/>
      <c r="T217" s="4"/>
      <c r="U217" s="4"/>
      <c r="V217" s="4"/>
      <c r="W217" s="4"/>
      <c r="X217" s="4"/>
    </row>
    <row r="218" ht="15.75" customHeight="1">
      <c r="A218" s="155"/>
      <c r="B218" s="156"/>
      <c r="C218" s="156"/>
      <c r="D218" s="156"/>
      <c r="E218" s="156"/>
      <c r="F218" s="156"/>
      <c r="G218" s="156"/>
      <c r="H218" s="1"/>
      <c r="I218" s="4"/>
      <c r="J218" s="4"/>
      <c r="K218" s="4"/>
      <c r="L218" s="4"/>
      <c r="M218" s="4"/>
      <c r="N218" s="4"/>
      <c r="O218" s="4"/>
      <c r="P218" s="4"/>
      <c r="Q218" s="4"/>
      <c r="R218" s="4"/>
      <c r="S218" s="4"/>
      <c r="T218" s="4"/>
      <c r="U218" s="4"/>
      <c r="V218" s="4"/>
      <c r="W218" s="4"/>
      <c r="X218" s="4"/>
    </row>
    <row r="219" ht="15.75" customHeight="1">
      <c r="A219" s="155"/>
      <c r="B219" s="156"/>
      <c r="C219" s="156"/>
      <c r="D219" s="156"/>
      <c r="E219" s="156"/>
      <c r="F219" s="156"/>
      <c r="G219" s="156"/>
      <c r="H219" s="1"/>
      <c r="I219" s="4"/>
      <c r="J219" s="4"/>
      <c r="K219" s="4"/>
      <c r="L219" s="4"/>
      <c r="M219" s="4"/>
      <c r="N219" s="4"/>
      <c r="O219" s="4"/>
      <c r="P219" s="4"/>
      <c r="Q219" s="4"/>
      <c r="R219" s="4"/>
      <c r="S219" s="4"/>
      <c r="T219" s="4"/>
      <c r="U219" s="4"/>
      <c r="V219" s="4"/>
      <c r="W219" s="4"/>
      <c r="X219" s="4"/>
    </row>
    <row r="220" ht="15.75" customHeight="1">
      <c r="A220" s="155"/>
      <c r="B220" s="156"/>
      <c r="C220" s="156"/>
      <c r="D220" s="156"/>
      <c r="E220" s="156"/>
      <c r="F220" s="156"/>
      <c r="G220" s="156"/>
      <c r="H220" s="1"/>
      <c r="I220" s="4"/>
      <c r="J220" s="4"/>
      <c r="K220" s="4"/>
      <c r="L220" s="4"/>
      <c r="M220" s="4"/>
      <c r="N220" s="4"/>
      <c r="O220" s="4"/>
      <c r="P220" s="4"/>
      <c r="Q220" s="4"/>
      <c r="R220" s="4"/>
      <c r="S220" s="4"/>
      <c r="T220" s="4"/>
      <c r="U220" s="4"/>
      <c r="V220" s="4"/>
      <c r="W220" s="4"/>
      <c r="X220" s="4"/>
    </row>
    <row r="221" ht="15.75" customHeight="1">
      <c r="A221" s="155"/>
      <c r="B221" s="156"/>
      <c r="C221" s="156"/>
      <c r="D221" s="156"/>
      <c r="E221" s="156"/>
      <c r="F221" s="156"/>
      <c r="G221" s="156"/>
      <c r="H221" s="1"/>
      <c r="I221" s="4"/>
      <c r="J221" s="4"/>
      <c r="K221" s="4"/>
      <c r="L221" s="4"/>
      <c r="M221" s="4"/>
      <c r="N221" s="4"/>
      <c r="O221" s="4"/>
      <c r="P221" s="4"/>
      <c r="Q221" s="4"/>
      <c r="R221" s="4"/>
      <c r="S221" s="4"/>
      <c r="T221" s="4"/>
      <c r="U221" s="4"/>
      <c r="V221" s="4"/>
      <c r="W221" s="4"/>
      <c r="X221" s="4"/>
    </row>
    <row r="222" ht="15.75" customHeight="1">
      <c r="A222" s="155"/>
      <c r="B222" s="156"/>
      <c r="C222" s="156"/>
      <c r="D222" s="156"/>
      <c r="E222" s="156"/>
      <c r="F222" s="156"/>
      <c r="G222" s="156"/>
      <c r="H222" s="1"/>
      <c r="I222" s="4"/>
      <c r="J222" s="4"/>
      <c r="K222" s="4"/>
      <c r="L222" s="4"/>
      <c r="M222" s="4"/>
      <c r="N222" s="4"/>
      <c r="O222" s="4"/>
      <c r="P222" s="4"/>
      <c r="Q222" s="4"/>
      <c r="R222" s="4"/>
      <c r="S222" s="4"/>
      <c r="T222" s="4"/>
      <c r="U222" s="4"/>
      <c r="V222" s="4"/>
      <c r="W222" s="4"/>
      <c r="X222" s="4"/>
    </row>
    <row r="223" ht="15.75" customHeight="1">
      <c r="A223" s="155"/>
      <c r="B223" s="156"/>
      <c r="C223" s="156"/>
      <c r="D223" s="156"/>
      <c r="E223" s="156"/>
      <c r="F223" s="156"/>
      <c r="G223" s="156"/>
      <c r="H223" s="1"/>
      <c r="I223" s="4"/>
      <c r="J223" s="4"/>
      <c r="K223" s="4"/>
      <c r="L223" s="4"/>
      <c r="M223" s="4"/>
      <c r="N223" s="4"/>
      <c r="O223" s="4"/>
      <c r="P223" s="4"/>
      <c r="Q223" s="4"/>
      <c r="R223" s="4"/>
      <c r="S223" s="4"/>
      <c r="T223" s="4"/>
      <c r="U223" s="4"/>
      <c r="V223" s="4"/>
      <c r="W223" s="4"/>
      <c r="X223" s="4"/>
    </row>
    <row r="224" ht="15.75" customHeight="1">
      <c r="A224" s="155"/>
      <c r="B224" s="156"/>
      <c r="C224" s="156"/>
      <c r="D224" s="156"/>
      <c r="E224" s="156"/>
      <c r="F224" s="156"/>
      <c r="G224" s="156"/>
      <c r="H224" s="1"/>
      <c r="I224" s="4"/>
      <c r="J224" s="4"/>
      <c r="K224" s="4"/>
      <c r="L224" s="4"/>
      <c r="M224" s="4"/>
      <c r="N224" s="4"/>
      <c r="O224" s="4"/>
      <c r="P224" s="4"/>
      <c r="Q224" s="4"/>
      <c r="R224" s="4"/>
      <c r="S224" s="4"/>
      <c r="T224" s="4"/>
      <c r="U224" s="4"/>
      <c r="V224" s="4"/>
      <c r="W224" s="4"/>
      <c r="X224" s="4"/>
    </row>
    <row r="225" ht="15.75" customHeight="1">
      <c r="A225" s="155"/>
      <c r="B225" s="156"/>
      <c r="C225" s="156"/>
      <c r="D225" s="156"/>
      <c r="E225" s="156"/>
      <c r="F225" s="156"/>
      <c r="G225" s="156"/>
      <c r="H225" s="1"/>
      <c r="I225" s="4"/>
      <c r="J225" s="4"/>
      <c r="K225" s="4"/>
      <c r="L225" s="4"/>
      <c r="M225" s="4"/>
      <c r="N225" s="4"/>
      <c r="O225" s="4"/>
      <c r="P225" s="4"/>
      <c r="Q225" s="4"/>
      <c r="R225" s="4"/>
      <c r="S225" s="4"/>
      <c r="T225" s="4"/>
      <c r="U225" s="4"/>
      <c r="V225" s="4"/>
      <c r="W225" s="4"/>
      <c r="X225" s="4"/>
    </row>
    <row r="226" ht="15.75" customHeight="1">
      <c r="A226" s="155"/>
      <c r="B226" s="156"/>
      <c r="C226" s="156"/>
      <c r="D226" s="156"/>
      <c r="E226" s="156"/>
      <c r="F226" s="156"/>
      <c r="G226" s="156"/>
      <c r="H226" s="1"/>
      <c r="I226" s="4"/>
      <c r="J226" s="4"/>
      <c r="K226" s="4"/>
      <c r="L226" s="4"/>
      <c r="M226" s="4"/>
      <c r="N226" s="4"/>
      <c r="O226" s="4"/>
      <c r="P226" s="4"/>
      <c r="Q226" s="4"/>
      <c r="R226" s="4"/>
      <c r="S226" s="4"/>
      <c r="T226" s="4"/>
      <c r="U226" s="4"/>
      <c r="V226" s="4"/>
      <c r="W226" s="4"/>
      <c r="X226" s="4"/>
    </row>
    <row r="227" ht="15.75" customHeight="1">
      <c r="A227" s="155"/>
      <c r="B227" s="156"/>
      <c r="C227" s="156"/>
      <c r="D227" s="156"/>
      <c r="E227" s="156"/>
      <c r="F227" s="156"/>
      <c r="G227" s="156"/>
      <c r="H227" s="1"/>
      <c r="I227" s="4"/>
      <c r="J227" s="4"/>
      <c r="K227" s="4"/>
      <c r="L227" s="4"/>
      <c r="M227" s="4"/>
      <c r="N227" s="4"/>
      <c r="O227" s="4"/>
      <c r="P227" s="4"/>
      <c r="Q227" s="4"/>
      <c r="R227" s="4"/>
      <c r="S227" s="4"/>
      <c r="T227" s="4"/>
      <c r="U227" s="4"/>
      <c r="V227" s="4"/>
      <c r="W227" s="4"/>
      <c r="X227" s="4"/>
    </row>
    <row r="228" ht="15.75" customHeight="1">
      <c r="A228" s="155"/>
      <c r="B228" s="156"/>
      <c r="C228" s="156"/>
      <c r="D228" s="156"/>
      <c r="E228" s="156"/>
      <c r="F228" s="156"/>
      <c r="G228" s="156"/>
      <c r="H228" s="1"/>
      <c r="I228" s="4"/>
      <c r="J228" s="4"/>
      <c r="K228" s="4"/>
      <c r="L228" s="4"/>
      <c r="M228" s="4"/>
      <c r="N228" s="4"/>
      <c r="O228" s="4"/>
      <c r="P228" s="4"/>
      <c r="Q228" s="4"/>
      <c r="R228" s="4"/>
      <c r="S228" s="4"/>
      <c r="T228" s="4"/>
      <c r="U228" s="4"/>
      <c r="V228" s="4"/>
      <c r="W228" s="4"/>
      <c r="X228" s="4"/>
    </row>
    <row r="229" ht="15.75" customHeight="1">
      <c r="A229" s="155"/>
      <c r="B229" s="156"/>
      <c r="C229" s="156"/>
      <c r="D229" s="156"/>
      <c r="E229" s="156"/>
      <c r="F229" s="156"/>
      <c r="G229" s="156"/>
      <c r="H229" s="1"/>
      <c r="I229" s="4"/>
      <c r="J229" s="4"/>
      <c r="K229" s="4"/>
      <c r="L229" s="4"/>
      <c r="M229" s="4"/>
      <c r="N229" s="4"/>
      <c r="O229" s="4"/>
      <c r="P229" s="4"/>
      <c r="Q229" s="4"/>
      <c r="R229" s="4"/>
      <c r="S229" s="4"/>
      <c r="T229" s="4"/>
      <c r="U229" s="4"/>
      <c r="V229" s="4"/>
      <c r="W229" s="4"/>
      <c r="X229" s="4"/>
    </row>
    <row r="230" ht="15.75" customHeight="1">
      <c r="A230" s="155"/>
      <c r="B230" s="156"/>
      <c r="C230" s="156"/>
      <c r="D230" s="156"/>
      <c r="E230" s="156"/>
      <c r="F230" s="156"/>
      <c r="G230" s="156"/>
      <c r="H230" s="1"/>
      <c r="I230" s="4"/>
      <c r="J230" s="4"/>
      <c r="K230" s="4"/>
      <c r="L230" s="4"/>
      <c r="M230" s="4"/>
      <c r="N230" s="4"/>
      <c r="O230" s="4"/>
      <c r="P230" s="4"/>
      <c r="Q230" s="4"/>
      <c r="R230" s="4"/>
      <c r="S230" s="4"/>
      <c r="T230" s="4"/>
      <c r="U230" s="4"/>
      <c r="V230" s="4"/>
      <c r="W230" s="4"/>
      <c r="X230" s="4"/>
    </row>
    <row r="231" ht="15.75" customHeight="1">
      <c r="A231" s="155"/>
      <c r="B231" s="156"/>
      <c r="C231" s="156"/>
      <c r="D231" s="156"/>
      <c r="E231" s="156"/>
      <c r="F231" s="156"/>
      <c r="G231" s="156"/>
      <c r="H231" s="1"/>
      <c r="I231" s="4"/>
      <c r="J231" s="4"/>
      <c r="K231" s="4"/>
      <c r="L231" s="4"/>
      <c r="M231" s="4"/>
      <c r="N231" s="4"/>
      <c r="O231" s="4"/>
      <c r="P231" s="4"/>
      <c r="Q231" s="4"/>
      <c r="R231" s="4"/>
      <c r="S231" s="4"/>
      <c r="T231" s="4"/>
      <c r="U231" s="4"/>
      <c r="V231" s="4"/>
      <c r="W231" s="4"/>
      <c r="X231" s="4"/>
    </row>
    <row r="232" ht="15.75" customHeight="1">
      <c r="A232" s="155"/>
      <c r="B232" s="156"/>
      <c r="C232" s="156"/>
      <c r="D232" s="156"/>
      <c r="E232" s="156"/>
      <c r="F232" s="156"/>
      <c r="G232" s="156"/>
      <c r="H232" s="1"/>
      <c r="I232" s="4"/>
      <c r="J232" s="4"/>
      <c r="K232" s="4"/>
      <c r="L232" s="4"/>
      <c r="M232" s="4"/>
      <c r="N232" s="4"/>
      <c r="O232" s="4"/>
      <c r="P232" s="4"/>
      <c r="Q232" s="4"/>
      <c r="R232" s="4"/>
      <c r="S232" s="4"/>
      <c r="T232" s="4"/>
      <c r="U232" s="4"/>
      <c r="V232" s="4"/>
      <c r="W232" s="4"/>
      <c r="X232" s="4"/>
    </row>
    <row r="233" ht="15.75" customHeight="1">
      <c r="A233" s="155"/>
      <c r="B233" s="156"/>
      <c r="C233" s="156"/>
      <c r="D233" s="156"/>
      <c r="E233" s="156"/>
      <c r="F233" s="156"/>
      <c r="G233" s="156"/>
      <c r="H233" s="1"/>
      <c r="I233" s="4"/>
      <c r="J233" s="4"/>
      <c r="K233" s="4"/>
      <c r="L233" s="4"/>
      <c r="M233" s="4"/>
      <c r="N233" s="4"/>
      <c r="O233" s="4"/>
      <c r="P233" s="4"/>
      <c r="Q233" s="4"/>
      <c r="R233" s="4"/>
      <c r="S233" s="4"/>
      <c r="T233" s="4"/>
      <c r="U233" s="4"/>
      <c r="V233" s="4"/>
      <c r="W233" s="4"/>
      <c r="X233" s="4"/>
    </row>
    <row r="234" ht="15.75" customHeight="1">
      <c r="A234" s="155"/>
      <c r="B234" s="156"/>
      <c r="C234" s="156"/>
      <c r="D234" s="156"/>
      <c r="E234" s="156"/>
      <c r="F234" s="156"/>
      <c r="G234" s="156"/>
      <c r="H234" s="1"/>
      <c r="I234" s="4"/>
      <c r="J234" s="4"/>
      <c r="K234" s="4"/>
      <c r="L234" s="4"/>
      <c r="M234" s="4"/>
      <c r="N234" s="4"/>
      <c r="O234" s="4"/>
      <c r="P234" s="4"/>
      <c r="Q234" s="4"/>
      <c r="R234" s="4"/>
      <c r="S234" s="4"/>
      <c r="T234" s="4"/>
      <c r="U234" s="4"/>
      <c r="V234" s="4"/>
      <c r="W234" s="4"/>
      <c r="X234" s="4"/>
    </row>
    <row r="235" ht="15.75" customHeight="1">
      <c r="A235" s="155"/>
      <c r="B235" s="156"/>
      <c r="C235" s="156"/>
      <c r="D235" s="156"/>
      <c r="E235" s="156"/>
      <c r="F235" s="156"/>
      <c r="G235" s="156"/>
      <c r="H235" s="1"/>
      <c r="I235" s="4"/>
      <c r="J235" s="4"/>
      <c r="K235" s="4"/>
      <c r="L235" s="4"/>
      <c r="M235" s="4"/>
      <c r="N235" s="4"/>
      <c r="O235" s="4"/>
      <c r="P235" s="4"/>
      <c r="Q235" s="4"/>
      <c r="R235" s="4"/>
      <c r="S235" s="4"/>
      <c r="T235" s="4"/>
      <c r="U235" s="4"/>
      <c r="V235" s="4"/>
      <c r="W235" s="4"/>
      <c r="X235" s="4"/>
    </row>
    <row r="236" ht="15.75" customHeight="1">
      <c r="A236" s="155"/>
      <c r="B236" s="156"/>
      <c r="C236" s="156"/>
      <c r="D236" s="156"/>
      <c r="E236" s="156"/>
      <c r="F236" s="156"/>
      <c r="G236" s="156"/>
      <c r="H236" s="1"/>
      <c r="I236" s="4"/>
      <c r="J236" s="4"/>
      <c r="K236" s="4"/>
      <c r="L236" s="4"/>
      <c r="M236" s="4"/>
      <c r="N236" s="4"/>
      <c r="O236" s="4"/>
      <c r="P236" s="4"/>
      <c r="Q236" s="4"/>
      <c r="R236" s="4"/>
      <c r="S236" s="4"/>
      <c r="T236" s="4"/>
      <c r="U236" s="4"/>
      <c r="V236" s="4"/>
      <c r="W236" s="4"/>
      <c r="X236" s="4"/>
    </row>
    <row r="237" ht="15.75" customHeight="1">
      <c r="A237" s="155"/>
      <c r="B237" s="156"/>
      <c r="C237" s="156"/>
      <c r="D237" s="156"/>
      <c r="E237" s="156"/>
      <c r="F237" s="156"/>
      <c r="G237" s="156"/>
      <c r="H237" s="1"/>
      <c r="I237" s="4"/>
      <c r="J237" s="4"/>
      <c r="K237" s="4"/>
      <c r="L237" s="4"/>
      <c r="M237" s="4"/>
      <c r="N237" s="4"/>
      <c r="O237" s="4"/>
      <c r="P237" s="4"/>
      <c r="Q237" s="4"/>
      <c r="R237" s="4"/>
      <c r="S237" s="4"/>
      <c r="T237" s="4"/>
      <c r="U237" s="4"/>
      <c r="V237" s="4"/>
      <c r="W237" s="4"/>
      <c r="X237" s="4"/>
    </row>
    <row r="238" ht="15.75" customHeight="1">
      <c r="A238" s="155"/>
      <c r="B238" s="156"/>
      <c r="C238" s="156"/>
      <c r="D238" s="156"/>
      <c r="E238" s="156"/>
      <c r="F238" s="156"/>
      <c r="G238" s="156"/>
      <c r="H238" s="1"/>
      <c r="I238" s="4"/>
      <c r="J238" s="4"/>
      <c r="K238" s="4"/>
      <c r="L238" s="4"/>
      <c r="M238" s="4"/>
      <c r="N238" s="4"/>
      <c r="O238" s="4"/>
      <c r="P238" s="4"/>
      <c r="Q238" s="4"/>
      <c r="R238" s="4"/>
      <c r="S238" s="4"/>
      <c r="T238" s="4"/>
      <c r="U238" s="4"/>
      <c r="V238" s="4"/>
      <c r="W238" s="4"/>
      <c r="X238" s="4"/>
    </row>
    <row r="239" ht="15.75" customHeight="1">
      <c r="A239" s="155"/>
      <c r="B239" s="156"/>
      <c r="C239" s="156"/>
      <c r="D239" s="156"/>
      <c r="E239" s="156"/>
      <c r="F239" s="156"/>
      <c r="G239" s="156"/>
      <c r="H239" s="1"/>
      <c r="I239" s="4"/>
      <c r="J239" s="4"/>
      <c r="K239" s="4"/>
      <c r="L239" s="4"/>
      <c r="M239" s="4"/>
      <c r="N239" s="4"/>
      <c r="O239" s="4"/>
      <c r="P239" s="4"/>
      <c r="Q239" s="4"/>
      <c r="R239" s="4"/>
      <c r="S239" s="4"/>
      <c r="T239" s="4"/>
      <c r="U239" s="4"/>
      <c r="V239" s="4"/>
      <c r="W239" s="4"/>
      <c r="X239" s="4"/>
    </row>
    <row r="240" ht="15.75" customHeight="1">
      <c r="A240" s="155"/>
      <c r="B240" s="156"/>
      <c r="C240" s="156"/>
      <c r="D240" s="156"/>
      <c r="E240" s="156"/>
      <c r="F240" s="156"/>
      <c r="G240" s="156"/>
      <c r="H240" s="1"/>
      <c r="I240" s="4"/>
      <c r="J240" s="4"/>
      <c r="K240" s="4"/>
      <c r="L240" s="4"/>
      <c r="M240" s="4"/>
      <c r="N240" s="4"/>
      <c r="O240" s="4"/>
      <c r="P240" s="4"/>
      <c r="Q240" s="4"/>
      <c r="R240" s="4"/>
      <c r="S240" s="4"/>
      <c r="T240" s="4"/>
      <c r="U240" s="4"/>
      <c r="V240" s="4"/>
      <c r="W240" s="4"/>
      <c r="X240" s="4"/>
    </row>
    <row r="241" ht="15.75" customHeight="1">
      <c r="A241" s="155"/>
      <c r="B241" s="156"/>
      <c r="C241" s="156"/>
      <c r="D241" s="156"/>
      <c r="E241" s="156"/>
      <c r="F241" s="156"/>
      <c r="G241" s="156"/>
      <c r="H241" s="1"/>
      <c r="I241" s="4"/>
      <c r="J241" s="4"/>
      <c r="K241" s="4"/>
      <c r="L241" s="4"/>
      <c r="M241" s="4"/>
      <c r="N241" s="4"/>
      <c r="O241" s="4"/>
      <c r="P241" s="4"/>
      <c r="Q241" s="4"/>
      <c r="R241" s="4"/>
      <c r="S241" s="4"/>
      <c r="T241" s="4"/>
      <c r="U241" s="4"/>
      <c r="V241" s="4"/>
      <c r="W241" s="4"/>
      <c r="X241" s="4"/>
    </row>
    <row r="242" ht="15.75" customHeight="1">
      <c r="A242" s="155"/>
      <c r="B242" s="156"/>
      <c r="C242" s="156"/>
      <c r="D242" s="156"/>
      <c r="E242" s="156"/>
      <c r="F242" s="156"/>
      <c r="G242" s="156"/>
      <c r="H242" s="1"/>
      <c r="I242" s="4"/>
      <c r="J242" s="4"/>
      <c r="K242" s="4"/>
      <c r="L242" s="4"/>
      <c r="M242" s="4"/>
      <c r="N242" s="4"/>
      <c r="O242" s="4"/>
      <c r="P242" s="4"/>
      <c r="Q242" s="4"/>
      <c r="R242" s="4"/>
      <c r="S242" s="4"/>
      <c r="T242" s="4"/>
      <c r="U242" s="4"/>
      <c r="V242" s="4"/>
      <c r="W242" s="4"/>
      <c r="X242" s="4"/>
    </row>
    <row r="243" ht="15.75" customHeight="1">
      <c r="A243" s="155"/>
      <c r="B243" s="156"/>
      <c r="C243" s="156"/>
      <c r="D243" s="156"/>
      <c r="E243" s="156"/>
      <c r="F243" s="156"/>
      <c r="G243" s="156"/>
      <c r="H243" s="1"/>
      <c r="I243" s="4"/>
      <c r="J243" s="4"/>
      <c r="K243" s="4"/>
      <c r="L243" s="4"/>
      <c r="M243" s="4"/>
      <c r="N243" s="4"/>
      <c r="O243" s="4"/>
      <c r="P243" s="4"/>
      <c r="Q243" s="4"/>
      <c r="R243" s="4"/>
      <c r="S243" s="4"/>
      <c r="T243" s="4"/>
      <c r="U243" s="4"/>
      <c r="V243" s="4"/>
      <c r="W243" s="4"/>
      <c r="X243" s="4"/>
    </row>
    <row r="244" ht="15.75" customHeight="1">
      <c r="A244" s="155"/>
      <c r="B244" s="156"/>
      <c r="C244" s="156"/>
      <c r="D244" s="156"/>
      <c r="E244" s="156"/>
      <c r="F244" s="156"/>
      <c r="G244" s="156"/>
      <c r="H244" s="1"/>
      <c r="I244" s="4"/>
      <c r="J244" s="4"/>
      <c r="K244" s="4"/>
      <c r="L244" s="4"/>
      <c r="M244" s="4"/>
      <c r="N244" s="4"/>
      <c r="O244" s="4"/>
      <c r="P244" s="4"/>
      <c r="Q244" s="4"/>
      <c r="R244" s="4"/>
      <c r="S244" s="4"/>
      <c r="T244" s="4"/>
      <c r="U244" s="4"/>
      <c r="V244" s="4"/>
      <c r="W244" s="4"/>
      <c r="X244" s="4"/>
    </row>
    <row r="245" ht="15.75" customHeight="1">
      <c r="A245" s="155"/>
      <c r="B245" s="156"/>
      <c r="C245" s="156"/>
      <c r="D245" s="156"/>
      <c r="E245" s="156"/>
      <c r="F245" s="156"/>
      <c r="G245" s="156"/>
      <c r="H245" s="1"/>
      <c r="I245" s="4"/>
      <c r="J245" s="4"/>
      <c r="K245" s="4"/>
      <c r="L245" s="4"/>
      <c r="M245" s="4"/>
      <c r="N245" s="4"/>
      <c r="O245" s="4"/>
      <c r="P245" s="4"/>
      <c r="Q245" s="4"/>
      <c r="R245" s="4"/>
      <c r="S245" s="4"/>
      <c r="T245" s="4"/>
      <c r="U245" s="4"/>
      <c r="V245" s="4"/>
      <c r="W245" s="4"/>
      <c r="X245" s="4"/>
    </row>
    <row r="246" ht="15.75" customHeight="1">
      <c r="A246" s="155"/>
      <c r="B246" s="156"/>
      <c r="C246" s="156"/>
      <c r="D246" s="156"/>
      <c r="E246" s="156"/>
      <c r="F246" s="156"/>
      <c r="G246" s="156"/>
      <c r="H246" s="1"/>
      <c r="I246" s="4"/>
      <c r="J246" s="4"/>
      <c r="K246" s="4"/>
      <c r="L246" s="4"/>
      <c r="M246" s="4"/>
      <c r="N246" s="4"/>
      <c r="O246" s="4"/>
      <c r="P246" s="4"/>
      <c r="Q246" s="4"/>
      <c r="R246" s="4"/>
      <c r="S246" s="4"/>
      <c r="T246" s="4"/>
      <c r="U246" s="4"/>
      <c r="V246" s="4"/>
      <c r="W246" s="4"/>
      <c r="X246" s="4"/>
    </row>
    <row r="247" ht="15.75" customHeight="1">
      <c r="A247" s="155"/>
      <c r="B247" s="156"/>
      <c r="C247" s="156"/>
      <c r="D247" s="156"/>
      <c r="E247" s="156"/>
      <c r="F247" s="156"/>
      <c r="G247" s="156"/>
      <c r="H247" s="1"/>
      <c r="I247" s="4"/>
      <c r="J247" s="4"/>
      <c r="K247" s="4"/>
      <c r="L247" s="4"/>
      <c r="M247" s="4"/>
      <c r="N247" s="4"/>
      <c r="O247" s="4"/>
      <c r="P247" s="4"/>
      <c r="Q247" s="4"/>
      <c r="R247" s="4"/>
      <c r="S247" s="4"/>
      <c r="T247" s="4"/>
      <c r="U247" s="4"/>
      <c r="V247" s="4"/>
      <c r="W247" s="4"/>
      <c r="X247" s="4"/>
    </row>
    <row r="248" ht="15.75" customHeight="1">
      <c r="A248" s="155"/>
      <c r="B248" s="156"/>
      <c r="C248" s="156"/>
      <c r="D248" s="156"/>
      <c r="E248" s="156"/>
      <c r="F248" s="156"/>
      <c r="G248" s="156"/>
      <c r="H248" s="1"/>
      <c r="I248" s="4"/>
      <c r="J248" s="4"/>
      <c r="K248" s="4"/>
      <c r="L248" s="4"/>
      <c r="M248" s="4"/>
      <c r="N248" s="4"/>
      <c r="O248" s="4"/>
      <c r="P248" s="4"/>
      <c r="Q248" s="4"/>
      <c r="R248" s="4"/>
      <c r="S248" s="4"/>
      <c r="T248" s="4"/>
      <c r="U248" s="4"/>
      <c r="V248" s="4"/>
      <c r="W248" s="4"/>
      <c r="X248" s="4"/>
    </row>
    <row r="249" ht="15.75" customHeight="1">
      <c r="A249" s="155"/>
      <c r="B249" s="156"/>
      <c r="C249" s="156"/>
      <c r="D249" s="156"/>
      <c r="E249" s="156"/>
      <c r="F249" s="156"/>
      <c r="G249" s="156"/>
      <c r="H249" s="1"/>
      <c r="I249" s="4"/>
      <c r="J249" s="4"/>
      <c r="K249" s="4"/>
      <c r="L249" s="4"/>
      <c r="M249" s="4"/>
      <c r="N249" s="4"/>
      <c r="O249" s="4"/>
      <c r="P249" s="4"/>
      <c r="Q249" s="4"/>
      <c r="R249" s="4"/>
      <c r="S249" s="4"/>
      <c r="T249" s="4"/>
      <c r="U249" s="4"/>
      <c r="V249" s="4"/>
      <c r="W249" s="4"/>
      <c r="X249" s="4"/>
    </row>
    <row r="250" ht="15.75" customHeight="1">
      <c r="A250" s="155"/>
      <c r="B250" s="156"/>
      <c r="C250" s="156"/>
      <c r="D250" s="156"/>
      <c r="E250" s="156"/>
      <c r="F250" s="156"/>
      <c r="G250" s="156"/>
      <c r="H250" s="1"/>
      <c r="I250" s="4"/>
      <c r="J250" s="4"/>
      <c r="K250" s="4"/>
      <c r="L250" s="4"/>
      <c r="M250" s="4"/>
      <c r="N250" s="4"/>
      <c r="O250" s="4"/>
      <c r="P250" s="4"/>
      <c r="Q250" s="4"/>
      <c r="R250" s="4"/>
      <c r="S250" s="4"/>
      <c r="T250" s="4"/>
      <c r="U250" s="4"/>
      <c r="V250" s="4"/>
      <c r="W250" s="4"/>
      <c r="X250" s="4"/>
    </row>
    <row r="251" ht="15.75" customHeight="1">
      <c r="A251" s="155"/>
      <c r="B251" s="156"/>
      <c r="C251" s="156"/>
      <c r="D251" s="156"/>
      <c r="E251" s="156"/>
      <c r="F251" s="156"/>
      <c r="G251" s="156"/>
      <c r="H251" s="1"/>
      <c r="I251" s="4"/>
      <c r="J251" s="4"/>
      <c r="K251" s="4"/>
      <c r="L251" s="4"/>
      <c r="M251" s="4"/>
      <c r="N251" s="4"/>
      <c r="O251" s="4"/>
      <c r="P251" s="4"/>
      <c r="Q251" s="4"/>
      <c r="R251" s="4"/>
      <c r="S251" s="4"/>
      <c r="T251" s="4"/>
      <c r="U251" s="4"/>
      <c r="V251" s="4"/>
      <c r="W251" s="4"/>
      <c r="X251" s="4"/>
    </row>
    <row r="252" ht="15.75" customHeight="1">
      <c r="A252" s="155"/>
      <c r="B252" s="156"/>
      <c r="C252" s="156"/>
      <c r="D252" s="156"/>
      <c r="E252" s="156"/>
      <c r="F252" s="156"/>
      <c r="G252" s="156"/>
      <c r="H252" s="1"/>
      <c r="I252" s="4"/>
      <c r="J252" s="4"/>
      <c r="K252" s="4"/>
      <c r="L252" s="4"/>
      <c r="M252" s="4"/>
      <c r="N252" s="4"/>
      <c r="O252" s="4"/>
      <c r="P252" s="4"/>
      <c r="Q252" s="4"/>
      <c r="R252" s="4"/>
      <c r="S252" s="4"/>
      <c r="T252" s="4"/>
      <c r="U252" s="4"/>
      <c r="V252" s="4"/>
      <c r="W252" s="4"/>
      <c r="X252" s="4"/>
    </row>
    <row r="253" ht="15.75" customHeight="1">
      <c r="A253" s="155"/>
      <c r="B253" s="156"/>
      <c r="C253" s="156"/>
      <c r="D253" s="156"/>
      <c r="E253" s="156"/>
      <c r="F253" s="156"/>
      <c r="G253" s="156"/>
      <c r="H253" s="1"/>
      <c r="I253" s="4"/>
      <c r="J253" s="4"/>
      <c r="K253" s="4"/>
      <c r="L253" s="4"/>
      <c r="M253" s="4"/>
      <c r="N253" s="4"/>
      <c r="O253" s="4"/>
      <c r="P253" s="4"/>
      <c r="Q253" s="4"/>
      <c r="R253" s="4"/>
      <c r="S253" s="4"/>
      <c r="T253" s="4"/>
      <c r="U253" s="4"/>
      <c r="V253" s="4"/>
      <c r="W253" s="4"/>
      <c r="X253" s="4"/>
    </row>
    <row r="254" ht="15.75" customHeight="1">
      <c r="A254" s="155"/>
      <c r="B254" s="156"/>
      <c r="C254" s="156"/>
      <c r="D254" s="156"/>
      <c r="E254" s="156"/>
      <c r="F254" s="156"/>
      <c r="G254" s="156"/>
      <c r="H254" s="1"/>
      <c r="I254" s="4"/>
      <c r="J254" s="4"/>
      <c r="K254" s="4"/>
      <c r="L254" s="4"/>
      <c r="M254" s="4"/>
      <c r="N254" s="4"/>
      <c r="O254" s="4"/>
      <c r="P254" s="4"/>
      <c r="Q254" s="4"/>
      <c r="R254" s="4"/>
      <c r="S254" s="4"/>
      <c r="T254" s="4"/>
      <c r="U254" s="4"/>
      <c r="V254" s="4"/>
      <c r="W254" s="4"/>
      <c r="X254" s="4"/>
    </row>
    <row r="255" ht="15.75" customHeight="1">
      <c r="A255" s="155"/>
      <c r="B255" s="156"/>
      <c r="C255" s="156"/>
      <c r="D255" s="156"/>
      <c r="E255" s="156"/>
      <c r="F255" s="156"/>
      <c r="G255" s="156"/>
      <c r="H255" s="1"/>
      <c r="I255" s="4"/>
      <c r="J255" s="4"/>
      <c r="K255" s="4"/>
      <c r="L255" s="4"/>
      <c r="M255" s="4"/>
      <c r="N255" s="4"/>
      <c r="O255" s="4"/>
      <c r="P255" s="4"/>
      <c r="Q255" s="4"/>
      <c r="R255" s="4"/>
      <c r="S255" s="4"/>
      <c r="T255" s="4"/>
      <c r="U255" s="4"/>
      <c r="V255" s="4"/>
      <c r="W255" s="4"/>
      <c r="X255" s="4"/>
    </row>
    <row r="256" ht="15.75" customHeight="1">
      <c r="A256" s="155"/>
      <c r="B256" s="156"/>
      <c r="C256" s="156"/>
      <c r="D256" s="156"/>
      <c r="E256" s="156"/>
      <c r="F256" s="156"/>
      <c r="G256" s="156"/>
      <c r="H256" s="1"/>
      <c r="I256" s="4"/>
      <c r="J256" s="4"/>
      <c r="K256" s="4"/>
      <c r="L256" s="4"/>
      <c r="M256" s="4"/>
      <c r="N256" s="4"/>
      <c r="O256" s="4"/>
      <c r="P256" s="4"/>
      <c r="Q256" s="4"/>
      <c r="R256" s="4"/>
      <c r="S256" s="4"/>
      <c r="T256" s="4"/>
      <c r="U256" s="4"/>
      <c r="V256" s="4"/>
      <c r="W256" s="4"/>
      <c r="X256" s="4"/>
    </row>
    <row r="257" ht="15.75" customHeight="1">
      <c r="A257" s="155"/>
      <c r="B257" s="156"/>
      <c r="C257" s="156"/>
      <c r="D257" s="156"/>
      <c r="E257" s="156"/>
      <c r="F257" s="156"/>
      <c r="G257" s="156"/>
      <c r="H257" s="1"/>
      <c r="I257" s="4"/>
      <c r="J257" s="4"/>
      <c r="K257" s="4"/>
      <c r="L257" s="4"/>
      <c r="M257" s="4"/>
      <c r="N257" s="4"/>
      <c r="O257" s="4"/>
      <c r="P257" s="4"/>
      <c r="Q257" s="4"/>
      <c r="R257" s="4"/>
      <c r="S257" s="4"/>
      <c r="T257" s="4"/>
      <c r="U257" s="4"/>
      <c r="V257" s="4"/>
      <c r="W257" s="4"/>
      <c r="X257" s="4"/>
    </row>
    <row r="258" ht="15.75" customHeight="1">
      <c r="A258" s="155"/>
      <c r="B258" s="156"/>
      <c r="C258" s="156"/>
      <c r="D258" s="156"/>
      <c r="E258" s="156"/>
      <c r="F258" s="156"/>
      <c r="G258" s="156"/>
      <c r="H258" s="1"/>
      <c r="I258" s="4"/>
      <c r="J258" s="4"/>
      <c r="K258" s="4"/>
      <c r="L258" s="4"/>
      <c r="M258" s="4"/>
      <c r="N258" s="4"/>
      <c r="O258" s="4"/>
      <c r="P258" s="4"/>
      <c r="Q258" s="4"/>
      <c r="R258" s="4"/>
      <c r="S258" s="4"/>
      <c r="T258" s="4"/>
      <c r="U258" s="4"/>
      <c r="V258" s="4"/>
      <c r="W258" s="4"/>
      <c r="X258" s="4"/>
    </row>
    <row r="259" ht="15.75" customHeight="1">
      <c r="A259" s="155"/>
      <c r="B259" s="156"/>
      <c r="C259" s="156"/>
      <c r="D259" s="156"/>
      <c r="E259" s="156"/>
      <c r="F259" s="156"/>
      <c r="G259" s="156"/>
      <c r="H259" s="1"/>
      <c r="I259" s="4"/>
      <c r="J259" s="4"/>
      <c r="K259" s="4"/>
      <c r="L259" s="4"/>
      <c r="M259" s="4"/>
      <c r="N259" s="4"/>
      <c r="O259" s="4"/>
      <c r="P259" s="4"/>
      <c r="Q259" s="4"/>
      <c r="R259" s="4"/>
      <c r="S259" s="4"/>
      <c r="T259" s="4"/>
      <c r="U259" s="4"/>
      <c r="V259" s="4"/>
      <c r="W259" s="4"/>
      <c r="X259" s="4"/>
    </row>
    <row r="260" ht="15.75" customHeight="1">
      <c r="A260" s="155"/>
      <c r="B260" s="156"/>
      <c r="C260" s="156"/>
      <c r="D260" s="156"/>
      <c r="E260" s="156"/>
      <c r="F260" s="156"/>
      <c r="G260" s="156"/>
      <c r="H260" s="1"/>
      <c r="I260" s="4"/>
      <c r="J260" s="4"/>
      <c r="K260" s="4"/>
      <c r="L260" s="4"/>
      <c r="M260" s="4"/>
      <c r="N260" s="4"/>
      <c r="O260" s="4"/>
      <c r="P260" s="4"/>
      <c r="Q260" s="4"/>
      <c r="R260" s="4"/>
      <c r="S260" s="4"/>
      <c r="T260" s="4"/>
      <c r="U260" s="4"/>
      <c r="V260" s="4"/>
      <c r="W260" s="4"/>
      <c r="X260" s="4"/>
    </row>
    <row r="261" ht="15.75" customHeight="1">
      <c r="A261" s="155"/>
      <c r="B261" s="156"/>
      <c r="C261" s="156"/>
      <c r="D261" s="156"/>
      <c r="E261" s="156"/>
      <c r="F261" s="156"/>
      <c r="G261" s="156"/>
      <c r="H261" s="1"/>
      <c r="I261" s="4"/>
      <c r="J261" s="4"/>
      <c r="K261" s="4"/>
      <c r="L261" s="4"/>
      <c r="M261" s="4"/>
      <c r="N261" s="4"/>
      <c r="O261" s="4"/>
      <c r="P261" s="4"/>
      <c r="Q261" s="4"/>
      <c r="R261" s="4"/>
      <c r="S261" s="4"/>
      <c r="T261" s="4"/>
      <c r="U261" s="4"/>
      <c r="V261" s="4"/>
      <c r="W261" s="4"/>
      <c r="X261" s="4"/>
    </row>
    <row r="262" ht="15.75" customHeight="1">
      <c r="A262" s="155"/>
      <c r="B262" s="156"/>
      <c r="C262" s="156"/>
      <c r="D262" s="156"/>
      <c r="E262" s="156"/>
      <c r="F262" s="156"/>
      <c r="G262" s="156"/>
      <c r="H262" s="1"/>
      <c r="I262" s="4"/>
      <c r="J262" s="4"/>
      <c r="K262" s="4"/>
      <c r="L262" s="4"/>
      <c r="M262" s="4"/>
      <c r="N262" s="4"/>
      <c r="O262" s="4"/>
      <c r="P262" s="4"/>
      <c r="Q262" s="4"/>
      <c r="R262" s="4"/>
      <c r="S262" s="4"/>
      <c r="T262" s="4"/>
      <c r="U262" s="4"/>
      <c r="V262" s="4"/>
      <c r="W262" s="4"/>
      <c r="X262" s="4"/>
    </row>
    <row r="263" ht="15.75" customHeight="1">
      <c r="A263" s="155"/>
      <c r="B263" s="156"/>
      <c r="C263" s="156"/>
      <c r="D263" s="156"/>
      <c r="E263" s="156"/>
      <c r="F263" s="156"/>
      <c r="G263" s="156"/>
      <c r="H263" s="1"/>
      <c r="I263" s="4"/>
      <c r="J263" s="4"/>
      <c r="K263" s="4"/>
      <c r="L263" s="4"/>
      <c r="M263" s="4"/>
      <c r="N263" s="4"/>
      <c r="O263" s="4"/>
      <c r="P263" s="4"/>
      <c r="Q263" s="4"/>
      <c r="R263" s="4"/>
      <c r="S263" s="4"/>
      <c r="T263" s="4"/>
      <c r="U263" s="4"/>
      <c r="V263" s="4"/>
      <c r="W263" s="4"/>
      <c r="X263" s="4"/>
    </row>
    <row r="264" ht="15.75" customHeight="1">
      <c r="A264" s="155"/>
      <c r="B264" s="156"/>
      <c r="C264" s="156"/>
      <c r="D264" s="156"/>
      <c r="E264" s="156"/>
      <c r="F264" s="156"/>
      <c r="G264" s="156"/>
      <c r="H264" s="1"/>
      <c r="I264" s="4"/>
      <c r="J264" s="4"/>
      <c r="K264" s="4"/>
      <c r="L264" s="4"/>
      <c r="M264" s="4"/>
      <c r="N264" s="4"/>
      <c r="O264" s="4"/>
      <c r="P264" s="4"/>
      <c r="Q264" s="4"/>
      <c r="R264" s="4"/>
      <c r="S264" s="4"/>
      <c r="T264" s="4"/>
      <c r="U264" s="4"/>
      <c r="V264" s="4"/>
      <c r="W264" s="4"/>
      <c r="X264" s="4"/>
    </row>
    <row r="265" ht="15.75" customHeight="1">
      <c r="A265" s="155"/>
      <c r="B265" s="156"/>
      <c r="C265" s="156"/>
      <c r="D265" s="156"/>
      <c r="E265" s="156"/>
      <c r="F265" s="156"/>
      <c r="G265" s="156"/>
      <c r="H265" s="1"/>
      <c r="I265" s="4"/>
      <c r="J265" s="4"/>
      <c r="K265" s="4"/>
      <c r="L265" s="4"/>
      <c r="M265" s="4"/>
      <c r="N265" s="4"/>
      <c r="O265" s="4"/>
      <c r="P265" s="4"/>
      <c r="Q265" s="4"/>
      <c r="R265" s="4"/>
      <c r="S265" s="4"/>
      <c r="T265" s="4"/>
      <c r="U265" s="4"/>
      <c r="V265" s="4"/>
      <c r="W265" s="4"/>
      <c r="X265" s="4"/>
    </row>
    <row r="266" ht="15.75" customHeight="1">
      <c r="A266" s="155"/>
      <c r="B266" s="156"/>
      <c r="C266" s="156"/>
      <c r="D266" s="156"/>
      <c r="E266" s="156"/>
      <c r="F266" s="156"/>
      <c r="G266" s="156"/>
      <c r="H266" s="1"/>
      <c r="I266" s="4"/>
      <c r="J266" s="4"/>
      <c r="K266" s="4"/>
      <c r="L266" s="4"/>
      <c r="M266" s="4"/>
      <c r="N266" s="4"/>
      <c r="O266" s="4"/>
      <c r="P266" s="4"/>
      <c r="Q266" s="4"/>
      <c r="R266" s="4"/>
      <c r="S266" s="4"/>
      <c r="T266" s="4"/>
      <c r="U266" s="4"/>
      <c r="V266" s="4"/>
      <c r="W266" s="4"/>
      <c r="X266" s="4"/>
    </row>
    <row r="267" ht="15.75" customHeight="1">
      <c r="A267" s="155"/>
      <c r="B267" s="156"/>
      <c r="C267" s="156"/>
      <c r="D267" s="156"/>
      <c r="E267" s="156"/>
      <c r="F267" s="156"/>
      <c r="G267" s="156"/>
      <c r="H267" s="1"/>
      <c r="I267" s="4"/>
      <c r="J267" s="4"/>
      <c r="K267" s="4"/>
      <c r="L267" s="4"/>
      <c r="M267" s="4"/>
      <c r="N267" s="4"/>
      <c r="O267" s="4"/>
      <c r="P267" s="4"/>
      <c r="Q267" s="4"/>
      <c r="R267" s="4"/>
      <c r="S267" s="4"/>
      <c r="T267" s="4"/>
      <c r="U267" s="4"/>
      <c r="V267" s="4"/>
      <c r="W267" s="4"/>
      <c r="X267" s="4"/>
    </row>
    <row r="268" ht="15.75" customHeight="1">
      <c r="A268" s="155"/>
      <c r="B268" s="156"/>
      <c r="C268" s="156"/>
      <c r="D268" s="156"/>
      <c r="E268" s="156"/>
      <c r="F268" s="156"/>
      <c r="G268" s="156"/>
      <c r="H268" s="1"/>
      <c r="I268" s="4"/>
      <c r="J268" s="4"/>
      <c r="K268" s="4"/>
      <c r="L268" s="4"/>
      <c r="M268" s="4"/>
      <c r="N268" s="4"/>
      <c r="O268" s="4"/>
      <c r="P268" s="4"/>
      <c r="Q268" s="4"/>
      <c r="R268" s="4"/>
      <c r="S268" s="4"/>
      <c r="T268" s="4"/>
      <c r="U268" s="4"/>
      <c r="V268" s="4"/>
      <c r="W268" s="4"/>
      <c r="X268" s="4"/>
    </row>
    <row r="269" ht="15.75" customHeight="1">
      <c r="A269" s="155"/>
      <c r="B269" s="156"/>
      <c r="C269" s="156"/>
      <c r="D269" s="156"/>
      <c r="E269" s="156"/>
      <c r="F269" s="156"/>
      <c r="G269" s="156"/>
      <c r="H269" s="1"/>
      <c r="I269" s="4"/>
      <c r="J269" s="4"/>
      <c r="K269" s="4"/>
      <c r="L269" s="4"/>
      <c r="M269" s="4"/>
      <c r="N269" s="4"/>
      <c r="O269" s="4"/>
      <c r="P269" s="4"/>
      <c r="Q269" s="4"/>
      <c r="R269" s="4"/>
      <c r="S269" s="4"/>
      <c r="T269" s="4"/>
      <c r="U269" s="4"/>
      <c r="V269" s="4"/>
      <c r="W269" s="4"/>
      <c r="X269" s="4"/>
    </row>
    <row r="270" ht="15.75" customHeight="1">
      <c r="A270" s="155"/>
      <c r="B270" s="156"/>
      <c r="C270" s="156"/>
      <c r="D270" s="156"/>
      <c r="E270" s="156"/>
      <c r="F270" s="156"/>
      <c r="G270" s="156"/>
      <c r="H270" s="1"/>
      <c r="I270" s="4"/>
      <c r="J270" s="4"/>
      <c r="K270" s="4"/>
      <c r="L270" s="4"/>
      <c r="M270" s="4"/>
      <c r="N270" s="4"/>
      <c r="O270" s="4"/>
      <c r="P270" s="4"/>
      <c r="Q270" s="4"/>
      <c r="R270" s="4"/>
      <c r="S270" s="4"/>
      <c r="T270" s="4"/>
      <c r="U270" s="4"/>
      <c r="V270" s="4"/>
      <c r="W270" s="4"/>
      <c r="X270" s="4"/>
    </row>
    <row r="271" ht="15.75" customHeight="1">
      <c r="A271" s="155"/>
      <c r="B271" s="156"/>
      <c r="C271" s="156"/>
      <c r="D271" s="156"/>
      <c r="E271" s="156"/>
      <c r="F271" s="156"/>
      <c r="G271" s="156"/>
      <c r="H271" s="1"/>
      <c r="I271" s="4"/>
      <c r="J271" s="4"/>
      <c r="K271" s="4"/>
      <c r="L271" s="4"/>
      <c r="M271" s="4"/>
      <c r="N271" s="4"/>
      <c r="O271" s="4"/>
      <c r="P271" s="4"/>
      <c r="Q271" s="4"/>
      <c r="R271" s="4"/>
      <c r="S271" s="4"/>
      <c r="T271" s="4"/>
      <c r="U271" s="4"/>
      <c r="V271" s="4"/>
      <c r="W271" s="4"/>
      <c r="X271" s="4"/>
    </row>
    <row r="272" ht="15.75" customHeight="1">
      <c r="A272" s="155"/>
      <c r="B272" s="156"/>
      <c r="C272" s="156"/>
      <c r="D272" s="156"/>
      <c r="E272" s="156"/>
      <c r="F272" s="156"/>
      <c r="G272" s="156"/>
      <c r="H272" s="1"/>
      <c r="I272" s="4"/>
      <c r="J272" s="4"/>
      <c r="K272" s="4"/>
      <c r="L272" s="4"/>
      <c r="M272" s="4"/>
      <c r="N272" s="4"/>
      <c r="O272" s="4"/>
      <c r="P272" s="4"/>
      <c r="Q272" s="4"/>
      <c r="R272" s="4"/>
      <c r="S272" s="4"/>
      <c r="T272" s="4"/>
      <c r="U272" s="4"/>
      <c r="V272" s="4"/>
      <c r="W272" s="4"/>
      <c r="X272" s="4"/>
    </row>
    <row r="273" ht="15.75" customHeight="1">
      <c r="A273" s="155"/>
      <c r="B273" s="156"/>
      <c r="C273" s="156"/>
      <c r="D273" s="156"/>
      <c r="E273" s="156"/>
      <c r="F273" s="156"/>
      <c r="G273" s="156"/>
      <c r="H273" s="1"/>
      <c r="I273" s="4"/>
      <c r="J273" s="4"/>
      <c r="K273" s="4"/>
      <c r="L273" s="4"/>
      <c r="M273" s="4"/>
      <c r="N273" s="4"/>
      <c r="O273" s="4"/>
      <c r="P273" s="4"/>
      <c r="Q273" s="4"/>
      <c r="R273" s="4"/>
      <c r="S273" s="4"/>
      <c r="T273" s="4"/>
      <c r="U273" s="4"/>
      <c r="V273" s="4"/>
      <c r="W273" s="4"/>
      <c r="X273" s="4"/>
    </row>
    <row r="274" ht="15.75" customHeight="1">
      <c r="A274" s="155"/>
      <c r="B274" s="156"/>
      <c r="C274" s="156"/>
      <c r="D274" s="156"/>
      <c r="E274" s="156"/>
      <c r="F274" s="156"/>
      <c r="G274" s="156"/>
      <c r="H274" s="1"/>
      <c r="I274" s="4"/>
      <c r="J274" s="4"/>
      <c r="K274" s="4"/>
      <c r="L274" s="4"/>
      <c r="M274" s="4"/>
      <c r="N274" s="4"/>
      <c r="O274" s="4"/>
      <c r="P274" s="4"/>
      <c r="Q274" s="4"/>
      <c r="R274" s="4"/>
      <c r="S274" s="4"/>
      <c r="T274" s="4"/>
      <c r="U274" s="4"/>
      <c r="V274" s="4"/>
      <c r="W274" s="4"/>
      <c r="X274" s="4"/>
    </row>
    <row r="275" ht="15.75" customHeight="1">
      <c r="A275" s="155"/>
      <c r="B275" s="156"/>
      <c r="C275" s="156"/>
      <c r="D275" s="156"/>
      <c r="E275" s="156"/>
      <c r="F275" s="156"/>
      <c r="G275" s="156"/>
      <c r="H275" s="1"/>
      <c r="I275" s="4"/>
      <c r="J275" s="4"/>
      <c r="K275" s="4"/>
      <c r="L275" s="4"/>
      <c r="M275" s="4"/>
      <c r="N275" s="4"/>
      <c r="O275" s="4"/>
      <c r="P275" s="4"/>
      <c r="Q275" s="4"/>
      <c r="R275" s="4"/>
      <c r="S275" s="4"/>
      <c r="T275" s="4"/>
      <c r="U275" s="4"/>
      <c r="V275" s="4"/>
      <c r="W275" s="4"/>
      <c r="X275" s="4"/>
    </row>
    <row r="276" ht="15.75" customHeight="1">
      <c r="A276" s="155"/>
      <c r="B276" s="156"/>
      <c r="C276" s="156"/>
      <c r="D276" s="156"/>
      <c r="E276" s="156"/>
      <c r="F276" s="156"/>
      <c r="G276" s="156"/>
      <c r="H276" s="1"/>
      <c r="I276" s="4"/>
      <c r="J276" s="4"/>
      <c r="K276" s="4"/>
      <c r="L276" s="4"/>
      <c r="M276" s="4"/>
      <c r="N276" s="4"/>
      <c r="O276" s="4"/>
      <c r="P276" s="4"/>
      <c r="Q276" s="4"/>
      <c r="R276" s="4"/>
      <c r="S276" s="4"/>
      <c r="T276" s="4"/>
      <c r="U276" s="4"/>
      <c r="V276" s="4"/>
      <c r="W276" s="4"/>
      <c r="X276" s="4"/>
    </row>
    <row r="277" ht="15.75" customHeight="1">
      <c r="A277" s="155"/>
      <c r="B277" s="156"/>
      <c r="C277" s="156"/>
      <c r="D277" s="156"/>
      <c r="E277" s="156"/>
      <c r="F277" s="156"/>
      <c r="G277" s="156"/>
      <c r="H277" s="1"/>
      <c r="I277" s="4"/>
      <c r="J277" s="4"/>
      <c r="K277" s="4"/>
      <c r="L277" s="4"/>
      <c r="M277" s="4"/>
      <c r="N277" s="4"/>
      <c r="O277" s="4"/>
      <c r="P277" s="4"/>
      <c r="Q277" s="4"/>
      <c r="R277" s="4"/>
      <c r="S277" s="4"/>
      <c r="T277" s="4"/>
      <c r="U277" s="4"/>
      <c r="V277" s="4"/>
      <c r="W277" s="4"/>
      <c r="X277" s="4"/>
    </row>
    <row r="278" ht="15.75" customHeight="1">
      <c r="A278" s="155"/>
      <c r="B278" s="156"/>
      <c r="C278" s="156"/>
      <c r="D278" s="156"/>
      <c r="E278" s="156"/>
      <c r="F278" s="156"/>
      <c r="G278" s="156"/>
      <c r="H278" s="1"/>
      <c r="I278" s="4"/>
      <c r="J278" s="4"/>
      <c r="K278" s="4"/>
      <c r="L278" s="4"/>
      <c r="M278" s="4"/>
      <c r="N278" s="4"/>
      <c r="O278" s="4"/>
      <c r="P278" s="4"/>
      <c r="Q278" s="4"/>
      <c r="R278" s="4"/>
      <c r="S278" s="4"/>
      <c r="T278" s="4"/>
      <c r="U278" s="4"/>
      <c r="V278" s="4"/>
      <c r="W278" s="4"/>
      <c r="X278" s="4"/>
    </row>
    <row r="279" ht="15.75" customHeight="1">
      <c r="A279" s="155"/>
      <c r="B279" s="156"/>
      <c r="C279" s="156"/>
      <c r="D279" s="156"/>
      <c r="E279" s="156"/>
      <c r="F279" s="156"/>
      <c r="G279" s="156"/>
      <c r="H279" s="1"/>
      <c r="I279" s="4"/>
      <c r="J279" s="4"/>
      <c r="K279" s="4"/>
      <c r="L279" s="4"/>
      <c r="M279" s="4"/>
      <c r="N279" s="4"/>
      <c r="O279" s="4"/>
      <c r="P279" s="4"/>
      <c r="Q279" s="4"/>
      <c r="R279" s="4"/>
      <c r="S279" s="4"/>
      <c r="T279" s="4"/>
      <c r="U279" s="4"/>
      <c r="V279" s="4"/>
      <c r="W279" s="4"/>
      <c r="X279" s="4"/>
    </row>
    <row r="280" ht="15.75" customHeight="1">
      <c r="A280" s="155"/>
      <c r="B280" s="156"/>
      <c r="C280" s="156"/>
      <c r="D280" s="156"/>
      <c r="E280" s="156"/>
      <c r="F280" s="156"/>
      <c r="G280" s="156"/>
      <c r="H280" s="1"/>
      <c r="I280" s="4"/>
      <c r="J280" s="4"/>
      <c r="K280" s="4"/>
      <c r="L280" s="4"/>
      <c r="M280" s="4"/>
      <c r="N280" s="4"/>
      <c r="O280" s="4"/>
      <c r="P280" s="4"/>
      <c r="Q280" s="4"/>
      <c r="R280" s="4"/>
      <c r="S280" s="4"/>
      <c r="T280" s="4"/>
      <c r="U280" s="4"/>
      <c r="V280" s="4"/>
      <c r="W280" s="4"/>
      <c r="X280" s="4"/>
    </row>
    <row r="281" ht="15.75" customHeight="1">
      <c r="A281" s="155"/>
      <c r="B281" s="156"/>
      <c r="C281" s="156"/>
      <c r="D281" s="156"/>
      <c r="E281" s="156"/>
      <c r="F281" s="156"/>
      <c r="G281" s="156"/>
      <c r="H281" s="1"/>
      <c r="I281" s="4"/>
      <c r="J281" s="4"/>
      <c r="K281" s="4"/>
      <c r="L281" s="4"/>
      <c r="M281" s="4"/>
      <c r="N281" s="4"/>
      <c r="O281" s="4"/>
      <c r="P281" s="4"/>
      <c r="Q281" s="4"/>
      <c r="R281" s="4"/>
      <c r="S281" s="4"/>
      <c r="T281" s="4"/>
      <c r="U281" s="4"/>
      <c r="V281" s="4"/>
      <c r="W281" s="4"/>
      <c r="X281" s="4"/>
    </row>
    <row r="282" ht="15.75" customHeight="1">
      <c r="A282" s="155"/>
      <c r="B282" s="156"/>
      <c r="C282" s="156"/>
      <c r="D282" s="156"/>
      <c r="E282" s="156"/>
      <c r="F282" s="156"/>
      <c r="G282" s="156"/>
      <c r="H282" s="1"/>
      <c r="I282" s="4"/>
      <c r="J282" s="4"/>
      <c r="K282" s="4"/>
      <c r="L282" s="4"/>
      <c r="M282" s="4"/>
      <c r="N282" s="4"/>
      <c r="O282" s="4"/>
      <c r="P282" s="4"/>
      <c r="Q282" s="4"/>
      <c r="R282" s="4"/>
      <c r="S282" s="4"/>
      <c r="T282" s="4"/>
      <c r="U282" s="4"/>
      <c r="V282" s="4"/>
      <c r="W282" s="4"/>
      <c r="X282" s="4"/>
    </row>
    <row r="283" ht="15.75" customHeight="1">
      <c r="A283" s="155"/>
      <c r="B283" s="156"/>
      <c r="C283" s="156"/>
      <c r="D283" s="156"/>
      <c r="E283" s="156"/>
      <c r="F283" s="156"/>
      <c r="G283" s="156"/>
      <c r="H283" s="1"/>
      <c r="I283" s="4"/>
      <c r="J283" s="4"/>
      <c r="K283" s="4"/>
      <c r="L283" s="4"/>
      <c r="M283" s="4"/>
      <c r="N283" s="4"/>
      <c r="O283" s="4"/>
      <c r="P283" s="4"/>
      <c r="Q283" s="4"/>
      <c r="R283" s="4"/>
      <c r="S283" s="4"/>
      <c r="T283" s="4"/>
      <c r="U283" s="4"/>
      <c r="V283" s="4"/>
      <c r="W283" s="4"/>
      <c r="X283" s="4"/>
    </row>
    <row r="284" ht="15.75" customHeight="1">
      <c r="A284" s="155"/>
      <c r="B284" s="156"/>
      <c r="C284" s="156"/>
      <c r="D284" s="156"/>
      <c r="E284" s="156"/>
      <c r="F284" s="156"/>
      <c r="G284" s="156"/>
      <c r="H284" s="1"/>
      <c r="I284" s="4"/>
      <c r="J284" s="4"/>
      <c r="K284" s="4"/>
      <c r="L284" s="4"/>
      <c r="M284" s="4"/>
      <c r="N284" s="4"/>
      <c r="O284" s="4"/>
      <c r="P284" s="4"/>
      <c r="Q284" s="4"/>
      <c r="R284" s="4"/>
      <c r="S284" s="4"/>
      <c r="T284" s="4"/>
      <c r="U284" s="4"/>
      <c r="V284" s="4"/>
      <c r="W284" s="4"/>
      <c r="X284" s="4"/>
    </row>
    <row r="285" ht="15.75" customHeight="1">
      <c r="A285" s="155"/>
      <c r="B285" s="156"/>
      <c r="C285" s="156"/>
      <c r="D285" s="156"/>
      <c r="E285" s="156"/>
      <c r="F285" s="156"/>
      <c r="G285" s="156"/>
      <c r="H285" s="1"/>
      <c r="I285" s="4"/>
      <c r="J285" s="4"/>
      <c r="K285" s="4"/>
      <c r="L285" s="4"/>
      <c r="M285" s="4"/>
      <c r="N285" s="4"/>
      <c r="O285" s="4"/>
      <c r="P285" s="4"/>
      <c r="Q285" s="4"/>
      <c r="R285" s="4"/>
      <c r="S285" s="4"/>
      <c r="T285" s="4"/>
      <c r="U285" s="4"/>
      <c r="V285" s="4"/>
      <c r="W285" s="4"/>
      <c r="X285" s="4"/>
    </row>
    <row r="286" ht="15.75" customHeight="1">
      <c r="A286" s="155"/>
      <c r="B286" s="156"/>
      <c r="C286" s="156"/>
      <c r="D286" s="156"/>
      <c r="E286" s="156"/>
      <c r="F286" s="156"/>
      <c r="G286" s="156"/>
      <c r="H286" s="1"/>
      <c r="I286" s="4"/>
      <c r="J286" s="4"/>
      <c r="K286" s="4"/>
      <c r="L286" s="4"/>
      <c r="M286" s="4"/>
      <c r="N286" s="4"/>
      <c r="O286" s="4"/>
      <c r="P286" s="4"/>
      <c r="Q286" s="4"/>
      <c r="R286" s="4"/>
      <c r="S286" s="4"/>
      <c r="T286" s="4"/>
      <c r="U286" s="4"/>
      <c r="V286" s="4"/>
      <c r="W286" s="4"/>
      <c r="X286" s="4"/>
    </row>
    <row r="287" ht="15.75" customHeight="1">
      <c r="A287" s="155"/>
      <c r="B287" s="156"/>
      <c r="C287" s="156"/>
      <c r="D287" s="156"/>
      <c r="E287" s="156"/>
      <c r="F287" s="156"/>
      <c r="G287" s="156"/>
      <c r="H287" s="1"/>
      <c r="I287" s="4"/>
      <c r="J287" s="4"/>
      <c r="K287" s="4"/>
      <c r="L287" s="4"/>
      <c r="M287" s="4"/>
      <c r="N287" s="4"/>
      <c r="O287" s="4"/>
      <c r="P287" s="4"/>
      <c r="Q287" s="4"/>
      <c r="R287" s="4"/>
      <c r="S287" s="4"/>
      <c r="T287" s="4"/>
      <c r="U287" s="4"/>
      <c r="V287" s="4"/>
      <c r="W287" s="4"/>
      <c r="X287" s="4"/>
    </row>
    <row r="288" ht="15.75" customHeight="1">
      <c r="A288" s="155"/>
      <c r="B288" s="156"/>
      <c r="C288" s="156"/>
      <c r="D288" s="156"/>
      <c r="E288" s="156"/>
      <c r="F288" s="156"/>
      <c r="G288" s="156"/>
      <c r="H288" s="1"/>
      <c r="I288" s="4"/>
      <c r="J288" s="4"/>
      <c r="K288" s="4"/>
      <c r="L288" s="4"/>
      <c r="M288" s="4"/>
      <c r="N288" s="4"/>
      <c r="O288" s="4"/>
      <c r="P288" s="4"/>
      <c r="Q288" s="4"/>
      <c r="R288" s="4"/>
      <c r="S288" s="4"/>
      <c r="T288" s="4"/>
      <c r="U288" s="4"/>
      <c r="V288" s="4"/>
      <c r="W288" s="4"/>
      <c r="X288" s="4"/>
    </row>
    <row r="289" ht="15.75" customHeight="1">
      <c r="A289" s="155"/>
      <c r="B289" s="156"/>
      <c r="C289" s="156"/>
      <c r="D289" s="156"/>
      <c r="E289" s="156"/>
      <c r="F289" s="156"/>
      <c r="G289" s="156"/>
      <c r="H289" s="1"/>
      <c r="I289" s="4"/>
      <c r="J289" s="4"/>
      <c r="K289" s="4"/>
      <c r="L289" s="4"/>
      <c r="M289" s="4"/>
      <c r="N289" s="4"/>
      <c r="O289" s="4"/>
      <c r="P289" s="4"/>
      <c r="Q289" s="4"/>
      <c r="R289" s="4"/>
      <c r="S289" s="4"/>
      <c r="T289" s="4"/>
      <c r="U289" s="4"/>
      <c r="V289" s="4"/>
      <c r="W289" s="4"/>
      <c r="X289" s="4"/>
    </row>
    <row r="290" ht="15.75" customHeight="1">
      <c r="A290" s="155"/>
      <c r="B290" s="156"/>
      <c r="C290" s="156"/>
      <c r="D290" s="156"/>
      <c r="E290" s="156"/>
      <c r="F290" s="156"/>
      <c r="G290" s="156"/>
      <c r="H290" s="1"/>
      <c r="I290" s="4"/>
      <c r="J290" s="4"/>
      <c r="K290" s="4"/>
      <c r="L290" s="4"/>
      <c r="M290" s="4"/>
      <c r="N290" s="4"/>
      <c r="O290" s="4"/>
      <c r="P290" s="4"/>
      <c r="Q290" s="4"/>
      <c r="R290" s="4"/>
      <c r="S290" s="4"/>
      <c r="T290" s="4"/>
      <c r="U290" s="4"/>
      <c r="V290" s="4"/>
      <c r="W290" s="4"/>
      <c r="X290" s="4"/>
    </row>
    <row r="291" ht="15.75" customHeight="1">
      <c r="A291" s="155"/>
      <c r="B291" s="156"/>
      <c r="C291" s="156"/>
      <c r="D291" s="156"/>
      <c r="E291" s="156"/>
      <c r="F291" s="156"/>
      <c r="G291" s="156"/>
      <c r="H291" s="1"/>
      <c r="I291" s="4"/>
      <c r="J291" s="4"/>
      <c r="K291" s="4"/>
      <c r="L291" s="4"/>
      <c r="M291" s="4"/>
      <c r="N291" s="4"/>
      <c r="O291" s="4"/>
      <c r="P291" s="4"/>
      <c r="Q291" s="4"/>
      <c r="R291" s="4"/>
      <c r="S291" s="4"/>
      <c r="T291" s="4"/>
      <c r="U291" s="4"/>
      <c r="V291" s="4"/>
      <c r="W291" s="4"/>
      <c r="X291" s="4"/>
    </row>
    <row r="292" ht="15.75" customHeight="1">
      <c r="A292" s="155"/>
      <c r="B292" s="156"/>
      <c r="C292" s="156"/>
      <c r="D292" s="156"/>
      <c r="E292" s="156"/>
      <c r="F292" s="156"/>
      <c r="G292" s="156"/>
      <c r="H292" s="1"/>
      <c r="I292" s="4"/>
      <c r="J292" s="4"/>
      <c r="K292" s="4"/>
      <c r="L292" s="4"/>
      <c r="M292" s="4"/>
      <c r="N292" s="4"/>
      <c r="O292" s="4"/>
      <c r="P292" s="4"/>
      <c r="Q292" s="4"/>
      <c r="R292" s="4"/>
      <c r="S292" s="4"/>
      <c r="T292" s="4"/>
      <c r="U292" s="4"/>
      <c r="V292" s="4"/>
      <c r="W292" s="4"/>
      <c r="X292" s="4"/>
    </row>
    <row r="293" ht="15.75" customHeight="1">
      <c r="A293" s="155"/>
      <c r="B293" s="156"/>
      <c r="C293" s="156"/>
      <c r="D293" s="156"/>
      <c r="E293" s="156"/>
      <c r="F293" s="156"/>
      <c r="G293" s="156"/>
      <c r="H293" s="1"/>
      <c r="I293" s="4"/>
      <c r="J293" s="4"/>
      <c r="K293" s="4"/>
      <c r="L293" s="4"/>
      <c r="M293" s="4"/>
      <c r="N293" s="4"/>
      <c r="O293" s="4"/>
      <c r="P293" s="4"/>
      <c r="Q293" s="4"/>
      <c r="R293" s="4"/>
      <c r="S293" s="4"/>
      <c r="T293" s="4"/>
      <c r="U293" s="4"/>
      <c r="V293" s="4"/>
      <c r="W293" s="4"/>
      <c r="X293" s="4"/>
    </row>
    <row r="294" ht="15.75" customHeight="1">
      <c r="A294" s="155"/>
      <c r="B294" s="156"/>
      <c r="C294" s="156"/>
      <c r="D294" s="156"/>
      <c r="E294" s="156"/>
      <c r="F294" s="156"/>
      <c r="G294" s="156"/>
      <c r="H294" s="1"/>
      <c r="I294" s="4"/>
      <c r="J294" s="4"/>
      <c r="K294" s="4"/>
      <c r="L294" s="4"/>
      <c r="M294" s="4"/>
      <c r="N294" s="4"/>
      <c r="O294" s="4"/>
      <c r="P294" s="4"/>
      <c r="Q294" s="4"/>
      <c r="R294" s="4"/>
      <c r="S294" s="4"/>
      <c r="T294" s="4"/>
      <c r="U294" s="4"/>
      <c r="V294" s="4"/>
      <c r="W294" s="4"/>
      <c r="X294" s="4"/>
    </row>
    <row r="295" ht="15.75" customHeight="1">
      <c r="A295" s="155"/>
      <c r="B295" s="156"/>
      <c r="C295" s="156"/>
      <c r="D295" s="156"/>
      <c r="E295" s="156"/>
      <c r="F295" s="156"/>
      <c r="G295" s="156"/>
      <c r="H295" s="1"/>
      <c r="I295" s="4"/>
      <c r="J295" s="4"/>
      <c r="K295" s="4"/>
      <c r="L295" s="4"/>
      <c r="M295" s="4"/>
      <c r="N295" s="4"/>
      <c r="O295" s="4"/>
      <c r="P295" s="4"/>
      <c r="Q295" s="4"/>
      <c r="R295" s="4"/>
      <c r="S295" s="4"/>
      <c r="T295" s="4"/>
      <c r="U295" s="4"/>
      <c r="V295" s="4"/>
      <c r="W295" s="4"/>
      <c r="X295" s="4"/>
    </row>
    <row r="296" ht="15.75" customHeight="1">
      <c r="A296" s="155"/>
      <c r="B296" s="156"/>
      <c r="C296" s="156"/>
      <c r="D296" s="156"/>
      <c r="E296" s="156"/>
      <c r="F296" s="156"/>
      <c r="G296" s="156"/>
      <c r="H296" s="1"/>
      <c r="I296" s="4"/>
      <c r="J296" s="4"/>
      <c r="K296" s="4"/>
      <c r="L296" s="4"/>
      <c r="M296" s="4"/>
      <c r="N296" s="4"/>
      <c r="O296" s="4"/>
      <c r="P296" s="4"/>
      <c r="Q296" s="4"/>
      <c r="R296" s="4"/>
      <c r="S296" s="4"/>
      <c r="T296" s="4"/>
      <c r="U296" s="4"/>
      <c r="V296" s="4"/>
      <c r="W296" s="4"/>
      <c r="X296" s="4"/>
    </row>
    <row r="297" ht="15.75" customHeight="1">
      <c r="A297" s="155"/>
      <c r="B297" s="156"/>
      <c r="C297" s="156"/>
      <c r="D297" s="156"/>
      <c r="E297" s="156"/>
      <c r="F297" s="156"/>
      <c r="G297" s="156"/>
      <c r="H297" s="1"/>
      <c r="I297" s="4"/>
      <c r="J297" s="4"/>
      <c r="K297" s="4"/>
      <c r="L297" s="4"/>
      <c r="M297" s="4"/>
      <c r="N297" s="4"/>
      <c r="O297" s="4"/>
      <c r="P297" s="4"/>
      <c r="Q297" s="4"/>
      <c r="R297" s="4"/>
      <c r="S297" s="4"/>
      <c r="T297" s="4"/>
      <c r="U297" s="4"/>
      <c r="V297" s="4"/>
      <c r="W297" s="4"/>
      <c r="X297" s="4"/>
    </row>
    <row r="298" ht="15.75" customHeight="1">
      <c r="A298" s="155"/>
      <c r="B298" s="156"/>
      <c r="C298" s="156"/>
      <c r="D298" s="156"/>
      <c r="E298" s="156"/>
      <c r="F298" s="156"/>
      <c r="G298" s="156"/>
      <c r="H298" s="1"/>
      <c r="I298" s="4"/>
      <c r="J298" s="4"/>
      <c r="K298" s="4"/>
      <c r="L298" s="4"/>
      <c r="M298" s="4"/>
      <c r="N298" s="4"/>
      <c r="O298" s="4"/>
      <c r="P298" s="4"/>
      <c r="Q298" s="4"/>
      <c r="R298" s="4"/>
      <c r="S298" s="4"/>
      <c r="T298" s="4"/>
      <c r="U298" s="4"/>
      <c r="V298" s="4"/>
      <c r="W298" s="4"/>
      <c r="X298" s="4"/>
    </row>
    <row r="299" ht="15.75" customHeight="1">
      <c r="A299" s="155"/>
      <c r="B299" s="156"/>
      <c r="C299" s="156"/>
      <c r="D299" s="156"/>
      <c r="E299" s="156"/>
      <c r="F299" s="156"/>
      <c r="G299" s="156"/>
      <c r="H299" s="1"/>
      <c r="I299" s="4"/>
      <c r="J299" s="4"/>
      <c r="K299" s="4"/>
      <c r="L299" s="4"/>
      <c r="M299" s="4"/>
      <c r="N299" s="4"/>
      <c r="O299" s="4"/>
      <c r="P299" s="4"/>
      <c r="Q299" s="4"/>
      <c r="R299" s="4"/>
      <c r="S299" s="4"/>
      <c r="T299" s="4"/>
      <c r="U299" s="4"/>
      <c r="V299" s="4"/>
      <c r="W299" s="4"/>
      <c r="X299" s="4"/>
    </row>
    <row r="300" ht="15.75" customHeight="1">
      <c r="A300" s="155"/>
      <c r="B300" s="156"/>
      <c r="C300" s="156"/>
      <c r="D300" s="156"/>
      <c r="E300" s="156"/>
      <c r="F300" s="156"/>
      <c r="G300" s="156"/>
      <c r="H300" s="1"/>
      <c r="I300" s="4"/>
      <c r="J300" s="4"/>
      <c r="K300" s="4"/>
      <c r="L300" s="4"/>
      <c r="M300" s="4"/>
      <c r="N300" s="4"/>
      <c r="O300" s="4"/>
      <c r="P300" s="4"/>
      <c r="Q300" s="4"/>
      <c r="R300" s="4"/>
      <c r="S300" s="4"/>
      <c r="T300" s="4"/>
      <c r="U300" s="4"/>
      <c r="V300" s="4"/>
      <c r="W300" s="4"/>
      <c r="X300" s="4"/>
    </row>
    <row r="301" ht="15.75" customHeight="1">
      <c r="A301" s="155"/>
      <c r="B301" s="156"/>
      <c r="C301" s="156"/>
      <c r="D301" s="156"/>
      <c r="E301" s="156"/>
      <c r="F301" s="156"/>
      <c r="G301" s="156"/>
      <c r="H301" s="1"/>
      <c r="I301" s="4"/>
      <c r="J301" s="4"/>
      <c r="K301" s="4"/>
      <c r="L301" s="4"/>
      <c r="M301" s="4"/>
      <c r="N301" s="4"/>
      <c r="O301" s="4"/>
      <c r="P301" s="4"/>
      <c r="Q301" s="4"/>
      <c r="R301" s="4"/>
      <c r="S301" s="4"/>
      <c r="T301" s="4"/>
      <c r="U301" s="4"/>
      <c r="V301" s="4"/>
      <c r="W301" s="4"/>
      <c r="X301" s="4"/>
    </row>
    <row r="302" ht="15.75" customHeight="1">
      <c r="A302" s="155"/>
      <c r="B302" s="156"/>
      <c r="C302" s="156"/>
      <c r="D302" s="156"/>
      <c r="E302" s="156"/>
      <c r="F302" s="156"/>
      <c r="G302" s="156"/>
      <c r="H302" s="1"/>
      <c r="I302" s="4"/>
      <c r="J302" s="4"/>
      <c r="K302" s="4"/>
      <c r="L302" s="4"/>
      <c r="M302" s="4"/>
      <c r="N302" s="4"/>
      <c r="O302" s="4"/>
      <c r="P302" s="4"/>
      <c r="Q302" s="4"/>
      <c r="R302" s="4"/>
      <c r="S302" s="4"/>
      <c r="T302" s="4"/>
      <c r="U302" s="4"/>
      <c r="V302" s="4"/>
      <c r="W302" s="4"/>
      <c r="X302" s="4"/>
    </row>
    <row r="303" ht="15.75" customHeight="1">
      <c r="A303" s="155"/>
      <c r="B303" s="156"/>
      <c r="C303" s="156"/>
      <c r="D303" s="156"/>
      <c r="E303" s="156"/>
      <c r="F303" s="156"/>
      <c r="G303" s="156"/>
      <c r="H303" s="1"/>
      <c r="I303" s="4"/>
      <c r="J303" s="4"/>
      <c r="K303" s="4"/>
      <c r="L303" s="4"/>
      <c r="M303" s="4"/>
      <c r="N303" s="4"/>
      <c r="O303" s="4"/>
      <c r="P303" s="4"/>
      <c r="Q303" s="4"/>
      <c r="R303" s="4"/>
      <c r="S303" s="4"/>
      <c r="T303" s="4"/>
      <c r="U303" s="4"/>
      <c r="V303" s="4"/>
      <c r="W303" s="4"/>
      <c r="X303" s="4"/>
    </row>
    <row r="304" ht="15.75" customHeight="1">
      <c r="A304" s="155"/>
      <c r="B304" s="156"/>
      <c r="C304" s="156"/>
      <c r="D304" s="156"/>
      <c r="E304" s="156"/>
      <c r="F304" s="156"/>
      <c r="G304" s="156"/>
      <c r="H304" s="1"/>
      <c r="I304" s="4"/>
      <c r="J304" s="4"/>
      <c r="K304" s="4"/>
      <c r="L304" s="4"/>
      <c r="M304" s="4"/>
      <c r="N304" s="4"/>
      <c r="O304" s="4"/>
      <c r="P304" s="4"/>
      <c r="Q304" s="4"/>
      <c r="R304" s="4"/>
      <c r="S304" s="4"/>
      <c r="T304" s="4"/>
      <c r="U304" s="4"/>
      <c r="V304" s="4"/>
      <c r="W304" s="4"/>
      <c r="X304" s="4"/>
    </row>
    <row r="305" ht="15.75" customHeight="1">
      <c r="A305" s="155"/>
      <c r="B305" s="156"/>
      <c r="C305" s="156"/>
      <c r="D305" s="156"/>
      <c r="E305" s="156"/>
      <c r="F305" s="156"/>
      <c r="G305" s="156"/>
      <c r="H305" s="1"/>
      <c r="I305" s="4"/>
      <c r="J305" s="4"/>
      <c r="K305" s="4"/>
      <c r="L305" s="4"/>
      <c r="M305" s="4"/>
      <c r="N305" s="4"/>
      <c r="O305" s="4"/>
      <c r="P305" s="4"/>
      <c r="Q305" s="4"/>
      <c r="R305" s="4"/>
      <c r="S305" s="4"/>
      <c r="T305" s="4"/>
      <c r="U305" s="4"/>
      <c r="V305" s="4"/>
      <c r="W305" s="4"/>
      <c r="X305" s="4"/>
    </row>
    <row r="306" ht="15.75" customHeight="1">
      <c r="A306" s="155"/>
      <c r="B306" s="156"/>
      <c r="C306" s="156"/>
      <c r="D306" s="156"/>
      <c r="E306" s="156"/>
      <c r="F306" s="156"/>
      <c r="G306" s="156"/>
      <c r="H306" s="1"/>
      <c r="I306" s="4"/>
      <c r="J306" s="4"/>
      <c r="K306" s="4"/>
      <c r="L306" s="4"/>
      <c r="M306" s="4"/>
      <c r="N306" s="4"/>
      <c r="O306" s="4"/>
      <c r="P306" s="4"/>
      <c r="Q306" s="4"/>
      <c r="R306" s="4"/>
      <c r="S306" s="4"/>
      <c r="T306" s="4"/>
      <c r="U306" s="4"/>
      <c r="V306" s="4"/>
      <c r="W306" s="4"/>
      <c r="X306" s="4"/>
    </row>
    <row r="307" ht="15.75" customHeight="1">
      <c r="A307" s="155"/>
      <c r="B307" s="156"/>
      <c r="C307" s="156"/>
      <c r="D307" s="156"/>
      <c r="E307" s="156"/>
      <c r="F307" s="156"/>
      <c r="G307" s="156"/>
      <c r="H307" s="1"/>
      <c r="I307" s="4"/>
      <c r="J307" s="4"/>
      <c r="K307" s="4"/>
      <c r="L307" s="4"/>
      <c r="M307" s="4"/>
      <c r="N307" s="4"/>
      <c r="O307" s="4"/>
      <c r="P307" s="4"/>
      <c r="Q307" s="4"/>
      <c r="R307" s="4"/>
      <c r="S307" s="4"/>
      <c r="T307" s="4"/>
      <c r="U307" s="4"/>
      <c r="V307" s="4"/>
      <c r="W307" s="4"/>
      <c r="X307" s="4"/>
    </row>
    <row r="308" ht="15.75" customHeight="1">
      <c r="A308" s="155"/>
      <c r="B308" s="156"/>
      <c r="C308" s="156"/>
      <c r="D308" s="156"/>
      <c r="E308" s="156"/>
      <c r="F308" s="156"/>
      <c r="G308" s="156"/>
      <c r="H308" s="1"/>
      <c r="I308" s="4"/>
      <c r="J308" s="4"/>
      <c r="K308" s="4"/>
      <c r="L308" s="4"/>
      <c r="M308" s="4"/>
      <c r="N308" s="4"/>
      <c r="O308" s="4"/>
      <c r="P308" s="4"/>
      <c r="Q308" s="4"/>
      <c r="R308" s="4"/>
      <c r="S308" s="4"/>
      <c r="T308" s="4"/>
      <c r="U308" s="4"/>
      <c r="V308" s="4"/>
      <c r="W308" s="4"/>
      <c r="X308" s="4"/>
    </row>
    <row r="309" ht="15.75" customHeight="1">
      <c r="A309" s="155"/>
      <c r="B309" s="156"/>
      <c r="C309" s="156"/>
      <c r="D309" s="156"/>
      <c r="E309" s="156"/>
      <c r="F309" s="156"/>
      <c r="G309" s="156"/>
      <c r="H309" s="1"/>
      <c r="I309" s="4"/>
      <c r="J309" s="4"/>
      <c r="K309" s="4"/>
      <c r="L309" s="4"/>
      <c r="M309" s="4"/>
      <c r="N309" s="4"/>
      <c r="O309" s="4"/>
      <c r="P309" s="4"/>
      <c r="Q309" s="4"/>
      <c r="R309" s="4"/>
      <c r="S309" s="4"/>
      <c r="T309" s="4"/>
      <c r="U309" s="4"/>
      <c r="V309" s="4"/>
      <c r="W309" s="4"/>
      <c r="X309" s="4"/>
    </row>
    <row r="310" ht="15.75" customHeight="1">
      <c r="A310" s="155"/>
      <c r="B310" s="156"/>
      <c r="C310" s="156"/>
      <c r="D310" s="156"/>
      <c r="E310" s="156"/>
      <c r="F310" s="156"/>
      <c r="G310" s="156"/>
      <c r="H310" s="1"/>
      <c r="I310" s="4"/>
      <c r="J310" s="4"/>
      <c r="K310" s="4"/>
      <c r="L310" s="4"/>
      <c r="M310" s="4"/>
      <c r="N310" s="4"/>
      <c r="O310" s="4"/>
      <c r="P310" s="4"/>
      <c r="Q310" s="4"/>
      <c r="R310" s="4"/>
      <c r="S310" s="4"/>
      <c r="T310" s="4"/>
      <c r="U310" s="4"/>
      <c r="V310" s="4"/>
      <c r="W310" s="4"/>
      <c r="X310" s="4"/>
    </row>
    <row r="311" ht="15.75" customHeight="1">
      <c r="A311" s="155"/>
      <c r="B311" s="156"/>
      <c r="C311" s="156"/>
      <c r="D311" s="156"/>
      <c r="E311" s="156"/>
      <c r="F311" s="156"/>
      <c r="G311" s="156"/>
      <c r="H311" s="1"/>
      <c r="I311" s="4"/>
      <c r="J311" s="4"/>
      <c r="K311" s="4"/>
      <c r="L311" s="4"/>
      <c r="M311" s="4"/>
      <c r="N311" s="4"/>
      <c r="O311" s="4"/>
      <c r="P311" s="4"/>
      <c r="Q311" s="4"/>
      <c r="R311" s="4"/>
      <c r="S311" s="4"/>
      <c r="T311" s="4"/>
      <c r="U311" s="4"/>
      <c r="V311" s="4"/>
      <c r="W311" s="4"/>
      <c r="X311" s="4"/>
    </row>
    <row r="312" ht="15.75" customHeight="1">
      <c r="A312" s="155"/>
      <c r="B312" s="156"/>
      <c r="C312" s="156"/>
      <c r="D312" s="156"/>
      <c r="E312" s="156"/>
      <c r="F312" s="156"/>
      <c r="G312" s="156"/>
      <c r="H312" s="1"/>
      <c r="I312" s="4"/>
      <c r="J312" s="4"/>
      <c r="K312" s="4"/>
      <c r="L312" s="4"/>
      <c r="M312" s="4"/>
      <c r="N312" s="4"/>
      <c r="O312" s="4"/>
      <c r="P312" s="4"/>
      <c r="Q312" s="4"/>
      <c r="R312" s="4"/>
      <c r="S312" s="4"/>
      <c r="T312" s="4"/>
      <c r="U312" s="4"/>
      <c r="V312" s="4"/>
      <c r="W312" s="4"/>
      <c r="X312" s="4"/>
    </row>
    <row r="313" ht="15.75" customHeight="1">
      <c r="A313" s="155"/>
      <c r="B313" s="156"/>
      <c r="C313" s="156"/>
      <c r="D313" s="156"/>
      <c r="E313" s="156"/>
      <c r="F313" s="156"/>
      <c r="G313" s="156"/>
      <c r="H313" s="1"/>
      <c r="I313" s="4"/>
      <c r="J313" s="4"/>
      <c r="K313" s="4"/>
      <c r="L313" s="4"/>
      <c r="M313" s="4"/>
      <c r="N313" s="4"/>
      <c r="O313" s="4"/>
      <c r="P313" s="4"/>
      <c r="Q313" s="4"/>
      <c r="R313" s="4"/>
      <c r="S313" s="4"/>
      <c r="T313" s="4"/>
      <c r="U313" s="4"/>
      <c r="V313" s="4"/>
      <c r="W313" s="4"/>
      <c r="X313" s="4"/>
    </row>
    <row r="314" ht="15.75" customHeight="1">
      <c r="A314" s="155"/>
      <c r="B314" s="156"/>
      <c r="C314" s="156"/>
      <c r="D314" s="156"/>
      <c r="E314" s="156"/>
      <c r="F314" s="156"/>
      <c r="G314" s="156"/>
      <c r="H314" s="1"/>
      <c r="I314" s="4"/>
      <c r="J314" s="4"/>
      <c r="K314" s="4"/>
      <c r="L314" s="4"/>
      <c r="M314" s="4"/>
      <c r="N314" s="4"/>
      <c r="O314" s="4"/>
      <c r="P314" s="4"/>
      <c r="Q314" s="4"/>
      <c r="R314" s="4"/>
      <c r="S314" s="4"/>
      <c r="T314" s="4"/>
      <c r="U314" s="4"/>
      <c r="V314" s="4"/>
      <c r="W314" s="4"/>
      <c r="X314" s="4"/>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14:J114"/>
    <mergeCell ref="A2:O2"/>
    <mergeCell ref="A4:O4"/>
    <mergeCell ref="A5:O5"/>
    <mergeCell ref="A6:O6"/>
    <mergeCell ref="A7:O7"/>
    <mergeCell ref="A8:O8"/>
    <mergeCell ref="A9:O9"/>
  </mergeCells>
  <hyperlinks>
    <hyperlink r:id="rId1" ref="H14"/>
    <hyperlink r:id="rId2" ref="H17"/>
    <hyperlink r:id="rId3" ref="H18"/>
    <hyperlink r:id="rId4" ref="H19"/>
    <hyperlink r:id="rId5" ref="H20"/>
    <hyperlink r:id="rId6" ref="H21"/>
    <hyperlink r:id="rId7" ref="H26"/>
    <hyperlink r:id="rId8" ref="H29"/>
    <hyperlink r:id="rId9" ref="H30"/>
    <hyperlink r:id="rId10" ref="H31"/>
    <hyperlink r:id="rId11" ref="H32"/>
    <hyperlink r:id="rId12" ref="H33"/>
    <hyperlink r:id="rId13" ref="H34"/>
    <hyperlink r:id="rId14" ref="H37"/>
    <hyperlink r:id="rId15" ref="H38"/>
    <hyperlink r:id="rId16" ref="H39"/>
    <hyperlink r:id="rId17" ref="H40"/>
    <hyperlink r:id="rId18" ref="H41"/>
    <hyperlink r:id="rId19" ref="H42"/>
    <hyperlink r:id="rId20" ref="H43"/>
    <hyperlink r:id="rId21" ref="H49"/>
    <hyperlink r:id="rId22" ref="H50"/>
    <hyperlink r:id="rId23" ref="H51"/>
    <hyperlink r:id="rId24" ref="H53"/>
    <hyperlink r:id="rId25" ref="H54"/>
    <hyperlink r:id="rId26" ref="H55"/>
    <hyperlink r:id="rId27" ref="H56"/>
    <hyperlink r:id="rId28" ref="H57"/>
    <hyperlink r:id="rId29" ref="H58"/>
    <hyperlink r:id="rId30" ref="H60"/>
    <hyperlink r:id="rId31" ref="H61"/>
    <hyperlink r:id="rId32" ref="H62"/>
    <hyperlink r:id="rId33" ref="H64"/>
    <hyperlink r:id="rId34" ref="H69"/>
    <hyperlink r:id="rId35" ref="H70"/>
    <hyperlink r:id="rId36" ref="H71"/>
    <hyperlink r:id="rId37" ref="H72"/>
    <hyperlink r:id="rId38" ref="H74"/>
    <hyperlink r:id="rId39" ref="H75"/>
    <hyperlink r:id="rId40" ref="H76"/>
    <hyperlink r:id="rId41" ref="H77"/>
    <hyperlink r:id="rId42" ref="H78"/>
    <hyperlink r:id="rId43" ref="H79"/>
    <hyperlink r:id="rId44" ref="H80"/>
    <hyperlink r:id="rId45" ref="H81"/>
    <hyperlink r:id="rId46" ref="H83"/>
    <hyperlink r:id="rId47" ref="H85"/>
    <hyperlink r:id="rId48" ref="H86"/>
    <hyperlink r:id="rId49" ref="H87"/>
    <hyperlink r:id="rId50" ref="H88"/>
    <hyperlink r:id="rId51" ref="H89"/>
    <hyperlink r:id="rId52" ref="H90"/>
    <hyperlink r:id="rId53" ref="H91"/>
    <hyperlink r:id="rId54" ref="H92"/>
    <hyperlink r:id="rId55" ref="H93"/>
    <hyperlink r:id="rId56" ref="H94"/>
    <hyperlink r:id="rId57" ref="C95"/>
    <hyperlink r:id="rId58" ref="H95"/>
    <hyperlink r:id="rId59" ref="H96"/>
    <hyperlink r:id="rId60" ref="H97"/>
    <hyperlink r:id="rId61" ref="H98"/>
    <hyperlink r:id="rId62" ref="H99"/>
    <hyperlink r:id="rId63" ref="H100"/>
    <hyperlink r:id="rId64" ref="H101"/>
    <hyperlink r:id="rId65" ref="H105"/>
    <hyperlink r:id="rId66" ref="H106"/>
    <hyperlink r:id="rId67" ref="H107"/>
  </hyperlinks>
  <printOptions/>
  <pageMargins bottom="1.0" footer="0.0" header="0.0" left="0.75" right="0.75" top="1.0"/>
  <pageSetup orientation="landscape"/>
  <drawing r:id="rId68"/>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155"/>
      <c r="B1" s="155"/>
      <c r="C1" s="156"/>
      <c r="D1" s="156"/>
      <c r="E1" s="156"/>
      <c r="F1" s="156"/>
      <c r="G1" s="1"/>
      <c r="H1" s="1"/>
      <c r="I1" s="1"/>
      <c r="J1" s="4"/>
      <c r="K1" s="4"/>
      <c r="L1" s="4"/>
      <c r="M1" s="4"/>
      <c r="N1" s="4"/>
      <c r="O1" s="4"/>
      <c r="P1" s="4"/>
      <c r="Q1" s="4"/>
      <c r="R1" s="4"/>
      <c r="S1" s="4"/>
      <c r="T1" s="4"/>
      <c r="U1" s="4"/>
      <c r="V1" s="4"/>
      <c r="W1" s="4"/>
      <c r="X1" s="4"/>
      <c r="Y1" s="4"/>
      <c r="Z1" s="4"/>
      <c r="AA1" s="4"/>
      <c r="AB1" s="4"/>
    </row>
    <row r="2" ht="15.75" customHeight="1">
      <c r="A2" s="157" t="s">
        <v>5819</v>
      </c>
      <c r="B2" s="57"/>
      <c r="C2" s="57"/>
      <c r="D2" s="57"/>
      <c r="E2" s="57"/>
      <c r="F2" s="57"/>
      <c r="G2" s="57"/>
      <c r="H2" s="57"/>
      <c r="I2" s="58"/>
      <c r="J2" s="17"/>
      <c r="K2" s="17"/>
      <c r="L2" s="17"/>
      <c r="M2" s="17"/>
      <c r="N2" s="17"/>
      <c r="O2" s="17"/>
      <c r="P2" s="17"/>
      <c r="Q2" s="17"/>
      <c r="R2" s="17"/>
      <c r="S2" s="17"/>
      <c r="T2" s="17"/>
      <c r="U2" s="17"/>
      <c r="V2" s="17"/>
      <c r="W2" s="17"/>
      <c r="X2" s="17"/>
      <c r="Y2" s="17"/>
      <c r="Z2" s="17"/>
      <c r="AA2" s="17"/>
      <c r="AB2" s="17"/>
    </row>
    <row r="3" ht="15.75" customHeight="1">
      <c r="A3" s="465"/>
      <c r="B3" s="465"/>
      <c r="C3" s="465"/>
      <c r="D3" s="465"/>
      <c r="E3" s="465"/>
      <c r="F3" s="465"/>
      <c r="G3" s="465"/>
      <c r="H3" s="465"/>
      <c r="I3" s="465"/>
      <c r="J3" s="17"/>
      <c r="K3" s="17"/>
      <c r="L3" s="17"/>
      <c r="M3" s="17"/>
      <c r="N3" s="17"/>
      <c r="O3" s="17"/>
      <c r="P3" s="17"/>
      <c r="Q3" s="17"/>
      <c r="R3" s="17"/>
      <c r="S3" s="17"/>
      <c r="T3" s="17"/>
      <c r="U3" s="17"/>
      <c r="V3" s="17"/>
      <c r="W3" s="17"/>
      <c r="X3" s="17"/>
      <c r="Y3" s="17"/>
      <c r="Z3" s="17"/>
      <c r="AA3" s="17"/>
      <c r="AB3" s="17"/>
    </row>
    <row r="4">
      <c r="A4" s="183" t="s">
        <v>5820</v>
      </c>
      <c r="B4" s="57"/>
      <c r="C4" s="57"/>
      <c r="D4" s="57"/>
      <c r="E4" s="57"/>
      <c r="F4" s="57"/>
      <c r="G4" s="57"/>
      <c r="H4" s="57"/>
      <c r="I4" s="58"/>
      <c r="J4" s="17"/>
      <c r="K4" s="17"/>
      <c r="L4" s="17"/>
      <c r="M4" s="17"/>
      <c r="N4" s="17"/>
      <c r="O4" s="17"/>
      <c r="P4" s="17"/>
      <c r="Q4" s="17"/>
      <c r="R4" s="17"/>
      <c r="S4" s="17"/>
      <c r="T4" s="17"/>
      <c r="U4" s="17"/>
      <c r="V4" s="17"/>
      <c r="W4" s="17"/>
      <c r="X4" s="17"/>
      <c r="Y4" s="17"/>
      <c r="Z4" s="17"/>
      <c r="AA4" s="17"/>
      <c r="AB4" s="17"/>
    </row>
    <row r="5">
      <c r="A5" s="183" t="s">
        <v>5821</v>
      </c>
      <c r="B5" s="57"/>
      <c r="C5" s="57"/>
      <c r="D5" s="57"/>
      <c r="E5" s="57"/>
      <c r="F5" s="57"/>
      <c r="G5" s="57"/>
      <c r="H5" s="57"/>
      <c r="I5" s="58"/>
      <c r="J5" s="17"/>
      <c r="K5" s="17"/>
      <c r="L5" s="17"/>
      <c r="M5" s="17"/>
      <c r="N5" s="17"/>
      <c r="O5" s="17"/>
      <c r="P5" s="17"/>
      <c r="Q5" s="17"/>
      <c r="R5" s="17"/>
      <c r="S5" s="17"/>
      <c r="T5" s="17"/>
      <c r="U5" s="17"/>
      <c r="V5" s="17"/>
      <c r="W5" s="17"/>
      <c r="X5" s="17"/>
      <c r="Y5" s="17"/>
      <c r="Z5" s="17"/>
      <c r="AA5" s="17"/>
      <c r="AB5" s="17"/>
    </row>
    <row r="6" ht="30.0" customHeight="1">
      <c r="A6" s="456" t="s">
        <v>5822</v>
      </c>
      <c r="B6" s="57"/>
      <c r="C6" s="57"/>
      <c r="D6" s="57"/>
      <c r="E6" s="57"/>
      <c r="F6" s="57"/>
      <c r="G6" s="57"/>
      <c r="H6" s="57"/>
      <c r="I6" s="58"/>
      <c r="J6" s="17"/>
      <c r="K6" s="17"/>
      <c r="L6" s="17"/>
      <c r="M6" s="17"/>
      <c r="N6" s="17"/>
      <c r="O6" s="17"/>
      <c r="P6" s="17"/>
      <c r="Q6" s="17"/>
      <c r="R6" s="17"/>
      <c r="S6" s="17"/>
      <c r="T6" s="17"/>
      <c r="U6" s="17"/>
      <c r="V6" s="17"/>
      <c r="W6" s="17"/>
      <c r="X6" s="17"/>
      <c r="Y6" s="17"/>
      <c r="Z6" s="17"/>
      <c r="AA6" s="17"/>
      <c r="AB6" s="17"/>
    </row>
    <row r="7" ht="30.0" customHeight="1">
      <c r="A7" s="456" t="s">
        <v>5823</v>
      </c>
      <c r="B7" s="57"/>
      <c r="C7" s="57"/>
      <c r="D7" s="57"/>
      <c r="E7" s="57"/>
      <c r="F7" s="57"/>
      <c r="G7" s="57"/>
      <c r="H7" s="57"/>
      <c r="I7" s="58"/>
      <c r="J7" s="17"/>
      <c r="K7" s="17"/>
      <c r="L7" s="17"/>
      <c r="M7" s="17"/>
      <c r="N7" s="17"/>
      <c r="O7" s="17"/>
      <c r="P7" s="17"/>
      <c r="Q7" s="17"/>
      <c r="R7" s="17"/>
      <c r="S7" s="17"/>
      <c r="T7" s="17"/>
      <c r="U7" s="17"/>
      <c r="V7" s="17"/>
      <c r="W7" s="17"/>
      <c r="X7" s="17"/>
      <c r="Y7" s="17"/>
      <c r="Z7" s="17"/>
      <c r="AA7" s="17"/>
      <c r="AB7" s="17"/>
    </row>
    <row r="8" ht="33.75" customHeight="1">
      <c r="A8" s="456" t="s">
        <v>5824</v>
      </c>
      <c r="B8" s="57"/>
      <c r="C8" s="57"/>
      <c r="D8" s="57"/>
      <c r="E8" s="57"/>
      <c r="F8" s="57"/>
      <c r="G8" s="57"/>
      <c r="H8" s="57"/>
      <c r="I8" s="58"/>
      <c r="J8" s="17"/>
      <c r="K8" s="17"/>
      <c r="L8" s="17"/>
      <c r="M8" s="17"/>
      <c r="N8" s="17"/>
      <c r="O8" s="17"/>
      <c r="P8" s="17"/>
      <c r="Q8" s="17"/>
      <c r="R8" s="17"/>
      <c r="S8" s="17"/>
      <c r="T8" s="17"/>
      <c r="U8" s="17"/>
      <c r="V8" s="17"/>
      <c r="W8" s="17"/>
      <c r="X8" s="17"/>
      <c r="Y8" s="17"/>
      <c r="Z8" s="17"/>
      <c r="AA8" s="17"/>
      <c r="AB8" s="17"/>
    </row>
    <row r="9">
      <c r="A9" s="160"/>
      <c r="B9" s="160"/>
      <c r="C9" s="161"/>
      <c r="D9" s="161"/>
      <c r="E9" s="161"/>
      <c r="F9" s="161"/>
      <c r="G9" s="160"/>
      <c r="H9" s="160"/>
      <c r="I9" s="160"/>
      <c r="J9" s="17"/>
      <c r="K9" s="17"/>
      <c r="L9" s="17"/>
      <c r="M9" s="17"/>
      <c r="N9" s="17"/>
      <c r="O9" s="17"/>
      <c r="P9" s="17"/>
      <c r="Q9" s="17"/>
      <c r="R9" s="17"/>
      <c r="S9" s="17"/>
      <c r="T9" s="17"/>
      <c r="U9" s="17"/>
      <c r="V9" s="17"/>
      <c r="W9" s="17"/>
      <c r="X9" s="17"/>
      <c r="Y9" s="17"/>
      <c r="Z9" s="17"/>
      <c r="AA9" s="17"/>
      <c r="AB9" s="17"/>
    </row>
    <row r="10" ht="61.5" customHeight="1">
      <c r="A10" s="185" t="s">
        <v>3661</v>
      </c>
      <c r="B10" s="457" t="s">
        <v>3662</v>
      </c>
      <c r="C10" s="68" t="s">
        <v>8</v>
      </c>
      <c r="D10" s="457" t="s">
        <v>3663</v>
      </c>
      <c r="E10" s="67" t="s">
        <v>147</v>
      </c>
      <c r="F10" s="67" t="s">
        <v>148</v>
      </c>
      <c r="G10" s="67" t="s">
        <v>149</v>
      </c>
      <c r="H10" s="185" t="s">
        <v>150</v>
      </c>
      <c r="I10" s="185" t="s">
        <v>154</v>
      </c>
      <c r="J10" s="71" t="s">
        <v>155</v>
      </c>
      <c r="K10" s="17"/>
      <c r="L10" s="17"/>
      <c r="M10" s="17"/>
      <c r="N10" s="17"/>
      <c r="O10" s="17"/>
      <c r="P10" s="17"/>
      <c r="Q10" s="17"/>
      <c r="R10" s="17"/>
      <c r="S10" s="17"/>
      <c r="T10" s="17"/>
      <c r="U10" s="17"/>
      <c r="V10" s="17"/>
      <c r="W10" s="17"/>
      <c r="X10" s="17"/>
      <c r="Y10" s="17"/>
      <c r="Z10" s="17"/>
      <c r="AA10" s="17"/>
      <c r="AB10" s="17"/>
    </row>
    <row r="11">
      <c r="A11" s="171"/>
      <c r="B11" s="172"/>
      <c r="C11" s="354"/>
      <c r="D11" s="354"/>
      <c r="E11" s="172"/>
      <c r="F11" s="376"/>
      <c r="G11" s="445"/>
      <c r="H11" s="445"/>
      <c r="I11" s="508"/>
      <c r="J11" s="4"/>
      <c r="K11" s="4"/>
      <c r="L11" s="4"/>
      <c r="M11" s="4"/>
      <c r="N11" s="4"/>
      <c r="O11" s="4"/>
      <c r="P11" s="4"/>
      <c r="Q11" s="4"/>
      <c r="R11" s="4"/>
      <c r="S11" s="4"/>
      <c r="T11" s="4"/>
      <c r="U11" s="4"/>
      <c r="V11" s="4"/>
      <c r="W11" s="4"/>
      <c r="X11" s="4"/>
      <c r="Y11" s="4"/>
      <c r="Z11" s="4"/>
      <c r="AA11" s="4"/>
      <c r="AB11" s="4"/>
    </row>
    <row r="12">
      <c r="A12" s="171"/>
      <c r="B12" s="172"/>
      <c r="C12" s="354"/>
      <c r="D12" s="354"/>
      <c r="E12" s="172"/>
      <c r="F12" s="514"/>
      <c r="G12" s="174"/>
      <c r="H12" s="174"/>
      <c r="I12" s="508"/>
      <c r="J12" s="4"/>
      <c r="K12" s="4"/>
      <c r="L12" s="4"/>
      <c r="M12" s="4"/>
      <c r="N12" s="4"/>
      <c r="O12" s="4"/>
      <c r="P12" s="4"/>
      <c r="Q12" s="4"/>
      <c r="R12" s="4"/>
      <c r="S12" s="4"/>
      <c r="T12" s="4"/>
      <c r="U12" s="4"/>
      <c r="V12" s="4"/>
      <c r="W12" s="4"/>
      <c r="X12" s="4"/>
      <c r="Y12" s="4"/>
      <c r="Z12" s="4"/>
      <c r="AA12" s="4"/>
      <c r="AB12" s="4"/>
    </row>
    <row r="13">
      <c r="A13" s="171"/>
      <c r="B13" s="172"/>
      <c r="C13" s="354"/>
      <c r="D13" s="354"/>
      <c r="E13" s="172"/>
      <c r="F13" s="514"/>
      <c r="G13" s="445"/>
      <c r="H13" s="445"/>
      <c r="I13" s="508"/>
      <c r="J13" s="4"/>
      <c r="K13" s="4"/>
      <c r="L13" s="4"/>
      <c r="M13" s="4"/>
      <c r="N13" s="4"/>
      <c r="O13" s="4"/>
      <c r="P13" s="4"/>
      <c r="Q13" s="4"/>
      <c r="R13" s="4"/>
      <c r="S13" s="4"/>
      <c r="T13" s="4"/>
      <c r="U13" s="4"/>
      <c r="V13" s="4"/>
      <c r="W13" s="4"/>
      <c r="X13" s="4"/>
      <c r="Y13" s="4"/>
      <c r="Z13" s="4"/>
      <c r="AA13" s="4"/>
      <c r="AB13" s="4"/>
    </row>
    <row r="14">
      <c r="A14" s="171"/>
      <c r="B14" s="172"/>
      <c r="C14" s="354"/>
      <c r="D14" s="354"/>
      <c r="E14" s="172"/>
      <c r="F14" s="514"/>
      <c r="G14" s="174"/>
      <c r="H14" s="174"/>
      <c r="I14" s="508"/>
      <c r="J14" s="4"/>
      <c r="K14" s="4"/>
      <c r="L14" s="4"/>
      <c r="M14" s="4"/>
      <c r="N14" s="4"/>
      <c r="O14" s="4"/>
      <c r="P14" s="4"/>
      <c r="Q14" s="4"/>
      <c r="R14" s="4"/>
      <c r="S14" s="4"/>
      <c r="T14" s="4"/>
      <c r="U14" s="4"/>
      <c r="V14" s="4"/>
      <c r="W14" s="4"/>
      <c r="X14" s="4"/>
      <c r="Y14" s="4"/>
      <c r="Z14" s="4"/>
      <c r="AA14" s="4"/>
      <c r="AB14" s="4"/>
    </row>
    <row r="15">
      <c r="A15" s="171"/>
      <c r="B15" s="172"/>
      <c r="C15" s="354"/>
      <c r="D15" s="354"/>
      <c r="E15" s="172"/>
      <c r="F15" s="514"/>
      <c r="G15" s="174"/>
      <c r="H15" s="174"/>
      <c r="I15" s="508"/>
      <c r="J15" s="4"/>
      <c r="K15" s="4"/>
      <c r="L15" s="4"/>
      <c r="M15" s="4"/>
      <c r="N15" s="4"/>
      <c r="O15" s="4"/>
      <c r="P15" s="4"/>
      <c r="Q15" s="4"/>
      <c r="R15" s="4"/>
      <c r="S15" s="4"/>
      <c r="T15" s="4"/>
      <c r="U15" s="4"/>
      <c r="V15" s="4"/>
      <c r="W15" s="4"/>
      <c r="X15" s="4"/>
      <c r="Y15" s="4"/>
      <c r="Z15" s="4"/>
      <c r="AA15" s="4"/>
      <c r="AB15" s="4"/>
    </row>
    <row r="16">
      <c r="A16" s="171"/>
      <c r="B16" s="172"/>
      <c r="C16" s="354"/>
      <c r="D16" s="354"/>
      <c r="E16" s="172"/>
      <c r="F16" s="514"/>
      <c r="G16" s="174"/>
      <c r="H16" s="174"/>
      <c r="I16" s="508"/>
      <c r="J16" s="4"/>
      <c r="K16" s="4"/>
      <c r="L16" s="4"/>
      <c r="M16" s="4"/>
      <c r="N16" s="4"/>
      <c r="O16" s="4"/>
      <c r="P16" s="4"/>
      <c r="Q16" s="4"/>
      <c r="R16" s="4"/>
      <c r="S16" s="4"/>
      <c r="T16" s="4"/>
      <c r="U16" s="4"/>
      <c r="V16" s="4"/>
      <c r="W16" s="4"/>
      <c r="X16" s="4"/>
      <c r="Y16" s="4"/>
      <c r="Z16" s="4"/>
      <c r="AA16" s="4"/>
      <c r="AB16" s="4"/>
    </row>
    <row r="17">
      <c r="A17" s="161"/>
      <c r="B17" s="161"/>
      <c r="C17" s="710"/>
      <c r="D17" s="710"/>
      <c r="E17" s="710"/>
      <c r="F17" s="710"/>
      <c r="G17" s="711"/>
      <c r="H17" s="711"/>
      <c r="I17" s="711">
        <f>SUM(I11:I16)</f>
        <v>0</v>
      </c>
      <c r="J17" s="4"/>
      <c r="K17" s="4"/>
      <c r="L17" s="4"/>
      <c r="M17" s="4"/>
      <c r="N17" s="4"/>
      <c r="O17" s="4"/>
      <c r="P17" s="4"/>
      <c r="Q17" s="4"/>
      <c r="R17" s="4"/>
      <c r="S17" s="4"/>
      <c r="T17" s="4"/>
      <c r="U17" s="4"/>
      <c r="V17" s="4"/>
      <c r="W17" s="4"/>
      <c r="X17" s="4"/>
      <c r="Y17" s="4"/>
      <c r="Z17" s="4"/>
      <c r="AA17" s="4"/>
      <c r="AB17" s="4"/>
    </row>
    <row r="18">
      <c r="A18" s="155"/>
      <c r="B18" s="155"/>
      <c r="C18" s="156"/>
      <c r="D18" s="156"/>
      <c r="E18" s="156"/>
      <c r="F18" s="156"/>
      <c r="G18" s="1"/>
      <c r="H18" s="1"/>
      <c r="I18" s="1"/>
      <c r="J18" s="4"/>
      <c r="K18" s="4"/>
      <c r="L18" s="4"/>
      <c r="M18" s="4"/>
      <c r="N18" s="4"/>
      <c r="O18" s="4"/>
      <c r="P18" s="4"/>
      <c r="Q18" s="4"/>
      <c r="R18" s="4"/>
      <c r="S18" s="4"/>
      <c r="T18" s="4"/>
      <c r="U18" s="4"/>
      <c r="V18" s="4"/>
      <c r="W18" s="4"/>
      <c r="X18" s="4"/>
      <c r="Y18" s="4"/>
      <c r="Z18" s="4"/>
      <c r="AA18" s="4"/>
      <c r="AB18" s="4"/>
    </row>
    <row r="19">
      <c r="A19" s="178" t="s">
        <v>742</v>
      </c>
      <c r="B19" s="154"/>
      <c r="C19" s="154"/>
      <c r="D19" s="154"/>
      <c r="E19" s="154"/>
      <c r="F19" s="154"/>
      <c r="G19" s="154"/>
      <c r="H19" s="154"/>
      <c r="I19" s="154"/>
      <c r="J19" s="155"/>
      <c r="K19" s="155"/>
      <c r="L19" s="155"/>
      <c r="M19" s="155"/>
      <c r="N19" s="155"/>
      <c r="O19" s="155"/>
      <c r="P19" s="155"/>
      <c r="Q19" s="155"/>
      <c r="R19" s="155"/>
      <c r="S19" s="155"/>
      <c r="T19" s="155"/>
      <c r="U19" s="155"/>
      <c r="V19" s="155"/>
      <c r="W19" s="155"/>
      <c r="X19" s="155"/>
      <c r="Y19" s="155"/>
      <c r="Z19" s="155"/>
      <c r="AA19" s="155"/>
      <c r="AB19" s="155"/>
    </row>
    <row r="20">
      <c r="A20" s="155"/>
      <c r="B20" s="155"/>
      <c r="C20" s="156"/>
      <c r="D20" s="156"/>
      <c r="E20" s="156"/>
      <c r="F20" s="1"/>
      <c r="G20" s="1"/>
      <c r="H20" s="1"/>
      <c r="I20" s="1"/>
      <c r="J20" s="4"/>
      <c r="K20" s="4"/>
      <c r="L20" s="4"/>
      <c r="M20" s="4"/>
      <c r="N20" s="4"/>
      <c r="O20" s="4"/>
      <c r="P20" s="4"/>
      <c r="Q20" s="4"/>
      <c r="R20" s="4"/>
      <c r="S20" s="4"/>
      <c r="T20" s="4"/>
      <c r="U20" s="4"/>
      <c r="V20" s="4"/>
      <c r="W20" s="4"/>
      <c r="X20" s="4"/>
      <c r="Y20" s="4"/>
      <c r="Z20" s="4"/>
      <c r="AA20" s="4"/>
      <c r="AB20" s="4"/>
    </row>
    <row r="21" ht="15.75" customHeight="1">
      <c r="A21" s="155"/>
      <c r="B21" s="155"/>
      <c r="C21" s="156"/>
      <c r="D21" s="156"/>
      <c r="E21" s="156"/>
      <c r="F21" s="156"/>
      <c r="G21" s="1"/>
      <c r="H21" s="1"/>
      <c r="I21" s="1"/>
      <c r="J21" s="4"/>
      <c r="K21" s="4"/>
      <c r="L21" s="4"/>
      <c r="M21" s="4"/>
      <c r="N21" s="4"/>
      <c r="O21" s="4"/>
      <c r="P21" s="4"/>
      <c r="Q21" s="4"/>
      <c r="R21" s="4"/>
      <c r="S21" s="4"/>
      <c r="T21" s="4"/>
      <c r="U21" s="4"/>
      <c r="V21" s="4"/>
      <c r="W21" s="4"/>
      <c r="X21" s="4"/>
      <c r="Y21" s="4"/>
      <c r="Z21" s="4"/>
      <c r="AA21" s="4"/>
      <c r="AB21" s="4"/>
    </row>
    <row r="22" ht="15.75" customHeight="1">
      <c r="A22" s="155"/>
      <c r="B22" s="155"/>
      <c r="C22" s="156"/>
      <c r="D22" s="156"/>
      <c r="E22" s="156"/>
      <c r="F22" s="1"/>
      <c r="G22" s="1"/>
      <c r="H22" s="1"/>
      <c r="I22" s="1"/>
      <c r="J22" s="4"/>
      <c r="K22" s="4"/>
      <c r="L22" s="4"/>
      <c r="M22" s="4"/>
      <c r="N22" s="4"/>
      <c r="O22" s="4"/>
      <c r="P22" s="4"/>
      <c r="Q22" s="4"/>
      <c r="R22" s="4"/>
      <c r="S22" s="4"/>
      <c r="T22" s="4"/>
      <c r="U22" s="4"/>
      <c r="V22" s="4"/>
      <c r="W22" s="4"/>
      <c r="X22" s="4"/>
      <c r="Y22" s="4"/>
      <c r="Z22" s="4"/>
      <c r="AA22" s="4"/>
      <c r="AB22" s="4"/>
    </row>
    <row r="23" ht="15.75" customHeight="1">
      <c r="A23" s="155"/>
      <c r="B23" s="155"/>
      <c r="C23" s="156"/>
      <c r="D23" s="156"/>
      <c r="E23" s="156"/>
      <c r="F23" s="156"/>
      <c r="G23" s="1"/>
      <c r="H23" s="1"/>
      <c r="I23" s="1"/>
      <c r="J23" s="4"/>
      <c r="K23" s="4"/>
      <c r="L23" s="4"/>
      <c r="M23" s="4"/>
      <c r="N23" s="4"/>
      <c r="O23" s="4"/>
      <c r="P23" s="4"/>
      <c r="Q23" s="4"/>
      <c r="R23" s="4"/>
      <c r="S23" s="4"/>
      <c r="T23" s="4"/>
      <c r="U23" s="4"/>
      <c r="V23" s="4"/>
      <c r="W23" s="4"/>
      <c r="X23" s="4"/>
      <c r="Y23" s="4"/>
      <c r="Z23" s="4"/>
      <c r="AA23" s="4"/>
      <c r="AB23" s="4"/>
    </row>
    <row r="24" ht="15.75" customHeight="1">
      <c r="A24" s="155"/>
      <c r="B24" s="155"/>
      <c r="C24" s="156"/>
      <c r="D24" s="156"/>
      <c r="E24" s="156"/>
      <c r="F24" s="156"/>
      <c r="G24" s="1"/>
      <c r="H24" s="1"/>
      <c r="I24" s="1"/>
      <c r="J24" s="4"/>
      <c r="K24" s="4"/>
      <c r="L24" s="4"/>
      <c r="M24" s="4"/>
      <c r="N24" s="4"/>
      <c r="O24" s="4"/>
      <c r="P24" s="4"/>
      <c r="Q24" s="4"/>
      <c r="R24" s="4"/>
      <c r="S24" s="4"/>
      <c r="T24" s="4"/>
      <c r="U24" s="4"/>
      <c r="V24" s="4"/>
      <c r="W24" s="4"/>
      <c r="X24" s="4"/>
      <c r="Y24" s="4"/>
      <c r="Z24" s="4"/>
      <c r="AA24" s="4"/>
      <c r="AB24" s="4"/>
    </row>
    <row r="25" ht="15.75" customHeight="1">
      <c r="A25" s="155"/>
      <c r="B25" s="155"/>
      <c r="C25" s="156"/>
      <c r="D25" s="156"/>
      <c r="E25" s="156"/>
      <c r="F25" s="156"/>
      <c r="G25" s="1"/>
      <c r="H25" s="1"/>
      <c r="I25" s="1"/>
      <c r="J25" s="4"/>
      <c r="K25" s="4"/>
      <c r="L25" s="4"/>
      <c r="M25" s="4"/>
      <c r="N25" s="4"/>
      <c r="O25" s="4"/>
      <c r="P25" s="4"/>
      <c r="Q25" s="4"/>
      <c r="R25" s="4"/>
      <c r="S25" s="4"/>
      <c r="T25" s="4"/>
      <c r="U25" s="4"/>
      <c r="V25" s="4"/>
      <c r="W25" s="4"/>
      <c r="X25" s="4"/>
      <c r="Y25" s="4"/>
      <c r="Z25" s="4"/>
      <c r="AA25" s="4"/>
      <c r="AB25" s="4"/>
    </row>
    <row r="26" ht="15.75" customHeight="1">
      <c r="A26" s="155"/>
      <c r="B26" s="155"/>
      <c r="C26" s="156"/>
      <c r="D26" s="156"/>
      <c r="E26" s="156"/>
      <c r="F26" s="156"/>
      <c r="G26" s="1"/>
      <c r="H26" s="1"/>
      <c r="I26" s="1"/>
      <c r="J26" s="4"/>
      <c r="K26" s="4"/>
      <c r="L26" s="4"/>
      <c r="M26" s="4"/>
      <c r="N26" s="4"/>
      <c r="O26" s="4"/>
      <c r="P26" s="4"/>
      <c r="Q26" s="4"/>
      <c r="R26" s="4"/>
      <c r="S26" s="4"/>
      <c r="T26" s="4"/>
      <c r="U26" s="4"/>
      <c r="V26" s="4"/>
      <c r="W26" s="4"/>
      <c r="X26" s="4"/>
      <c r="Y26" s="4"/>
      <c r="Z26" s="4"/>
      <c r="AA26" s="4"/>
      <c r="AB26" s="4"/>
    </row>
    <row r="27" ht="15.75" customHeight="1">
      <c r="A27" s="155"/>
      <c r="B27" s="155"/>
      <c r="C27" s="156"/>
      <c r="D27" s="156"/>
      <c r="E27" s="156"/>
      <c r="F27" s="156"/>
      <c r="G27" s="1"/>
      <c r="H27" s="1"/>
      <c r="I27" s="1"/>
      <c r="J27" s="4"/>
      <c r="K27" s="4"/>
      <c r="L27" s="4"/>
      <c r="M27" s="4"/>
      <c r="N27" s="4"/>
      <c r="O27" s="4"/>
      <c r="P27" s="4"/>
      <c r="Q27" s="4"/>
      <c r="R27" s="4"/>
      <c r="S27" s="4"/>
      <c r="T27" s="4"/>
      <c r="U27" s="4"/>
      <c r="V27" s="4"/>
      <c r="W27" s="4"/>
      <c r="X27" s="4"/>
      <c r="Y27" s="4"/>
      <c r="Z27" s="4"/>
      <c r="AA27" s="4"/>
      <c r="AB27" s="4"/>
    </row>
    <row r="28" ht="15.75" customHeight="1">
      <c r="A28" s="155"/>
      <c r="B28" s="155"/>
      <c r="C28" s="156"/>
      <c r="D28" s="156"/>
      <c r="E28" s="156"/>
      <c r="F28" s="156"/>
      <c r="G28" s="1"/>
      <c r="H28" s="1"/>
      <c r="I28" s="1"/>
      <c r="J28" s="4"/>
      <c r="K28" s="4"/>
      <c r="L28" s="4"/>
      <c r="M28" s="4"/>
      <c r="N28" s="4"/>
      <c r="O28" s="4"/>
      <c r="P28" s="4"/>
      <c r="Q28" s="4"/>
      <c r="R28" s="4"/>
      <c r="S28" s="4"/>
      <c r="T28" s="4"/>
      <c r="U28" s="4"/>
      <c r="V28" s="4"/>
      <c r="W28" s="4"/>
      <c r="X28" s="4"/>
      <c r="Y28" s="4"/>
      <c r="Z28" s="4"/>
      <c r="AA28" s="4"/>
      <c r="AB28" s="4"/>
    </row>
    <row r="29" ht="15.75" customHeight="1">
      <c r="A29" s="155"/>
      <c r="B29" s="155"/>
      <c r="C29" s="156"/>
      <c r="D29" s="156"/>
      <c r="E29" s="156"/>
      <c r="F29" s="156"/>
      <c r="G29" s="1"/>
      <c r="H29" s="1"/>
      <c r="I29" s="1"/>
      <c r="J29" s="4"/>
      <c r="K29" s="4"/>
      <c r="L29" s="4"/>
      <c r="M29" s="4"/>
      <c r="N29" s="4"/>
      <c r="O29" s="4"/>
      <c r="P29" s="4"/>
      <c r="Q29" s="4"/>
      <c r="R29" s="4"/>
      <c r="S29" s="4"/>
      <c r="T29" s="4"/>
      <c r="U29" s="4"/>
      <c r="V29" s="4"/>
      <c r="W29" s="4"/>
      <c r="X29" s="4"/>
      <c r="Y29" s="4"/>
      <c r="Z29" s="4"/>
      <c r="AA29" s="4"/>
      <c r="AB29" s="4"/>
    </row>
    <row r="30" ht="15.75" customHeight="1">
      <c r="A30" s="155"/>
      <c r="B30" s="155"/>
      <c r="C30" s="156"/>
      <c r="D30" s="156"/>
      <c r="E30" s="156"/>
      <c r="F30" s="156"/>
      <c r="G30" s="1"/>
      <c r="H30" s="1"/>
      <c r="I30" s="1"/>
      <c r="J30" s="4"/>
      <c r="K30" s="4"/>
      <c r="L30" s="4"/>
      <c r="M30" s="4"/>
      <c r="N30" s="4"/>
      <c r="O30" s="4"/>
      <c r="P30" s="4"/>
      <c r="Q30" s="4"/>
      <c r="R30" s="4"/>
      <c r="S30" s="4"/>
      <c r="T30" s="4"/>
      <c r="U30" s="4"/>
      <c r="V30" s="4"/>
      <c r="W30" s="4"/>
      <c r="X30" s="4"/>
      <c r="Y30" s="4"/>
      <c r="Z30" s="4"/>
      <c r="AA30" s="4"/>
      <c r="AB30" s="4"/>
    </row>
    <row r="31" ht="15.75" customHeight="1">
      <c r="A31" s="155"/>
      <c r="B31" s="155"/>
      <c r="C31" s="156"/>
      <c r="D31" s="156"/>
      <c r="E31" s="156"/>
      <c r="F31" s="156"/>
      <c r="G31" s="1"/>
      <c r="H31" s="1"/>
      <c r="I31" s="1"/>
      <c r="J31" s="4"/>
      <c r="K31" s="4"/>
      <c r="L31" s="4"/>
      <c r="M31" s="4"/>
      <c r="N31" s="4"/>
      <c r="O31" s="4"/>
      <c r="P31" s="4"/>
      <c r="Q31" s="4"/>
      <c r="R31" s="4"/>
      <c r="S31" s="4"/>
      <c r="T31" s="4"/>
      <c r="U31" s="4"/>
      <c r="V31" s="4"/>
      <c r="W31" s="4"/>
      <c r="X31" s="4"/>
      <c r="Y31" s="4"/>
      <c r="Z31" s="4"/>
      <c r="AA31" s="4"/>
      <c r="AB31" s="4"/>
    </row>
    <row r="32" ht="15.75" customHeight="1">
      <c r="A32" s="155"/>
      <c r="B32" s="155"/>
      <c r="C32" s="156"/>
      <c r="D32" s="156"/>
      <c r="E32" s="156"/>
      <c r="F32" s="156"/>
      <c r="G32" s="1"/>
      <c r="H32" s="1"/>
      <c r="I32" s="1"/>
      <c r="J32" s="4"/>
      <c r="K32" s="4"/>
      <c r="L32" s="4"/>
      <c r="M32" s="4"/>
      <c r="N32" s="4"/>
      <c r="O32" s="4"/>
      <c r="P32" s="4"/>
      <c r="Q32" s="4"/>
      <c r="R32" s="4"/>
      <c r="S32" s="4"/>
      <c r="T32" s="4"/>
      <c r="U32" s="4"/>
      <c r="V32" s="4"/>
      <c r="W32" s="4"/>
      <c r="X32" s="4"/>
      <c r="Y32" s="4"/>
      <c r="Z32" s="4"/>
      <c r="AA32" s="4"/>
      <c r="AB32" s="4"/>
    </row>
    <row r="33" ht="15.75" customHeight="1">
      <c r="A33" s="155"/>
      <c r="B33" s="155"/>
      <c r="C33" s="156"/>
      <c r="D33" s="156"/>
      <c r="E33" s="156"/>
      <c r="F33" s="156"/>
      <c r="G33" s="1"/>
      <c r="H33" s="1"/>
      <c r="I33" s="1"/>
      <c r="J33" s="4"/>
      <c r="K33" s="4"/>
      <c r="L33" s="4"/>
      <c r="M33" s="4"/>
      <c r="N33" s="4"/>
      <c r="O33" s="4"/>
      <c r="P33" s="4"/>
      <c r="Q33" s="4"/>
      <c r="R33" s="4"/>
      <c r="S33" s="4"/>
      <c r="T33" s="4"/>
      <c r="U33" s="4"/>
      <c r="V33" s="4"/>
      <c r="W33" s="4"/>
      <c r="X33" s="4"/>
      <c r="Y33" s="4"/>
      <c r="Z33" s="4"/>
      <c r="AA33" s="4"/>
      <c r="AB33" s="4"/>
    </row>
    <row r="34" ht="15.75" customHeight="1">
      <c r="A34" s="155"/>
      <c r="B34" s="155"/>
      <c r="C34" s="156"/>
      <c r="D34" s="156"/>
      <c r="E34" s="156"/>
      <c r="F34" s="156"/>
      <c r="G34" s="1"/>
      <c r="H34" s="1"/>
      <c r="I34" s="1"/>
      <c r="J34" s="4"/>
      <c r="K34" s="4"/>
      <c r="L34" s="4"/>
      <c r="M34" s="4"/>
      <c r="N34" s="4"/>
      <c r="O34" s="4"/>
      <c r="P34" s="4"/>
      <c r="Q34" s="4"/>
      <c r="R34" s="4"/>
      <c r="S34" s="4"/>
      <c r="T34" s="4"/>
      <c r="U34" s="4"/>
      <c r="V34" s="4"/>
      <c r="W34" s="4"/>
      <c r="X34" s="4"/>
      <c r="Y34" s="4"/>
      <c r="Z34" s="4"/>
      <c r="AA34" s="4"/>
      <c r="AB34" s="4"/>
    </row>
    <row r="35" ht="15.75" customHeight="1">
      <c r="A35" s="155"/>
      <c r="B35" s="155"/>
      <c r="C35" s="156"/>
      <c r="D35" s="156"/>
      <c r="E35" s="156"/>
      <c r="F35" s="156"/>
      <c r="G35" s="1"/>
      <c r="H35" s="1"/>
      <c r="I35" s="1"/>
      <c r="J35" s="4"/>
      <c r="K35" s="4"/>
      <c r="L35" s="4"/>
      <c r="M35" s="4"/>
      <c r="N35" s="4"/>
      <c r="O35" s="4"/>
      <c r="P35" s="4"/>
      <c r="Q35" s="4"/>
      <c r="R35" s="4"/>
      <c r="S35" s="4"/>
      <c r="T35" s="4"/>
      <c r="U35" s="4"/>
      <c r="V35" s="4"/>
      <c r="W35" s="4"/>
      <c r="X35" s="4"/>
      <c r="Y35" s="4"/>
      <c r="Z35" s="4"/>
      <c r="AA35" s="4"/>
      <c r="AB35" s="4"/>
    </row>
    <row r="36" ht="15.75" customHeight="1">
      <c r="A36" s="155"/>
      <c r="B36" s="155"/>
      <c r="C36" s="156"/>
      <c r="D36" s="156"/>
      <c r="E36" s="156"/>
      <c r="F36" s="156"/>
      <c r="G36" s="1"/>
      <c r="H36" s="1"/>
      <c r="I36" s="1"/>
      <c r="J36" s="4"/>
      <c r="K36" s="4"/>
      <c r="L36" s="4"/>
      <c r="M36" s="4"/>
      <c r="N36" s="4"/>
      <c r="O36" s="4"/>
      <c r="P36" s="4"/>
      <c r="Q36" s="4"/>
      <c r="R36" s="4"/>
      <c r="S36" s="4"/>
      <c r="T36" s="4"/>
      <c r="U36" s="4"/>
      <c r="V36" s="4"/>
      <c r="W36" s="4"/>
      <c r="X36" s="4"/>
      <c r="Y36" s="4"/>
      <c r="Z36" s="4"/>
      <c r="AA36" s="4"/>
      <c r="AB36" s="4"/>
    </row>
    <row r="37" ht="15.75" customHeight="1">
      <c r="A37" s="155"/>
      <c r="B37" s="155"/>
      <c r="C37" s="156"/>
      <c r="D37" s="156"/>
      <c r="E37" s="156"/>
      <c r="F37" s="156"/>
      <c r="G37" s="1"/>
      <c r="H37" s="1"/>
      <c r="I37" s="1"/>
      <c r="J37" s="4"/>
      <c r="K37" s="4"/>
      <c r="L37" s="4"/>
      <c r="M37" s="4"/>
      <c r="N37" s="4"/>
      <c r="O37" s="4"/>
      <c r="P37" s="4"/>
      <c r="Q37" s="4"/>
      <c r="R37" s="4"/>
      <c r="S37" s="4"/>
      <c r="T37" s="4"/>
      <c r="U37" s="4"/>
      <c r="V37" s="4"/>
      <c r="W37" s="4"/>
      <c r="X37" s="4"/>
      <c r="Y37" s="4"/>
      <c r="Z37" s="4"/>
      <c r="AA37" s="4"/>
      <c r="AB37" s="4"/>
    </row>
    <row r="38" ht="15.75" customHeight="1">
      <c r="A38" s="155"/>
      <c r="B38" s="155"/>
      <c r="C38" s="156"/>
      <c r="D38" s="156"/>
      <c r="E38" s="156"/>
      <c r="F38" s="156"/>
      <c r="G38" s="1"/>
      <c r="H38" s="1"/>
      <c r="I38" s="1"/>
      <c r="J38" s="4"/>
      <c r="K38" s="4"/>
      <c r="L38" s="4"/>
      <c r="M38" s="4"/>
      <c r="N38" s="4"/>
      <c r="O38" s="4"/>
      <c r="P38" s="4"/>
      <c r="Q38" s="4"/>
      <c r="R38" s="4"/>
      <c r="S38" s="4"/>
      <c r="T38" s="4"/>
      <c r="U38" s="4"/>
      <c r="V38" s="4"/>
      <c r="W38" s="4"/>
      <c r="X38" s="4"/>
      <c r="Y38" s="4"/>
      <c r="Z38" s="4"/>
      <c r="AA38" s="4"/>
      <c r="AB38" s="4"/>
    </row>
    <row r="39" ht="15.75" customHeight="1">
      <c r="A39" s="155"/>
      <c r="B39" s="155"/>
      <c r="C39" s="156"/>
      <c r="D39" s="156"/>
      <c r="E39" s="156"/>
      <c r="F39" s="156"/>
      <c r="G39" s="1"/>
      <c r="H39" s="1"/>
      <c r="I39" s="1"/>
      <c r="J39" s="4"/>
      <c r="K39" s="4"/>
      <c r="L39" s="4"/>
      <c r="M39" s="4"/>
      <c r="N39" s="4"/>
      <c r="O39" s="4"/>
      <c r="P39" s="4"/>
      <c r="Q39" s="4"/>
      <c r="R39" s="4"/>
      <c r="S39" s="4"/>
      <c r="T39" s="4"/>
      <c r="U39" s="4"/>
      <c r="V39" s="4"/>
      <c r="W39" s="4"/>
      <c r="X39" s="4"/>
      <c r="Y39" s="4"/>
      <c r="Z39" s="4"/>
      <c r="AA39" s="4"/>
      <c r="AB39" s="4"/>
    </row>
    <row r="40" ht="15.75" customHeight="1">
      <c r="A40" s="155"/>
      <c r="B40" s="155"/>
      <c r="C40" s="156"/>
      <c r="D40" s="156"/>
      <c r="E40" s="156"/>
      <c r="F40" s="156"/>
      <c r="G40" s="1"/>
      <c r="H40" s="1"/>
      <c r="I40" s="1"/>
      <c r="J40" s="4"/>
      <c r="K40" s="4"/>
      <c r="L40" s="4"/>
      <c r="M40" s="4"/>
      <c r="N40" s="4"/>
      <c r="O40" s="4"/>
      <c r="P40" s="4"/>
      <c r="Q40" s="4"/>
      <c r="R40" s="4"/>
      <c r="S40" s="4"/>
      <c r="T40" s="4"/>
      <c r="U40" s="4"/>
      <c r="V40" s="4"/>
      <c r="W40" s="4"/>
      <c r="X40" s="4"/>
      <c r="Y40" s="4"/>
      <c r="Z40" s="4"/>
      <c r="AA40" s="4"/>
      <c r="AB40" s="4"/>
    </row>
    <row r="41" ht="15.75" customHeight="1">
      <c r="A41" s="155"/>
      <c r="B41" s="155"/>
      <c r="C41" s="156"/>
      <c r="D41" s="156"/>
      <c r="E41" s="156"/>
      <c r="F41" s="156"/>
      <c r="G41" s="1"/>
      <c r="H41" s="1"/>
      <c r="I41" s="1"/>
      <c r="J41" s="4"/>
      <c r="K41" s="4"/>
      <c r="L41" s="4"/>
      <c r="M41" s="4"/>
      <c r="N41" s="4"/>
      <c r="O41" s="4"/>
      <c r="P41" s="4"/>
      <c r="Q41" s="4"/>
      <c r="R41" s="4"/>
      <c r="S41" s="4"/>
      <c r="T41" s="4"/>
      <c r="U41" s="4"/>
      <c r="V41" s="4"/>
      <c r="W41" s="4"/>
      <c r="X41" s="4"/>
      <c r="Y41" s="4"/>
      <c r="Z41" s="4"/>
      <c r="AA41" s="4"/>
      <c r="AB41" s="4"/>
    </row>
    <row r="42" ht="15.75" customHeight="1">
      <c r="A42" s="155"/>
      <c r="B42" s="155"/>
      <c r="C42" s="156"/>
      <c r="D42" s="156"/>
      <c r="E42" s="156"/>
      <c r="F42" s="156"/>
      <c r="G42" s="1"/>
      <c r="H42" s="1"/>
      <c r="I42" s="1"/>
      <c r="J42" s="4"/>
      <c r="K42" s="4"/>
      <c r="L42" s="4"/>
      <c r="M42" s="4"/>
      <c r="N42" s="4"/>
      <c r="O42" s="4"/>
      <c r="P42" s="4"/>
      <c r="Q42" s="4"/>
      <c r="R42" s="4"/>
      <c r="S42" s="4"/>
      <c r="T42" s="4"/>
      <c r="U42" s="4"/>
      <c r="V42" s="4"/>
      <c r="W42" s="4"/>
      <c r="X42" s="4"/>
      <c r="Y42" s="4"/>
      <c r="Z42" s="4"/>
      <c r="AA42" s="4"/>
      <c r="AB42" s="4"/>
    </row>
    <row r="43" ht="15.75" customHeight="1">
      <c r="A43" s="155"/>
      <c r="B43" s="155"/>
      <c r="C43" s="156"/>
      <c r="D43" s="156"/>
      <c r="E43" s="156"/>
      <c r="F43" s="156"/>
      <c r="G43" s="1"/>
      <c r="H43" s="1"/>
      <c r="I43" s="1"/>
      <c r="J43" s="4"/>
      <c r="K43" s="4"/>
      <c r="L43" s="4"/>
      <c r="M43" s="4"/>
      <c r="N43" s="4"/>
      <c r="O43" s="4"/>
      <c r="P43" s="4"/>
      <c r="Q43" s="4"/>
      <c r="R43" s="4"/>
      <c r="S43" s="4"/>
      <c r="T43" s="4"/>
      <c r="U43" s="4"/>
      <c r="V43" s="4"/>
      <c r="W43" s="4"/>
      <c r="X43" s="4"/>
      <c r="Y43" s="4"/>
      <c r="Z43" s="4"/>
      <c r="AA43" s="4"/>
      <c r="AB43" s="4"/>
    </row>
    <row r="44" ht="15.75" customHeight="1">
      <c r="A44" s="155"/>
      <c r="B44" s="155"/>
      <c r="C44" s="156"/>
      <c r="D44" s="156"/>
      <c r="E44" s="156"/>
      <c r="F44" s="156"/>
      <c r="G44" s="1"/>
      <c r="H44" s="1"/>
      <c r="I44" s="1"/>
      <c r="J44" s="4"/>
      <c r="K44" s="4"/>
      <c r="L44" s="4"/>
      <c r="M44" s="4"/>
      <c r="N44" s="4"/>
      <c r="O44" s="4"/>
      <c r="P44" s="4"/>
      <c r="Q44" s="4"/>
      <c r="R44" s="4"/>
      <c r="S44" s="4"/>
      <c r="T44" s="4"/>
      <c r="U44" s="4"/>
      <c r="V44" s="4"/>
      <c r="W44" s="4"/>
      <c r="X44" s="4"/>
      <c r="Y44" s="4"/>
      <c r="Z44" s="4"/>
      <c r="AA44" s="4"/>
      <c r="AB44" s="4"/>
    </row>
    <row r="45" ht="15.75" customHeight="1">
      <c r="A45" s="155"/>
      <c r="B45" s="155"/>
      <c r="C45" s="156"/>
      <c r="D45" s="156"/>
      <c r="E45" s="156"/>
      <c r="F45" s="156"/>
      <c r="G45" s="1"/>
      <c r="H45" s="1"/>
      <c r="I45" s="1"/>
      <c r="J45" s="4"/>
      <c r="K45" s="4"/>
      <c r="L45" s="4"/>
      <c r="M45" s="4"/>
      <c r="N45" s="4"/>
      <c r="O45" s="4"/>
      <c r="P45" s="4"/>
      <c r="Q45" s="4"/>
      <c r="R45" s="4"/>
      <c r="S45" s="4"/>
      <c r="T45" s="4"/>
      <c r="U45" s="4"/>
      <c r="V45" s="4"/>
      <c r="W45" s="4"/>
      <c r="X45" s="4"/>
      <c r="Y45" s="4"/>
      <c r="Z45" s="4"/>
      <c r="AA45" s="4"/>
      <c r="AB45" s="4"/>
    </row>
    <row r="46" ht="15.75" customHeight="1">
      <c r="A46" s="155"/>
      <c r="B46" s="155"/>
      <c r="C46" s="156"/>
      <c r="D46" s="156"/>
      <c r="E46" s="156"/>
      <c r="F46" s="156"/>
      <c r="G46" s="1"/>
      <c r="H46" s="1"/>
      <c r="I46" s="1"/>
      <c r="J46" s="4"/>
      <c r="K46" s="4"/>
      <c r="L46" s="4"/>
      <c r="M46" s="4"/>
      <c r="N46" s="4"/>
      <c r="O46" s="4"/>
      <c r="P46" s="4"/>
      <c r="Q46" s="4"/>
      <c r="R46" s="4"/>
      <c r="S46" s="4"/>
      <c r="T46" s="4"/>
      <c r="U46" s="4"/>
      <c r="V46" s="4"/>
      <c r="W46" s="4"/>
      <c r="X46" s="4"/>
      <c r="Y46" s="4"/>
      <c r="Z46" s="4"/>
      <c r="AA46" s="4"/>
      <c r="AB46" s="4"/>
    </row>
    <row r="47" ht="15.75" customHeight="1">
      <c r="A47" s="155"/>
      <c r="B47" s="155"/>
      <c r="C47" s="156"/>
      <c r="D47" s="156"/>
      <c r="E47" s="156"/>
      <c r="F47" s="156"/>
      <c r="G47" s="1"/>
      <c r="H47" s="1"/>
      <c r="I47" s="1"/>
      <c r="J47" s="4"/>
      <c r="K47" s="4"/>
      <c r="L47" s="4"/>
      <c r="M47" s="4"/>
      <c r="N47" s="4"/>
      <c r="O47" s="4"/>
      <c r="P47" s="4"/>
      <c r="Q47" s="4"/>
      <c r="R47" s="4"/>
      <c r="S47" s="4"/>
      <c r="T47" s="4"/>
      <c r="U47" s="4"/>
      <c r="V47" s="4"/>
      <c r="W47" s="4"/>
      <c r="X47" s="4"/>
      <c r="Y47" s="4"/>
      <c r="Z47" s="4"/>
      <c r="AA47" s="4"/>
      <c r="AB47" s="4"/>
    </row>
    <row r="48" ht="15.75" customHeight="1">
      <c r="A48" s="155"/>
      <c r="B48" s="155"/>
      <c r="C48" s="156"/>
      <c r="D48" s="156"/>
      <c r="E48" s="156"/>
      <c r="F48" s="156"/>
      <c r="G48" s="1"/>
      <c r="H48" s="1"/>
      <c r="I48" s="1"/>
      <c r="J48" s="4"/>
      <c r="K48" s="4"/>
      <c r="L48" s="4"/>
      <c r="M48" s="4"/>
      <c r="N48" s="4"/>
      <c r="O48" s="4"/>
      <c r="P48" s="4"/>
      <c r="Q48" s="4"/>
      <c r="R48" s="4"/>
      <c r="S48" s="4"/>
      <c r="T48" s="4"/>
      <c r="U48" s="4"/>
      <c r="V48" s="4"/>
      <c r="W48" s="4"/>
      <c r="X48" s="4"/>
      <c r="Y48" s="4"/>
      <c r="Z48" s="4"/>
      <c r="AA48" s="4"/>
      <c r="AB48" s="4"/>
    </row>
    <row r="49" ht="15.75" customHeight="1">
      <c r="A49" s="155"/>
      <c r="B49" s="155"/>
      <c r="C49" s="156"/>
      <c r="D49" s="156"/>
      <c r="E49" s="156"/>
      <c r="F49" s="156"/>
      <c r="G49" s="1"/>
      <c r="H49" s="1"/>
      <c r="I49" s="1"/>
      <c r="J49" s="4"/>
      <c r="K49" s="4"/>
      <c r="L49" s="4"/>
      <c r="M49" s="4"/>
      <c r="N49" s="4"/>
      <c r="O49" s="4"/>
      <c r="P49" s="4"/>
      <c r="Q49" s="4"/>
      <c r="R49" s="4"/>
      <c r="S49" s="4"/>
      <c r="T49" s="4"/>
      <c r="U49" s="4"/>
      <c r="V49" s="4"/>
      <c r="W49" s="4"/>
      <c r="X49" s="4"/>
      <c r="Y49" s="4"/>
      <c r="Z49" s="4"/>
      <c r="AA49" s="4"/>
      <c r="AB49" s="4"/>
    </row>
    <row r="50" ht="15.75" customHeight="1">
      <c r="A50" s="155"/>
      <c r="B50" s="155"/>
      <c r="C50" s="156"/>
      <c r="D50" s="156"/>
      <c r="E50" s="156"/>
      <c r="F50" s="156"/>
      <c r="G50" s="1"/>
      <c r="H50" s="1"/>
      <c r="I50" s="1"/>
      <c r="J50" s="4"/>
      <c r="K50" s="4"/>
      <c r="L50" s="4"/>
      <c r="M50" s="4"/>
      <c r="N50" s="4"/>
      <c r="O50" s="4"/>
      <c r="P50" s="4"/>
      <c r="Q50" s="4"/>
      <c r="R50" s="4"/>
      <c r="S50" s="4"/>
      <c r="T50" s="4"/>
      <c r="U50" s="4"/>
      <c r="V50" s="4"/>
      <c r="W50" s="4"/>
      <c r="X50" s="4"/>
      <c r="Y50" s="4"/>
      <c r="Z50" s="4"/>
      <c r="AA50" s="4"/>
      <c r="AB50" s="4"/>
    </row>
    <row r="51" ht="15.75" customHeight="1">
      <c r="A51" s="155"/>
      <c r="B51" s="155"/>
      <c r="C51" s="156"/>
      <c r="D51" s="156"/>
      <c r="E51" s="156"/>
      <c r="F51" s="156"/>
      <c r="G51" s="1"/>
      <c r="H51" s="1"/>
      <c r="I51" s="1"/>
      <c r="J51" s="4"/>
      <c r="K51" s="4"/>
      <c r="L51" s="4"/>
      <c r="M51" s="4"/>
      <c r="N51" s="4"/>
      <c r="O51" s="4"/>
      <c r="P51" s="4"/>
      <c r="Q51" s="4"/>
      <c r="R51" s="4"/>
      <c r="S51" s="4"/>
      <c r="T51" s="4"/>
      <c r="U51" s="4"/>
      <c r="V51" s="4"/>
      <c r="W51" s="4"/>
      <c r="X51" s="4"/>
      <c r="Y51" s="4"/>
      <c r="Z51" s="4"/>
      <c r="AA51" s="4"/>
      <c r="AB51" s="4"/>
    </row>
    <row r="52" ht="15.75" customHeight="1">
      <c r="A52" s="155"/>
      <c r="B52" s="155"/>
      <c r="C52" s="156"/>
      <c r="D52" s="156"/>
      <c r="E52" s="156"/>
      <c r="F52" s="156"/>
      <c r="G52" s="1"/>
      <c r="H52" s="1"/>
      <c r="I52" s="1"/>
      <c r="J52" s="4"/>
      <c r="K52" s="4"/>
      <c r="L52" s="4"/>
      <c r="M52" s="4"/>
      <c r="N52" s="4"/>
      <c r="O52" s="4"/>
      <c r="P52" s="4"/>
      <c r="Q52" s="4"/>
      <c r="R52" s="4"/>
      <c r="S52" s="4"/>
      <c r="T52" s="4"/>
      <c r="U52" s="4"/>
      <c r="V52" s="4"/>
      <c r="W52" s="4"/>
      <c r="X52" s="4"/>
      <c r="Y52" s="4"/>
      <c r="Z52" s="4"/>
      <c r="AA52" s="4"/>
      <c r="AB52" s="4"/>
    </row>
    <row r="53" ht="15.75" customHeight="1">
      <c r="A53" s="155"/>
      <c r="B53" s="155"/>
      <c r="C53" s="156"/>
      <c r="D53" s="156"/>
      <c r="E53" s="156"/>
      <c r="F53" s="156"/>
      <c r="G53" s="1"/>
      <c r="H53" s="1"/>
      <c r="I53" s="1"/>
      <c r="J53" s="4"/>
      <c r="K53" s="4"/>
      <c r="L53" s="4"/>
      <c r="M53" s="4"/>
      <c r="N53" s="4"/>
      <c r="O53" s="4"/>
      <c r="P53" s="4"/>
      <c r="Q53" s="4"/>
      <c r="R53" s="4"/>
      <c r="S53" s="4"/>
      <c r="T53" s="4"/>
      <c r="U53" s="4"/>
      <c r="V53" s="4"/>
      <c r="W53" s="4"/>
      <c r="X53" s="4"/>
      <c r="Y53" s="4"/>
      <c r="Z53" s="4"/>
      <c r="AA53" s="4"/>
      <c r="AB53" s="4"/>
    </row>
    <row r="54" ht="15.75" customHeight="1">
      <c r="A54" s="155"/>
      <c r="B54" s="155"/>
      <c r="C54" s="156"/>
      <c r="D54" s="156"/>
      <c r="E54" s="156"/>
      <c r="F54" s="156"/>
      <c r="G54" s="1"/>
      <c r="H54" s="1"/>
      <c r="I54" s="1"/>
      <c r="J54" s="4"/>
      <c r="K54" s="4"/>
      <c r="L54" s="4"/>
      <c r="M54" s="4"/>
      <c r="N54" s="4"/>
      <c r="O54" s="4"/>
      <c r="P54" s="4"/>
      <c r="Q54" s="4"/>
      <c r="R54" s="4"/>
      <c r="S54" s="4"/>
      <c r="T54" s="4"/>
      <c r="U54" s="4"/>
      <c r="V54" s="4"/>
      <c r="W54" s="4"/>
      <c r="X54" s="4"/>
      <c r="Y54" s="4"/>
      <c r="Z54" s="4"/>
      <c r="AA54" s="4"/>
      <c r="AB54" s="4"/>
    </row>
    <row r="55" ht="15.75" customHeight="1">
      <c r="A55" s="155"/>
      <c r="B55" s="155"/>
      <c r="C55" s="156"/>
      <c r="D55" s="156"/>
      <c r="E55" s="156"/>
      <c r="F55" s="156"/>
      <c r="G55" s="1"/>
      <c r="H55" s="1"/>
      <c r="I55" s="1"/>
      <c r="J55" s="4"/>
      <c r="K55" s="4"/>
      <c r="L55" s="4"/>
      <c r="M55" s="4"/>
      <c r="N55" s="4"/>
      <c r="O55" s="4"/>
      <c r="P55" s="4"/>
      <c r="Q55" s="4"/>
      <c r="R55" s="4"/>
      <c r="S55" s="4"/>
      <c r="T55" s="4"/>
      <c r="U55" s="4"/>
      <c r="V55" s="4"/>
      <c r="W55" s="4"/>
      <c r="X55" s="4"/>
      <c r="Y55" s="4"/>
      <c r="Z55" s="4"/>
      <c r="AA55" s="4"/>
      <c r="AB55" s="4"/>
    </row>
    <row r="56" ht="15.75" customHeight="1">
      <c r="A56" s="155"/>
      <c r="B56" s="155"/>
      <c r="C56" s="156"/>
      <c r="D56" s="156"/>
      <c r="E56" s="156"/>
      <c r="F56" s="156"/>
      <c r="G56" s="1"/>
      <c r="H56" s="1"/>
      <c r="I56" s="1"/>
      <c r="J56" s="4"/>
      <c r="K56" s="4"/>
      <c r="L56" s="4"/>
      <c r="M56" s="4"/>
      <c r="N56" s="4"/>
      <c r="O56" s="4"/>
      <c r="P56" s="4"/>
      <c r="Q56" s="4"/>
      <c r="R56" s="4"/>
      <c r="S56" s="4"/>
      <c r="T56" s="4"/>
      <c r="U56" s="4"/>
      <c r="V56" s="4"/>
      <c r="W56" s="4"/>
      <c r="X56" s="4"/>
      <c r="Y56" s="4"/>
      <c r="Z56" s="4"/>
      <c r="AA56" s="4"/>
      <c r="AB56" s="4"/>
    </row>
    <row r="57" ht="15.75" customHeight="1">
      <c r="A57" s="155"/>
      <c r="B57" s="155"/>
      <c r="C57" s="156"/>
      <c r="D57" s="156"/>
      <c r="E57" s="156"/>
      <c r="F57" s="156"/>
      <c r="G57" s="1"/>
      <c r="H57" s="1"/>
      <c r="I57" s="1"/>
      <c r="J57" s="4"/>
      <c r="K57" s="4"/>
      <c r="L57" s="4"/>
      <c r="M57" s="4"/>
      <c r="N57" s="4"/>
      <c r="O57" s="4"/>
      <c r="P57" s="4"/>
      <c r="Q57" s="4"/>
      <c r="R57" s="4"/>
      <c r="S57" s="4"/>
      <c r="T57" s="4"/>
      <c r="U57" s="4"/>
      <c r="V57" s="4"/>
      <c r="W57" s="4"/>
      <c r="X57" s="4"/>
      <c r="Y57" s="4"/>
      <c r="Z57" s="4"/>
      <c r="AA57" s="4"/>
      <c r="AB57" s="4"/>
    </row>
    <row r="58" ht="15.75" customHeight="1">
      <c r="A58" s="155"/>
      <c r="B58" s="155"/>
      <c r="C58" s="156"/>
      <c r="D58" s="156"/>
      <c r="E58" s="156"/>
      <c r="F58" s="156"/>
      <c r="G58" s="1"/>
      <c r="H58" s="1"/>
      <c r="I58" s="1"/>
      <c r="J58" s="4"/>
      <c r="K58" s="4"/>
      <c r="L58" s="4"/>
      <c r="M58" s="4"/>
      <c r="N58" s="4"/>
      <c r="O58" s="4"/>
      <c r="P58" s="4"/>
      <c r="Q58" s="4"/>
      <c r="R58" s="4"/>
      <c r="S58" s="4"/>
      <c r="T58" s="4"/>
      <c r="U58" s="4"/>
      <c r="V58" s="4"/>
      <c r="W58" s="4"/>
      <c r="X58" s="4"/>
      <c r="Y58" s="4"/>
      <c r="Z58" s="4"/>
      <c r="AA58" s="4"/>
      <c r="AB58" s="4"/>
    </row>
    <row r="59" ht="15.75" customHeight="1">
      <c r="A59" s="155"/>
      <c r="B59" s="155"/>
      <c r="C59" s="156"/>
      <c r="D59" s="156"/>
      <c r="E59" s="156"/>
      <c r="F59" s="156"/>
      <c r="G59" s="1"/>
      <c r="H59" s="1"/>
      <c r="I59" s="1"/>
      <c r="J59" s="4"/>
      <c r="K59" s="4"/>
      <c r="L59" s="4"/>
      <c r="M59" s="4"/>
      <c r="N59" s="4"/>
      <c r="O59" s="4"/>
      <c r="P59" s="4"/>
      <c r="Q59" s="4"/>
      <c r="R59" s="4"/>
      <c r="S59" s="4"/>
      <c r="T59" s="4"/>
      <c r="U59" s="4"/>
      <c r="V59" s="4"/>
      <c r="W59" s="4"/>
      <c r="X59" s="4"/>
      <c r="Y59" s="4"/>
      <c r="Z59" s="4"/>
      <c r="AA59" s="4"/>
      <c r="AB59" s="4"/>
    </row>
    <row r="60" ht="15.75" customHeight="1">
      <c r="A60" s="155"/>
      <c r="B60" s="155"/>
      <c r="C60" s="156"/>
      <c r="D60" s="156"/>
      <c r="E60" s="156"/>
      <c r="F60" s="156"/>
      <c r="G60" s="1"/>
      <c r="H60" s="1"/>
      <c r="I60" s="1"/>
      <c r="J60" s="4"/>
      <c r="K60" s="4"/>
      <c r="L60" s="4"/>
      <c r="M60" s="4"/>
      <c r="N60" s="4"/>
      <c r="O60" s="4"/>
      <c r="P60" s="4"/>
      <c r="Q60" s="4"/>
      <c r="R60" s="4"/>
      <c r="S60" s="4"/>
      <c r="T60" s="4"/>
      <c r="U60" s="4"/>
      <c r="V60" s="4"/>
      <c r="W60" s="4"/>
      <c r="X60" s="4"/>
      <c r="Y60" s="4"/>
      <c r="Z60" s="4"/>
      <c r="AA60" s="4"/>
      <c r="AB60" s="4"/>
    </row>
    <row r="61" ht="15.75" customHeight="1">
      <c r="A61" s="155"/>
      <c r="B61" s="155"/>
      <c r="C61" s="156"/>
      <c r="D61" s="156"/>
      <c r="E61" s="156"/>
      <c r="F61" s="156"/>
      <c r="G61" s="1"/>
      <c r="H61" s="1"/>
      <c r="I61" s="1"/>
      <c r="J61" s="4"/>
      <c r="K61" s="4"/>
      <c r="L61" s="4"/>
      <c r="M61" s="4"/>
      <c r="N61" s="4"/>
      <c r="O61" s="4"/>
      <c r="P61" s="4"/>
      <c r="Q61" s="4"/>
      <c r="R61" s="4"/>
      <c r="S61" s="4"/>
      <c r="T61" s="4"/>
      <c r="U61" s="4"/>
      <c r="V61" s="4"/>
      <c r="W61" s="4"/>
      <c r="X61" s="4"/>
      <c r="Y61" s="4"/>
      <c r="Z61" s="4"/>
      <c r="AA61" s="4"/>
      <c r="AB61" s="4"/>
    </row>
    <row r="62" ht="15.75" customHeight="1">
      <c r="A62" s="155"/>
      <c r="B62" s="155"/>
      <c r="C62" s="156"/>
      <c r="D62" s="156"/>
      <c r="E62" s="156"/>
      <c r="F62" s="156"/>
      <c r="G62" s="1"/>
      <c r="H62" s="1"/>
      <c r="I62" s="1"/>
      <c r="J62" s="4"/>
      <c r="K62" s="4"/>
      <c r="L62" s="4"/>
      <c r="M62" s="4"/>
      <c r="N62" s="4"/>
      <c r="O62" s="4"/>
      <c r="P62" s="4"/>
      <c r="Q62" s="4"/>
      <c r="R62" s="4"/>
      <c r="S62" s="4"/>
      <c r="T62" s="4"/>
      <c r="U62" s="4"/>
      <c r="V62" s="4"/>
      <c r="W62" s="4"/>
      <c r="X62" s="4"/>
      <c r="Y62" s="4"/>
      <c r="Z62" s="4"/>
      <c r="AA62" s="4"/>
      <c r="AB62" s="4"/>
    </row>
    <row r="63" ht="15.75" customHeight="1">
      <c r="A63" s="155"/>
      <c r="B63" s="155"/>
      <c r="C63" s="156"/>
      <c r="D63" s="156"/>
      <c r="E63" s="156"/>
      <c r="F63" s="156"/>
      <c r="G63" s="1"/>
      <c r="H63" s="1"/>
      <c r="I63" s="1"/>
      <c r="J63" s="4"/>
      <c r="K63" s="4"/>
      <c r="L63" s="4"/>
      <c r="M63" s="4"/>
      <c r="N63" s="4"/>
      <c r="O63" s="4"/>
      <c r="P63" s="4"/>
      <c r="Q63" s="4"/>
      <c r="R63" s="4"/>
      <c r="S63" s="4"/>
      <c r="T63" s="4"/>
      <c r="U63" s="4"/>
      <c r="V63" s="4"/>
      <c r="W63" s="4"/>
      <c r="X63" s="4"/>
      <c r="Y63" s="4"/>
      <c r="Z63" s="4"/>
      <c r="AA63" s="4"/>
      <c r="AB63" s="4"/>
    </row>
    <row r="64" ht="15.75" customHeight="1">
      <c r="A64" s="155"/>
      <c r="B64" s="155"/>
      <c r="C64" s="156"/>
      <c r="D64" s="156"/>
      <c r="E64" s="156"/>
      <c r="F64" s="156"/>
      <c r="G64" s="1"/>
      <c r="H64" s="1"/>
      <c r="I64" s="1"/>
      <c r="J64" s="4"/>
      <c r="K64" s="4"/>
      <c r="L64" s="4"/>
      <c r="M64" s="4"/>
      <c r="N64" s="4"/>
      <c r="O64" s="4"/>
      <c r="P64" s="4"/>
      <c r="Q64" s="4"/>
      <c r="R64" s="4"/>
      <c r="S64" s="4"/>
      <c r="T64" s="4"/>
      <c r="U64" s="4"/>
      <c r="V64" s="4"/>
      <c r="W64" s="4"/>
      <c r="X64" s="4"/>
      <c r="Y64" s="4"/>
      <c r="Z64" s="4"/>
      <c r="AA64" s="4"/>
      <c r="AB64" s="4"/>
    </row>
    <row r="65" ht="15.75" customHeight="1">
      <c r="A65" s="155"/>
      <c r="B65" s="155"/>
      <c r="C65" s="156"/>
      <c r="D65" s="156"/>
      <c r="E65" s="156"/>
      <c r="F65" s="156"/>
      <c r="G65" s="1"/>
      <c r="H65" s="1"/>
      <c r="I65" s="1"/>
      <c r="J65" s="4"/>
      <c r="K65" s="4"/>
      <c r="L65" s="4"/>
      <c r="M65" s="4"/>
      <c r="N65" s="4"/>
      <c r="O65" s="4"/>
      <c r="P65" s="4"/>
      <c r="Q65" s="4"/>
      <c r="R65" s="4"/>
      <c r="S65" s="4"/>
      <c r="T65" s="4"/>
      <c r="U65" s="4"/>
      <c r="V65" s="4"/>
      <c r="W65" s="4"/>
      <c r="X65" s="4"/>
      <c r="Y65" s="4"/>
      <c r="Z65" s="4"/>
      <c r="AA65" s="4"/>
      <c r="AB65" s="4"/>
    </row>
    <row r="66" ht="15.75" customHeight="1">
      <c r="A66" s="155"/>
      <c r="B66" s="155"/>
      <c r="C66" s="156"/>
      <c r="D66" s="156"/>
      <c r="E66" s="156"/>
      <c r="F66" s="156"/>
      <c r="G66" s="1"/>
      <c r="H66" s="1"/>
      <c r="I66" s="1"/>
      <c r="J66" s="4"/>
      <c r="K66" s="4"/>
      <c r="L66" s="4"/>
      <c r="M66" s="4"/>
      <c r="N66" s="4"/>
      <c r="O66" s="4"/>
      <c r="P66" s="4"/>
      <c r="Q66" s="4"/>
      <c r="R66" s="4"/>
      <c r="S66" s="4"/>
      <c r="T66" s="4"/>
      <c r="U66" s="4"/>
      <c r="V66" s="4"/>
      <c r="W66" s="4"/>
      <c r="X66" s="4"/>
      <c r="Y66" s="4"/>
      <c r="Z66" s="4"/>
      <c r="AA66" s="4"/>
      <c r="AB66" s="4"/>
    </row>
    <row r="67" ht="15.75" customHeight="1">
      <c r="A67" s="155"/>
      <c r="B67" s="155"/>
      <c r="C67" s="156"/>
      <c r="D67" s="156"/>
      <c r="E67" s="156"/>
      <c r="F67" s="156"/>
      <c r="G67" s="1"/>
      <c r="H67" s="1"/>
      <c r="I67" s="1"/>
      <c r="J67" s="4"/>
      <c r="K67" s="4"/>
      <c r="L67" s="4"/>
      <c r="M67" s="4"/>
      <c r="N67" s="4"/>
      <c r="O67" s="4"/>
      <c r="P67" s="4"/>
      <c r="Q67" s="4"/>
      <c r="R67" s="4"/>
      <c r="S67" s="4"/>
      <c r="T67" s="4"/>
      <c r="U67" s="4"/>
      <c r="V67" s="4"/>
      <c r="W67" s="4"/>
      <c r="X67" s="4"/>
      <c r="Y67" s="4"/>
      <c r="Z67" s="4"/>
      <c r="AA67" s="4"/>
      <c r="AB67" s="4"/>
    </row>
    <row r="68" ht="15.75" customHeight="1">
      <c r="A68" s="155"/>
      <c r="B68" s="155"/>
      <c r="C68" s="156"/>
      <c r="D68" s="156"/>
      <c r="E68" s="156"/>
      <c r="F68" s="156"/>
      <c r="G68" s="1"/>
      <c r="H68" s="1"/>
      <c r="I68" s="1"/>
      <c r="J68" s="4"/>
      <c r="K68" s="4"/>
      <c r="L68" s="4"/>
      <c r="M68" s="4"/>
      <c r="N68" s="4"/>
      <c r="O68" s="4"/>
      <c r="P68" s="4"/>
      <c r="Q68" s="4"/>
      <c r="R68" s="4"/>
      <c r="S68" s="4"/>
      <c r="T68" s="4"/>
      <c r="U68" s="4"/>
      <c r="V68" s="4"/>
      <c r="W68" s="4"/>
      <c r="X68" s="4"/>
      <c r="Y68" s="4"/>
      <c r="Z68" s="4"/>
      <c r="AA68" s="4"/>
      <c r="AB68" s="4"/>
    </row>
    <row r="69" ht="15.75" customHeight="1">
      <c r="A69" s="155"/>
      <c r="B69" s="155"/>
      <c r="C69" s="156"/>
      <c r="D69" s="156"/>
      <c r="E69" s="156"/>
      <c r="F69" s="156"/>
      <c r="G69" s="1"/>
      <c r="H69" s="1"/>
      <c r="I69" s="1"/>
      <c r="J69" s="4"/>
      <c r="K69" s="4"/>
      <c r="L69" s="4"/>
      <c r="M69" s="4"/>
      <c r="N69" s="4"/>
      <c r="O69" s="4"/>
      <c r="P69" s="4"/>
      <c r="Q69" s="4"/>
      <c r="R69" s="4"/>
      <c r="S69" s="4"/>
      <c r="T69" s="4"/>
      <c r="U69" s="4"/>
      <c r="V69" s="4"/>
      <c r="W69" s="4"/>
      <c r="X69" s="4"/>
      <c r="Y69" s="4"/>
      <c r="Z69" s="4"/>
      <c r="AA69" s="4"/>
      <c r="AB69" s="4"/>
    </row>
    <row r="70" ht="15.75" customHeight="1">
      <c r="A70" s="155"/>
      <c r="B70" s="155"/>
      <c r="C70" s="156"/>
      <c r="D70" s="156"/>
      <c r="E70" s="156"/>
      <c r="F70" s="156"/>
      <c r="G70" s="1"/>
      <c r="H70" s="1"/>
      <c r="I70" s="1"/>
      <c r="J70" s="4"/>
      <c r="K70" s="4"/>
      <c r="L70" s="4"/>
      <c r="M70" s="4"/>
      <c r="N70" s="4"/>
      <c r="O70" s="4"/>
      <c r="P70" s="4"/>
      <c r="Q70" s="4"/>
      <c r="R70" s="4"/>
      <c r="S70" s="4"/>
      <c r="T70" s="4"/>
      <c r="U70" s="4"/>
      <c r="V70" s="4"/>
      <c r="W70" s="4"/>
      <c r="X70" s="4"/>
      <c r="Y70" s="4"/>
      <c r="Z70" s="4"/>
      <c r="AA70" s="4"/>
      <c r="AB70" s="4"/>
    </row>
    <row r="71" ht="15.75" customHeight="1">
      <c r="A71" s="155"/>
      <c r="B71" s="155"/>
      <c r="C71" s="156"/>
      <c r="D71" s="156"/>
      <c r="E71" s="156"/>
      <c r="F71" s="156"/>
      <c r="G71" s="1"/>
      <c r="H71" s="1"/>
      <c r="I71" s="1"/>
      <c r="J71" s="4"/>
      <c r="K71" s="4"/>
      <c r="L71" s="4"/>
      <c r="M71" s="4"/>
      <c r="N71" s="4"/>
      <c r="O71" s="4"/>
      <c r="P71" s="4"/>
      <c r="Q71" s="4"/>
      <c r="R71" s="4"/>
      <c r="S71" s="4"/>
      <c r="T71" s="4"/>
      <c r="U71" s="4"/>
      <c r="V71" s="4"/>
      <c r="W71" s="4"/>
      <c r="X71" s="4"/>
      <c r="Y71" s="4"/>
      <c r="Z71" s="4"/>
      <c r="AA71" s="4"/>
      <c r="AB71" s="4"/>
    </row>
    <row r="72" ht="15.75" customHeight="1">
      <c r="A72" s="155"/>
      <c r="B72" s="155"/>
      <c r="C72" s="156"/>
      <c r="D72" s="156"/>
      <c r="E72" s="156"/>
      <c r="F72" s="156"/>
      <c r="G72" s="1"/>
      <c r="H72" s="1"/>
      <c r="I72" s="1"/>
      <c r="J72" s="4"/>
      <c r="K72" s="4"/>
      <c r="L72" s="4"/>
      <c r="M72" s="4"/>
      <c r="N72" s="4"/>
      <c r="O72" s="4"/>
      <c r="P72" s="4"/>
      <c r="Q72" s="4"/>
      <c r="R72" s="4"/>
      <c r="S72" s="4"/>
      <c r="T72" s="4"/>
      <c r="U72" s="4"/>
      <c r="V72" s="4"/>
      <c r="W72" s="4"/>
      <c r="X72" s="4"/>
      <c r="Y72" s="4"/>
      <c r="Z72" s="4"/>
      <c r="AA72" s="4"/>
      <c r="AB72" s="4"/>
    </row>
    <row r="73" ht="15.75" customHeight="1">
      <c r="A73" s="155"/>
      <c r="B73" s="155"/>
      <c r="C73" s="156"/>
      <c r="D73" s="156"/>
      <c r="E73" s="156"/>
      <c r="F73" s="156"/>
      <c r="G73" s="1"/>
      <c r="H73" s="1"/>
      <c r="I73" s="1"/>
      <c r="J73" s="4"/>
      <c r="K73" s="4"/>
      <c r="L73" s="4"/>
      <c r="M73" s="4"/>
      <c r="N73" s="4"/>
      <c r="O73" s="4"/>
      <c r="P73" s="4"/>
      <c r="Q73" s="4"/>
      <c r="R73" s="4"/>
      <c r="S73" s="4"/>
      <c r="T73" s="4"/>
      <c r="U73" s="4"/>
      <c r="V73" s="4"/>
      <c r="W73" s="4"/>
      <c r="X73" s="4"/>
      <c r="Y73" s="4"/>
      <c r="Z73" s="4"/>
      <c r="AA73" s="4"/>
      <c r="AB73" s="4"/>
    </row>
    <row r="74" ht="15.75" customHeight="1">
      <c r="A74" s="155"/>
      <c r="B74" s="155"/>
      <c r="C74" s="156"/>
      <c r="D74" s="156"/>
      <c r="E74" s="156"/>
      <c r="F74" s="156"/>
      <c r="G74" s="1"/>
      <c r="H74" s="1"/>
      <c r="I74" s="1"/>
      <c r="J74" s="4"/>
      <c r="K74" s="4"/>
      <c r="L74" s="4"/>
      <c r="M74" s="4"/>
      <c r="N74" s="4"/>
      <c r="O74" s="4"/>
      <c r="P74" s="4"/>
      <c r="Q74" s="4"/>
      <c r="R74" s="4"/>
      <c r="S74" s="4"/>
      <c r="T74" s="4"/>
      <c r="U74" s="4"/>
      <c r="V74" s="4"/>
      <c r="W74" s="4"/>
      <c r="X74" s="4"/>
      <c r="Y74" s="4"/>
      <c r="Z74" s="4"/>
      <c r="AA74" s="4"/>
      <c r="AB74" s="4"/>
    </row>
    <row r="75" ht="15.75" customHeight="1">
      <c r="A75" s="155"/>
      <c r="B75" s="155"/>
      <c r="C75" s="156"/>
      <c r="D75" s="156"/>
      <c r="E75" s="156"/>
      <c r="F75" s="156"/>
      <c r="G75" s="1"/>
      <c r="H75" s="1"/>
      <c r="I75" s="1"/>
      <c r="J75" s="4"/>
      <c r="K75" s="4"/>
      <c r="L75" s="4"/>
      <c r="M75" s="4"/>
      <c r="N75" s="4"/>
      <c r="O75" s="4"/>
      <c r="P75" s="4"/>
      <c r="Q75" s="4"/>
      <c r="R75" s="4"/>
      <c r="S75" s="4"/>
      <c r="T75" s="4"/>
      <c r="U75" s="4"/>
      <c r="V75" s="4"/>
      <c r="W75" s="4"/>
      <c r="X75" s="4"/>
      <c r="Y75" s="4"/>
      <c r="Z75" s="4"/>
      <c r="AA75" s="4"/>
      <c r="AB75" s="4"/>
    </row>
    <row r="76" ht="15.75" customHeight="1">
      <c r="A76" s="155"/>
      <c r="B76" s="155"/>
      <c r="C76" s="156"/>
      <c r="D76" s="156"/>
      <c r="E76" s="156"/>
      <c r="F76" s="156"/>
      <c r="G76" s="1"/>
      <c r="H76" s="1"/>
      <c r="I76" s="1"/>
      <c r="J76" s="4"/>
      <c r="K76" s="4"/>
      <c r="L76" s="4"/>
      <c r="M76" s="4"/>
      <c r="N76" s="4"/>
      <c r="O76" s="4"/>
      <c r="P76" s="4"/>
      <c r="Q76" s="4"/>
      <c r="R76" s="4"/>
      <c r="S76" s="4"/>
      <c r="T76" s="4"/>
      <c r="U76" s="4"/>
      <c r="V76" s="4"/>
      <c r="W76" s="4"/>
      <c r="X76" s="4"/>
      <c r="Y76" s="4"/>
      <c r="Z76" s="4"/>
      <c r="AA76" s="4"/>
      <c r="AB76" s="4"/>
    </row>
    <row r="77" ht="15.75" customHeight="1">
      <c r="A77" s="155"/>
      <c r="B77" s="155"/>
      <c r="C77" s="156"/>
      <c r="D77" s="156"/>
      <c r="E77" s="156"/>
      <c r="F77" s="156"/>
      <c r="G77" s="1"/>
      <c r="H77" s="1"/>
      <c r="I77" s="1"/>
      <c r="J77" s="4"/>
      <c r="K77" s="4"/>
      <c r="L77" s="4"/>
      <c r="M77" s="4"/>
      <c r="N77" s="4"/>
      <c r="O77" s="4"/>
      <c r="P77" s="4"/>
      <c r="Q77" s="4"/>
      <c r="R77" s="4"/>
      <c r="S77" s="4"/>
      <c r="T77" s="4"/>
      <c r="U77" s="4"/>
      <c r="V77" s="4"/>
      <c r="W77" s="4"/>
      <c r="X77" s="4"/>
      <c r="Y77" s="4"/>
      <c r="Z77" s="4"/>
      <c r="AA77" s="4"/>
      <c r="AB77" s="4"/>
    </row>
    <row r="78" ht="15.75" customHeight="1">
      <c r="A78" s="155"/>
      <c r="B78" s="155"/>
      <c r="C78" s="156"/>
      <c r="D78" s="156"/>
      <c r="E78" s="156"/>
      <c r="F78" s="156"/>
      <c r="G78" s="1"/>
      <c r="H78" s="1"/>
      <c r="I78" s="1"/>
      <c r="J78" s="4"/>
      <c r="K78" s="4"/>
      <c r="L78" s="4"/>
      <c r="M78" s="4"/>
      <c r="N78" s="4"/>
      <c r="O78" s="4"/>
      <c r="P78" s="4"/>
      <c r="Q78" s="4"/>
      <c r="R78" s="4"/>
      <c r="S78" s="4"/>
      <c r="T78" s="4"/>
      <c r="U78" s="4"/>
      <c r="V78" s="4"/>
      <c r="W78" s="4"/>
      <c r="X78" s="4"/>
      <c r="Y78" s="4"/>
      <c r="Z78" s="4"/>
      <c r="AA78" s="4"/>
      <c r="AB78" s="4"/>
    </row>
    <row r="79" ht="15.75" customHeight="1">
      <c r="A79" s="155"/>
      <c r="B79" s="155"/>
      <c r="C79" s="156"/>
      <c r="D79" s="156"/>
      <c r="E79" s="156"/>
      <c r="F79" s="156"/>
      <c r="G79" s="1"/>
      <c r="H79" s="1"/>
      <c r="I79" s="1"/>
      <c r="J79" s="4"/>
      <c r="K79" s="4"/>
      <c r="L79" s="4"/>
      <c r="M79" s="4"/>
      <c r="N79" s="4"/>
      <c r="O79" s="4"/>
      <c r="P79" s="4"/>
      <c r="Q79" s="4"/>
      <c r="R79" s="4"/>
      <c r="S79" s="4"/>
      <c r="T79" s="4"/>
      <c r="U79" s="4"/>
      <c r="V79" s="4"/>
      <c r="W79" s="4"/>
      <c r="X79" s="4"/>
      <c r="Y79" s="4"/>
      <c r="Z79" s="4"/>
      <c r="AA79" s="4"/>
      <c r="AB79" s="4"/>
    </row>
    <row r="80" ht="15.75" customHeight="1">
      <c r="A80" s="155"/>
      <c r="B80" s="155"/>
      <c r="C80" s="156"/>
      <c r="D80" s="156"/>
      <c r="E80" s="156"/>
      <c r="F80" s="156"/>
      <c r="G80" s="1"/>
      <c r="H80" s="1"/>
      <c r="I80" s="1"/>
      <c r="J80" s="4"/>
      <c r="K80" s="4"/>
      <c r="L80" s="4"/>
      <c r="M80" s="4"/>
      <c r="N80" s="4"/>
      <c r="O80" s="4"/>
      <c r="P80" s="4"/>
      <c r="Q80" s="4"/>
      <c r="R80" s="4"/>
      <c r="S80" s="4"/>
      <c r="T80" s="4"/>
      <c r="U80" s="4"/>
      <c r="V80" s="4"/>
      <c r="W80" s="4"/>
      <c r="X80" s="4"/>
      <c r="Y80" s="4"/>
      <c r="Z80" s="4"/>
      <c r="AA80" s="4"/>
      <c r="AB80" s="4"/>
    </row>
    <row r="81" ht="15.75" customHeight="1">
      <c r="A81" s="155"/>
      <c r="B81" s="155"/>
      <c r="C81" s="156"/>
      <c r="D81" s="156"/>
      <c r="E81" s="156"/>
      <c r="F81" s="156"/>
      <c r="G81" s="1"/>
      <c r="H81" s="1"/>
      <c r="I81" s="1"/>
      <c r="J81" s="4"/>
      <c r="K81" s="4"/>
      <c r="L81" s="4"/>
      <c r="M81" s="4"/>
      <c r="N81" s="4"/>
      <c r="O81" s="4"/>
      <c r="P81" s="4"/>
      <c r="Q81" s="4"/>
      <c r="R81" s="4"/>
      <c r="S81" s="4"/>
      <c r="T81" s="4"/>
      <c r="U81" s="4"/>
      <c r="V81" s="4"/>
      <c r="W81" s="4"/>
      <c r="X81" s="4"/>
      <c r="Y81" s="4"/>
      <c r="Z81" s="4"/>
      <c r="AA81" s="4"/>
      <c r="AB81" s="4"/>
    </row>
    <row r="82" ht="15.75" customHeight="1">
      <c r="A82" s="155"/>
      <c r="B82" s="155"/>
      <c r="C82" s="156"/>
      <c r="D82" s="156"/>
      <c r="E82" s="156"/>
      <c r="F82" s="156"/>
      <c r="G82" s="1"/>
      <c r="H82" s="1"/>
      <c r="I82" s="1"/>
      <c r="J82" s="4"/>
      <c r="K82" s="4"/>
      <c r="L82" s="4"/>
      <c r="M82" s="4"/>
      <c r="N82" s="4"/>
      <c r="O82" s="4"/>
      <c r="P82" s="4"/>
      <c r="Q82" s="4"/>
      <c r="R82" s="4"/>
      <c r="S82" s="4"/>
      <c r="T82" s="4"/>
      <c r="U82" s="4"/>
      <c r="V82" s="4"/>
      <c r="W82" s="4"/>
      <c r="X82" s="4"/>
      <c r="Y82" s="4"/>
      <c r="Z82" s="4"/>
      <c r="AA82" s="4"/>
      <c r="AB82" s="4"/>
    </row>
    <row r="83" ht="15.75" customHeight="1">
      <c r="A83" s="155"/>
      <c r="B83" s="155"/>
      <c r="C83" s="156"/>
      <c r="D83" s="156"/>
      <c r="E83" s="156"/>
      <c r="F83" s="156"/>
      <c r="G83" s="1"/>
      <c r="H83" s="1"/>
      <c r="I83" s="1"/>
      <c r="J83" s="4"/>
      <c r="K83" s="4"/>
      <c r="L83" s="4"/>
      <c r="M83" s="4"/>
      <c r="N83" s="4"/>
      <c r="O83" s="4"/>
      <c r="P83" s="4"/>
      <c r="Q83" s="4"/>
      <c r="R83" s="4"/>
      <c r="S83" s="4"/>
      <c r="T83" s="4"/>
      <c r="U83" s="4"/>
      <c r="V83" s="4"/>
      <c r="W83" s="4"/>
      <c r="X83" s="4"/>
      <c r="Y83" s="4"/>
      <c r="Z83" s="4"/>
      <c r="AA83" s="4"/>
      <c r="AB83" s="4"/>
    </row>
    <row r="84" ht="15.75" customHeight="1">
      <c r="A84" s="155"/>
      <c r="B84" s="155"/>
      <c r="C84" s="156"/>
      <c r="D84" s="156"/>
      <c r="E84" s="156"/>
      <c r="F84" s="156"/>
      <c r="G84" s="1"/>
      <c r="H84" s="1"/>
      <c r="I84" s="1"/>
      <c r="J84" s="4"/>
      <c r="K84" s="4"/>
      <c r="L84" s="4"/>
      <c r="M84" s="4"/>
      <c r="N84" s="4"/>
      <c r="O84" s="4"/>
      <c r="P84" s="4"/>
      <c r="Q84" s="4"/>
      <c r="R84" s="4"/>
      <c r="S84" s="4"/>
      <c r="T84" s="4"/>
      <c r="U84" s="4"/>
      <c r="V84" s="4"/>
      <c r="W84" s="4"/>
      <c r="X84" s="4"/>
      <c r="Y84" s="4"/>
      <c r="Z84" s="4"/>
      <c r="AA84" s="4"/>
      <c r="AB84" s="4"/>
    </row>
    <row r="85" ht="15.75" customHeight="1">
      <c r="A85" s="155"/>
      <c r="B85" s="155"/>
      <c r="C85" s="156"/>
      <c r="D85" s="156"/>
      <c r="E85" s="156"/>
      <c r="F85" s="156"/>
      <c r="G85" s="1"/>
      <c r="H85" s="1"/>
      <c r="I85" s="1"/>
      <c r="J85" s="4"/>
      <c r="K85" s="4"/>
      <c r="L85" s="4"/>
      <c r="M85" s="4"/>
      <c r="N85" s="4"/>
      <c r="O85" s="4"/>
      <c r="P85" s="4"/>
      <c r="Q85" s="4"/>
      <c r="R85" s="4"/>
      <c r="S85" s="4"/>
      <c r="T85" s="4"/>
      <c r="U85" s="4"/>
      <c r="V85" s="4"/>
      <c r="W85" s="4"/>
      <c r="X85" s="4"/>
      <c r="Y85" s="4"/>
      <c r="Z85" s="4"/>
      <c r="AA85" s="4"/>
      <c r="AB85" s="4"/>
    </row>
    <row r="86" ht="15.75" customHeight="1">
      <c r="A86" s="155"/>
      <c r="B86" s="155"/>
      <c r="C86" s="156"/>
      <c r="D86" s="156"/>
      <c r="E86" s="156"/>
      <c r="F86" s="156"/>
      <c r="G86" s="1"/>
      <c r="H86" s="1"/>
      <c r="I86" s="1"/>
      <c r="J86" s="4"/>
      <c r="K86" s="4"/>
      <c r="L86" s="4"/>
      <c r="M86" s="4"/>
      <c r="N86" s="4"/>
      <c r="O86" s="4"/>
      <c r="P86" s="4"/>
      <c r="Q86" s="4"/>
      <c r="R86" s="4"/>
      <c r="S86" s="4"/>
      <c r="T86" s="4"/>
      <c r="U86" s="4"/>
      <c r="V86" s="4"/>
      <c r="W86" s="4"/>
      <c r="X86" s="4"/>
      <c r="Y86" s="4"/>
      <c r="Z86" s="4"/>
      <c r="AA86" s="4"/>
      <c r="AB86" s="4"/>
    </row>
    <row r="87" ht="15.75" customHeight="1">
      <c r="A87" s="155"/>
      <c r="B87" s="155"/>
      <c r="C87" s="156"/>
      <c r="D87" s="156"/>
      <c r="E87" s="156"/>
      <c r="F87" s="156"/>
      <c r="G87" s="1"/>
      <c r="H87" s="1"/>
      <c r="I87" s="1"/>
      <c r="J87" s="4"/>
      <c r="K87" s="4"/>
      <c r="L87" s="4"/>
      <c r="M87" s="4"/>
      <c r="N87" s="4"/>
      <c r="O87" s="4"/>
      <c r="P87" s="4"/>
      <c r="Q87" s="4"/>
      <c r="R87" s="4"/>
      <c r="S87" s="4"/>
      <c r="T87" s="4"/>
      <c r="U87" s="4"/>
      <c r="V87" s="4"/>
      <c r="W87" s="4"/>
      <c r="X87" s="4"/>
      <c r="Y87" s="4"/>
      <c r="Z87" s="4"/>
      <c r="AA87" s="4"/>
      <c r="AB87" s="4"/>
    </row>
    <row r="88" ht="15.75" customHeight="1">
      <c r="A88" s="155"/>
      <c r="B88" s="155"/>
      <c r="C88" s="156"/>
      <c r="D88" s="156"/>
      <c r="E88" s="156"/>
      <c r="F88" s="156"/>
      <c r="G88" s="1"/>
      <c r="H88" s="1"/>
      <c r="I88" s="1"/>
      <c r="J88" s="4"/>
      <c r="K88" s="4"/>
      <c r="L88" s="4"/>
      <c r="M88" s="4"/>
      <c r="N88" s="4"/>
      <c r="O88" s="4"/>
      <c r="P88" s="4"/>
      <c r="Q88" s="4"/>
      <c r="R88" s="4"/>
      <c r="S88" s="4"/>
      <c r="T88" s="4"/>
      <c r="U88" s="4"/>
      <c r="V88" s="4"/>
      <c r="W88" s="4"/>
      <c r="X88" s="4"/>
      <c r="Y88" s="4"/>
      <c r="Z88" s="4"/>
      <c r="AA88" s="4"/>
      <c r="AB88" s="4"/>
    </row>
    <row r="89" ht="15.75" customHeight="1">
      <c r="A89" s="155"/>
      <c r="B89" s="155"/>
      <c r="C89" s="156"/>
      <c r="D89" s="156"/>
      <c r="E89" s="156"/>
      <c r="F89" s="156"/>
      <c r="G89" s="1"/>
      <c r="H89" s="1"/>
      <c r="I89" s="1"/>
      <c r="J89" s="4"/>
      <c r="K89" s="4"/>
      <c r="L89" s="4"/>
      <c r="M89" s="4"/>
      <c r="N89" s="4"/>
      <c r="O89" s="4"/>
      <c r="P89" s="4"/>
      <c r="Q89" s="4"/>
      <c r="R89" s="4"/>
      <c r="S89" s="4"/>
      <c r="T89" s="4"/>
      <c r="U89" s="4"/>
      <c r="V89" s="4"/>
      <c r="W89" s="4"/>
      <c r="X89" s="4"/>
      <c r="Y89" s="4"/>
      <c r="Z89" s="4"/>
      <c r="AA89" s="4"/>
      <c r="AB89" s="4"/>
    </row>
    <row r="90" ht="15.75" customHeight="1">
      <c r="A90" s="155"/>
      <c r="B90" s="155"/>
      <c r="C90" s="156"/>
      <c r="D90" s="156"/>
      <c r="E90" s="156"/>
      <c r="F90" s="156"/>
      <c r="G90" s="1"/>
      <c r="H90" s="1"/>
      <c r="I90" s="1"/>
      <c r="J90" s="4"/>
      <c r="K90" s="4"/>
      <c r="L90" s="4"/>
      <c r="M90" s="4"/>
      <c r="N90" s="4"/>
      <c r="O90" s="4"/>
      <c r="P90" s="4"/>
      <c r="Q90" s="4"/>
      <c r="R90" s="4"/>
      <c r="S90" s="4"/>
      <c r="T90" s="4"/>
      <c r="U90" s="4"/>
      <c r="V90" s="4"/>
      <c r="W90" s="4"/>
      <c r="X90" s="4"/>
      <c r="Y90" s="4"/>
      <c r="Z90" s="4"/>
      <c r="AA90" s="4"/>
      <c r="AB90" s="4"/>
    </row>
    <row r="91" ht="15.75" customHeight="1">
      <c r="A91" s="155"/>
      <c r="B91" s="155"/>
      <c r="C91" s="156"/>
      <c r="D91" s="156"/>
      <c r="E91" s="156"/>
      <c r="F91" s="156"/>
      <c r="G91" s="1"/>
      <c r="H91" s="1"/>
      <c r="I91" s="1"/>
      <c r="J91" s="4"/>
      <c r="K91" s="4"/>
      <c r="L91" s="4"/>
      <c r="M91" s="4"/>
      <c r="N91" s="4"/>
      <c r="O91" s="4"/>
      <c r="P91" s="4"/>
      <c r="Q91" s="4"/>
      <c r="R91" s="4"/>
      <c r="S91" s="4"/>
      <c r="T91" s="4"/>
      <c r="U91" s="4"/>
      <c r="V91" s="4"/>
      <c r="W91" s="4"/>
      <c r="X91" s="4"/>
      <c r="Y91" s="4"/>
      <c r="Z91" s="4"/>
      <c r="AA91" s="4"/>
      <c r="AB91" s="4"/>
    </row>
    <row r="92" ht="15.75" customHeight="1">
      <c r="A92" s="155"/>
      <c r="B92" s="155"/>
      <c r="C92" s="156"/>
      <c r="D92" s="156"/>
      <c r="E92" s="156"/>
      <c r="F92" s="156"/>
      <c r="G92" s="1"/>
      <c r="H92" s="1"/>
      <c r="I92" s="1"/>
      <c r="J92" s="4"/>
      <c r="K92" s="4"/>
      <c r="L92" s="4"/>
      <c r="M92" s="4"/>
      <c r="N92" s="4"/>
      <c r="O92" s="4"/>
      <c r="P92" s="4"/>
      <c r="Q92" s="4"/>
      <c r="R92" s="4"/>
      <c r="S92" s="4"/>
      <c r="T92" s="4"/>
      <c r="U92" s="4"/>
      <c r="V92" s="4"/>
      <c r="W92" s="4"/>
      <c r="X92" s="4"/>
      <c r="Y92" s="4"/>
      <c r="Z92" s="4"/>
      <c r="AA92" s="4"/>
      <c r="AB92" s="4"/>
    </row>
    <row r="93" ht="15.75" customHeight="1">
      <c r="A93" s="155"/>
      <c r="B93" s="155"/>
      <c r="C93" s="156"/>
      <c r="D93" s="156"/>
      <c r="E93" s="156"/>
      <c r="F93" s="156"/>
      <c r="G93" s="1"/>
      <c r="H93" s="1"/>
      <c r="I93" s="1"/>
      <c r="J93" s="4"/>
      <c r="K93" s="4"/>
      <c r="L93" s="4"/>
      <c r="M93" s="4"/>
      <c r="N93" s="4"/>
      <c r="O93" s="4"/>
      <c r="P93" s="4"/>
      <c r="Q93" s="4"/>
      <c r="R93" s="4"/>
      <c r="S93" s="4"/>
      <c r="T93" s="4"/>
      <c r="U93" s="4"/>
      <c r="V93" s="4"/>
      <c r="W93" s="4"/>
      <c r="X93" s="4"/>
      <c r="Y93" s="4"/>
      <c r="Z93" s="4"/>
      <c r="AA93" s="4"/>
      <c r="AB93" s="4"/>
    </row>
    <row r="94" ht="15.75" customHeight="1">
      <c r="A94" s="155"/>
      <c r="B94" s="155"/>
      <c r="C94" s="156"/>
      <c r="D94" s="156"/>
      <c r="E94" s="156"/>
      <c r="F94" s="156"/>
      <c r="G94" s="1"/>
      <c r="H94" s="1"/>
      <c r="I94" s="1"/>
      <c r="J94" s="4"/>
      <c r="K94" s="4"/>
      <c r="L94" s="4"/>
      <c r="M94" s="4"/>
      <c r="N94" s="4"/>
      <c r="O94" s="4"/>
      <c r="P94" s="4"/>
      <c r="Q94" s="4"/>
      <c r="R94" s="4"/>
      <c r="S94" s="4"/>
      <c r="T94" s="4"/>
      <c r="U94" s="4"/>
      <c r="V94" s="4"/>
      <c r="W94" s="4"/>
      <c r="X94" s="4"/>
      <c r="Y94" s="4"/>
      <c r="Z94" s="4"/>
      <c r="AA94" s="4"/>
      <c r="AB94" s="4"/>
    </row>
    <row r="95" ht="15.75" customHeight="1">
      <c r="A95" s="155"/>
      <c r="B95" s="155"/>
      <c r="C95" s="156"/>
      <c r="D95" s="156"/>
      <c r="E95" s="156"/>
      <c r="F95" s="156"/>
      <c r="G95" s="1"/>
      <c r="H95" s="1"/>
      <c r="I95" s="1"/>
      <c r="J95" s="4"/>
      <c r="K95" s="4"/>
      <c r="L95" s="4"/>
      <c r="M95" s="4"/>
      <c r="N95" s="4"/>
      <c r="O95" s="4"/>
      <c r="P95" s="4"/>
      <c r="Q95" s="4"/>
      <c r="R95" s="4"/>
      <c r="S95" s="4"/>
      <c r="T95" s="4"/>
      <c r="U95" s="4"/>
      <c r="V95" s="4"/>
      <c r="W95" s="4"/>
      <c r="X95" s="4"/>
      <c r="Y95" s="4"/>
      <c r="Z95" s="4"/>
      <c r="AA95" s="4"/>
      <c r="AB95" s="4"/>
    </row>
    <row r="96" ht="15.75" customHeight="1">
      <c r="A96" s="155"/>
      <c r="B96" s="155"/>
      <c r="C96" s="156"/>
      <c r="D96" s="156"/>
      <c r="E96" s="156"/>
      <c r="F96" s="156"/>
      <c r="G96" s="1"/>
      <c r="H96" s="1"/>
      <c r="I96" s="1"/>
      <c r="J96" s="4"/>
      <c r="K96" s="4"/>
      <c r="L96" s="4"/>
      <c r="M96" s="4"/>
      <c r="N96" s="4"/>
      <c r="O96" s="4"/>
      <c r="P96" s="4"/>
      <c r="Q96" s="4"/>
      <c r="R96" s="4"/>
      <c r="S96" s="4"/>
      <c r="T96" s="4"/>
      <c r="U96" s="4"/>
      <c r="V96" s="4"/>
      <c r="W96" s="4"/>
      <c r="X96" s="4"/>
      <c r="Y96" s="4"/>
      <c r="Z96" s="4"/>
      <c r="AA96" s="4"/>
      <c r="AB96" s="4"/>
    </row>
    <row r="97" ht="15.75" customHeight="1">
      <c r="A97" s="155"/>
      <c r="B97" s="155"/>
      <c r="C97" s="156"/>
      <c r="D97" s="156"/>
      <c r="E97" s="156"/>
      <c r="F97" s="156"/>
      <c r="G97" s="1"/>
      <c r="H97" s="1"/>
      <c r="I97" s="1"/>
      <c r="J97" s="4"/>
      <c r="K97" s="4"/>
      <c r="L97" s="4"/>
      <c r="M97" s="4"/>
      <c r="N97" s="4"/>
      <c r="O97" s="4"/>
      <c r="P97" s="4"/>
      <c r="Q97" s="4"/>
      <c r="R97" s="4"/>
      <c r="S97" s="4"/>
      <c r="T97" s="4"/>
      <c r="U97" s="4"/>
      <c r="V97" s="4"/>
      <c r="W97" s="4"/>
      <c r="X97" s="4"/>
      <c r="Y97" s="4"/>
      <c r="Z97" s="4"/>
      <c r="AA97" s="4"/>
      <c r="AB97" s="4"/>
    </row>
    <row r="98" ht="15.75" customHeight="1">
      <c r="A98" s="155"/>
      <c r="B98" s="155"/>
      <c r="C98" s="156"/>
      <c r="D98" s="156"/>
      <c r="E98" s="156"/>
      <c r="F98" s="156"/>
      <c r="G98" s="1"/>
      <c r="H98" s="1"/>
      <c r="I98" s="1"/>
      <c r="J98" s="4"/>
      <c r="K98" s="4"/>
      <c r="L98" s="4"/>
      <c r="M98" s="4"/>
      <c r="N98" s="4"/>
      <c r="O98" s="4"/>
      <c r="P98" s="4"/>
      <c r="Q98" s="4"/>
      <c r="R98" s="4"/>
      <c r="S98" s="4"/>
      <c r="T98" s="4"/>
      <c r="U98" s="4"/>
      <c r="V98" s="4"/>
      <c r="W98" s="4"/>
      <c r="X98" s="4"/>
      <c r="Y98" s="4"/>
      <c r="Z98" s="4"/>
      <c r="AA98" s="4"/>
      <c r="AB98" s="4"/>
    </row>
    <row r="99" ht="15.75" customHeight="1">
      <c r="A99" s="155"/>
      <c r="B99" s="155"/>
      <c r="C99" s="156"/>
      <c r="D99" s="156"/>
      <c r="E99" s="156"/>
      <c r="F99" s="156"/>
      <c r="G99" s="1"/>
      <c r="H99" s="1"/>
      <c r="I99" s="1"/>
      <c r="J99" s="4"/>
      <c r="K99" s="4"/>
      <c r="L99" s="4"/>
      <c r="M99" s="4"/>
      <c r="N99" s="4"/>
      <c r="O99" s="4"/>
      <c r="P99" s="4"/>
      <c r="Q99" s="4"/>
      <c r="R99" s="4"/>
      <c r="S99" s="4"/>
      <c r="T99" s="4"/>
      <c r="U99" s="4"/>
      <c r="V99" s="4"/>
      <c r="W99" s="4"/>
      <c r="X99" s="4"/>
      <c r="Y99" s="4"/>
      <c r="Z99" s="4"/>
      <c r="AA99" s="4"/>
      <c r="AB99" s="4"/>
    </row>
    <row r="100" ht="15.75" customHeight="1">
      <c r="A100" s="155"/>
      <c r="B100" s="155"/>
      <c r="C100" s="156"/>
      <c r="D100" s="156"/>
      <c r="E100" s="156"/>
      <c r="F100" s="156"/>
      <c r="G100" s="1"/>
      <c r="H100" s="1"/>
      <c r="I100" s="1"/>
      <c r="J100" s="4"/>
      <c r="K100" s="4"/>
      <c r="L100" s="4"/>
      <c r="M100" s="4"/>
      <c r="N100" s="4"/>
      <c r="O100" s="4"/>
      <c r="P100" s="4"/>
      <c r="Q100" s="4"/>
      <c r="R100" s="4"/>
      <c r="S100" s="4"/>
      <c r="T100" s="4"/>
      <c r="U100" s="4"/>
      <c r="V100" s="4"/>
      <c r="W100" s="4"/>
      <c r="X100" s="4"/>
      <c r="Y100" s="4"/>
      <c r="Z100" s="4"/>
      <c r="AA100" s="4"/>
      <c r="AB100" s="4"/>
    </row>
    <row r="101" ht="15.75" customHeight="1">
      <c r="A101" s="155"/>
      <c r="B101" s="155"/>
      <c r="C101" s="156"/>
      <c r="D101" s="156"/>
      <c r="E101" s="156"/>
      <c r="F101" s="156"/>
      <c r="G101" s="1"/>
      <c r="H101" s="1"/>
      <c r="I101" s="1"/>
      <c r="J101" s="4"/>
      <c r="K101" s="4"/>
      <c r="L101" s="4"/>
      <c r="M101" s="4"/>
      <c r="N101" s="4"/>
      <c r="O101" s="4"/>
      <c r="P101" s="4"/>
      <c r="Q101" s="4"/>
      <c r="R101" s="4"/>
      <c r="S101" s="4"/>
      <c r="T101" s="4"/>
      <c r="U101" s="4"/>
      <c r="V101" s="4"/>
      <c r="W101" s="4"/>
      <c r="X101" s="4"/>
      <c r="Y101" s="4"/>
      <c r="Z101" s="4"/>
      <c r="AA101" s="4"/>
      <c r="AB101" s="4"/>
    </row>
    <row r="102" ht="15.75" customHeight="1">
      <c r="A102" s="155"/>
      <c r="B102" s="155"/>
      <c r="C102" s="156"/>
      <c r="D102" s="156"/>
      <c r="E102" s="156"/>
      <c r="F102" s="156"/>
      <c r="G102" s="1"/>
      <c r="H102" s="1"/>
      <c r="I102" s="1"/>
      <c r="J102" s="4"/>
      <c r="K102" s="4"/>
      <c r="L102" s="4"/>
      <c r="M102" s="4"/>
      <c r="N102" s="4"/>
      <c r="O102" s="4"/>
      <c r="P102" s="4"/>
      <c r="Q102" s="4"/>
      <c r="R102" s="4"/>
      <c r="S102" s="4"/>
      <c r="T102" s="4"/>
      <c r="U102" s="4"/>
      <c r="V102" s="4"/>
      <c r="W102" s="4"/>
      <c r="X102" s="4"/>
      <c r="Y102" s="4"/>
      <c r="Z102" s="4"/>
      <c r="AA102" s="4"/>
      <c r="AB102" s="4"/>
    </row>
    <row r="103" ht="15.75" customHeight="1">
      <c r="A103" s="155"/>
      <c r="B103" s="155"/>
      <c r="C103" s="156"/>
      <c r="D103" s="156"/>
      <c r="E103" s="156"/>
      <c r="F103" s="156"/>
      <c r="G103" s="1"/>
      <c r="H103" s="1"/>
      <c r="I103" s="1"/>
      <c r="J103" s="4"/>
      <c r="K103" s="4"/>
      <c r="L103" s="4"/>
      <c r="M103" s="4"/>
      <c r="N103" s="4"/>
      <c r="O103" s="4"/>
      <c r="P103" s="4"/>
      <c r="Q103" s="4"/>
      <c r="R103" s="4"/>
      <c r="S103" s="4"/>
      <c r="T103" s="4"/>
      <c r="U103" s="4"/>
      <c r="V103" s="4"/>
      <c r="W103" s="4"/>
      <c r="X103" s="4"/>
      <c r="Y103" s="4"/>
      <c r="Z103" s="4"/>
      <c r="AA103" s="4"/>
      <c r="AB103" s="4"/>
    </row>
    <row r="104" ht="15.75" customHeight="1">
      <c r="A104" s="155"/>
      <c r="B104" s="155"/>
      <c r="C104" s="156"/>
      <c r="D104" s="156"/>
      <c r="E104" s="156"/>
      <c r="F104" s="156"/>
      <c r="G104" s="1"/>
      <c r="H104" s="1"/>
      <c r="I104" s="1"/>
      <c r="J104" s="4"/>
      <c r="K104" s="4"/>
      <c r="L104" s="4"/>
      <c r="M104" s="4"/>
      <c r="N104" s="4"/>
      <c r="O104" s="4"/>
      <c r="P104" s="4"/>
      <c r="Q104" s="4"/>
      <c r="R104" s="4"/>
      <c r="S104" s="4"/>
      <c r="T104" s="4"/>
      <c r="U104" s="4"/>
      <c r="V104" s="4"/>
      <c r="W104" s="4"/>
      <c r="X104" s="4"/>
      <c r="Y104" s="4"/>
      <c r="Z104" s="4"/>
      <c r="AA104" s="4"/>
      <c r="AB104" s="4"/>
    </row>
    <row r="105" ht="15.75" customHeight="1">
      <c r="A105" s="155"/>
      <c r="B105" s="155"/>
      <c r="C105" s="156"/>
      <c r="D105" s="156"/>
      <c r="E105" s="156"/>
      <c r="F105" s="156"/>
      <c r="G105" s="1"/>
      <c r="H105" s="1"/>
      <c r="I105" s="1"/>
      <c r="J105" s="4"/>
      <c r="K105" s="4"/>
      <c r="L105" s="4"/>
      <c r="M105" s="4"/>
      <c r="N105" s="4"/>
      <c r="O105" s="4"/>
      <c r="P105" s="4"/>
      <c r="Q105" s="4"/>
      <c r="R105" s="4"/>
      <c r="S105" s="4"/>
      <c r="T105" s="4"/>
      <c r="U105" s="4"/>
      <c r="V105" s="4"/>
      <c r="W105" s="4"/>
      <c r="X105" s="4"/>
      <c r="Y105" s="4"/>
      <c r="Z105" s="4"/>
      <c r="AA105" s="4"/>
      <c r="AB105" s="4"/>
    </row>
    <row r="106" ht="15.75" customHeight="1">
      <c r="A106" s="155"/>
      <c r="B106" s="155"/>
      <c r="C106" s="156"/>
      <c r="D106" s="156"/>
      <c r="E106" s="156"/>
      <c r="F106" s="156"/>
      <c r="G106" s="1"/>
      <c r="H106" s="1"/>
      <c r="I106" s="1"/>
      <c r="J106" s="4"/>
      <c r="K106" s="4"/>
      <c r="L106" s="4"/>
      <c r="M106" s="4"/>
      <c r="N106" s="4"/>
      <c r="O106" s="4"/>
      <c r="P106" s="4"/>
      <c r="Q106" s="4"/>
      <c r="R106" s="4"/>
      <c r="S106" s="4"/>
      <c r="T106" s="4"/>
      <c r="U106" s="4"/>
      <c r="V106" s="4"/>
      <c r="W106" s="4"/>
      <c r="X106" s="4"/>
      <c r="Y106" s="4"/>
      <c r="Z106" s="4"/>
      <c r="AA106" s="4"/>
      <c r="AB106" s="4"/>
    </row>
    <row r="107" ht="15.75" customHeight="1">
      <c r="A107" s="155"/>
      <c r="B107" s="155"/>
      <c r="C107" s="156"/>
      <c r="D107" s="156"/>
      <c r="E107" s="156"/>
      <c r="F107" s="156"/>
      <c r="G107" s="1"/>
      <c r="H107" s="1"/>
      <c r="I107" s="1"/>
      <c r="J107" s="4"/>
      <c r="K107" s="4"/>
      <c r="L107" s="4"/>
      <c r="M107" s="4"/>
      <c r="N107" s="4"/>
      <c r="O107" s="4"/>
      <c r="P107" s="4"/>
      <c r="Q107" s="4"/>
      <c r="R107" s="4"/>
      <c r="S107" s="4"/>
      <c r="T107" s="4"/>
      <c r="U107" s="4"/>
      <c r="V107" s="4"/>
      <c r="W107" s="4"/>
      <c r="X107" s="4"/>
      <c r="Y107" s="4"/>
      <c r="Z107" s="4"/>
      <c r="AA107" s="4"/>
      <c r="AB107" s="4"/>
    </row>
    <row r="108" ht="15.75" customHeight="1">
      <c r="A108" s="155"/>
      <c r="B108" s="155"/>
      <c r="C108" s="156"/>
      <c r="D108" s="156"/>
      <c r="E108" s="156"/>
      <c r="F108" s="156"/>
      <c r="G108" s="1"/>
      <c r="H108" s="1"/>
      <c r="I108" s="1"/>
      <c r="J108" s="4"/>
      <c r="K108" s="4"/>
      <c r="L108" s="4"/>
      <c r="M108" s="4"/>
      <c r="N108" s="4"/>
      <c r="O108" s="4"/>
      <c r="P108" s="4"/>
      <c r="Q108" s="4"/>
      <c r="R108" s="4"/>
      <c r="S108" s="4"/>
      <c r="T108" s="4"/>
      <c r="U108" s="4"/>
      <c r="V108" s="4"/>
      <c r="W108" s="4"/>
      <c r="X108" s="4"/>
      <c r="Y108" s="4"/>
      <c r="Z108" s="4"/>
      <c r="AA108" s="4"/>
      <c r="AB108" s="4"/>
    </row>
    <row r="109" ht="15.75" customHeight="1">
      <c r="A109" s="155"/>
      <c r="B109" s="155"/>
      <c r="C109" s="156"/>
      <c r="D109" s="156"/>
      <c r="E109" s="156"/>
      <c r="F109" s="156"/>
      <c r="G109" s="1"/>
      <c r="H109" s="1"/>
      <c r="I109" s="1"/>
      <c r="J109" s="4"/>
      <c r="K109" s="4"/>
      <c r="L109" s="4"/>
      <c r="M109" s="4"/>
      <c r="N109" s="4"/>
      <c r="O109" s="4"/>
      <c r="P109" s="4"/>
      <c r="Q109" s="4"/>
      <c r="R109" s="4"/>
      <c r="S109" s="4"/>
      <c r="T109" s="4"/>
      <c r="U109" s="4"/>
      <c r="V109" s="4"/>
      <c r="W109" s="4"/>
      <c r="X109" s="4"/>
      <c r="Y109" s="4"/>
      <c r="Z109" s="4"/>
      <c r="AA109" s="4"/>
      <c r="AB109" s="4"/>
    </row>
    <row r="110" ht="15.75" customHeight="1">
      <c r="A110" s="155"/>
      <c r="B110" s="155"/>
      <c r="C110" s="156"/>
      <c r="D110" s="156"/>
      <c r="E110" s="156"/>
      <c r="F110" s="156"/>
      <c r="G110" s="1"/>
      <c r="H110" s="1"/>
      <c r="I110" s="1"/>
      <c r="J110" s="4"/>
      <c r="K110" s="4"/>
      <c r="L110" s="4"/>
      <c r="M110" s="4"/>
      <c r="N110" s="4"/>
      <c r="O110" s="4"/>
      <c r="P110" s="4"/>
      <c r="Q110" s="4"/>
      <c r="R110" s="4"/>
      <c r="S110" s="4"/>
      <c r="T110" s="4"/>
      <c r="U110" s="4"/>
      <c r="V110" s="4"/>
      <c r="W110" s="4"/>
      <c r="X110" s="4"/>
      <c r="Y110" s="4"/>
      <c r="Z110" s="4"/>
      <c r="AA110" s="4"/>
      <c r="AB110" s="4"/>
    </row>
    <row r="111" ht="15.75" customHeight="1">
      <c r="A111" s="155"/>
      <c r="B111" s="155"/>
      <c r="C111" s="156"/>
      <c r="D111" s="156"/>
      <c r="E111" s="156"/>
      <c r="F111" s="156"/>
      <c r="G111" s="1"/>
      <c r="H111" s="1"/>
      <c r="I111" s="1"/>
      <c r="J111" s="4"/>
      <c r="K111" s="4"/>
      <c r="L111" s="4"/>
      <c r="M111" s="4"/>
      <c r="N111" s="4"/>
      <c r="O111" s="4"/>
      <c r="P111" s="4"/>
      <c r="Q111" s="4"/>
      <c r="R111" s="4"/>
      <c r="S111" s="4"/>
      <c r="T111" s="4"/>
      <c r="U111" s="4"/>
      <c r="V111" s="4"/>
      <c r="W111" s="4"/>
      <c r="X111" s="4"/>
      <c r="Y111" s="4"/>
      <c r="Z111" s="4"/>
      <c r="AA111" s="4"/>
      <c r="AB111" s="4"/>
    </row>
    <row r="112" ht="15.75" customHeight="1">
      <c r="A112" s="155"/>
      <c r="B112" s="155"/>
      <c r="C112" s="156"/>
      <c r="D112" s="156"/>
      <c r="E112" s="156"/>
      <c r="F112" s="156"/>
      <c r="G112" s="1"/>
      <c r="H112" s="1"/>
      <c r="I112" s="1"/>
      <c r="J112" s="4"/>
      <c r="K112" s="4"/>
      <c r="L112" s="4"/>
      <c r="M112" s="4"/>
      <c r="N112" s="4"/>
      <c r="O112" s="4"/>
      <c r="P112" s="4"/>
      <c r="Q112" s="4"/>
      <c r="R112" s="4"/>
      <c r="S112" s="4"/>
      <c r="T112" s="4"/>
      <c r="U112" s="4"/>
      <c r="V112" s="4"/>
      <c r="W112" s="4"/>
      <c r="X112" s="4"/>
      <c r="Y112" s="4"/>
      <c r="Z112" s="4"/>
      <c r="AA112" s="4"/>
      <c r="AB112" s="4"/>
    </row>
    <row r="113" ht="15.75" customHeight="1">
      <c r="A113" s="155"/>
      <c r="B113" s="155"/>
      <c r="C113" s="156"/>
      <c r="D113" s="156"/>
      <c r="E113" s="156"/>
      <c r="F113" s="156"/>
      <c r="G113" s="1"/>
      <c r="H113" s="1"/>
      <c r="I113" s="1"/>
      <c r="J113" s="4"/>
      <c r="K113" s="4"/>
      <c r="L113" s="4"/>
      <c r="M113" s="4"/>
      <c r="N113" s="4"/>
      <c r="O113" s="4"/>
      <c r="P113" s="4"/>
      <c r="Q113" s="4"/>
      <c r="R113" s="4"/>
      <c r="S113" s="4"/>
      <c r="T113" s="4"/>
      <c r="U113" s="4"/>
      <c r="V113" s="4"/>
      <c r="W113" s="4"/>
      <c r="X113" s="4"/>
      <c r="Y113" s="4"/>
      <c r="Z113" s="4"/>
      <c r="AA113" s="4"/>
      <c r="AB113" s="4"/>
    </row>
    <row r="114" ht="15.75" customHeight="1">
      <c r="A114" s="155"/>
      <c r="B114" s="155"/>
      <c r="C114" s="156"/>
      <c r="D114" s="156"/>
      <c r="E114" s="156"/>
      <c r="F114" s="156"/>
      <c r="G114" s="1"/>
      <c r="H114" s="1"/>
      <c r="I114" s="1"/>
      <c r="J114" s="4"/>
      <c r="K114" s="4"/>
      <c r="L114" s="4"/>
      <c r="M114" s="4"/>
      <c r="N114" s="4"/>
      <c r="O114" s="4"/>
      <c r="P114" s="4"/>
      <c r="Q114" s="4"/>
      <c r="R114" s="4"/>
      <c r="S114" s="4"/>
      <c r="T114" s="4"/>
      <c r="U114" s="4"/>
      <c r="V114" s="4"/>
      <c r="W114" s="4"/>
      <c r="X114" s="4"/>
      <c r="Y114" s="4"/>
      <c r="Z114" s="4"/>
      <c r="AA114" s="4"/>
      <c r="AB114" s="4"/>
    </row>
    <row r="115" ht="15.75" customHeight="1">
      <c r="A115" s="155"/>
      <c r="B115" s="155"/>
      <c r="C115" s="156"/>
      <c r="D115" s="156"/>
      <c r="E115" s="156"/>
      <c r="F115" s="156"/>
      <c r="G115" s="1"/>
      <c r="H115" s="1"/>
      <c r="I115" s="1"/>
      <c r="J115" s="4"/>
      <c r="K115" s="4"/>
      <c r="L115" s="4"/>
      <c r="M115" s="4"/>
      <c r="N115" s="4"/>
      <c r="O115" s="4"/>
      <c r="P115" s="4"/>
      <c r="Q115" s="4"/>
      <c r="R115" s="4"/>
      <c r="S115" s="4"/>
      <c r="T115" s="4"/>
      <c r="U115" s="4"/>
      <c r="V115" s="4"/>
      <c r="W115" s="4"/>
      <c r="X115" s="4"/>
      <c r="Y115" s="4"/>
      <c r="Z115" s="4"/>
      <c r="AA115" s="4"/>
      <c r="AB115" s="4"/>
    </row>
    <row r="116" ht="15.75" customHeight="1">
      <c r="A116" s="155"/>
      <c r="B116" s="155"/>
      <c r="C116" s="156"/>
      <c r="D116" s="156"/>
      <c r="E116" s="156"/>
      <c r="F116" s="156"/>
      <c r="G116" s="1"/>
      <c r="H116" s="1"/>
      <c r="I116" s="1"/>
      <c r="J116" s="4"/>
      <c r="K116" s="4"/>
      <c r="L116" s="4"/>
      <c r="M116" s="4"/>
      <c r="N116" s="4"/>
      <c r="O116" s="4"/>
      <c r="P116" s="4"/>
      <c r="Q116" s="4"/>
      <c r="R116" s="4"/>
      <c r="S116" s="4"/>
      <c r="T116" s="4"/>
      <c r="U116" s="4"/>
      <c r="V116" s="4"/>
      <c r="W116" s="4"/>
      <c r="X116" s="4"/>
      <c r="Y116" s="4"/>
      <c r="Z116" s="4"/>
      <c r="AA116" s="4"/>
      <c r="AB116" s="4"/>
    </row>
    <row r="117" ht="15.75" customHeight="1">
      <c r="A117" s="155"/>
      <c r="B117" s="155"/>
      <c r="C117" s="156"/>
      <c r="D117" s="156"/>
      <c r="E117" s="156"/>
      <c r="F117" s="156"/>
      <c r="G117" s="1"/>
      <c r="H117" s="1"/>
      <c r="I117" s="1"/>
      <c r="J117" s="4"/>
      <c r="K117" s="4"/>
      <c r="L117" s="4"/>
      <c r="M117" s="4"/>
      <c r="N117" s="4"/>
      <c r="O117" s="4"/>
      <c r="P117" s="4"/>
      <c r="Q117" s="4"/>
      <c r="R117" s="4"/>
      <c r="S117" s="4"/>
      <c r="T117" s="4"/>
      <c r="U117" s="4"/>
      <c r="V117" s="4"/>
      <c r="W117" s="4"/>
      <c r="X117" s="4"/>
      <c r="Y117" s="4"/>
      <c r="Z117" s="4"/>
      <c r="AA117" s="4"/>
      <c r="AB117" s="4"/>
    </row>
    <row r="118" ht="15.75" customHeight="1">
      <c r="A118" s="155"/>
      <c r="B118" s="155"/>
      <c r="C118" s="156"/>
      <c r="D118" s="156"/>
      <c r="E118" s="156"/>
      <c r="F118" s="156"/>
      <c r="G118" s="1"/>
      <c r="H118" s="1"/>
      <c r="I118" s="1"/>
      <c r="J118" s="4"/>
      <c r="K118" s="4"/>
      <c r="L118" s="4"/>
      <c r="M118" s="4"/>
      <c r="N118" s="4"/>
      <c r="O118" s="4"/>
      <c r="P118" s="4"/>
      <c r="Q118" s="4"/>
      <c r="R118" s="4"/>
      <c r="S118" s="4"/>
      <c r="T118" s="4"/>
      <c r="U118" s="4"/>
      <c r="V118" s="4"/>
      <c r="W118" s="4"/>
      <c r="X118" s="4"/>
      <c r="Y118" s="4"/>
      <c r="Z118" s="4"/>
      <c r="AA118" s="4"/>
      <c r="AB118" s="4"/>
    </row>
    <row r="119" ht="15.75" customHeight="1">
      <c r="A119" s="155"/>
      <c r="B119" s="155"/>
      <c r="C119" s="156"/>
      <c r="D119" s="156"/>
      <c r="E119" s="156"/>
      <c r="F119" s="156"/>
      <c r="G119" s="1"/>
      <c r="H119" s="1"/>
      <c r="I119" s="1"/>
      <c r="J119" s="4"/>
      <c r="K119" s="4"/>
      <c r="L119" s="4"/>
      <c r="M119" s="4"/>
      <c r="N119" s="4"/>
      <c r="O119" s="4"/>
      <c r="P119" s="4"/>
      <c r="Q119" s="4"/>
      <c r="R119" s="4"/>
      <c r="S119" s="4"/>
      <c r="T119" s="4"/>
      <c r="U119" s="4"/>
      <c r="V119" s="4"/>
      <c r="W119" s="4"/>
      <c r="X119" s="4"/>
      <c r="Y119" s="4"/>
      <c r="Z119" s="4"/>
      <c r="AA119" s="4"/>
      <c r="AB119" s="4"/>
    </row>
    <row r="120" ht="15.75" customHeight="1">
      <c r="A120" s="155"/>
      <c r="B120" s="155"/>
      <c r="C120" s="156"/>
      <c r="D120" s="156"/>
      <c r="E120" s="156"/>
      <c r="F120" s="156"/>
      <c r="G120" s="1"/>
      <c r="H120" s="1"/>
      <c r="I120" s="1"/>
      <c r="J120" s="4"/>
      <c r="K120" s="4"/>
      <c r="L120" s="4"/>
      <c r="M120" s="4"/>
      <c r="N120" s="4"/>
      <c r="O120" s="4"/>
      <c r="P120" s="4"/>
      <c r="Q120" s="4"/>
      <c r="R120" s="4"/>
      <c r="S120" s="4"/>
      <c r="T120" s="4"/>
      <c r="U120" s="4"/>
      <c r="V120" s="4"/>
      <c r="W120" s="4"/>
      <c r="X120" s="4"/>
      <c r="Y120" s="4"/>
      <c r="Z120" s="4"/>
      <c r="AA120" s="4"/>
      <c r="AB120" s="4"/>
    </row>
    <row r="121" ht="15.75" customHeight="1">
      <c r="A121" s="155"/>
      <c r="B121" s="155"/>
      <c r="C121" s="156"/>
      <c r="D121" s="156"/>
      <c r="E121" s="156"/>
      <c r="F121" s="156"/>
      <c r="G121" s="1"/>
      <c r="H121" s="1"/>
      <c r="I121" s="1"/>
      <c r="J121" s="4"/>
      <c r="K121" s="4"/>
      <c r="L121" s="4"/>
      <c r="M121" s="4"/>
      <c r="N121" s="4"/>
      <c r="O121" s="4"/>
      <c r="P121" s="4"/>
      <c r="Q121" s="4"/>
      <c r="R121" s="4"/>
      <c r="S121" s="4"/>
      <c r="T121" s="4"/>
      <c r="U121" s="4"/>
      <c r="V121" s="4"/>
      <c r="W121" s="4"/>
      <c r="X121" s="4"/>
      <c r="Y121" s="4"/>
      <c r="Z121" s="4"/>
      <c r="AA121" s="4"/>
      <c r="AB121" s="4"/>
    </row>
    <row r="122" ht="15.75" customHeight="1">
      <c r="A122" s="155"/>
      <c r="B122" s="155"/>
      <c r="C122" s="156"/>
      <c r="D122" s="156"/>
      <c r="E122" s="156"/>
      <c r="F122" s="156"/>
      <c r="G122" s="1"/>
      <c r="H122" s="1"/>
      <c r="I122" s="1"/>
      <c r="J122" s="4"/>
      <c r="K122" s="4"/>
      <c r="L122" s="4"/>
      <c r="M122" s="4"/>
      <c r="N122" s="4"/>
      <c r="O122" s="4"/>
      <c r="P122" s="4"/>
      <c r="Q122" s="4"/>
      <c r="R122" s="4"/>
      <c r="S122" s="4"/>
      <c r="T122" s="4"/>
      <c r="U122" s="4"/>
      <c r="V122" s="4"/>
      <c r="W122" s="4"/>
      <c r="X122" s="4"/>
      <c r="Y122" s="4"/>
      <c r="Z122" s="4"/>
      <c r="AA122" s="4"/>
      <c r="AB122" s="4"/>
    </row>
    <row r="123" ht="15.75" customHeight="1">
      <c r="A123" s="155"/>
      <c r="B123" s="155"/>
      <c r="C123" s="156"/>
      <c r="D123" s="156"/>
      <c r="E123" s="156"/>
      <c r="F123" s="156"/>
      <c r="G123" s="1"/>
      <c r="H123" s="1"/>
      <c r="I123" s="1"/>
      <c r="J123" s="4"/>
      <c r="K123" s="4"/>
      <c r="L123" s="4"/>
      <c r="M123" s="4"/>
      <c r="N123" s="4"/>
      <c r="O123" s="4"/>
      <c r="P123" s="4"/>
      <c r="Q123" s="4"/>
      <c r="R123" s="4"/>
      <c r="S123" s="4"/>
      <c r="T123" s="4"/>
      <c r="U123" s="4"/>
      <c r="V123" s="4"/>
      <c r="W123" s="4"/>
      <c r="X123" s="4"/>
      <c r="Y123" s="4"/>
      <c r="Z123" s="4"/>
      <c r="AA123" s="4"/>
      <c r="AB123" s="4"/>
    </row>
    <row r="124" ht="15.75" customHeight="1">
      <c r="A124" s="155"/>
      <c r="B124" s="155"/>
      <c r="C124" s="156"/>
      <c r="D124" s="156"/>
      <c r="E124" s="156"/>
      <c r="F124" s="156"/>
      <c r="G124" s="1"/>
      <c r="H124" s="1"/>
      <c r="I124" s="1"/>
      <c r="J124" s="4"/>
      <c r="K124" s="4"/>
      <c r="L124" s="4"/>
      <c r="M124" s="4"/>
      <c r="N124" s="4"/>
      <c r="O124" s="4"/>
      <c r="P124" s="4"/>
      <c r="Q124" s="4"/>
      <c r="R124" s="4"/>
      <c r="S124" s="4"/>
      <c r="T124" s="4"/>
      <c r="U124" s="4"/>
      <c r="V124" s="4"/>
      <c r="W124" s="4"/>
      <c r="X124" s="4"/>
      <c r="Y124" s="4"/>
      <c r="Z124" s="4"/>
      <c r="AA124" s="4"/>
      <c r="AB124" s="4"/>
    </row>
    <row r="125" ht="15.75" customHeight="1">
      <c r="A125" s="155"/>
      <c r="B125" s="155"/>
      <c r="C125" s="156"/>
      <c r="D125" s="156"/>
      <c r="E125" s="156"/>
      <c r="F125" s="156"/>
      <c r="G125" s="1"/>
      <c r="H125" s="1"/>
      <c r="I125" s="1"/>
      <c r="J125" s="4"/>
      <c r="K125" s="4"/>
      <c r="L125" s="4"/>
      <c r="M125" s="4"/>
      <c r="N125" s="4"/>
      <c r="O125" s="4"/>
      <c r="P125" s="4"/>
      <c r="Q125" s="4"/>
      <c r="R125" s="4"/>
      <c r="S125" s="4"/>
      <c r="T125" s="4"/>
      <c r="U125" s="4"/>
      <c r="V125" s="4"/>
      <c r="W125" s="4"/>
      <c r="X125" s="4"/>
      <c r="Y125" s="4"/>
      <c r="Z125" s="4"/>
      <c r="AA125" s="4"/>
      <c r="AB125" s="4"/>
    </row>
    <row r="126" ht="15.75" customHeight="1">
      <c r="A126" s="155"/>
      <c r="B126" s="155"/>
      <c r="C126" s="156"/>
      <c r="D126" s="156"/>
      <c r="E126" s="156"/>
      <c r="F126" s="156"/>
      <c r="G126" s="1"/>
      <c r="H126" s="1"/>
      <c r="I126" s="1"/>
      <c r="J126" s="4"/>
      <c r="K126" s="4"/>
      <c r="L126" s="4"/>
      <c r="M126" s="4"/>
      <c r="N126" s="4"/>
      <c r="O126" s="4"/>
      <c r="P126" s="4"/>
      <c r="Q126" s="4"/>
      <c r="R126" s="4"/>
      <c r="S126" s="4"/>
      <c r="T126" s="4"/>
      <c r="U126" s="4"/>
      <c r="V126" s="4"/>
      <c r="W126" s="4"/>
      <c r="X126" s="4"/>
      <c r="Y126" s="4"/>
      <c r="Z126" s="4"/>
      <c r="AA126" s="4"/>
      <c r="AB126" s="4"/>
    </row>
    <row r="127" ht="15.75" customHeight="1">
      <c r="A127" s="155"/>
      <c r="B127" s="155"/>
      <c r="C127" s="156"/>
      <c r="D127" s="156"/>
      <c r="E127" s="156"/>
      <c r="F127" s="156"/>
      <c r="G127" s="1"/>
      <c r="H127" s="1"/>
      <c r="I127" s="1"/>
      <c r="J127" s="4"/>
      <c r="K127" s="4"/>
      <c r="L127" s="4"/>
      <c r="M127" s="4"/>
      <c r="N127" s="4"/>
      <c r="O127" s="4"/>
      <c r="P127" s="4"/>
      <c r="Q127" s="4"/>
      <c r="R127" s="4"/>
      <c r="S127" s="4"/>
      <c r="T127" s="4"/>
      <c r="U127" s="4"/>
      <c r="V127" s="4"/>
      <c r="W127" s="4"/>
      <c r="X127" s="4"/>
      <c r="Y127" s="4"/>
      <c r="Z127" s="4"/>
      <c r="AA127" s="4"/>
      <c r="AB127" s="4"/>
    </row>
    <row r="128" ht="15.75" customHeight="1">
      <c r="A128" s="155"/>
      <c r="B128" s="155"/>
      <c r="C128" s="156"/>
      <c r="D128" s="156"/>
      <c r="E128" s="156"/>
      <c r="F128" s="156"/>
      <c r="G128" s="1"/>
      <c r="H128" s="1"/>
      <c r="I128" s="1"/>
      <c r="J128" s="4"/>
      <c r="K128" s="4"/>
      <c r="L128" s="4"/>
      <c r="M128" s="4"/>
      <c r="N128" s="4"/>
      <c r="O128" s="4"/>
      <c r="P128" s="4"/>
      <c r="Q128" s="4"/>
      <c r="R128" s="4"/>
      <c r="S128" s="4"/>
      <c r="T128" s="4"/>
      <c r="U128" s="4"/>
      <c r="V128" s="4"/>
      <c r="W128" s="4"/>
      <c r="X128" s="4"/>
      <c r="Y128" s="4"/>
      <c r="Z128" s="4"/>
      <c r="AA128" s="4"/>
      <c r="AB128" s="4"/>
    </row>
    <row r="129" ht="15.75" customHeight="1">
      <c r="A129" s="155"/>
      <c r="B129" s="155"/>
      <c r="C129" s="156"/>
      <c r="D129" s="156"/>
      <c r="E129" s="156"/>
      <c r="F129" s="156"/>
      <c r="G129" s="1"/>
      <c r="H129" s="1"/>
      <c r="I129" s="1"/>
      <c r="J129" s="4"/>
      <c r="K129" s="4"/>
      <c r="L129" s="4"/>
      <c r="M129" s="4"/>
      <c r="N129" s="4"/>
      <c r="O129" s="4"/>
      <c r="P129" s="4"/>
      <c r="Q129" s="4"/>
      <c r="R129" s="4"/>
      <c r="S129" s="4"/>
      <c r="T129" s="4"/>
      <c r="U129" s="4"/>
      <c r="V129" s="4"/>
      <c r="W129" s="4"/>
      <c r="X129" s="4"/>
      <c r="Y129" s="4"/>
      <c r="Z129" s="4"/>
      <c r="AA129" s="4"/>
      <c r="AB129" s="4"/>
    </row>
    <row r="130" ht="15.75" customHeight="1">
      <c r="A130" s="155"/>
      <c r="B130" s="155"/>
      <c r="C130" s="156"/>
      <c r="D130" s="156"/>
      <c r="E130" s="156"/>
      <c r="F130" s="156"/>
      <c r="G130" s="1"/>
      <c r="H130" s="1"/>
      <c r="I130" s="1"/>
      <c r="J130" s="4"/>
      <c r="K130" s="4"/>
      <c r="L130" s="4"/>
      <c r="M130" s="4"/>
      <c r="N130" s="4"/>
      <c r="O130" s="4"/>
      <c r="P130" s="4"/>
      <c r="Q130" s="4"/>
      <c r="R130" s="4"/>
      <c r="S130" s="4"/>
      <c r="T130" s="4"/>
      <c r="U130" s="4"/>
      <c r="V130" s="4"/>
      <c r="W130" s="4"/>
      <c r="X130" s="4"/>
      <c r="Y130" s="4"/>
      <c r="Z130" s="4"/>
      <c r="AA130" s="4"/>
      <c r="AB130" s="4"/>
    </row>
    <row r="131" ht="15.75" customHeight="1">
      <c r="A131" s="155"/>
      <c r="B131" s="155"/>
      <c r="C131" s="156"/>
      <c r="D131" s="156"/>
      <c r="E131" s="156"/>
      <c r="F131" s="156"/>
      <c r="G131" s="1"/>
      <c r="H131" s="1"/>
      <c r="I131" s="1"/>
      <c r="J131" s="4"/>
      <c r="K131" s="4"/>
      <c r="L131" s="4"/>
      <c r="M131" s="4"/>
      <c r="N131" s="4"/>
      <c r="O131" s="4"/>
      <c r="P131" s="4"/>
      <c r="Q131" s="4"/>
      <c r="R131" s="4"/>
      <c r="S131" s="4"/>
      <c r="T131" s="4"/>
      <c r="U131" s="4"/>
      <c r="V131" s="4"/>
      <c r="W131" s="4"/>
      <c r="X131" s="4"/>
      <c r="Y131" s="4"/>
      <c r="Z131" s="4"/>
      <c r="AA131" s="4"/>
      <c r="AB131" s="4"/>
    </row>
    <row r="132" ht="15.75" customHeight="1">
      <c r="A132" s="155"/>
      <c r="B132" s="155"/>
      <c r="C132" s="156"/>
      <c r="D132" s="156"/>
      <c r="E132" s="156"/>
      <c r="F132" s="156"/>
      <c r="G132" s="1"/>
      <c r="H132" s="1"/>
      <c r="I132" s="1"/>
      <c r="J132" s="4"/>
      <c r="K132" s="4"/>
      <c r="L132" s="4"/>
      <c r="M132" s="4"/>
      <c r="N132" s="4"/>
      <c r="O132" s="4"/>
      <c r="P132" s="4"/>
      <c r="Q132" s="4"/>
      <c r="R132" s="4"/>
      <c r="S132" s="4"/>
      <c r="T132" s="4"/>
      <c r="U132" s="4"/>
      <c r="V132" s="4"/>
      <c r="W132" s="4"/>
      <c r="X132" s="4"/>
      <c r="Y132" s="4"/>
      <c r="Z132" s="4"/>
      <c r="AA132" s="4"/>
      <c r="AB132" s="4"/>
    </row>
    <row r="133" ht="15.75" customHeight="1">
      <c r="A133" s="155"/>
      <c r="B133" s="155"/>
      <c r="C133" s="156"/>
      <c r="D133" s="156"/>
      <c r="E133" s="156"/>
      <c r="F133" s="156"/>
      <c r="G133" s="1"/>
      <c r="H133" s="1"/>
      <c r="I133" s="1"/>
      <c r="J133" s="4"/>
      <c r="K133" s="4"/>
      <c r="L133" s="4"/>
      <c r="M133" s="4"/>
      <c r="N133" s="4"/>
      <c r="O133" s="4"/>
      <c r="P133" s="4"/>
      <c r="Q133" s="4"/>
      <c r="R133" s="4"/>
      <c r="S133" s="4"/>
      <c r="T133" s="4"/>
      <c r="U133" s="4"/>
      <c r="V133" s="4"/>
      <c r="W133" s="4"/>
      <c r="X133" s="4"/>
      <c r="Y133" s="4"/>
      <c r="Z133" s="4"/>
      <c r="AA133" s="4"/>
      <c r="AB133" s="4"/>
    </row>
    <row r="134" ht="15.75" customHeight="1">
      <c r="A134" s="155"/>
      <c r="B134" s="155"/>
      <c r="C134" s="156"/>
      <c r="D134" s="156"/>
      <c r="E134" s="156"/>
      <c r="F134" s="156"/>
      <c r="G134" s="1"/>
      <c r="H134" s="1"/>
      <c r="I134" s="1"/>
      <c r="J134" s="4"/>
      <c r="K134" s="4"/>
      <c r="L134" s="4"/>
      <c r="M134" s="4"/>
      <c r="N134" s="4"/>
      <c r="O134" s="4"/>
      <c r="P134" s="4"/>
      <c r="Q134" s="4"/>
      <c r="R134" s="4"/>
      <c r="S134" s="4"/>
      <c r="T134" s="4"/>
      <c r="U134" s="4"/>
      <c r="V134" s="4"/>
      <c r="W134" s="4"/>
      <c r="X134" s="4"/>
      <c r="Y134" s="4"/>
      <c r="Z134" s="4"/>
      <c r="AA134" s="4"/>
      <c r="AB134" s="4"/>
    </row>
    <row r="135" ht="15.75" customHeight="1">
      <c r="A135" s="155"/>
      <c r="B135" s="155"/>
      <c r="C135" s="156"/>
      <c r="D135" s="156"/>
      <c r="E135" s="156"/>
      <c r="F135" s="156"/>
      <c r="G135" s="1"/>
      <c r="H135" s="1"/>
      <c r="I135" s="1"/>
      <c r="J135" s="4"/>
      <c r="K135" s="4"/>
      <c r="L135" s="4"/>
      <c r="M135" s="4"/>
      <c r="N135" s="4"/>
      <c r="O135" s="4"/>
      <c r="P135" s="4"/>
      <c r="Q135" s="4"/>
      <c r="R135" s="4"/>
      <c r="S135" s="4"/>
      <c r="T135" s="4"/>
      <c r="U135" s="4"/>
      <c r="V135" s="4"/>
      <c r="W135" s="4"/>
      <c r="X135" s="4"/>
      <c r="Y135" s="4"/>
      <c r="Z135" s="4"/>
      <c r="AA135" s="4"/>
      <c r="AB135" s="4"/>
    </row>
    <row r="136" ht="15.75" customHeight="1">
      <c r="A136" s="155"/>
      <c r="B136" s="155"/>
      <c r="C136" s="156"/>
      <c r="D136" s="156"/>
      <c r="E136" s="156"/>
      <c r="F136" s="156"/>
      <c r="G136" s="1"/>
      <c r="H136" s="1"/>
      <c r="I136" s="1"/>
      <c r="J136" s="4"/>
      <c r="K136" s="4"/>
      <c r="L136" s="4"/>
      <c r="M136" s="4"/>
      <c r="N136" s="4"/>
      <c r="O136" s="4"/>
      <c r="P136" s="4"/>
      <c r="Q136" s="4"/>
      <c r="R136" s="4"/>
      <c r="S136" s="4"/>
      <c r="T136" s="4"/>
      <c r="U136" s="4"/>
      <c r="V136" s="4"/>
      <c r="W136" s="4"/>
      <c r="X136" s="4"/>
      <c r="Y136" s="4"/>
      <c r="Z136" s="4"/>
      <c r="AA136" s="4"/>
      <c r="AB136" s="4"/>
    </row>
    <row r="137" ht="15.75" customHeight="1">
      <c r="A137" s="155"/>
      <c r="B137" s="155"/>
      <c r="C137" s="156"/>
      <c r="D137" s="156"/>
      <c r="E137" s="156"/>
      <c r="F137" s="156"/>
      <c r="G137" s="1"/>
      <c r="H137" s="1"/>
      <c r="I137" s="1"/>
      <c r="J137" s="4"/>
      <c r="K137" s="4"/>
      <c r="L137" s="4"/>
      <c r="M137" s="4"/>
      <c r="N137" s="4"/>
      <c r="O137" s="4"/>
      <c r="P137" s="4"/>
      <c r="Q137" s="4"/>
      <c r="R137" s="4"/>
      <c r="S137" s="4"/>
      <c r="T137" s="4"/>
      <c r="U137" s="4"/>
      <c r="V137" s="4"/>
      <c r="W137" s="4"/>
      <c r="X137" s="4"/>
      <c r="Y137" s="4"/>
      <c r="Z137" s="4"/>
      <c r="AA137" s="4"/>
      <c r="AB137" s="4"/>
    </row>
    <row r="138" ht="15.75" customHeight="1">
      <c r="A138" s="155"/>
      <c r="B138" s="155"/>
      <c r="C138" s="156"/>
      <c r="D138" s="156"/>
      <c r="E138" s="156"/>
      <c r="F138" s="156"/>
      <c r="G138" s="1"/>
      <c r="H138" s="1"/>
      <c r="I138" s="1"/>
      <c r="J138" s="4"/>
      <c r="K138" s="4"/>
      <c r="L138" s="4"/>
      <c r="M138" s="4"/>
      <c r="N138" s="4"/>
      <c r="O138" s="4"/>
      <c r="P138" s="4"/>
      <c r="Q138" s="4"/>
      <c r="R138" s="4"/>
      <c r="S138" s="4"/>
      <c r="T138" s="4"/>
      <c r="U138" s="4"/>
      <c r="V138" s="4"/>
      <c r="W138" s="4"/>
      <c r="X138" s="4"/>
      <c r="Y138" s="4"/>
      <c r="Z138" s="4"/>
      <c r="AA138" s="4"/>
      <c r="AB138" s="4"/>
    </row>
    <row r="139" ht="15.75" customHeight="1">
      <c r="A139" s="155"/>
      <c r="B139" s="155"/>
      <c r="C139" s="156"/>
      <c r="D139" s="156"/>
      <c r="E139" s="156"/>
      <c r="F139" s="156"/>
      <c r="G139" s="1"/>
      <c r="H139" s="1"/>
      <c r="I139" s="1"/>
      <c r="J139" s="4"/>
      <c r="K139" s="4"/>
      <c r="L139" s="4"/>
      <c r="M139" s="4"/>
      <c r="N139" s="4"/>
      <c r="O139" s="4"/>
      <c r="P139" s="4"/>
      <c r="Q139" s="4"/>
      <c r="R139" s="4"/>
      <c r="S139" s="4"/>
      <c r="T139" s="4"/>
      <c r="U139" s="4"/>
      <c r="V139" s="4"/>
      <c r="W139" s="4"/>
      <c r="X139" s="4"/>
      <c r="Y139" s="4"/>
      <c r="Z139" s="4"/>
      <c r="AA139" s="4"/>
      <c r="AB139" s="4"/>
    </row>
    <row r="140" ht="15.75" customHeight="1">
      <c r="A140" s="155"/>
      <c r="B140" s="155"/>
      <c r="C140" s="156"/>
      <c r="D140" s="156"/>
      <c r="E140" s="156"/>
      <c r="F140" s="156"/>
      <c r="G140" s="1"/>
      <c r="H140" s="1"/>
      <c r="I140" s="1"/>
      <c r="J140" s="4"/>
      <c r="K140" s="4"/>
      <c r="L140" s="4"/>
      <c r="M140" s="4"/>
      <c r="N140" s="4"/>
      <c r="O140" s="4"/>
      <c r="P140" s="4"/>
      <c r="Q140" s="4"/>
      <c r="R140" s="4"/>
      <c r="S140" s="4"/>
      <c r="T140" s="4"/>
      <c r="U140" s="4"/>
      <c r="V140" s="4"/>
      <c r="W140" s="4"/>
      <c r="X140" s="4"/>
      <c r="Y140" s="4"/>
      <c r="Z140" s="4"/>
      <c r="AA140" s="4"/>
      <c r="AB140" s="4"/>
    </row>
    <row r="141" ht="15.75" customHeight="1">
      <c r="A141" s="155"/>
      <c r="B141" s="155"/>
      <c r="C141" s="156"/>
      <c r="D141" s="156"/>
      <c r="E141" s="156"/>
      <c r="F141" s="156"/>
      <c r="G141" s="1"/>
      <c r="H141" s="1"/>
      <c r="I141" s="1"/>
      <c r="J141" s="4"/>
      <c r="K141" s="4"/>
      <c r="L141" s="4"/>
      <c r="M141" s="4"/>
      <c r="N141" s="4"/>
      <c r="O141" s="4"/>
      <c r="P141" s="4"/>
      <c r="Q141" s="4"/>
      <c r="R141" s="4"/>
      <c r="S141" s="4"/>
      <c r="T141" s="4"/>
      <c r="U141" s="4"/>
      <c r="V141" s="4"/>
      <c r="W141" s="4"/>
      <c r="X141" s="4"/>
      <c r="Y141" s="4"/>
      <c r="Z141" s="4"/>
      <c r="AA141" s="4"/>
      <c r="AB141" s="4"/>
    </row>
    <row r="142" ht="15.75" customHeight="1">
      <c r="A142" s="155"/>
      <c r="B142" s="155"/>
      <c r="C142" s="156"/>
      <c r="D142" s="156"/>
      <c r="E142" s="156"/>
      <c r="F142" s="156"/>
      <c r="G142" s="1"/>
      <c r="H142" s="1"/>
      <c r="I142" s="1"/>
      <c r="J142" s="4"/>
      <c r="K142" s="4"/>
      <c r="L142" s="4"/>
      <c r="M142" s="4"/>
      <c r="N142" s="4"/>
      <c r="O142" s="4"/>
      <c r="P142" s="4"/>
      <c r="Q142" s="4"/>
      <c r="R142" s="4"/>
      <c r="S142" s="4"/>
      <c r="T142" s="4"/>
      <c r="U142" s="4"/>
      <c r="V142" s="4"/>
      <c r="W142" s="4"/>
      <c r="X142" s="4"/>
      <c r="Y142" s="4"/>
      <c r="Z142" s="4"/>
      <c r="AA142" s="4"/>
      <c r="AB142" s="4"/>
    </row>
    <row r="143" ht="15.75" customHeight="1">
      <c r="A143" s="155"/>
      <c r="B143" s="155"/>
      <c r="C143" s="156"/>
      <c r="D143" s="156"/>
      <c r="E143" s="156"/>
      <c r="F143" s="156"/>
      <c r="G143" s="1"/>
      <c r="H143" s="1"/>
      <c r="I143" s="1"/>
      <c r="J143" s="4"/>
      <c r="K143" s="4"/>
      <c r="L143" s="4"/>
      <c r="M143" s="4"/>
      <c r="N143" s="4"/>
      <c r="O143" s="4"/>
      <c r="P143" s="4"/>
      <c r="Q143" s="4"/>
      <c r="R143" s="4"/>
      <c r="S143" s="4"/>
      <c r="T143" s="4"/>
      <c r="U143" s="4"/>
      <c r="V143" s="4"/>
      <c r="W143" s="4"/>
      <c r="X143" s="4"/>
      <c r="Y143" s="4"/>
      <c r="Z143" s="4"/>
      <c r="AA143" s="4"/>
      <c r="AB143" s="4"/>
    </row>
    <row r="144" ht="15.75" customHeight="1">
      <c r="A144" s="155"/>
      <c r="B144" s="155"/>
      <c r="C144" s="156"/>
      <c r="D144" s="156"/>
      <c r="E144" s="156"/>
      <c r="F144" s="156"/>
      <c r="G144" s="1"/>
      <c r="H144" s="1"/>
      <c r="I144" s="1"/>
      <c r="J144" s="4"/>
      <c r="K144" s="4"/>
      <c r="L144" s="4"/>
      <c r="M144" s="4"/>
      <c r="N144" s="4"/>
      <c r="O144" s="4"/>
      <c r="P144" s="4"/>
      <c r="Q144" s="4"/>
      <c r="R144" s="4"/>
      <c r="S144" s="4"/>
      <c r="T144" s="4"/>
      <c r="U144" s="4"/>
      <c r="V144" s="4"/>
      <c r="W144" s="4"/>
      <c r="X144" s="4"/>
      <c r="Y144" s="4"/>
      <c r="Z144" s="4"/>
      <c r="AA144" s="4"/>
      <c r="AB144" s="4"/>
    </row>
    <row r="145" ht="15.75" customHeight="1">
      <c r="A145" s="155"/>
      <c r="B145" s="155"/>
      <c r="C145" s="156"/>
      <c r="D145" s="156"/>
      <c r="E145" s="156"/>
      <c r="F145" s="156"/>
      <c r="G145" s="1"/>
      <c r="H145" s="1"/>
      <c r="I145" s="1"/>
      <c r="J145" s="4"/>
      <c r="K145" s="4"/>
      <c r="L145" s="4"/>
      <c r="M145" s="4"/>
      <c r="N145" s="4"/>
      <c r="O145" s="4"/>
      <c r="P145" s="4"/>
      <c r="Q145" s="4"/>
      <c r="R145" s="4"/>
      <c r="S145" s="4"/>
      <c r="T145" s="4"/>
      <c r="U145" s="4"/>
      <c r="V145" s="4"/>
      <c r="W145" s="4"/>
      <c r="X145" s="4"/>
      <c r="Y145" s="4"/>
      <c r="Z145" s="4"/>
      <c r="AA145" s="4"/>
      <c r="AB145" s="4"/>
    </row>
    <row r="146" ht="15.75" customHeight="1">
      <c r="A146" s="155"/>
      <c r="B146" s="155"/>
      <c r="C146" s="156"/>
      <c r="D146" s="156"/>
      <c r="E146" s="156"/>
      <c r="F146" s="156"/>
      <c r="G146" s="1"/>
      <c r="H146" s="1"/>
      <c r="I146" s="1"/>
      <c r="J146" s="4"/>
      <c r="K146" s="4"/>
      <c r="L146" s="4"/>
      <c r="M146" s="4"/>
      <c r="N146" s="4"/>
      <c r="O146" s="4"/>
      <c r="P146" s="4"/>
      <c r="Q146" s="4"/>
      <c r="R146" s="4"/>
      <c r="S146" s="4"/>
      <c r="T146" s="4"/>
      <c r="U146" s="4"/>
      <c r="V146" s="4"/>
      <c r="W146" s="4"/>
      <c r="X146" s="4"/>
      <c r="Y146" s="4"/>
      <c r="Z146" s="4"/>
      <c r="AA146" s="4"/>
      <c r="AB146" s="4"/>
    </row>
    <row r="147" ht="15.75" customHeight="1">
      <c r="A147" s="155"/>
      <c r="B147" s="155"/>
      <c r="C147" s="156"/>
      <c r="D147" s="156"/>
      <c r="E147" s="156"/>
      <c r="F147" s="156"/>
      <c r="G147" s="1"/>
      <c r="H147" s="1"/>
      <c r="I147" s="1"/>
      <c r="J147" s="4"/>
      <c r="K147" s="4"/>
      <c r="L147" s="4"/>
      <c r="M147" s="4"/>
      <c r="N147" s="4"/>
      <c r="O147" s="4"/>
      <c r="P147" s="4"/>
      <c r="Q147" s="4"/>
      <c r="R147" s="4"/>
      <c r="S147" s="4"/>
      <c r="T147" s="4"/>
      <c r="U147" s="4"/>
      <c r="V147" s="4"/>
      <c r="W147" s="4"/>
      <c r="X147" s="4"/>
      <c r="Y147" s="4"/>
      <c r="Z147" s="4"/>
      <c r="AA147" s="4"/>
      <c r="AB147" s="4"/>
    </row>
    <row r="148" ht="15.75" customHeight="1">
      <c r="A148" s="155"/>
      <c r="B148" s="155"/>
      <c r="C148" s="156"/>
      <c r="D148" s="156"/>
      <c r="E148" s="156"/>
      <c r="F148" s="156"/>
      <c r="G148" s="1"/>
      <c r="H148" s="1"/>
      <c r="I148" s="1"/>
      <c r="J148" s="4"/>
      <c r="K148" s="4"/>
      <c r="L148" s="4"/>
      <c r="M148" s="4"/>
      <c r="N148" s="4"/>
      <c r="O148" s="4"/>
      <c r="P148" s="4"/>
      <c r="Q148" s="4"/>
      <c r="R148" s="4"/>
      <c r="S148" s="4"/>
      <c r="T148" s="4"/>
      <c r="U148" s="4"/>
      <c r="V148" s="4"/>
      <c r="W148" s="4"/>
      <c r="X148" s="4"/>
      <c r="Y148" s="4"/>
      <c r="Z148" s="4"/>
      <c r="AA148" s="4"/>
      <c r="AB148" s="4"/>
    </row>
    <row r="149" ht="15.75" customHeight="1">
      <c r="A149" s="155"/>
      <c r="B149" s="155"/>
      <c r="C149" s="156"/>
      <c r="D149" s="156"/>
      <c r="E149" s="156"/>
      <c r="F149" s="156"/>
      <c r="G149" s="1"/>
      <c r="H149" s="1"/>
      <c r="I149" s="1"/>
      <c r="J149" s="4"/>
      <c r="K149" s="4"/>
      <c r="L149" s="4"/>
      <c r="M149" s="4"/>
      <c r="N149" s="4"/>
      <c r="O149" s="4"/>
      <c r="P149" s="4"/>
      <c r="Q149" s="4"/>
      <c r="R149" s="4"/>
      <c r="S149" s="4"/>
      <c r="T149" s="4"/>
      <c r="U149" s="4"/>
      <c r="V149" s="4"/>
      <c r="W149" s="4"/>
      <c r="X149" s="4"/>
      <c r="Y149" s="4"/>
      <c r="Z149" s="4"/>
      <c r="AA149" s="4"/>
      <c r="AB149" s="4"/>
    </row>
    <row r="150" ht="15.75" customHeight="1">
      <c r="A150" s="155"/>
      <c r="B150" s="155"/>
      <c r="C150" s="156"/>
      <c r="D150" s="156"/>
      <c r="E150" s="156"/>
      <c r="F150" s="156"/>
      <c r="G150" s="1"/>
      <c r="H150" s="1"/>
      <c r="I150" s="1"/>
      <c r="J150" s="4"/>
      <c r="K150" s="4"/>
      <c r="L150" s="4"/>
      <c r="M150" s="4"/>
      <c r="N150" s="4"/>
      <c r="O150" s="4"/>
      <c r="P150" s="4"/>
      <c r="Q150" s="4"/>
      <c r="R150" s="4"/>
      <c r="S150" s="4"/>
      <c r="T150" s="4"/>
      <c r="U150" s="4"/>
      <c r="V150" s="4"/>
      <c r="W150" s="4"/>
      <c r="X150" s="4"/>
      <c r="Y150" s="4"/>
      <c r="Z150" s="4"/>
      <c r="AA150" s="4"/>
      <c r="AB150" s="4"/>
    </row>
    <row r="151" ht="15.75" customHeight="1">
      <c r="A151" s="155"/>
      <c r="B151" s="155"/>
      <c r="C151" s="156"/>
      <c r="D151" s="156"/>
      <c r="E151" s="156"/>
      <c r="F151" s="156"/>
      <c r="G151" s="1"/>
      <c r="H151" s="1"/>
      <c r="I151" s="1"/>
      <c r="J151" s="4"/>
      <c r="K151" s="4"/>
      <c r="L151" s="4"/>
      <c r="M151" s="4"/>
      <c r="N151" s="4"/>
      <c r="O151" s="4"/>
      <c r="P151" s="4"/>
      <c r="Q151" s="4"/>
      <c r="R151" s="4"/>
      <c r="S151" s="4"/>
      <c r="T151" s="4"/>
      <c r="U151" s="4"/>
      <c r="V151" s="4"/>
      <c r="W151" s="4"/>
      <c r="X151" s="4"/>
      <c r="Y151" s="4"/>
      <c r="Z151" s="4"/>
      <c r="AA151" s="4"/>
      <c r="AB151" s="4"/>
    </row>
    <row r="152" ht="15.75" customHeight="1">
      <c r="A152" s="155"/>
      <c r="B152" s="155"/>
      <c r="C152" s="156"/>
      <c r="D152" s="156"/>
      <c r="E152" s="156"/>
      <c r="F152" s="156"/>
      <c r="G152" s="1"/>
      <c r="H152" s="1"/>
      <c r="I152" s="1"/>
      <c r="J152" s="4"/>
      <c r="K152" s="4"/>
      <c r="L152" s="4"/>
      <c r="M152" s="4"/>
      <c r="N152" s="4"/>
      <c r="O152" s="4"/>
      <c r="P152" s="4"/>
      <c r="Q152" s="4"/>
      <c r="R152" s="4"/>
      <c r="S152" s="4"/>
      <c r="T152" s="4"/>
      <c r="U152" s="4"/>
      <c r="V152" s="4"/>
      <c r="W152" s="4"/>
      <c r="X152" s="4"/>
      <c r="Y152" s="4"/>
      <c r="Z152" s="4"/>
      <c r="AA152" s="4"/>
      <c r="AB152" s="4"/>
    </row>
    <row r="153" ht="15.75" customHeight="1">
      <c r="A153" s="155"/>
      <c r="B153" s="155"/>
      <c r="C153" s="156"/>
      <c r="D153" s="156"/>
      <c r="E153" s="156"/>
      <c r="F153" s="156"/>
      <c r="G153" s="1"/>
      <c r="H153" s="1"/>
      <c r="I153" s="1"/>
      <c r="J153" s="4"/>
      <c r="K153" s="4"/>
      <c r="L153" s="4"/>
      <c r="M153" s="4"/>
      <c r="N153" s="4"/>
      <c r="O153" s="4"/>
      <c r="P153" s="4"/>
      <c r="Q153" s="4"/>
      <c r="R153" s="4"/>
      <c r="S153" s="4"/>
      <c r="T153" s="4"/>
      <c r="U153" s="4"/>
      <c r="V153" s="4"/>
      <c r="W153" s="4"/>
      <c r="X153" s="4"/>
      <c r="Y153" s="4"/>
      <c r="Z153" s="4"/>
      <c r="AA153" s="4"/>
      <c r="AB153" s="4"/>
    </row>
    <row r="154" ht="15.75" customHeight="1">
      <c r="A154" s="155"/>
      <c r="B154" s="155"/>
      <c r="C154" s="156"/>
      <c r="D154" s="156"/>
      <c r="E154" s="156"/>
      <c r="F154" s="156"/>
      <c r="G154" s="1"/>
      <c r="H154" s="1"/>
      <c r="I154" s="1"/>
      <c r="J154" s="4"/>
      <c r="K154" s="4"/>
      <c r="L154" s="4"/>
      <c r="M154" s="4"/>
      <c r="N154" s="4"/>
      <c r="O154" s="4"/>
      <c r="P154" s="4"/>
      <c r="Q154" s="4"/>
      <c r="R154" s="4"/>
      <c r="S154" s="4"/>
      <c r="T154" s="4"/>
      <c r="U154" s="4"/>
      <c r="V154" s="4"/>
      <c r="W154" s="4"/>
      <c r="X154" s="4"/>
      <c r="Y154" s="4"/>
      <c r="Z154" s="4"/>
      <c r="AA154" s="4"/>
      <c r="AB154" s="4"/>
    </row>
    <row r="155" ht="15.75" customHeight="1">
      <c r="A155" s="155"/>
      <c r="B155" s="155"/>
      <c r="C155" s="156"/>
      <c r="D155" s="156"/>
      <c r="E155" s="156"/>
      <c r="F155" s="156"/>
      <c r="G155" s="1"/>
      <c r="H155" s="1"/>
      <c r="I155" s="1"/>
      <c r="J155" s="4"/>
      <c r="K155" s="4"/>
      <c r="L155" s="4"/>
      <c r="M155" s="4"/>
      <c r="N155" s="4"/>
      <c r="O155" s="4"/>
      <c r="P155" s="4"/>
      <c r="Q155" s="4"/>
      <c r="R155" s="4"/>
      <c r="S155" s="4"/>
      <c r="T155" s="4"/>
      <c r="U155" s="4"/>
      <c r="V155" s="4"/>
      <c r="W155" s="4"/>
      <c r="X155" s="4"/>
      <c r="Y155" s="4"/>
      <c r="Z155" s="4"/>
      <c r="AA155" s="4"/>
      <c r="AB155" s="4"/>
    </row>
    <row r="156" ht="15.75" customHeight="1">
      <c r="A156" s="155"/>
      <c r="B156" s="155"/>
      <c r="C156" s="156"/>
      <c r="D156" s="156"/>
      <c r="E156" s="156"/>
      <c r="F156" s="156"/>
      <c r="G156" s="1"/>
      <c r="H156" s="1"/>
      <c r="I156" s="1"/>
      <c r="J156" s="4"/>
      <c r="K156" s="4"/>
      <c r="L156" s="4"/>
      <c r="M156" s="4"/>
      <c r="N156" s="4"/>
      <c r="O156" s="4"/>
      <c r="P156" s="4"/>
      <c r="Q156" s="4"/>
      <c r="R156" s="4"/>
      <c r="S156" s="4"/>
      <c r="T156" s="4"/>
      <c r="U156" s="4"/>
      <c r="V156" s="4"/>
      <c r="W156" s="4"/>
      <c r="X156" s="4"/>
      <c r="Y156" s="4"/>
      <c r="Z156" s="4"/>
      <c r="AA156" s="4"/>
      <c r="AB156" s="4"/>
    </row>
    <row r="157" ht="15.75" customHeight="1">
      <c r="A157" s="155"/>
      <c r="B157" s="155"/>
      <c r="C157" s="156"/>
      <c r="D157" s="156"/>
      <c r="E157" s="156"/>
      <c r="F157" s="156"/>
      <c r="G157" s="1"/>
      <c r="H157" s="1"/>
      <c r="I157" s="1"/>
      <c r="J157" s="4"/>
      <c r="K157" s="4"/>
      <c r="L157" s="4"/>
      <c r="M157" s="4"/>
      <c r="N157" s="4"/>
      <c r="O157" s="4"/>
      <c r="P157" s="4"/>
      <c r="Q157" s="4"/>
      <c r="R157" s="4"/>
      <c r="S157" s="4"/>
      <c r="T157" s="4"/>
      <c r="U157" s="4"/>
      <c r="V157" s="4"/>
      <c r="W157" s="4"/>
      <c r="X157" s="4"/>
      <c r="Y157" s="4"/>
      <c r="Z157" s="4"/>
      <c r="AA157" s="4"/>
      <c r="AB157" s="4"/>
    </row>
    <row r="158" ht="15.75" customHeight="1">
      <c r="A158" s="155"/>
      <c r="B158" s="155"/>
      <c r="C158" s="156"/>
      <c r="D158" s="156"/>
      <c r="E158" s="156"/>
      <c r="F158" s="156"/>
      <c r="G158" s="1"/>
      <c r="H158" s="1"/>
      <c r="I158" s="1"/>
      <c r="J158" s="4"/>
      <c r="K158" s="4"/>
      <c r="L158" s="4"/>
      <c r="M158" s="4"/>
      <c r="N158" s="4"/>
      <c r="O158" s="4"/>
      <c r="P158" s="4"/>
      <c r="Q158" s="4"/>
      <c r="R158" s="4"/>
      <c r="S158" s="4"/>
      <c r="T158" s="4"/>
      <c r="U158" s="4"/>
      <c r="V158" s="4"/>
      <c r="W158" s="4"/>
      <c r="X158" s="4"/>
      <c r="Y158" s="4"/>
      <c r="Z158" s="4"/>
      <c r="AA158" s="4"/>
      <c r="AB158" s="4"/>
    </row>
    <row r="159" ht="15.75" customHeight="1">
      <c r="A159" s="155"/>
      <c r="B159" s="155"/>
      <c r="C159" s="156"/>
      <c r="D159" s="156"/>
      <c r="E159" s="156"/>
      <c r="F159" s="156"/>
      <c r="G159" s="1"/>
      <c r="H159" s="1"/>
      <c r="I159" s="1"/>
      <c r="J159" s="4"/>
      <c r="K159" s="4"/>
      <c r="L159" s="4"/>
      <c r="M159" s="4"/>
      <c r="N159" s="4"/>
      <c r="O159" s="4"/>
      <c r="P159" s="4"/>
      <c r="Q159" s="4"/>
      <c r="R159" s="4"/>
      <c r="S159" s="4"/>
      <c r="T159" s="4"/>
      <c r="U159" s="4"/>
      <c r="V159" s="4"/>
      <c r="W159" s="4"/>
      <c r="X159" s="4"/>
      <c r="Y159" s="4"/>
      <c r="Z159" s="4"/>
      <c r="AA159" s="4"/>
      <c r="AB159" s="4"/>
    </row>
    <row r="160" ht="15.75" customHeight="1">
      <c r="A160" s="155"/>
      <c r="B160" s="155"/>
      <c r="C160" s="156"/>
      <c r="D160" s="156"/>
      <c r="E160" s="156"/>
      <c r="F160" s="156"/>
      <c r="G160" s="1"/>
      <c r="H160" s="1"/>
      <c r="I160" s="1"/>
      <c r="J160" s="4"/>
      <c r="K160" s="4"/>
      <c r="L160" s="4"/>
      <c r="M160" s="4"/>
      <c r="N160" s="4"/>
      <c r="O160" s="4"/>
      <c r="P160" s="4"/>
      <c r="Q160" s="4"/>
      <c r="R160" s="4"/>
      <c r="S160" s="4"/>
      <c r="T160" s="4"/>
      <c r="U160" s="4"/>
      <c r="V160" s="4"/>
      <c r="W160" s="4"/>
      <c r="X160" s="4"/>
      <c r="Y160" s="4"/>
      <c r="Z160" s="4"/>
      <c r="AA160" s="4"/>
      <c r="AB160" s="4"/>
    </row>
    <row r="161" ht="15.75" customHeight="1">
      <c r="A161" s="155"/>
      <c r="B161" s="155"/>
      <c r="C161" s="156"/>
      <c r="D161" s="156"/>
      <c r="E161" s="156"/>
      <c r="F161" s="156"/>
      <c r="G161" s="1"/>
      <c r="H161" s="1"/>
      <c r="I161" s="1"/>
      <c r="J161" s="4"/>
      <c r="K161" s="4"/>
      <c r="L161" s="4"/>
      <c r="M161" s="4"/>
      <c r="N161" s="4"/>
      <c r="O161" s="4"/>
      <c r="P161" s="4"/>
      <c r="Q161" s="4"/>
      <c r="R161" s="4"/>
      <c r="S161" s="4"/>
      <c r="T161" s="4"/>
      <c r="U161" s="4"/>
      <c r="V161" s="4"/>
      <c r="W161" s="4"/>
      <c r="X161" s="4"/>
      <c r="Y161" s="4"/>
      <c r="Z161" s="4"/>
      <c r="AA161" s="4"/>
      <c r="AB161" s="4"/>
    </row>
    <row r="162" ht="15.75" customHeight="1">
      <c r="A162" s="155"/>
      <c r="B162" s="155"/>
      <c r="C162" s="156"/>
      <c r="D162" s="156"/>
      <c r="E162" s="156"/>
      <c r="F162" s="156"/>
      <c r="G162" s="1"/>
      <c r="H162" s="1"/>
      <c r="I162" s="1"/>
      <c r="J162" s="4"/>
      <c r="K162" s="4"/>
      <c r="L162" s="4"/>
      <c r="M162" s="4"/>
      <c r="N162" s="4"/>
      <c r="O162" s="4"/>
      <c r="P162" s="4"/>
      <c r="Q162" s="4"/>
      <c r="R162" s="4"/>
      <c r="S162" s="4"/>
      <c r="T162" s="4"/>
      <c r="U162" s="4"/>
      <c r="V162" s="4"/>
      <c r="W162" s="4"/>
      <c r="X162" s="4"/>
      <c r="Y162" s="4"/>
      <c r="Z162" s="4"/>
      <c r="AA162" s="4"/>
      <c r="AB162" s="4"/>
    </row>
    <row r="163" ht="15.75" customHeight="1">
      <c r="A163" s="155"/>
      <c r="B163" s="155"/>
      <c r="C163" s="156"/>
      <c r="D163" s="156"/>
      <c r="E163" s="156"/>
      <c r="F163" s="156"/>
      <c r="G163" s="1"/>
      <c r="H163" s="1"/>
      <c r="I163" s="1"/>
      <c r="J163" s="4"/>
      <c r="K163" s="4"/>
      <c r="L163" s="4"/>
      <c r="M163" s="4"/>
      <c r="N163" s="4"/>
      <c r="O163" s="4"/>
      <c r="P163" s="4"/>
      <c r="Q163" s="4"/>
      <c r="R163" s="4"/>
      <c r="S163" s="4"/>
      <c r="T163" s="4"/>
      <c r="U163" s="4"/>
      <c r="V163" s="4"/>
      <c r="W163" s="4"/>
      <c r="X163" s="4"/>
      <c r="Y163" s="4"/>
      <c r="Z163" s="4"/>
      <c r="AA163" s="4"/>
      <c r="AB163" s="4"/>
    </row>
    <row r="164" ht="15.75" customHeight="1">
      <c r="A164" s="155"/>
      <c r="B164" s="155"/>
      <c r="C164" s="156"/>
      <c r="D164" s="156"/>
      <c r="E164" s="156"/>
      <c r="F164" s="156"/>
      <c r="G164" s="1"/>
      <c r="H164" s="1"/>
      <c r="I164" s="1"/>
      <c r="J164" s="4"/>
      <c r="K164" s="4"/>
      <c r="L164" s="4"/>
      <c r="M164" s="4"/>
      <c r="N164" s="4"/>
      <c r="O164" s="4"/>
      <c r="P164" s="4"/>
      <c r="Q164" s="4"/>
      <c r="R164" s="4"/>
      <c r="S164" s="4"/>
      <c r="T164" s="4"/>
      <c r="U164" s="4"/>
      <c r="V164" s="4"/>
      <c r="W164" s="4"/>
      <c r="X164" s="4"/>
      <c r="Y164" s="4"/>
      <c r="Z164" s="4"/>
      <c r="AA164" s="4"/>
      <c r="AB164" s="4"/>
    </row>
    <row r="165" ht="15.75" customHeight="1">
      <c r="A165" s="155"/>
      <c r="B165" s="155"/>
      <c r="C165" s="156"/>
      <c r="D165" s="156"/>
      <c r="E165" s="156"/>
      <c r="F165" s="156"/>
      <c r="G165" s="1"/>
      <c r="H165" s="1"/>
      <c r="I165" s="1"/>
      <c r="J165" s="4"/>
      <c r="K165" s="4"/>
      <c r="L165" s="4"/>
      <c r="M165" s="4"/>
      <c r="N165" s="4"/>
      <c r="O165" s="4"/>
      <c r="P165" s="4"/>
      <c r="Q165" s="4"/>
      <c r="R165" s="4"/>
      <c r="S165" s="4"/>
      <c r="T165" s="4"/>
      <c r="U165" s="4"/>
      <c r="V165" s="4"/>
      <c r="W165" s="4"/>
      <c r="X165" s="4"/>
      <c r="Y165" s="4"/>
      <c r="Z165" s="4"/>
      <c r="AA165" s="4"/>
      <c r="AB165" s="4"/>
    </row>
    <row r="166" ht="15.75" customHeight="1">
      <c r="A166" s="155"/>
      <c r="B166" s="155"/>
      <c r="C166" s="156"/>
      <c r="D166" s="156"/>
      <c r="E166" s="156"/>
      <c r="F166" s="156"/>
      <c r="G166" s="1"/>
      <c r="H166" s="1"/>
      <c r="I166" s="1"/>
      <c r="J166" s="4"/>
      <c r="K166" s="4"/>
      <c r="L166" s="4"/>
      <c r="M166" s="4"/>
      <c r="N166" s="4"/>
      <c r="O166" s="4"/>
      <c r="P166" s="4"/>
      <c r="Q166" s="4"/>
      <c r="R166" s="4"/>
      <c r="S166" s="4"/>
      <c r="T166" s="4"/>
      <c r="U166" s="4"/>
      <c r="V166" s="4"/>
      <c r="W166" s="4"/>
      <c r="X166" s="4"/>
      <c r="Y166" s="4"/>
      <c r="Z166" s="4"/>
      <c r="AA166" s="4"/>
      <c r="AB166" s="4"/>
    </row>
    <row r="167" ht="15.75" customHeight="1">
      <c r="A167" s="155"/>
      <c r="B167" s="155"/>
      <c r="C167" s="156"/>
      <c r="D167" s="156"/>
      <c r="E167" s="156"/>
      <c r="F167" s="156"/>
      <c r="G167" s="1"/>
      <c r="H167" s="1"/>
      <c r="I167" s="1"/>
      <c r="J167" s="4"/>
      <c r="K167" s="4"/>
      <c r="L167" s="4"/>
      <c r="M167" s="4"/>
      <c r="N167" s="4"/>
      <c r="O167" s="4"/>
      <c r="P167" s="4"/>
      <c r="Q167" s="4"/>
      <c r="R167" s="4"/>
      <c r="S167" s="4"/>
      <c r="T167" s="4"/>
      <c r="U167" s="4"/>
      <c r="V167" s="4"/>
      <c r="W167" s="4"/>
      <c r="X167" s="4"/>
      <c r="Y167" s="4"/>
      <c r="Z167" s="4"/>
      <c r="AA167" s="4"/>
      <c r="AB167" s="4"/>
    </row>
    <row r="168" ht="15.75" customHeight="1">
      <c r="A168" s="155"/>
      <c r="B168" s="155"/>
      <c r="C168" s="156"/>
      <c r="D168" s="156"/>
      <c r="E168" s="156"/>
      <c r="F168" s="156"/>
      <c r="G168" s="1"/>
      <c r="H168" s="1"/>
      <c r="I168" s="1"/>
      <c r="J168" s="4"/>
      <c r="K168" s="4"/>
      <c r="L168" s="4"/>
      <c r="M168" s="4"/>
      <c r="N168" s="4"/>
      <c r="O168" s="4"/>
      <c r="P168" s="4"/>
      <c r="Q168" s="4"/>
      <c r="R168" s="4"/>
      <c r="S168" s="4"/>
      <c r="T168" s="4"/>
      <c r="U168" s="4"/>
      <c r="V168" s="4"/>
      <c r="W168" s="4"/>
      <c r="X168" s="4"/>
      <c r="Y168" s="4"/>
      <c r="Z168" s="4"/>
      <c r="AA168" s="4"/>
      <c r="AB168" s="4"/>
    </row>
    <row r="169" ht="15.75" customHeight="1">
      <c r="A169" s="155"/>
      <c r="B169" s="155"/>
      <c r="C169" s="156"/>
      <c r="D169" s="156"/>
      <c r="E169" s="156"/>
      <c r="F169" s="156"/>
      <c r="G169" s="1"/>
      <c r="H169" s="1"/>
      <c r="I169" s="1"/>
      <c r="J169" s="4"/>
      <c r="K169" s="4"/>
      <c r="L169" s="4"/>
      <c r="M169" s="4"/>
      <c r="N169" s="4"/>
      <c r="O169" s="4"/>
      <c r="P169" s="4"/>
      <c r="Q169" s="4"/>
      <c r="R169" s="4"/>
      <c r="S169" s="4"/>
      <c r="T169" s="4"/>
      <c r="U169" s="4"/>
      <c r="V169" s="4"/>
      <c r="W169" s="4"/>
      <c r="X169" s="4"/>
      <c r="Y169" s="4"/>
      <c r="Z169" s="4"/>
      <c r="AA169" s="4"/>
      <c r="AB169" s="4"/>
    </row>
    <row r="170" ht="15.75" customHeight="1">
      <c r="A170" s="155"/>
      <c r="B170" s="155"/>
      <c r="C170" s="156"/>
      <c r="D170" s="156"/>
      <c r="E170" s="156"/>
      <c r="F170" s="156"/>
      <c r="G170" s="1"/>
      <c r="H170" s="1"/>
      <c r="I170" s="1"/>
      <c r="J170" s="4"/>
      <c r="K170" s="4"/>
      <c r="L170" s="4"/>
      <c r="M170" s="4"/>
      <c r="N170" s="4"/>
      <c r="O170" s="4"/>
      <c r="P170" s="4"/>
      <c r="Q170" s="4"/>
      <c r="R170" s="4"/>
      <c r="S170" s="4"/>
      <c r="T170" s="4"/>
      <c r="U170" s="4"/>
      <c r="V170" s="4"/>
      <c r="W170" s="4"/>
      <c r="X170" s="4"/>
      <c r="Y170" s="4"/>
      <c r="Z170" s="4"/>
      <c r="AA170" s="4"/>
      <c r="AB170" s="4"/>
    </row>
    <row r="171" ht="15.75" customHeight="1">
      <c r="A171" s="155"/>
      <c r="B171" s="155"/>
      <c r="C171" s="156"/>
      <c r="D171" s="156"/>
      <c r="E171" s="156"/>
      <c r="F171" s="156"/>
      <c r="G171" s="1"/>
      <c r="H171" s="1"/>
      <c r="I171" s="1"/>
      <c r="J171" s="4"/>
      <c r="K171" s="4"/>
      <c r="L171" s="4"/>
      <c r="M171" s="4"/>
      <c r="N171" s="4"/>
      <c r="O171" s="4"/>
      <c r="P171" s="4"/>
      <c r="Q171" s="4"/>
      <c r="R171" s="4"/>
      <c r="S171" s="4"/>
      <c r="T171" s="4"/>
      <c r="U171" s="4"/>
      <c r="V171" s="4"/>
      <c r="W171" s="4"/>
      <c r="X171" s="4"/>
      <c r="Y171" s="4"/>
      <c r="Z171" s="4"/>
      <c r="AA171" s="4"/>
      <c r="AB171" s="4"/>
    </row>
    <row r="172" ht="15.75" customHeight="1">
      <c r="A172" s="155"/>
      <c r="B172" s="155"/>
      <c r="C172" s="156"/>
      <c r="D172" s="156"/>
      <c r="E172" s="156"/>
      <c r="F172" s="156"/>
      <c r="G172" s="1"/>
      <c r="H172" s="1"/>
      <c r="I172" s="1"/>
      <c r="J172" s="4"/>
      <c r="K172" s="4"/>
      <c r="L172" s="4"/>
      <c r="M172" s="4"/>
      <c r="N172" s="4"/>
      <c r="O172" s="4"/>
      <c r="P172" s="4"/>
      <c r="Q172" s="4"/>
      <c r="R172" s="4"/>
      <c r="S172" s="4"/>
      <c r="T172" s="4"/>
      <c r="U172" s="4"/>
      <c r="V172" s="4"/>
      <c r="W172" s="4"/>
      <c r="X172" s="4"/>
      <c r="Y172" s="4"/>
      <c r="Z172" s="4"/>
      <c r="AA172" s="4"/>
      <c r="AB172" s="4"/>
    </row>
    <row r="173" ht="15.75" customHeight="1">
      <c r="A173" s="155"/>
      <c r="B173" s="155"/>
      <c r="C173" s="156"/>
      <c r="D173" s="156"/>
      <c r="E173" s="156"/>
      <c r="F173" s="156"/>
      <c r="G173" s="1"/>
      <c r="H173" s="1"/>
      <c r="I173" s="1"/>
      <c r="J173" s="4"/>
      <c r="K173" s="4"/>
      <c r="L173" s="4"/>
      <c r="M173" s="4"/>
      <c r="N173" s="4"/>
      <c r="O173" s="4"/>
      <c r="P173" s="4"/>
      <c r="Q173" s="4"/>
      <c r="R173" s="4"/>
      <c r="S173" s="4"/>
      <c r="T173" s="4"/>
      <c r="U173" s="4"/>
      <c r="V173" s="4"/>
      <c r="W173" s="4"/>
      <c r="X173" s="4"/>
      <c r="Y173" s="4"/>
      <c r="Z173" s="4"/>
      <c r="AA173" s="4"/>
      <c r="AB173" s="4"/>
    </row>
    <row r="174" ht="15.75" customHeight="1">
      <c r="A174" s="155"/>
      <c r="B174" s="155"/>
      <c r="C174" s="156"/>
      <c r="D174" s="156"/>
      <c r="E174" s="156"/>
      <c r="F174" s="156"/>
      <c r="G174" s="1"/>
      <c r="H174" s="1"/>
      <c r="I174" s="1"/>
      <c r="J174" s="4"/>
      <c r="K174" s="4"/>
      <c r="L174" s="4"/>
      <c r="M174" s="4"/>
      <c r="N174" s="4"/>
      <c r="O174" s="4"/>
      <c r="P174" s="4"/>
      <c r="Q174" s="4"/>
      <c r="R174" s="4"/>
      <c r="S174" s="4"/>
      <c r="T174" s="4"/>
      <c r="U174" s="4"/>
      <c r="V174" s="4"/>
      <c r="W174" s="4"/>
      <c r="X174" s="4"/>
      <c r="Y174" s="4"/>
      <c r="Z174" s="4"/>
      <c r="AA174" s="4"/>
      <c r="AB174" s="4"/>
    </row>
    <row r="175" ht="15.75" customHeight="1">
      <c r="A175" s="155"/>
      <c r="B175" s="155"/>
      <c r="C175" s="156"/>
      <c r="D175" s="156"/>
      <c r="E175" s="156"/>
      <c r="F175" s="156"/>
      <c r="G175" s="1"/>
      <c r="H175" s="1"/>
      <c r="I175" s="1"/>
      <c r="J175" s="4"/>
      <c r="K175" s="4"/>
      <c r="L175" s="4"/>
      <c r="M175" s="4"/>
      <c r="N175" s="4"/>
      <c r="O175" s="4"/>
      <c r="P175" s="4"/>
      <c r="Q175" s="4"/>
      <c r="R175" s="4"/>
      <c r="S175" s="4"/>
      <c r="T175" s="4"/>
      <c r="U175" s="4"/>
      <c r="V175" s="4"/>
      <c r="W175" s="4"/>
      <c r="X175" s="4"/>
      <c r="Y175" s="4"/>
      <c r="Z175" s="4"/>
      <c r="AA175" s="4"/>
      <c r="AB175" s="4"/>
    </row>
    <row r="176" ht="15.75" customHeight="1">
      <c r="A176" s="155"/>
      <c r="B176" s="155"/>
      <c r="C176" s="156"/>
      <c r="D176" s="156"/>
      <c r="E176" s="156"/>
      <c r="F176" s="156"/>
      <c r="G176" s="1"/>
      <c r="H176" s="1"/>
      <c r="I176" s="1"/>
      <c r="J176" s="4"/>
      <c r="K176" s="4"/>
      <c r="L176" s="4"/>
      <c r="M176" s="4"/>
      <c r="N176" s="4"/>
      <c r="O176" s="4"/>
      <c r="P176" s="4"/>
      <c r="Q176" s="4"/>
      <c r="R176" s="4"/>
      <c r="S176" s="4"/>
      <c r="T176" s="4"/>
      <c r="U176" s="4"/>
      <c r="V176" s="4"/>
      <c r="W176" s="4"/>
      <c r="X176" s="4"/>
      <c r="Y176" s="4"/>
      <c r="Z176" s="4"/>
      <c r="AA176" s="4"/>
      <c r="AB176" s="4"/>
    </row>
    <row r="177" ht="15.75" customHeight="1">
      <c r="A177" s="155"/>
      <c r="B177" s="155"/>
      <c r="C177" s="156"/>
      <c r="D177" s="156"/>
      <c r="E177" s="156"/>
      <c r="F177" s="156"/>
      <c r="G177" s="1"/>
      <c r="H177" s="1"/>
      <c r="I177" s="1"/>
      <c r="J177" s="4"/>
      <c r="K177" s="4"/>
      <c r="L177" s="4"/>
      <c r="M177" s="4"/>
      <c r="N177" s="4"/>
      <c r="O177" s="4"/>
      <c r="P177" s="4"/>
      <c r="Q177" s="4"/>
      <c r="R177" s="4"/>
      <c r="S177" s="4"/>
      <c r="T177" s="4"/>
      <c r="U177" s="4"/>
      <c r="V177" s="4"/>
      <c r="W177" s="4"/>
      <c r="X177" s="4"/>
      <c r="Y177" s="4"/>
      <c r="Z177" s="4"/>
      <c r="AA177" s="4"/>
      <c r="AB177" s="4"/>
    </row>
    <row r="178" ht="15.75" customHeight="1">
      <c r="A178" s="155"/>
      <c r="B178" s="155"/>
      <c r="C178" s="156"/>
      <c r="D178" s="156"/>
      <c r="E178" s="156"/>
      <c r="F178" s="156"/>
      <c r="G178" s="1"/>
      <c r="H178" s="1"/>
      <c r="I178" s="1"/>
      <c r="J178" s="4"/>
      <c r="K178" s="4"/>
      <c r="L178" s="4"/>
      <c r="M178" s="4"/>
      <c r="N178" s="4"/>
      <c r="O178" s="4"/>
      <c r="P178" s="4"/>
      <c r="Q178" s="4"/>
      <c r="R178" s="4"/>
      <c r="S178" s="4"/>
      <c r="T178" s="4"/>
      <c r="U178" s="4"/>
      <c r="V178" s="4"/>
      <c r="W178" s="4"/>
      <c r="X178" s="4"/>
      <c r="Y178" s="4"/>
      <c r="Z178" s="4"/>
      <c r="AA178" s="4"/>
      <c r="AB178" s="4"/>
    </row>
    <row r="179" ht="15.75" customHeight="1">
      <c r="A179" s="155"/>
      <c r="B179" s="155"/>
      <c r="C179" s="156"/>
      <c r="D179" s="156"/>
      <c r="E179" s="156"/>
      <c r="F179" s="156"/>
      <c r="G179" s="1"/>
      <c r="H179" s="1"/>
      <c r="I179" s="1"/>
      <c r="J179" s="4"/>
      <c r="K179" s="4"/>
      <c r="L179" s="4"/>
      <c r="M179" s="4"/>
      <c r="N179" s="4"/>
      <c r="O179" s="4"/>
      <c r="P179" s="4"/>
      <c r="Q179" s="4"/>
      <c r="R179" s="4"/>
      <c r="S179" s="4"/>
      <c r="T179" s="4"/>
      <c r="U179" s="4"/>
      <c r="V179" s="4"/>
      <c r="W179" s="4"/>
      <c r="X179" s="4"/>
      <c r="Y179" s="4"/>
      <c r="Z179" s="4"/>
      <c r="AA179" s="4"/>
      <c r="AB179" s="4"/>
    </row>
    <row r="180" ht="15.75" customHeight="1">
      <c r="A180" s="155"/>
      <c r="B180" s="155"/>
      <c r="C180" s="156"/>
      <c r="D180" s="156"/>
      <c r="E180" s="156"/>
      <c r="F180" s="156"/>
      <c r="G180" s="1"/>
      <c r="H180" s="1"/>
      <c r="I180" s="1"/>
      <c r="J180" s="4"/>
      <c r="K180" s="4"/>
      <c r="L180" s="4"/>
      <c r="M180" s="4"/>
      <c r="N180" s="4"/>
      <c r="O180" s="4"/>
      <c r="P180" s="4"/>
      <c r="Q180" s="4"/>
      <c r="R180" s="4"/>
      <c r="S180" s="4"/>
      <c r="T180" s="4"/>
      <c r="U180" s="4"/>
      <c r="V180" s="4"/>
      <c r="W180" s="4"/>
      <c r="X180" s="4"/>
      <c r="Y180" s="4"/>
      <c r="Z180" s="4"/>
      <c r="AA180" s="4"/>
      <c r="AB180" s="4"/>
    </row>
    <row r="181" ht="15.75" customHeight="1">
      <c r="A181" s="155"/>
      <c r="B181" s="155"/>
      <c r="C181" s="156"/>
      <c r="D181" s="156"/>
      <c r="E181" s="156"/>
      <c r="F181" s="156"/>
      <c r="G181" s="1"/>
      <c r="H181" s="1"/>
      <c r="I181" s="1"/>
      <c r="J181" s="4"/>
      <c r="K181" s="4"/>
      <c r="L181" s="4"/>
      <c r="M181" s="4"/>
      <c r="N181" s="4"/>
      <c r="O181" s="4"/>
      <c r="P181" s="4"/>
      <c r="Q181" s="4"/>
      <c r="R181" s="4"/>
      <c r="S181" s="4"/>
      <c r="T181" s="4"/>
      <c r="U181" s="4"/>
      <c r="V181" s="4"/>
      <c r="W181" s="4"/>
      <c r="X181" s="4"/>
      <c r="Y181" s="4"/>
      <c r="Z181" s="4"/>
      <c r="AA181" s="4"/>
      <c r="AB181" s="4"/>
    </row>
    <row r="182" ht="15.75" customHeight="1">
      <c r="A182" s="155"/>
      <c r="B182" s="155"/>
      <c r="C182" s="156"/>
      <c r="D182" s="156"/>
      <c r="E182" s="156"/>
      <c r="F182" s="156"/>
      <c r="G182" s="1"/>
      <c r="H182" s="1"/>
      <c r="I182" s="1"/>
      <c r="J182" s="4"/>
      <c r="K182" s="4"/>
      <c r="L182" s="4"/>
      <c r="M182" s="4"/>
      <c r="N182" s="4"/>
      <c r="O182" s="4"/>
      <c r="P182" s="4"/>
      <c r="Q182" s="4"/>
      <c r="R182" s="4"/>
      <c r="S182" s="4"/>
      <c r="T182" s="4"/>
      <c r="U182" s="4"/>
      <c r="V182" s="4"/>
      <c r="W182" s="4"/>
      <c r="X182" s="4"/>
      <c r="Y182" s="4"/>
      <c r="Z182" s="4"/>
      <c r="AA182" s="4"/>
      <c r="AB182" s="4"/>
    </row>
    <row r="183" ht="15.75" customHeight="1">
      <c r="A183" s="155"/>
      <c r="B183" s="155"/>
      <c r="C183" s="156"/>
      <c r="D183" s="156"/>
      <c r="E183" s="156"/>
      <c r="F183" s="156"/>
      <c r="G183" s="1"/>
      <c r="H183" s="1"/>
      <c r="I183" s="1"/>
      <c r="J183" s="4"/>
      <c r="K183" s="4"/>
      <c r="L183" s="4"/>
      <c r="M183" s="4"/>
      <c r="N183" s="4"/>
      <c r="O183" s="4"/>
      <c r="P183" s="4"/>
      <c r="Q183" s="4"/>
      <c r="R183" s="4"/>
      <c r="S183" s="4"/>
      <c r="T183" s="4"/>
      <c r="U183" s="4"/>
      <c r="V183" s="4"/>
      <c r="W183" s="4"/>
      <c r="X183" s="4"/>
      <c r="Y183" s="4"/>
      <c r="Z183" s="4"/>
      <c r="AA183" s="4"/>
      <c r="AB183" s="4"/>
    </row>
    <row r="184" ht="15.75" customHeight="1">
      <c r="A184" s="155"/>
      <c r="B184" s="155"/>
      <c r="C184" s="156"/>
      <c r="D184" s="156"/>
      <c r="E184" s="156"/>
      <c r="F184" s="156"/>
      <c r="G184" s="1"/>
      <c r="H184" s="1"/>
      <c r="I184" s="1"/>
      <c r="J184" s="4"/>
      <c r="K184" s="4"/>
      <c r="L184" s="4"/>
      <c r="M184" s="4"/>
      <c r="N184" s="4"/>
      <c r="O184" s="4"/>
      <c r="P184" s="4"/>
      <c r="Q184" s="4"/>
      <c r="R184" s="4"/>
      <c r="S184" s="4"/>
      <c r="T184" s="4"/>
      <c r="U184" s="4"/>
      <c r="V184" s="4"/>
      <c r="W184" s="4"/>
      <c r="X184" s="4"/>
      <c r="Y184" s="4"/>
      <c r="Z184" s="4"/>
      <c r="AA184" s="4"/>
      <c r="AB184" s="4"/>
    </row>
    <row r="185" ht="15.75" customHeight="1">
      <c r="A185" s="155"/>
      <c r="B185" s="155"/>
      <c r="C185" s="156"/>
      <c r="D185" s="156"/>
      <c r="E185" s="156"/>
      <c r="F185" s="156"/>
      <c r="G185" s="1"/>
      <c r="H185" s="1"/>
      <c r="I185" s="1"/>
      <c r="J185" s="4"/>
      <c r="K185" s="4"/>
      <c r="L185" s="4"/>
      <c r="M185" s="4"/>
      <c r="N185" s="4"/>
      <c r="O185" s="4"/>
      <c r="P185" s="4"/>
      <c r="Q185" s="4"/>
      <c r="R185" s="4"/>
      <c r="S185" s="4"/>
      <c r="T185" s="4"/>
      <c r="U185" s="4"/>
      <c r="V185" s="4"/>
      <c r="W185" s="4"/>
      <c r="X185" s="4"/>
      <c r="Y185" s="4"/>
      <c r="Z185" s="4"/>
      <c r="AA185" s="4"/>
      <c r="AB185" s="4"/>
    </row>
    <row r="186" ht="15.75" customHeight="1">
      <c r="A186" s="155"/>
      <c r="B186" s="155"/>
      <c r="C186" s="156"/>
      <c r="D186" s="156"/>
      <c r="E186" s="156"/>
      <c r="F186" s="156"/>
      <c r="G186" s="1"/>
      <c r="H186" s="1"/>
      <c r="I186" s="1"/>
      <c r="J186" s="4"/>
      <c r="K186" s="4"/>
      <c r="L186" s="4"/>
      <c r="M186" s="4"/>
      <c r="N186" s="4"/>
      <c r="O186" s="4"/>
      <c r="P186" s="4"/>
      <c r="Q186" s="4"/>
      <c r="R186" s="4"/>
      <c r="S186" s="4"/>
      <c r="T186" s="4"/>
      <c r="U186" s="4"/>
      <c r="V186" s="4"/>
      <c r="W186" s="4"/>
      <c r="X186" s="4"/>
      <c r="Y186" s="4"/>
      <c r="Z186" s="4"/>
      <c r="AA186" s="4"/>
      <c r="AB186" s="4"/>
    </row>
    <row r="187" ht="15.75" customHeight="1">
      <c r="A187" s="155"/>
      <c r="B187" s="155"/>
      <c r="C187" s="156"/>
      <c r="D187" s="156"/>
      <c r="E187" s="156"/>
      <c r="F187" s="156"/>
      <c r="G187" s="1"/>
      <c r="H187" s="1"/>
      <c r="I187" s="1"/>
      <c r="J187" s="4"/>
      <c r="K187" s="4"/>
      <c r="L187" s="4"/>
      <c r="M187" s="4"/>
      <c r="N187" s="4"/>
      <c r="O187" s="4"/>
      <c r="P187" s="4"/>
      <c r="Q187" s="4"/>
      <c r="R187" s="4"/>
      <c r="S187" s="4"/>
      <c r="T187" s="4"/>
      <c r="U187" s="4"/>
      <c r="V187" s="4"/>
      <c r="W187" s="4"/>
      <c r="X187" s="4"/>
      <c r="Y187" s="4"/>
      <c r="Z187" s="4"/>
      <c r="AA187" s="4"/>
      <c r="AB187" s="4"/>
    </row>
    <row r="188" ht="15.75" customHeight="1">
      <c r="A188" s="155"/>
      <c r="B188" s="155"/>
      <c r="C188" s="156"/>
      <c r="D188" s="156"/>
      <c r="E188" s="156"/>
      <c r="F188" s="156"/>
      <c r="G188" s="1"/>
      <c r="H188" s="1"/>
      <c r="I188" s="1"/>
      <c r="J188" s="4"/>
      <c r="K188" s="4"/>
      <c r="L188" s="4"/>
      <c r="M188" s="4"/>
      <c r="N188" s="4"/>
      <c r="O188" s="4"/>
      <c r="P188" s="4"/>
      <c r="Q188" s="4"/>
      <c r="R188" s="4"/>
      <c r="S188" s="4"/>
      <c r="T188" s="4"/>
      <c r="U188" s="4"/>
      <c r="V188" s="4"/>
      <c r="W188" s="4"/>
      <c r="X188" s="4"/>
      <c r="Y188" s="4"/>
      <c r="Z188" s="4"/>
      <c r="AA188" s="4"/>
      <c r="AB188" s="4"/>
    </row>
    <row r="189" ht="15.75" customHeight="1">
      <c r="A189" s="155"/>
      <c r="B189" s="155"/>
      <c r="C189" s="156"/>
      <c r="D189" s="156"/>
      <c r="E189" s="156"/>
      <c r="F189" s="156"/>
      <c r="G189" s="1"/>
      <c r="H189" s="1"/>
      <c r="I189" s="1"/>
      <c r="J189" s="4"/>
      <c r="K189" s="4"/>
      <c r="L189" s="4"/>
      <c r="M189" s="4"/>
      <c r="N189" s="4"/>
      <c r="O189" s="4"/>
      <c r="P189" s="4"/>
      <c r="Q189" s="4"/>
      <c r="R189" s="4"/>
      <c r="S189" s="4"/>
      <c r="T189" s="4"/>
      <c r="U189" s="4"/>
      <c r="V189" s="4"/>
      <c r="W189" s="4"/>
      <c r="X189" s="4"/>
      <c r="Y189" s="4"/>
      <c r="Z189" s="4"/>
      <c r="AA189" s="4"/>
      <c r="AB189" s="4"/>
    </row>
    <row r="190" ht="15.75" customHeight="1">
      <c r="A190" s="155"/>
      <c r="B190" s="155"/>
      <c r="C190" s="156"/>
      <c r="D190" s="156"/>
      <c r="E190" s="156"/>
      <c r="F190" s="156"/>
      <c r="G190" s="1"/>
      <c r="H190" s="1"/>
      <c r="I190" s="1"/>
      <c r="J190" s="4"/>
      <c r="K190" s="4"/>
      <c r="L190" s="4"/>
      <c r="M190" s="4"/>
      <c r="N190" s="4"/>
      <c r="O190" s="4"/>
      <c r="P190" s="4"/>
      <c r="Q190" s="4"/>
      <c r="R190" s="4"/>
      <c r="S190" s="4"/>
      <c r="T190" s="4"/>
      <c r="U190" s="4"/>
      <c r="V190" s="4"/>
      <c r="W190" s="4"/>
      <c r="X190" s="4"/>
      <c r="Y190" s="4"/>
      <c r="Z190" s="4"/>
      <c r="AA190" s="4"/>
      <c r="AB190" s="4"/>
    </row>
    <row r="191" ht="15.75" customHeight="1">
      <c r="A191" s="155"/>
      <c r="B191" s="155"/>
      <c r="C191" s="156"/>
      <c r="D191" s="156"/>
      <c r="E191" s="156"/>
      <c r="F191" s="156"/>
      <c r="G191" s="1"/>
      <c r="H191" s="1"/>
      <c r="I191" s="1"/>
      <c r="J191" s="4"/>
      <c r="K191" s="4"/>
      <c r="L191" s="4"/>
      <c r="M191" s="4"/>
      <c r="N191" s="4"/>
      <c r="O191" s="4"/>
      <c r="P191" s="4"/>
      <c r="Q191" s="4"/>
      <c r="R191" s="4"/>
      <c r="S191" s="4"/>
      <c r="T191" s="4"/>
      <c r="U191" s="4"/>
      <c r="V191" s="4"/>
      <c r="W191" s="4"/>
      <c r="X191" s="4"/>
      <c r="Y191" s="4"/>
      <c r="Z191" s="4"/>
      <c r="AA191" s="4"/>
      <c r="AB191" s="4"/>
    </row>
    <row r="192" ht="15.75" customHeight="1">
      <c r="A192" s="155"/>
      <c r="B192" s="155"/>
      <c r="C192" s="156"/>
      <c r="D192" s="156"/>
      <c r="E192" s="156"/>
      <c r="F192" s="156"/>
      <c r="G192" s="1"/>
      <c r="H192" s="1"/>
      <c r="I192" s="1"/>
      <c r="J192" s="4"/>
      <c r="K192" s="4"/>
      <c r="L192" s="4"/>
      <c r="M192" s="4"/>
      <c r="N192" s="4"/>
      <c r="O192" s="4"/>
      <c r="P192" s="4"/>
      <c r="Q192" s="4"/>
      <c r="R192" s="4"/>
      <c r="S192" s="4"/>
      <c r="T192" s="4"/>
      <c r="U192" s="4"/>
      <c r="V192" s="4"/>
      <c r="W192" s="4"/>
      <c r="X192" s="4"/>
      <c r="Y192" s="4"/>
      <c r="Z192" s="4"/>
      <c r="AA192" s="4"/>
      <c r="AB192" s="4"/>
    </row>
    <row r="193" ht="15.75" customHeight="1">
      <c r="A193" s="155"/>
      <c r="B193" s="155"/>
      <c r="C193" s="156"/>
      <c r="D193" s="156"/>
      <c r="E193" s="156"/>
      <c r="F193" s="156"/>
      <c r="G193" s="1"/>
      <c r="H193" s="1"/>
      <c r="I193" s="1"/>
      <c r="J193" s="4"/>
      <c r="K193" s="4"/>
      <c r="L193" s="4"/>
      <c r="M193" s="4"/>
      <c r="N193" s="4"/>
      <c r="O193" s="4"/>
      <c r="P193" s="4"/>
      <c r="Q193" s="4"/>
      <c r="R193" s="4"/>
      <c r="S193" s="4"/>
      <c r="T193" s="4"/>
      <c r="U193" s="4"/>
      <c r="V193" s="4"/>
      <c r="W193" s="4"/>
      <c r="X193" s="4"/>
      <c r="Y193" s="4"/>
      <c r="Z193" s="4"/>
      <c r="AA193" s="4"/>
      <c r="AB193" s="4"/>
    </row>
    <row r="194" ht="15.75" customHeight="1">
      <c r="A194" s="155"/>
      <c r="B194" s="155"/>
      <c r="C194" s="156"/>
      <c r="D194" s="156"/>
      <c r="E194" s="156"/>
      <c r="F194" s="156"/>
      <c r="G194" s="1"/>
      <c r="H194" s="1"/>
      <c r="I194" s="1"/>
      <c r="J194" s="4"/>
      <c r="K194" s="4"/>
      <c r="L194" s="4"/>
      <c r="M194" s="4"/>
      <c r="N194" s="4"/>
      <c r="O194" s="4"/>
      <c r="P194" s="4"/>
      <c r="Q194" s="4"/>
      <c r="R194" s="4"/>
      <c r="S194" s="4"/>
      <c r="T194" s="4"/>
      <c r="U194" s="4"/>
      <c r="V194" s="4"/>
      <c r="W194" s="4"/>
      <c r="X194" s="4"/>
      <c r="Y194" s="4"/>
      <c r="Z194" s="4"/>
      <c r="AA194" s="4"/>
      <c r="AB194" s="4"/>
    </row>
    <row r="195" ht="15.75" customHeight="1">
      <c r="A195" s="155"/>
      <c r="B195" s="155"/>
      <c r="C195" s="156"/>
      <c r="D195" s="156"/>
      <c r="E195" s="156"/>
      <c r="F195" s="156"/>
      <c r="G195" s="1"/>
      <c r="H195" s="1"/>
      <c r="I195" s="1"/>
      <c r="J195" s="4"/>
      <c r="K195" s="4"/>
      <c r="L195" s="4"/>
      <c r="M195" s="4"/>
      <c r="N195" s="4"/>
      <c r="O195" s="4"/>
      <c r="P195" s="4"/>
      <c r="Q195" s="4"/>
      <c r="R195" s="4"/>
      <c r="S195" s="4"/>
      <c r="T195" s="4"/>
      <c r="U195" s="4"/>
      <c r="V195" s="4"/>
      <c r="W195" s="4"/>
      <c r="X195" s="4"/>
      <c r="Y195" s="4"/>
      <c r="Z195" s="4"/>
      <c r="AA195" s="4"/>
      <c r="AB195" s="4"/>
    </row>
    <row r="196" ht="15.75" customHeight="1">
      <c r="A196" s="155"/>
      <c r="B196" s="155"/>
      <c r="C196" s="156"/>
      <c r="D196" s="156"/>
      <c r="E196" s="156"/>
      <c r="F196" s="156"/>
      <c r="G196" s="1"/>
      <c r="H196" s="1"/>
      <c r="I196" s="1"/>
      <c r="J196" s="4"/>
      <c r="K196" s="4"/>
      <c r="L196" s="4"/>
      <c r="M196" s="4"/>
      <c r="N196" s="4"/>
      <c r="O196" s="4"/>
      <c r="P196" s="4"/>
      <c r="Q196" s="4"/>
      <c r="R196" s="4"/>
      <c r="S196" s="4"/>
      <c r="T196" s="4"/>
      <c r="U196" s="4"/>
      <c r="V196" s="4"/>
      <c r="W196" s="4"/>
      <c r="X196" s="4"/>
      <c r="Y196" s="4"/>
      <c r="Z196" s="4"/>
      <c r="AA196" s="4"/>
      <c r="AB196" s="4"/>
    </row>
    <row r="197" ht="15.75" customHeight="1">
      <c r="A197" s="155"/>
      <c r="B197" s="155"/>
      <c r="C197" s="156"/>
      <c r="D197" s="156"/>
      <c r="E197" s="156"/>
      <c r="F197" s="156"/>
      <c r="G197" s="1"/>
      <c r="H197" s="1"/>
      <c r="I197" s="1"/>
      <c r="J197" s="4"/>
      <c r="K197" s="4"/>
      <c r="L197" s="4"/>
      <c r="M197" s="4"/>
      <c r="N197" s="4"/>
      <c r="O197" s="4"/>
      <c r="P197" s="4"/>
      <c r="Q197" s="4"/>
      <c r="R197" s="4"/>
      <c r="S197" s="4"/>
      <c r="T197" s="4"/>
      <c r="U197" s="4"/>
      <c r="V197" s="4"/>
      <c r="W197" s="4"/>
      <c r="X197" s="4"/>
      <c r="Y197" s="4"/>
      <c r="Z197" s="4"/>
      <c r="AA197" s="4"/>
      <c r="AB197" s="4"/>
    </row>
    <row r="198" ht="15.75" customHeight="1">
      <c r="A198" s="155"/>
      <c r="B198" s="155"/>
      <c r="C198" s="156"/>
      <c r="D198" s="156"/>
      <c r="E198" s="156"/>
      <c r="F198" s="156"/>
      <c r="G198" s="1"/>
      <c r="H198" s="1"/>
      <c r="I198" s="1"/>
      <c r="J198" s="4"/>
      <c r="K198" s="4"/>
      <c r="L198" s="4"/>
      <c r="M198" s="4"/>
      <c r="N198" s="4"/>
      <c r="O198" s="4"/>
      <c r="P198" s="4"/>
      <c r="Q198" s="4"/>
      <c r="R198" s="4"/>
      <c r="S198" s="4"/>
      <c r="T198" s="4"/>
      <c r="U198" s="4"/>
      <c r="V198" s="4"/>
      <c r="W198" s="4"/>
      <c r="X198" s="4"/>
      <c r="Y198" s="4"/>
      <c r="Z198" s="4"/>
      <c r="AA198" s="4"/>
      <c r="AB198" s="4"/>
    </row>
    <row r="199" ht="15.75" customHeight="1">
      <c r="A199" s="155"/>
      <c r="B199" s="155"/>
      <c r="C199" s="156"/>
      <c r="D199" s="156"/>
      <c r="E199" s="156"/>
      <c r="F199" s="156"/>
      <c r="G199" s="1"/>
      <c r="H199" s="1"/>
      <c r="I199" s="1"/>
      <c r="J199" s="4"/>
      <c r="K199" s="4"/>
      <c r="L199" s="4"/>
      <c r="M199" s="4"/>
      <c r="N199" s="4"/>
      <c r="O199" s="4"/>
      <c r="P199" s="4"/>
      <c r="Q199" s="4"/>
      <c r="R199" s="4"/>
      <c r="S199" s="4"/>
      <c r="T199" s="4"/>
      <c r="U199" s="4"/>
      <c r="V199" s="4"/>
      <c r="W199" s="4"/>
      <c r="X199" s="4"/>
      <c r="Y199" s="4"/>
      <c r="Z199" s="4"/>
      <c r="AA199" s="4"/>
      <c r="AB199" s="4"/>
    </row>
    <row r="200" ht="15.75" customHeight="1">
      <c r="A200" s="155"/>
      <c r="B200" s="155"/>
      <c r="C200" s="156"/>
      <c r="D200" s="156"/>
      <c r="E200" s="156"/>
      <c r="F200" s="156"/>
      <c r="G200" s="1"/>
      <c r="H200" s="1"/>
      <c r="I200" s="1"/>
      <c r="J200" s="4"/>
      <c r="K200" s="4"/>
      <c r="L200" s="4"/>
      <c r="M200" s="4"/>
      <c r="N200" s="4"/>
      <c r="O200" s="4"/>
      <c r="P200" s="4"/>
      <c r="Q200" s="4"/>
      <c r="R200" s="4"/>
      <c r="S200" s="4"/>
      <c r="T200" s="4"/>
      <c r="U200" s="4"/>
      <c r="V200" s="4"/>
      <c r="W200" s="4"/>
      <c r="X200" s="4"/>
      <c r="Y200" s="4"/>
      <c r="Z200" s="4"/>
      <c r="AA200" s="4"/>
      <c r="AB200" s="4"/>
    </row>
    <row r="201" ht="15.75" customHeight="1">
      <c r="A201" s="155"/>
      <c r="B201" s="155"/>
      <c r="C201" s="156"/>
      <c r="D201" s="156"/>
      <c r="E201" s="156"/>
      <c r="F201" s="156"/>
      <c r="G201" s="1"/>
      <c r="H201" s="1"/>
      <c r="I201" s="1"/>
      <c r="J201" s="4"/>
      <c r="K201" s="4"/>
      <c r="L201" s="4"/>
      <c r="M201" s="4"/>
      <c r="N201" s="4"/>
      <c r="O201" s="4"/>
      <c r="P201" s="4"/>
      <c r="Q201" s="4"/>
      <c r="R201" s="4"/>
      <c r="S201" s="4"/>
      <c r="T201" s="4"/>
      <c r="U201" s="4"/>
      <c r="V201" s="4"/>
      <c r="W201" s="4"/>
      <c r="X201" s="4"/>
      <c r="Y201" s="4"/>
      <c r="Z201" s="4"/>
      <c r="AA201" s="4"/>
      <c r="AB201" s="4"/>
    </row>
    <row r="202" ht="15.75" customHeight="1">
      <c r="A202" s="155"/>
      <c r="B202" s="155"/>
      <c r="C202" s="156"/>
      <c r="D202" s="156"/>
      <c r="E202" s="156"/>
      <c r="F202" s="156"/>
      <c r="G202" s="1"/>
      <c r="H202" s="1"/>
      <c r="I202" s="1"/>
      <c r="J202" s="4"/>
      <c r="K202" s="4"/>
      <c r="L202" s="4"/>
      <c r="M202" s="4"/>
      <c r="N202" s="4"/>
      <c r="O202" s="4"/>
      <c r="P202" s="4"/>
      <c r="Q202" s="4"/>
      <c r="R202" s="4"/>
      <c r="S202" s="4"/>
      <c r="T202" s="4"/>
      <c r="U202" s="4"/>
      <c r="V202" s="4"/>
      <c r="W202" s="4"/>
      <c r="X202" s="4"/>
      <c r="Y202" s="4"/>
      <c r="Z202" s="4"/>
      <c r="AA202" s="4"/>
      <c r="AB202" s="4"/>
    </row>
    <row r="203" ht="15.75" customHeight="1">
      <c r="A203" s="155"/>
      <c r="B203" s="155"/>
      <c r="C203" s="156"/>
      <c r="D203" s="156"/>
      <c r="E203" s="156"/>
      <c r="F203" s="156"/>
      <c r="G203" s="1"/>
      <c r="H203" s="1"/>
      <c r="I203" s="1"/>
      <c r="J203" s="4"/>
      <c r="K203" s="4"/>
      <c r="L203" s="4"/>
      <c r="M203" s="4"/>
      <c r="N203" s="4"/>
      <c r="O203" s="4"/>
      <c r="P203" s="4"/>
      <c r="Q203" s="4"/>
      <c r="R203" s="4"/>
      <c r="S203" s="4"/>
      <c r="T203" s="4"/>
      <c r="U203" s="4"/>
      <c r="V203" s="4"/>
      <c r="W203" s="4"/>
      <c r="X203" s="4"/>
      <c r="Y203" s="4"/>
      <c r="Z203" s="4"/>
      <c r="AA203" s="4"/>
      <c r="AB203" s="4"/>
    </row>
    <row r="204" ht="15.75" customHeight="1">
      <c r="A204" s="155"/>
      <c r="B204" s="155"/>
      <c r="C204" s="156"/>
      <c r="D204" s="156"/>
      <c r="E204" s="156"/>
      <c r="F204" s="156"/>
      <c r="G204" s="1"/>
      <c r="H204" s="1"/>
      <c r="I204" s="1"/>
      <c r="J204" s="4"/>
      <c r="K204" s="4"/>
      <c r="L204" s="4"/>
      <c r="M204" s="4"/>
      <c r="N204" s="4"/>
      <c r="O204" s="4"/>
      <c r="P204" s="4"/>
      <c r="Q204" s="4"/>
      <c r="R204" s="4"/>
      <c r="S204" s="4"/>
      <c r="T204" s="4"/>
      <c r="U204" s="4"/>
      <c r="V204" s="4"/>
      <c r="W204" s="4"/>
      <c r="X204" s="4"/>
      <c r="Y204" s="4"/>
      <c r="Z204" s="4"/>
      <c r="AA204" s="4"/>
      <c r="AB204" s="4"/>
    </row>
    <row r="205" ht="15.75" customHeight="1">
      <c r="A205" s="155"/>
      <c r="B205" s="155"/>
      <c r="C205" s="156"/>
      <c r="D205" s="156"/>
      <c r="E205" s="156"/>
      <c r="F205" s="156"/>
      <c r="G205" s="1"/>
      <c r="H205" s="1"/>
      <c r="I205" s="1"/>
      <c r="J205" s="4"/>
      <c r="K205" s="4"/>
      <c r="L205" s="4"/>
      <c r="M205" s="4"/>
      <c r="N205" s="4"/>
      <c r="O205" s="4"/>
      <c r="P205" s="4"/>
      <c r="Q205" s="4"/>
      <c r="R205" s="4"/>
      <c r="S205" s="4"/>
      <c r="T205" s="4"/>
      <c r="U205" s="4"/>
      <c r="V205" s="4"/>
      <c r="W205" s="4"/>
      <c r="X205" s="4"/>
      <c r="Y205" s="4"/>
      <c r="Z205" s="4"/>
      <c r="AA205" s="4"/>
      <c r="AB205" s="4"/>
    </row>
    <row r="206" ht="15.75" customHeight="1">
      <c r="A206" s="155"/>
      <c r="B206" s="155"/>
      <c r="C206" s="156"/>
      <c r="D206" s="156"/>
      <c r="E206" s="156"/>
      <c r="F206" s="156"/>
      <c r="G206" s="1"/>
      <c r="H206" s="1"/>
      <c r="I206" s="1"/>
      <c r="J206" s="4"/>
      <c r="K206" s="4"/>
      <c r="L206" s="4"/>
      <c r="M206" s="4"/>
      <c r="N206" s="4"/>
      <c r="O206" s="4"/>
      <c r="P206" s="4"/>
      <c r="Q206" s="4"/>
      <c r="R206" s="4"/>
      <c r="S206" s="4"/>
      <c r="T206" s="4"/>
      <c r="U206" s="4"/>
      <c r="V206" s="4"/>
      <c r="W206" s="4"/>
      <c r="X206" s="4"/>
      <c r="Y206" s="4"/>
      <c r="Z206" s="4"/>
      <c r="AA206" s="4"/>
      <c r="AB206" s="4"/>
    </row>
    <row r="207" ht="15.75" customHeight="1">
      <c r="A207" s="155"/>
      <c r="B207" s="155"/>
      <c r="C207" s="156"/>
      <c r="D207" s="156"/>
      <c r="E207" s="156"/>
      <c r="F207" s="156"/>
      <c r="G207" s="1"/>
      <c r="H207" s="1"/>
      <c r="I207" s="1"/>
      <c r="J207" s="4"/>
      <c r="K207" s="4"/>
      <c r="L207" s="4"/>
      <c r="M207" s="4"/>
      <c r="N207" s="4"/>
      <c r="O207" s="4"/>
      <c r="P207" s="4"/>
      <c r="Q207" s="4"/>
      <c r="R207" s="4"/>
      <c r="S207" s="4"/>
      <c r="T207" s="4"/>
      <c r="U207" s="4"/>
      <c r="V207" s="4"/>
      <c r="W207" s="4"/>
      <c r="X207" s="4"/>
      <c r="Y207" s="4"/>
      <c r="Z207" s="4"/>
      <c r="AA207" s="4"/>
      <c r="AB207" s="4"/>
    </row>
    <row r="208" ht="15.75" customHeight="1">
      <c r="A208" s="155"/>
      <c r="B208" s="155"/>
      <c r="C208" s="156"/>
      <c r="D208" s="156"/>
      <c r="E208" s="156"/>
      <c r="F208" s="156"/>
      <c r="G208" s="1"/>
      <c r="H208" s="1"/>
      <c r="I208" s="1"/>
      <c r="J208" s="4"/>
      <c r="K208" s="4"/>
      <c r="L208" s="4"/>
      <c r="M208" s="4"/>
      <c r="N208" s="4"/>
      <c r="O208" s="4"/>
      <c r="P208" s="4"/>
      <c r="Q208" s="4"/>
      <c r="R208" s="4"/>
      <c r="S208" s="4"/>
      <c r="T208" s="4"/>
      <c r="U208" s="4"/>
      <c r="V208" s="4"/>
      <c r="W208" s="4"/>
      <c r="X208" s="4"/>
      <c r="Y208" s="4"/>
      <c r="Z208" s="4"/>
      <c r="AA208" s="4"/>
      <c r="AB208" s="4"/>
    </row>
    <row r="209" ht="15.75" customHeight="1">
      <c r="A209" s="155"/>
      <c r="B209" s="155"/>
      <c r="C209" s="156"/>
      <c r="D209" s="156"/>
      <c r="E209" s="156"/>
      <c r="F209" s="156"/>
      <c r="G209" s="1"/>
      <c r="H209" s="1"/>
      <c r="I209" s="1"/>
      <c r="J209" s="4"/>
      <c r="K209" s="4"/>
      <c r="L209" s="4"/>
      <c r="M209" s="4"/>
      <c r="N209" s="4"/>
      <c r="O209" s="4"/>
      <c r="P209" s="4"/>
      <c r="Q209" s="4"/>
      <c r="R209" s="4"/>
      <c r="S209" s="4"/>
      <c r="T209" s="4"/>
      <c r="U209" s="4"/>
      <c r="V209" s="4"/>
      <c r="W209" s="4"/>
      <c r="X209" s="4"/>
      <c r="Y209" s="4"/>
      <c r="Z209" s="4"/>
      <c r="AA209" s="4"/>
      <c r="AB209" s="4"/>
    </row>
    <row r="210" ht="15.75" customHeight="1">
      <c r="A210" s="155"/>
      <c r="B210" s="155"/>
      <c r="C210" s="156"/>
      <c r="D210" s="156"/>
      <c r="E210" s="156"/>
      <c r="F210" s="156"/>
      <c r="G210" s="1"/>
      <c r="H210" s="1"/>
      <c r="I210" s="1"/>
      <c r="J210" s="4"/>
      <c r="K210" s="4"/>
      <c r="L210" s="4"/>
      <c r="M210" s="4"/>
      <c r="N210" s="4"/>
      <c r="O210" s="4"/>
      <c r="P210" s="4"/>
      <c r="Q210" s="4"/>
      <c r="R210" s="4"/>
      <c r="S210" s="4"/>
      <c r="T210" s="4"/>
      <c r="U210" s="4"/>
      <c r="V210" s="4"/>
      <c r="W210" s="4"/>
      <c r="X210" s="4"/>
      <c r="Y210" s="4"/>
      <c r="Z210" s="4"/>
      <c r="AA210" s="4"/>
      <c r="AB210" s="4"/>
    </row>
    <row r="211" ht="15.75" customHeight="1">
      <c r="A211" s="155"/>
      <c r="B211" s="155"/>
      <c r="C211" s="156"/>
      <c r="D211" s="156"/>
      <c r="E211" s="156"/>
      <c r="F211" s="156"/>
      <c r="G211" s="1"/>
      <c r="H211" s="1"/>
      <c r="I211" s="1"/>
      <c r="J211" s="4"/>
      <c r="K211" s="4"/>
      <c r="L211" s="4"/>
      <c r="M211" s="4"/>
      <c r="N211" s="4"/>
      <c r="O211" s="4"/>
      <c r="P211" s="4"/>
      <c r="Q211" s="4"/>
      <c r="R211" s="4"/>
      <c r="S211" s="4"/>
      <c r="T211" s="4"/>
      <c r="U211" s="4"/>
      <c r="V211" s="4"/>
      <c r="W211" s="4"/>
      <c r="X211" s="4"/>
      <c r="Y211" s="4"/>
      <c r="Z211" s="4"/>
      <c r="AA211" s="4"/>
      <c r="AB211" s="4"/>
    </row>
    <row r="212" ht="15.75" customHeight="1">
      <c r="A212" s="155"/>
      <c r="B212" s="155"/>
      <c r="C212" s="156"/>
      <c r="D212" s="156"/>
      <c r="E212" s="156"/>
      <c r="F212" s="156"/>
      <c r="G212" s="1"/>
      <c r="H212" s="1"/>
      <c r="I212" s="1"/>
      <c r="J212" s="4"/>
      <c r="K212" s="4"/>
      <c r="L212" s="4"/>
      <c r="M212" s="4"/>
      <c r="N212" s="4"/>
      <c r="O212" s="4"/>
      <c r="P212" s="4"/>
      <c r="Q212" s="4"/>
      <c r="R212" s="4"/>
      <c r="S212" s="4"/>
      <c r="T212" s="4"/>
      <c r="U212" s="4"/>
      <c r="V212" s="4"/>
      <c r="W212" s="4"/>
      <c r="X212" s="4"/>
      <c r="Y212" s="4"/>
      <c r="Z212" s="4"/>
      <c r="AA212" s="4"/>
      <c r="AB212" s="4"/>
    </row>
    <row r="213" ht="15.75" customHeight="1">
      <c r="A213" s="155"/>
      <c r="B213" s="155"/>
      <c r="C213" s="156"/>
      <c r="D213" s="156"/>
      <c r="E213" s="156"/>
      <c r="F213" s="156"/>
      <c r="G213" s="1"/>
      <c r="H213" s="1"/>
      <c r="I213" s="1"/>
      <c r="J213" s="4"/>
      <c r="K213" s="4"/>
      <c r="L213" s="4"/>
      <c r="M213" s="4"/>
      <c r="N213" s="4"/>
      <c r="O213" s="4"/>
      <c r="P213" s="4"/>
      <c r="Q213" s="4"/>
      <c r="R213" s="4"/>
      <c r="S213" s="4"/>
      <c r="T213" s="4"/>
      <c r="U213" s="4"/>
      <c r="V213" s="4"/>
      <c r="W213" s="4"/>
      <c r="X213" s="4"/>
      <c r="Y213" s="4"/>
      <c r="Z213" s="4"/>
      <c r="AA213" s="4"/>
      <c r="AB213" s="4"/>
    </row>
    <row r="214" ht="15.75" customHeight="1">
      <c r="A214" s="155"/>
      <c r="B214" s="155"/>
      <c r="C214" s="156"/>
      <c r="D214" s="156"/>
      <c r="E214" s="156"/>
      <c r="F214" s="156"/>
      <c r="G214" s="1"/>
      <c r="H214" s="1"/>
      <c r="I214" s="1"/>
      <c r="J214" s="4"/>
      <c r="K214" s="4"/>
      <c r="L214" s="4"/>
      <c r="M214" s="4"/>
      <c r="N214" s="4"/>
      <c r="O214" s="4"/>
      <c r="P214" s="4"/>
      <c r="Q214" s="4"/>
      <c r="R214" s="4"/>
      <c r="S214" s="4"/>
      <c r="T214" s="4"/>
      <c r="U214" s="4"/>
      <c r="V214" s="4"/>
      <c r="W214" s="4"/>
      <c r="X214" s="4"/>
      <c r="Y214" s="4"/>
      <c r="Z214" s="4"/>
      <c r="AA214" s="4"/>
      <c r="AB214" s="4"/>
    </row>
    <row r="215" ht="15.75" customHeight="1">
      <c r="A215" s="155"/>
      <c r="B215" s="155"/>
      <c r="C215" s="156"/>
      <c r="D215" s="156"/>
      <c r="E215" s="156"/>
      <c r="F215" s="156"/>
      <c r="G215" s="1"/>
      <c r="H215" s="1"/>
      <c r="I215" s="1"/>
      <c r="J215" s="4"/>
      <c r="K215" s="4"/>
      <c r="L215" s="4"/>
      <c r="M215" s="4"/>
      <c r="N215" s="4"/>
      <c r="O215" s="4"/>
      <c r="P215" s="4"/>
      <c r="Q215" s="4"/>
      <c r="R215" s="4"/>
      <c r="S215" s="4"/>
      <c r="T215" s="4"/>
      <c r="U215" s="4"/>
      <c r="V215" s="4"/>
      <c r="W215" s="4"/>
      <c r="X215" s="4"/>
      <c r="Y215" s="4"/>
      <c r="Z215" s="4"/>
      <c r="AA215" s="4"/>
      <c r="AB215" s="4"/>
    </row>
    <row r="216" ht="15.75" customHeight="1">
      <c r="A216" s="155"/>
      <c r="B216" s="155"/>
      <c r="C216" s="156"/>
      <c r="D216" s="156"/>
      <c r="E216" s="156"/>
      <c r="F216" s="156"/>
      <c r="G216" s="1"/>
      <c r="H216" s="1"/>
      <c r="I216" s="1"/>
      <c r="J216" s="4"/>
      <c r="K216" s="4"/>
      <c r="L216" s="4"/>
      <c r="M216" s="4"/>
      <c r="N216" s="4"/>
      <c r="O216" s="4"/>
      <c r="P216" s="4"/>
      <c r="Q216" s="4"/>
      <c r="R216" s="4"/>
      <c r="S216" s="4"/>
      <c r="T216" s="4"/>
      <c r="U216" s="4"/>
      <c r="V216" s="4"/>
      <c r="W216" s="4"/>
      <c r="X216" s="4"/>
      <c r="Y216" s="4"/>
      <c r="Z216" s="4"/>
      <c r="AA216" s="4"/>
      <c r="AB216" s="4"/>
    </row>
    <row r="217" ht="15.75" customHeight="1">
      <c r="A217" s="155"/>
      <c r="B217" s="155"/>
      <c r="C217" s="156"/>
      <c r="D217" s="156"/>
      <c r="E217" s="156"/>
      <c r="F217" s="156"/>
      <c r="G217" s="1"/>
      <c r="H217" s="1"/>
      <c r="I217" s="1"/>
      <c r="J217" s="4"/>
      <c r="K217" s="4"/>
      <c r="L217" s="4"/>
      <c r="M217" s="4"/>
      <c r="N217" s="4"/>
      <c r="O217" s="4"/>
      <c r="P217" s="4"/>
      <c r="Q217" s="4"/>
      <c r="R217" s="4"/>
      <c r="S217" s="4"/>
      <c r="T217" s="4"/>
      <c r="U217" s="4"/>
      <c r="V217" s="4"/>
      <c r="W217" s="4"/>
      <c r="X217" s="4"/>
      <c r="Y217" s="4"/>
      <c r="Z217" s="4"/>
      <c r="AA217" s="4"/>
      <c r="AB217" s="4"/>
    </row>
    <row r="218" ht="15.75" customHeight="1">
      <c r="A218" s="155"/>
      <c r="B218" s="155"/>
      <c r="C218" s="156"/>
      <c r="D218" s="156"/>
      <c r="E218" s="156"/>
      <c r="F218" s="156"/>
      <c r="G218" s="1"/>
      <c r="H218" s="1"/>
      <c r="I218" s="1"/>
      <c r="J218" s="4"/>
      <c r="K218" s="4"/>
      <c r="L218" s="4"/>
      <c r="M218" s="4"/>
      <c r="N218" s="4"/>
      <c r="O218" s="4"/>
      <c r="P218" s="4"/>
      <c r="Q218" s="4"/>
      <c r="R218" s="4"/>
      <c r="S218" s="4"/>
      <c r="T218" s="4"/>
      <c r="U218" s="4"/>
      <c r="V218" s="4"/>
      <c r="W218" s="4"/>
      <c r="X218" s="4"/>
      <c r="Y218" s="4"/>
      <c r="Z218" s="4"/>
      <c r="AA218" s="4"/>
      <c r="AB218" s="4"/>
    </row>
    <row r="219" ht="15.75" customHeight="1">
      <c r="A219" s="155"/>
      <c r="B219" s="155"/>
      <c r="C219" s="156"/>
      <c r="D219" s="156"/>
      <c r="E219" s="156"/>
      <c r="F219" s="156"/>
      <c r="G219" s="1"/>
      <c r="H219" s="1"/>
      <c r="I219" s="1"/>
      <c r="J219" s="4"/>
      <c r="K219" s="4"/>
      <c r="L219" s="4"/>
      <c r="M219" s="4"/>
      <c r="N219" s="4"/>
      <c r="O219" s="4"/>
      <c r="P219" s="4"/>
      <c r="Q219" s="4"/>
      <c r="R219" s="4"/>
      <c r="S219" s="4"/>
      <c r="T219" s="4"/>
      <c r="U219" s="4"/>
      <c r="V219" s="4"/>
      <c r="W219" s="4"/>
      <c r="X219" s="4"/>
      <c r="Y219" s="4"/>
      <c r="Z219" s="4"/>
      <c r="AA219" s="4"/>
      <c r="AB219" s="4"/>
    </row>
    <row r="220" ht="15.75" customHeight="1">
      <c r="A220" s="155"/>
      <c r="B220" s="155"/>
      <c r="C220" s="156"/>
      <c r="D220" s="156"/>
      <c r="E220" s="156"/>
      <c r="F220" s="156"/>
      <c r="G220" s="1"/>
      <c r="H220" s="1"/>
      <c r="I220" s="1"/>
      <c r="J220" s="4"/>
      <c r="K220" s="4"/>
      <c r="L220" s="4"/>
      <c r="M220" s="4"/>
      <c r="N220" s="4"/>
      <c r="O220" s="4"/>
      <c r="P220" s="4"/>
      <c r="Q220" s="4"/>
      <c r="R220" s="4"/>
      <c r="S220" s="4"/>
      <c r="T220" s="4"/>
      <c r="U220" s="4"/>
      <c r="V220" s="4"/>
      <c r="W220" s="4"/>
      <c r="X220" s="4"/>
      <c r="Y220" s="4"/>
      <c r="Z220" s="4"/>
      <c r="AA220" s="4"/>
      <c r="AB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155"/>
      <c r="B1" s="155"/>
      <c r="C1" s="156"/>
      <c r="D1" s="156"/>
      <c r="E1" s="156"/>
      <c r="F1" s="156"/>
      <c r="G1" s="156"/>
      <c r="H1" s="1"/>
      <c r="I1" s="4"/>
      <c r="J1" s="4"/>
      <c r="K1" s="4"/>
      <c r="L1" s="4"/>
      <c r="M1" s="4"/>
      <c r="N1" s="4"/>
      <c r="O1" s="4"/>
      <c r="P1" s="4"/>
      <c r="Q1" s="4"/>
      <c r="R1" s="4"/>
      <c r="S1" s="4"/>
      <c r="T1" s="4"/>
      <c r="U1" s="4"/>
      <c r="V1" s="4"/>
      <c r="W1" s="4"/>
      <c r="X1" s="4"/>
      <c r="Y1" s="4"/>
      <c r="Z1" s="4"/>
    </row>
    <row r="2" ht="15.75" customHeight="1">
      <c r="A2" s="157" t="s">
        <v>5825</v>
      </c>
      <c r="B2" s="57"/>
      <c r="C2" s="57"/>
      <c r="D2" s="57"/>
      <c r="E2" s="57"/>
      <c r="F2" s="57"/>
      <c r="G2" s="57"/>
      <c r="H2" s="57"/>
      <c r="I2" s="4"/>
      <c r="J2" s="4"/>
      <c r="K2" s="4"/>
      <c r="L2" s="4"/>
      <c r="M2" s="4"/>
      <c r="N2" s="4"/>
      <c r="O2" s="4"/>
      <c r="P2" s="4"/>
      <c r="Q2" s="4"/>
      <c r="R2" s="4"/>
      <c r="S2" s="4"/>
      <c r="T2" s="4"/>
      <c r="U2" s="4"/>
      <c r="V2" s="4"/>
      <c r="W2" s="4"/>
      <c r="X2" s="4"/>
      <c r="Y2" s="4"/>
      <c r="Z2" s="4"/>
    </row>
    <row r="3" ht="15.75" customHeight="1">
      <c r="A3" s="465"/>
      <c r="B3" s="465"/>
      <c r="C3" s="465"/>
      <c r="D3" s="465"/>
      <c r="E3" s="465"/>
      <c r="F3" s="465"/>
      <c r="G3" s="465"/>
      <c r="H3" s="465"/>
      <c r="I3" s="4"/>
      <c r="J3" s="4"/>
      <c r="K3" s="4"/>
      <c r="L3" s="4"/>
      <c r="M3" s="4"/>
      <c r="N3" s="4"/>
      <c r="O3" s="4"/>
      <c r="P3" s="4"/>
      <c r="Q3" s="4"/>
      <c r="R3" s="4"/>
      <c r="S3" s="4"/>
      <c r="T3" s="4"/>
      <c r="U3" s="4"/>
      <c r="V3" s="4"/>
      <c r="W3" s="4"/>
      <c r="X3" s="4"/>
      <c r="Y3" s="4"/>
      <c r="Z3" s="4"/>
    </row>
    <row r="4">
      <c r="A4" s="183" t="s">
        <v>3665</v>
      </c>
      <c r="B4" s="57"/>
      <c r="C4" s="57"/>
      <c r="D4" s="57"/>
      <c r="E4" s="57"/>
      <c r="F4" s="57"/>
      <c r="G4" s="57"/>
      <c r="H4" s="57"/>
      <c r="I4" s="4"/>
      <c r="J4" s="4"/>
      <c r="K4" s="4"/>
      <c r="L4" s="4"/>
      <c r="M4" s="4"/>
      <c r="N4" s="4"/>
      <c r="O4" s="4"/>
      <c r="P4" s="4"/>
      <c r="Q4" s="4"/>
      <c r="R4" s="4"/>
      <c r="S4" s="4"/>
      <c r="T4" s="4"/>
      <c r="U4" s="4"/>
      <c r="V4" s="4"/>
      <c r="W4" s="4"/>
      <c r="X4" s="4"/>
      <c r="Y4" s="4"/>
      <c r="Z4" s="4"/>
    </row>
    <row r="5" ht="13.5" customHeight="1">
      <c r="A5" s="183" t="s">
        <v>5826</v>
      </c>
      <c r="B5" s="57"/>
      <c r="C5" s="57"/>
      <c r="D5" s="57"/>
      <c r="E5" s="57"/>
      <c r="F5" s="57"/>
      <c r="G5" s="57"/>
      <c r="H5" s="57"/>
      <c r="I5" s="4"/>
      <c r="J5" s="4"/>
      <c r="K5" s="4"/>
      <c r="L5" s="4"/>
      <c r="M5" s="4"/>
      <c r="N5" s="4"/>
      <c r="O5" s="4"/>
      <c r="P5" s="4"/>
      <c r="Q5" s="4"/>
      <c r="R5" s="4"/>
      <c r="S5" s="4"/>
      <c r="T5" s="4"/>
      <c r="U5" s="4"/>
      <c r="V5" s="4"/>
      <c r="W5" s="4"/>
      <c r="X5" s="4"/>
      <c r="Y5" s="4"/>
      <c r="Z5" s="4"/>
    </row>
    <row r="6" ht="13.5" customHeight="1">
      <c r="A6" s="183" t="s">
        <v>5827</v>
      </c>
      <c r="B6" s="57"/>
      <c r="C6" s="57"/>
      <c r="D6" s="57"/>
      <c r="E6" s="57"/>
      <c r="F6" s="57"/>
      <c r="G6" s="57"/>
      <c r="H6" s="57"/>
      <c r="I6" s="4"/>
      <c r="J6" s="4"/>
      <c r="K6" s="4"/>
      <c r="L6" s="4"/>
      <c r="M6" s="4"/>
      <c r="N6" s="4"/>
      <c r="O6" s="4"/>
      <c r="P6" s="4"/>
      <c r="Q6" s="4"/>
      <c r="R6" s="4"/>
      <c r="S6" s="4"/>
      <c r="T6" s="4"/>
      <c r="U6" s="4"/>
      <c r="V6" s="4"/>
      <c r="W6" s="4"/>
      <c r="X6" s="4"/>
      <c r="Y6" s="4"/>
      <c r="Z6" s="4"/>
    </row>
    <row r="7" ht="12.75" customHeight="1">
      <c r="A7" s="183" t="s">
        <v>5828</v>
      </c>
      <c r="B7" s="57"/>
      <c r="C7" s="57"/>
      <c r="D7" s="57"/>
      <c r="E7" s="57"/>
      <c r="F7" s="57"/>
      <c r="G7" s="57"/>
      <c r="H7" s="57"/>
      <c r="I7" s="4"/>
      <c r="J7" s="4"/>
      <c r="K7" s="4"/>
      <c r="L7" s="4"/>
      <c r="M7" s="4"/>
      <c r="N7" s="4"/>
      <c r="O7" s="4"/>
      <c r="P7" s="4"/>
      <c r="Q7" s="4"/>
      <c r="R7" s="4"/>
      <c r="S7" s="4"/>
      <c r="T7" s="4"/>
      <c r="U7" s="4"/>
      <c r="V7" s="4"/>
      <c r="W7" s="4"/>
      <c r="X7" s="4"/>
      <c r="Y7" s="4"/>
      <c r="Z7" s="4"/>
    </row>
    <row r="8" ht="15.0" customHeight="1">
      <c r="A8" s="183" t="s">
        <v>5829</v>
      </c>
      <c r="B8" s="57"/>
      <c r="C8" s="57"/>
      <c r="D8" s="57"/>
      <c r="E8" s="57"/>
      <c r="F8" s="57"/>
      <c r="G8" s="57"/>
      <c r="H8" s="57"/>
      <c r="I8" s="4"/>
      <c r="J8" s="4"/>
      <c r="K8" s="4"/>
      <c r="L8" s="4"/>
      <c r="M8" s="4"/>
      <c r="N8" s="4"/>
      <c r="O8" s="4"/>
      <c r="P8" s="4"/>
      <c r="Q8" s="4"/>
      <c r="R8" s="4"/>
      <c r="S8" s="4"/>
      <c r="T8" s="4"/>
      <c r="U8" s="4"/>
      <c r="V8" s="4"/>
      <c r="W8" s="4"/>
      <c r="X8" s="4"/>
      <c r="Y8" s="4"/>
      <c r="Z8" s="4"/>
    </row>
    <row r="9" ht="372.75" customHeight="1">
      <c r="A9" s="183" t="s">
        <v>5830</v>
      </c>
      <c r="B9" s="57"/>
      <c r="C9" s="57"/>
      <c r="D9" s="57"/>
      <c r="E9" s="57"/>
      <c r="F9" s="57"/>
      <c r="G9" s="57"/>
      <c r="H9" s="57"/>
      <c r="I9" s="4"/>
      <c r="J9" s="4"/>
      <c r="K9" s="4"/>
      <c r="L9" s="4"/>
      <c r="M9" s="4"/>
      <c r="N9" s="4"/>
      <c r="O9" s="4"/>
      <c r="P9" s="4"/>
      <c r="Q9" s="4"/>
      <c r="R9" s="4"/>
      <c r="S9" s="4"/>
      <c r="T9" s="4"/>
      <c r="U9" s="4"/>
      <c r="V9" s="4"/>
      <c r="W9" s="4"/>
      <c r="X9" s="4"/>
      <c r="Y9" s="4"/>
      <c r="Z9" s="4"/>
    </row>
    <row r="10">
      <c r="A10" s="160"/>
      <c r="B10" s="160"/>
      <c r="C10" s="161"/>
      <c r="D10" s="161"/>
      <c r="E10" s="161"/>
      <c r="F10" s="161"/>
      <c r="G10" s="161"/>
      <c r="H10" s="161"/>
      <c r="I10" s="4"/>
      <c r="J10" s="4"/>
      <c r="K10" s="4"/>
      <c r="L10" s="4"/>
      <c r="M10" s="4"/>
      <c r="N10" s="4"/>
      <c r="O10" s="4"/>
      <c r="P10" s="4"/>
      <c r="Q10" s="4"/>
      <c r="R10" s="4"/>
      <c r="S10" s="4"/>
      <c r="T10" s="4"/>
      <c r="U10" s="4"/>
      <c r="V10" s="4"/>
      <c r="W10" s="4"/>
      <c r="X10" s="4"/>
      <c r="Y10" s="4"/>
      <c r="Z10" s="4"/>
    </row>
    <row r="11" ht="38.25" customHeight="1">
      <c r="A11" s="70" t="s">
        <v>3670</v>
      </c>
      <c r="B11" s="70" t="s">
        <v>8</v>
      </c>
      <c r="C11" s="70" t="s">
        <v>3671</v>
      </c>
      <c r="D11" s="70" t="s">
        <v>3672</v>
      </c>
      <c r="E11" s="70" t="s">
        <v>3673</v>
      </c>
      <c r="F11" s="70" t="s">
        <v>3674</v>
      </c>
      <c r="G11" s="185" t="s">
        <v>150</v>
      </c>
      <c r="H11" s="185" t="s">
        <v>154</v>
      </c>
      <c r="I11" s="71" t="s">
        <v>155</v>
      </c>
      <c r="J11" s="4"/>
      <c r="K11" s="4"/>
      <c r="L11" s="4"/>
      <c r="M11" s="4"/>
      <c r="N11" s="4"/>
      <c r="O11" s="4"/>
      <c r="P11" s="4"/>
      <c r="Q11" s="4"/>
      <c r="R11" s="4"/>
      <c r="S11" s="4"/>
      <c r="T11" s="4"/>
      <c r="U11" s="4"/>
      <c r="V11" s="4"/>
      <c r="W11" s="4"/>
      <c r="X11" s="4"/>
      <c r="Y11" s="4"/>
      <c r="Z11" s="4"/>
    </row>
    <row r="12">
      <c r="A12" s="171"/>
      <c r="B12" s="171"/>
      <c r="C12" s="171"/>
      <c r="D12" s="171"/>
      <c r="E12" s="112"/>
      <c r="F12" s="172"/>
      <c r="G12" s="172"/>
      <c r="H12" s="221"/>
      <c r="I12" s="4"/>
      <c r="J12" s="4"/>
      <c r="K12" s="4"/>
      <c r="L12" s="4"/>
      <c r="M12" s="4"/>
      <c r="N12" s="4"/>
      <c r="O12" s="4"/>
      <c r="P12" s="4"/>
      <c r="Q12" s="4"/>
      <c r="R12" s="4"/>
      <c r="S12" s="4"/>
      <c r="T12" s="4"/>
      <c r="U12" s="4"/>
      <c r="V12" s="4"/>
      <c r="W12" s="4"/>
      <c r="X12" s="4"/>
      <c r="Y12" s="4"/>
      <c r="Z12" s="4"/>
    </row>
    <row r="13">
      <c r="A13" s="171"/>
      <c r="B13" s="172"/>
      <c r="C13" s="354"/>
      <c r="D13" s="354"/>
      <c r="E13" s="712"/>
      <c r="F13" s="172"/>
      <c r="G13" s="172"/>
      <c r="H13" s="376"/>
      <c r="I13" s="4"/>
      <c r="J13" s="4"/>
      <c r="K13" s="4"/>
      <c r="L13" s="4"/>
      <c r="M13" s="4"/>
      <c r="N13" s="4"/>
      <c r="O13" s="4"/>
      <c r="P13" s="4"/>
      <c r="Q13" s="4"/>
      <c r="R13" s="4"/>
      <c r="S13" s="4"/>
      <c r="T13" s="4"/>
      <c r="U13" s="4"/>
      <c r="V13" s="4"/>
      <c r="W13" s="4"/>
      <c r="X13" s="4"/>
      <c r="Y13" s="4"/>
      <c r="Z13" s="4"/>
    </row>
    <row r="14">
      <c r="A14" s="171"/>
      <c r="B14" s="172"/>
      <c r="C14" s="354"/>
      <c r="D14" s="354"/>
      <c r="E14" s="712"/>
      <c r="F14" s="172"/>
      <c r="G14" s="172"/>
      <c r="H14" s="376"/>
      <c r="I14" s="4"/>
      <c r="J14" s="4"/>
      <c r="K14" s="4"/>
      <c r="L14" s="4"/>
      <c r="M14" s="4"/>
      <c r="N14" s="4"/>
      <c r="O14" s="4"/>
      <c r="P14" s="4"/>
      <c r="Q14" s="4"/>
      <c r="R14" s="4"/>
      <c r="S14" s="4"/>
      <c r="T14" s="4"/>
      <c r="U14" s="4"/>
      <c r="V14" s="4"/>
      <c r="W14" s="4"/>
      <c r="X14" s="4"/>
      <c r="Y14" s="4"/>
      <c r="Z14" s="4"/>
    </row>
    <row r="15">
      <c r="A15" s="171"/>
      <c r="B15" s="172"/>
      <c r="C15" s="354"/>
      <c r="D15" s="354"/>
      <c r="E15" s="172"/>
      <c r="F15" s="172"/>
      <c r="G15" s="172"/>
      <c r="H15" s="376"/>
      <c r="I15" s="4"/>
      <c r="J15" s="4"/>
      <c r="K15" s="4"/>
      <c r="L15" s="4"/>
      <c r="M15" s="4"/>
      <c r="N15" s="4"/>
      <c r="O15" s="4"/>
      <c r="P15" s="4"/>
      <c r="Q15" s="4"/>
      <c r="R15" s="4"/>
      <c r="S15" s="4"/>
      <c r="T15" s="4"/>
      <c r="U15" s="4"/>
      <c r="V15" s="4"/>
      <c r="W15" s="4"/>
      <c r="X15" s="4"/>
      <c r="Y15" s="4"/>
      <c r="Z15" s="4"/>
    </row>
    <row r="16">
      <c r="A16" s="171"/>
      <c r="B16" s="172"/>
      <c r="C16" s="354"/>
      <c r="D16" s="354"/>
      <c r="E16" s="172"/>
      <c r="F16" s="172"/>
      <c r="G16" s="172"/>
      <c r="H16" s="376"/>
      <c r="I16" s="4"/>
      <c r="J16" s="4"/>
      <c r="K16" s="4"/>
      <c r="L16" s="4"/>
      <c r="M16" s="4"/>
      <c r="N16" s="4"/>
      <c r="O16" s="4"/>
      <c r="P16" s="4"/>
      <c r="Q16" s="4"/>
      <c r="R16" s="4"/>
      <c r="S16" s="4"/>
      <c r="T16" s="4"/>
      <c r="U16" s="4"/>
      <c r="V16" s="4"/>
      <c r="W16" s="4"/>
      <c r="X16" s="4"/>
      <c r="Y16" s="4"/>
      <c r="Z16" s="4"/>
    </row>
    <row r="17">
      <c r="A17" s="177" t="s">
        <v>118</v>
      </c>
      <c r="B17" s="177"/>
      <c r="C17" s="156"/>
      <c r="D17" s="156"/>
      <c r="E17" s="156"/>
      <c r="F17" s="156"/>
      <c r="G17" s="156"/>
      <c r="H17" s="713">
        <f>SUM(H12:H16)</f>
        <v>0</v>
      </c>
      <c r="I17" s="4"/>
      <c r="J17" s="4"/>
      <c r="K17" s="4"/>
      <c r="L17" s="4"/>
      <c r="M17" s="4"/>
      <c r="N17" s="4"/>
      <c r="O17" s="4"/>
      <c r="P17" s="4"/>
      <c r="Q17" s="4"/>
      <c r="R17" s="4"/>
      <c r="S17" s="4"/>
      <c r="T17" s="4"/>
      <c r="U17" s="4"/>
      <c r="V17" s="4"/>
      <c r="W17" s="4"/>
      <c r="X17" s="4"/>
      <c r="Y17" s="4"/>
      <c r="Z17" s="4"/>
    </row>
    <row r="18">
      <c r="A18" s="155"/>
      <c r="B18" s="155"/>
      <c r="C18" s="156"/>
      <c r="D18" s="156"/>
      <c r="E18" s="156"/>
      <c r="F18" s="156"/>
      <c r="G18" s="156"/>
      <c r="H18" s="1"/>
      <c r="I18" s="4"/>
      <c r="J18" s="4"/>
      <c r="K18" s="4"/>
      <c r="L18" s="4"/>
      <c r="M18" s="4"/>
      <c r="N18" s="4"/>
      <c r="O18" s="4"/>
      <c r="P18" s="4"/>
      <c r="Q18" s="4"/>
      <c r="R18" s="4"/>
      <c r="S18" s="4"/>
      <c r="T18" s="4"/>
      <c r="U18" s="4"/>
      <c r="V18" s="4"/>
      <c r="W18" s="4"/>
      <c r="X18" s="4"/>
      <c r="Y18" s="4"/>
      <c r="Z18" s="4"/>
    </row>
    <row r="19">
      <c r="A19" s="155"/>
      <c r="B19" s="156"/>
      <c r="C19" s="156"/>
      <c r="D19" s="156"/>
      <c r="E19" s="156"/>
      <c r="F19" s="156"/>
      <c r="G19" s="1"/>
      <c r="H19" s="4"/>
      <c r="I19" s="4"/>
      <c r="J19" s="4"/>
      <c r="K19" s="4"/>
      <c r="L19" s="4"/>
      <c r="M19" s="4"/>
      <c r="N19" s="4"/>
      <c r="O19" s="4"/>
      <c r="P19" s="4"/>
      <c r="Q19" s="4"/>
      <c r="R19" s="4"/>
      <c r="S19" s="4"/>
      <c r="T19" s="4"/>
      <c r="U19" s="4"/>
      <c r="V19" s="4"/>
      <c r="W19" s="4"/>
      <c r="X19" s="4"/>
      <c r="Y19" s="4"/>
      <c r="Z19" s="4"/>
    </row>
    <row r="20">
      <c r="A20" s="513" t="s">
        <v>742</v>
      </c>
      <c r="B20" s="154"/>
      <c r="C20" s="154"/>
      <c r="D20" s="154"/>
      <c r="E20" s="154"/>
      <c r="F20" s="154"/>
      <c r="G20" s="154"/>
      <c r="H20" s="154"/>
      <c r="I20" s="4"/>
      <c r="J20" s="4"/>
      <c r="K20" s="4"/>
      <c r="L20" s="4"/>
      <c r="M20" s="4"/>
      <c r="N20" s="4"/>
      <c r="O20" s="4"/>
      <c r="P20" s="4"/>
      <c r="Q20" s="4"/>
      <c r="R20" s="4"/>
      <c r="S20" s="4"/>
      <c r="T20" s="4"/>
      <c r="U20" s="4"/>
      <c r="V20" s="4"/>
      <c r="W20" s="4"/>
      <c r="X20" s="4"/>
      <c r="Y20" s="4"/>
      <c r="Z20" s="4"/>
    </row>
    <row r="21" ht="15.75" customHeight="1">
      <c r="A21" s="155"/>
      <c r="B21" s="155"/>
      <c r="C21" s="156"/>
      <c r="D21" s="156"/>
      <c r="E21" s="156"/>
      <c r="F21" s="156"/>
      <c r="G21" s="156"/>
      <c r="H21" s="1"/>
      <c r="I21" s="4"/>
      <c r="J21" s="4"/>
      <c r="K21" s="4"/>
      <c r="L21" s="4"/>
      <c r="M21" s="4"/>
      <c r="N21" s="4"/>
      <c r="O21" s="4"/>
      <c r="P21" s="4"/>
      <c r="Q21" s="4"/>
      <c r="R21" s="4"/>
      <c r="S21" s="4"/>
      <c r="T21" s="4"/>
      <c r="U21" s="4"/>
      <c r="V21" s="4"/>
      <c r="W21" s="4"/>
      <c r="X21" s="4"/>
      <c r="Y21" s="4"/>
      <c r="Z21" s="4"/>
    </row>
    <row r="22" ht="15.75" customHeight="1">
      <c r="A22" s="155"/>
      <c r="B22" s="155"/>
      <c r="C22" s="156"/>
      <c r="D22" s="156"/>
      <c r="E22" s="156"/>
      <c r="F22" s="156"/>
      <c r="G22" s="156"/>
      <c r="H22" s="1"/>
      <c r="I22" s="4"/>
      <c r="J22" s="4"/>
      <c r="K22" s="4"/>
      <c r="L22" s="4"/>
      <c r="M22" s="4"/>
      <c r="N22" s="4"/>
      <c r="O22" s="4"/>
      <c r="P22" s="4"/>
      <c r="Q22" s="4"/>
      <c r="R22" s="4"/>
      <c r="S22" s="4"/>
      <c r="T22" s="4"/>
      <c r="U22" s="4"/>
      <c r="V22" s="4"/>
      <c r="W22" s="4"/>
      <c r="X22" s="4"/>
      <c r="Y22" s="4"/>
      <c r="Z22" s="4"/>
    </row>
    <row r="23" ht="15.75" customHeight="1">
      <c r="A23" s="155"/>
      <c r="B23" s="155"/>
      <c r="C23" s="156"/>
      <c r="D23" s="156"/>
      <c r="E23" s="156"/>
      <c r="F23" s="156"/>
      <c r="G23" s="156"/>
      <c r="H23" s="1"/>
      <c r="I23" s="4"/>
      <c r="J23" s="4"/>
      <c r="K23" s="4"/>
      <c r="L23" s="4"/>
      <c r="M23" s="4"/>
      <c r="N23" s="4"/>
      <c r="O23" s="4"/>
      <c r="P23" s="4"/>
      <c r="Q23" s="4"/>
      <c r="R23" s="4"/>
      <c r="S23" s="4"/>
      <c r="T23" s="4"/>
      <c r="U23" s="4"/>
      <c r="V23" s="4"/>
      <c r="W23" s="4"/>
      <c r="X23" s="4"/>
      <c r="Y23" s="4"/>
      <c r="Z23" s="4"/>
    </row>
    <row r="24" ht="15.75" customHeight="1">
      <c r="A24" s="155"/>
      <c r="B24" s="155"/>
      <c r="C24" s="156"/>
      <c r="D24" s="156"/>
      <c r="E24" s="156"/>
      <c r="F24" s="156"/>
      <c r="G24" s="156"/>
      <c r="H24" s="1"/>
      <c r="I24" s="4"/>
      <c r="J24" s="4"/>
      <c r="K24" s="4"/>
      <c r="L24" s="4"/>
      <c r="M24" s="4"/>
      <c r="N24" s="4"/>
      <c r="O24" s="4"/>
      <c r="P24" s="4"/>
      <c r="Q24" s="4"/>
      <c r="R24" s="4"/>
      <c r="S24" s="4"/>
      <c r="T24" s="4"/>
      <c r="U24" s="4"/>
      <c r="V24" s="4"/>
      <c r="W24" s="4"/>
      <c r="X24" s="4"/>
      <c r="Y24" s="4"/>
      <c r="Z24" s="4"/>
    </row>
    <row r="25" ht="15.75" customHeight="1">
      <c r="A25" s="155"/>
      <c r="B25" s="155"/>
      <c r="C25" s="156"/>
      <c r="D25" s="156"/>
      <c r="E25" s="156"/>
      <c r="F25" s="156"/>
      <c r="G25" s="156"/>
      <c r="H25" s="1"/>
      <c r="I25" s="4"/>
      <c r="J25" s="4"/>
      <c r="K25" s="4"/>
      <c r="L25" s="4"/>
      <c r="M25" s="4"/>
      <c r="N25" s="4"/>
      <c r="O25" s="4"/>
      <c r="P25" s="4"/>
      <c r="Q25" s="4"/>
      <c r="R25" s="4"/>
      <c r="S25" s="4"/>
      <c r="T25" s="4"/>
      <c r="U25" s="4"/>
      <c r="V25" s="4"/>
      <c r="W25" s="4"/>
      <c r="X25" s="4"/>
      <c r="Y25" s="4"/>
      <c r="Z25" s="4"/>
    </row>
    <row r="26" ht="15.75" customHeight="1">
      <c r="A26" s="155"/>
      <c r="B26" s="155"/>
      <c r="C26" s="156"/>
      <c r="D26" s="156"/>
      <c r="E26" s="156"/>
      <c r="F26" s="156"/>
      <c r="G26" s="156"/>
      <c r="H26" s="1"/>
      <c r="I26" s="4"/>
      <c r="J26" s="4"/>
      <c r="K26" s="4"/>
      <c r="L26" s="4"/>
      <c r="M26" s="4"/>
      <c r="N26" s="4"/>
      <c r="O26" s="4"/>
      <c r="P26" s="4"/>
      <c r="Q26" s="4"/>
      <c r="R26" s="4"/>
      <c r="S26" s="4"/>
      <c r="T26" s="4"/>
      <c r="U26" s="4"/>
      <c r="V26" s="4"/>
      <c r="W26" s="4"/>
      <c r="X26" s="4"/>
      <c r="Y26" s="4"/>
      <c r="Z26" s="4"/>
    </row>
    <row r="27" ht="15.75" customHeight="1">
      <c r="A27" s="155"/>
      <c r="B27" s="155"/>
      <c r="C27" s="156"/>
      <c r="D27" s="156"/>
      <c r="E27" s="156"/>
      <c r="F27" s="156"/>
      <c r="G27" s="156"/>
      <c r="H27" s="1"/>
      <c r="I27" s="4"/>
      <c r="J27" s="4"/>
      <c r="K27" s="4"/>
      <c r="L27" s="4"/>
      <c r="M27" s="4"/>
      <c r="N27" s="4"/>
      <c r="O27" s="4"/>
      <c r="P27" s="4"/>
      <c r="Q27" s="4"/>
      <c r="R27" s="4"/>
      <c r="S27" s="4"/>
      <c r="T27" s="4"/>
      <c r="U27" s="4"/>
      <c r="V27" s="4"/>
      <c r="W27" s="4"/>
      <c r="X27" s="4"/>
      <c r="Y27" s="4"/>
      <c r="Z27" s="4"/>
    </row>
    <row r="28" ht="15.75" customHeight="1">
      <c r="A28" s="155"/>
      <c r="B28" s="155"/>
      <c r="C28" s="156"/>
      <c r="D28" s="156"/>
      <c r="E28" s="156"/>
      <c r="F28" s="156"/>
      <c r="G28" s="156"/>
      <c r="H28" s="1"/>
      <c r="I28" s="4"/>
      <c r="J28" s="4"/>
      <c r="K28" s="4"/>
      <c r="L28" s="4"/>
      <c r="M28" s="4"/>
      <c r="N28" s="4"/>
      <c r="O28" s="4"/>
      <c r="P28" s="4"/>
      <c r="Q28" s="4"/>
      <c r="R28" s="4"/>
      <c r="S28" s="4"/>
      <c r="T28" s="4"/>
      <c r="U28" s="4"/>
      <c r="V28" s="4"/>
      <c r="W28" s="4"/>
      <c r="X28" s="4"/>
      <c r="Y28" s="4"/>
      <c r="Z28" s="4"/>
    </row>
    <row r="29" ht="15.75" customHeight="1">
      <c r="A29" s="155"/>
      <c r="B29" s="155"/>
      <c r="C29" s="156"/>
      <c r="D29" s="156"/>
      <c r="E29" s="156"/>
      <c r="F29" s="156"/>
      <c r="G29" s="156"/>
      <c r="H29" s="1"/>
      <c r="I29" s="4"/>
      <c r="J29" s="4"/>
      <c r="K29" s="4"/>
      <c r="L29" s="4"/>
      <c r="M29" s="4"/>
      <c r="N29" s="4"/>
      <c r="O29" s="4"/>
      <c r="P29" s="4"/>
      <c r="Q29" s="4"/>
      <c r="R29" s="4"/>
      <c r="S29" s="4"/>
      <c r="T29" s="4"/>
      <c r="U29" s="4"/>
      <c r="V29" s="4"/>
      <c r="W29" s="4"/>
      <c r="X29" s="4"/>
      <c r="Y29" s="4"/>
      <c r="Z29" s="4"/>
    </row>
    <row r="30" ht="15.75" customHeight="1">
      <c r="A30" s="155"/>
      <c r="B30" s="155"/>
      <c r="C30" s="156"/>
      <c r="D30" s="156"/>
      <c r="E30" s="156"/>
      <c r="F30" s="156"/>
      <c r="G30" s="156"/>
      <c r="H30" s="1"/>
      <c r="I30" s="4"/>
      <c r="J30" s="4"/>
      <c r="K30" s="4"/>
      <c r="L30" s="4"/>
      <c r="M30" s="4"/>
      <c r="N30" s="4"/>
      <c r="O30" s="4"/>
      <c r="P30" s="4"/>
      <c r="Q30" s="4"/>
      <c r="R30" s="4"/>
      <c r="S30" s="4"/>
      <c r="T30" s="4"/>
      <c r="U30" s="4"/>
      <c r="V30" s="4"/>
      <c r="W30" s="4"/>
      <c r="X30" s="4"/>
      <c r="Y30" s="4"/>
      <c r="Z30" s="4"/>
    </row>
    <row r="31" ht="15.75" customHeight="1">
      <c r="A31" s="155"/>
      <c r="B31" s="155"/>
      <c r="C31" s="156"/>
      <c r="D31" s="156"/>
      <c r="E31" s="156"/>
      <c r="F31" s="156"/>
      <c r="G31" s="156"/>
      <c r="H31" s="1"/>
      <c r="I31" s="4"/>
      <c r="J31" s="4"/>
      <c r="K31" s="4"/>
      <c r="L31" s="4"/>
      <c r="M31" s="4"/>
      <c r="N31" s="4"/>
      <c r="O31" s="4"/>
      <c r="P31" s="4"/>
      <c r="Q31" s="4"/>
      <c r="R31" s="4"/>
      <c r="S31" s="4"/>
      <c r="T31" s="4"/>
      <c r="U31" s="4"/>
      <c r="V31" s="4"/>
      <c r="W31" s="4"/>
      <c r="X31" s="4"/>
      <c r="Y31" s="4"/>
      <c r="Z31" s="4"/>
    </row>
    <row r="32" ht="15.75" customHeight="1">
      <c r="A32" s="155"/>
      <c r="B32" s="155"/>
      <c r="C32" s="156"/>
      <c r="D32" s="156"/>
      <c r="E32" s="156"/>
      <c r="F32" s="156"/>
      <c r="G32" s="156"/>
      <c r="H32" s="1"/>
      <c r="I32" s="4"/>
      <c r="J32" s="4"/>
      <c r="K32" s="4"/>
      <c r="L32" s="4"/>
      <c r="M32" s="4"/>
      <c r="N32" s="4"/>
      <c r="O32" s="4"/>
      <c r="P32" s="4"/>
      <c r="Q32" s="4"/>
      <c r="R32" s="4"/>
      <c r="S32" s="4"/>
      <c r="T32" s="4"/>
      <c r="U32" s="4"/>
      <c r="V32" s="4"/>
      <c r="W32" s="4"/>
      <c r="X32" s="4"/>
      <c r="Y32" s="4"/>
      <c r="Z32" s="4"/>
    </row>
    <row r="33" ht="15.75" customHeight="1">
      <c r="A33" s="155"/>
      <c r="B33" s="155"/>
      <c r="C33" s="156"/>
      <c r="D33" s="156"/>
      <c r="E33" s="156"/>
      <c r="F33" s="156"/>
      <c r="G33" s="156"/>
      <c r="H33" s="1"/>
      <c r="I33" s="4"/>
      <c r="J33" s="4"/>
      <c r="K33" s="4"/>
      <c r="L33" s="4"/>
      <c r="M33" s="4"/>
      <c r="N33" s="4"/>
      <c r="O33" s="4"/>
      <c r="P33" s="4"/>
      <c r="Q33" s="4"/>
      <c r="R33" s="4"/>
      <c r="S33" s="4"/>
      <c r="T33" s="4"/>
      <c r="U33" s="4"/>
      <c r="V33" s="4"/>
      <c r="W33" s="4"/>
      <c r="X33" s="4"/>
      <c r="Y33" s="4"/>
      <c r="Z33" s="4"/>
    </row>
    <row r="34" ht="15.75" customHeight="1">
      <c r="A34" s="155"/>
      <c r="B34" s="155"/>
      <c r="C34" s="156"/>
      <c r="D34" s="156"/>
      <c r="E34" s="156"/>
      <c r="F34" s="156"/>
      <c r="G34" s="156"/>
      <c r="H34" s="1"/>
      <c r="I34" s="4"/>
      <c r="J34" s="4"/>
      <c r="K34" s="4"/>
      <c r="L34" s="4"/>
      <c r="M34" s="4"/>
      <c r="N34" s="4"/>
      <c r="O34" s="4"/>
      <c r="P34" s="4"/>
      <c r="Q34" s="4"/>
      <c r="R34" s="4"/>
      <c r="S34" s="4"/>
      <c r="T34" s="4"/>
      <c r="U34" s="4"/>
      <c r="V34" s="4"/>
      <c r="W34" s="4"/>
      <c r="X34" s="4"/>
      <c r="Y34" s="4"/>
      <c r="Z34" s="4"/>
    </row>
    <row r="35" ht="15.75" customHeight="1">
      <c r="A35" s="155"/>
      <c r="B35" s="155"/>
      <c r="C35" s="156"/>
      <c r="D35" s="156"/>
      <c r="E35" s="156"/>
      <c r="F35" s="156"/>
      <c r="G35" s="156"/>
      <c r="H35" s="1"/>
      <c r="I35" s="4"/>
      <c r="J35" s="4"/>
      <c r="K35" s="4"/>
      <c r="L35" s="4"/>
      <c r="M35" s="4"/>
      <c r="N35" s="4"/>
      <c r="O35" s="4"/>
      <c r="P35" s="4"/>
      <c r="Q35" s="4"/>
      <c r="R35" s="4"/>
      <c r="S35" s="4"/>
      <c r="T35" s="4"/>
      <c r="U35" s="4"/>
      <c r="V35" s="4"/>
      <c r="W35" s="4"/>
      <c r="X35" s="4"/>
      <c r="Y35" s="4"/>
      <c r="Z35" s="4"/>
    </row>
    <row r="36" ht="15.75" customHeight="1">
      <c r="A36" s="155"/>
      <c r="B36" s="155"/>
      <c r="C36" s="156"/>
      <c r="D36" s="156"/>
      <c r="E36" s="156"/>
      <c r="F36" s="156"/>
      <c r="G36" s="156"/>
      <c r="H36" s="1"/>
      <c r="I36" s="4"/>
      <c r="J36" s="4"/>
      <c r="K36" s="4"/>
      <c r="L36" s="4"/>
      <c r="M36" s="4"/>
      <c r="N36" s="4"/>
      <c r="O36" s="4"/>
      <c r="P36" s="4"/>
      <c r="Q36" s="4"/>
      <c r="R36" s="4"/>
      <c r="S36" s="4"/>
      <c r="T36" s="4"/>
      <c r="U36" s="4"/>
      <c r="V36" s="4"/>
      <c r="W36" s="4"/>
      <c r="X36" s="4"/>
      <c r="Y36" s="4"/>
      <c r="Z36" s="4"/>
    </row>
    <row r="37" ht="15.75" customHeight="1">
      <c r="A37" s="155"/>
      <c r="B37" s="155"/>
      <c r="C37" s="156"/>
      <c r="D37" s="156"/>
      <c r="E37" s="156"/>
      <c r="F37" s="156"/>
      <c r="G37" s="156"/>
      <c r="H37" s="1"/>
      <c r="I37" s="4"/>
      <c r="J37" s="4"/>
      <c r="K37" s="4"/>
      <c r="L37" s="4"/>
      <c r="M37" s="4"/>
      <c r="N37" s="4"/>
      <c r="O37" s="4"/>
      <c r="P37" s="4"/>
      <c r="Q37" s="4"/>
      <c r="R37" s="4"/>
      <c r="S37" s="4"/>
      <c r="T37" s="4"/>
      <c r="U37" s="4"/>
      <c r="V37" s="4"/>
      <c r="W37" s="4"/>
      <c r="X37" s="4"/>
      <c r="Y37" s="4"/>
      <c r="Z37" s="4"/>
    </row>
    <row r="38" ht="15.75" customHeight="1">
      <c r="A38" s="155"/>
      <c r="B38" s="155"/>
      <c r="C38" s="156"/>
      <c r="D38" s="156"/>
      <c r="E38" s="156"/>
      <c r="F38" s="156"/>
      <c r="G38" s="156"/>
      <c r="H38" s="1"/>
      <c r="I38" s="4"/>
      <c r="J38" s="4"/>
      <c r="K38" s="4"/>
      <c r="L38" s="4"/>
      <c r="M38" s="4"/>
      <c r="N38" s="4"/>
      <c r="O38" s="4"/>
      <c r="P38" s="4"/>
      <c r="Q38" s="4"/>
      <c r="R38" s="4"/>
      <c r="S38" s="4"/>
      <c r="T38" s="4"/>
      <c r="U38" s="4"/>
      <c r="V38" s="4"/>
      <c r="W38" s="4"/>
      <c r="X38" s="4"/>
      <c r="Y38" s="4"/>
      <c r="Z38" s="4"/>
    </row>
    <row r="39" ht="15.75" customHeight="1">
      <c r="A39" s="155"/>
      <c r="B39" s="155"/>
      <c r="C39" s="156"/>
      <c r="D39" s="156"/>
      <c r="E39" s="156"/>
      <c r="F39" s="156"/>
      <c r="G39" s="156"/>
      <c r="H39" s="1"/>
      <c r="I39" s="4"/>
      <c r="J39" s="4"/>
      <c r="K39" s="4"/>
      <c r="L39" s="4"/>
      <c r="M39" s="4"/>
      <c r="N39" s="4"/>
      <c r="O39" s="4"/>
      <c r="P39" s="4"/>
      <c r="Q39" s="4"/>
      <c r="R39" s="4"/>
      <c r="S39" s="4"/>
      <c r="T39" s="4"/>
      <c r="U39" s="4"/>
      <c r="V39" s="4"/>
      <c r="W39" s="4"/>
      <c r="X39" s="4"/>
      <c r="Y39" s="4"/>
      <c r="Z39" s="4"/>
    </row>
    <row r="40" ht="15.75" customHeight="1">
      <c r="A40" s="155"/>
      <c r="B40" s="155"/>
      <c r="C40" s="156"/>
      <c r="D40" s="156"/>
      <c r="E40" s="156"/>
      <c r="F40" s="156"/>
      <c r="G40" s="156"/>
      <c r="H40" s="1"/>
      <c r="I40" s="4"/>
      <c r="J40" s="4"/>
      <c r="K40" s="4"/>
      <c r="L40" s="4"/>
      <c r="M40" s="4"/>
      <c r="N40" s="4"/>
      <c r="O40" s="4"/>
      <c r="P40" s="4"/>
      <c r="Q40" s="4"/>
      <c r="R40" s="4"/>
      <c r="S40" s="4"/>
      <c r="T40" s="4"/>
      <c r="U40" s="4"/>
      <c r="V40" s="4"/>
      <c r="W40" s="4"/>
      <c r="X40" s="4"/>
      <c r="Y40" s="4"/>
      <c r="Z40" s="4"/>
    </row>
    <row r="41" ht="15.75" customHeight="1">
      <c r="A41" s="155"/>
      <c r="B41" s="155"/>
      <c r="C41" s="156"/>
      <c r="D41" s="156"/>
      <c r="E41" s="156"/>
      <c r="F41" s="156"/>
      <c r="G41" s="156"/>
      <c r="H41" s="1"/>
      <c r="I41" s="4"/>
      <c r="J41" s="4"/>
      <c r="K41" s="4"/>
      <c r="L41" s="4"/>
      <c r="M41" s="4"/>
      <c r="N41" s="4"/>
      <c r="O41" s="4"/>
      <c r="P41" s="4"/>
      <c r="Q41" s="4"/>
      <c r="R41" s="4"/>
      <c r="S41" s="4"/>
      <c r="T41" s="4"/>
      <c r="U41" s="4"/>
      <c r="V41" s="4"/>
      <c r="W41" s="4"/>
      <c r="X41" s="4"/>
      <c r="Y41" s="4"/>
      <c r="Z41" s="4"/>
    </row>
    <row r="42" ht="15.75" customHeight="1">
      <c r="A42" s="155"/>
      <c r="B42" s="155"/>
      <c r="C42" s="156"/>
      <c r="D42" s="156"/>
      <c r="E42" s="156"/>
      <c r="F42" s="156"/>
      <c r="G42" s="156"/>
      <c r="H42" s="1"/>
      <c r="I42" s="4"/>
      <c r="J42" s="4"/>
      <c r="K42" s="4"/>
      <c r="L42" s="4"/>
      <c r="M42" s="4"/>
      <c r="N42" s="4"/>
      <c r="O42" s="4"/>
      <c r="P42" s="4"/>
      <c r="Q42" s="4"/>
      <c r="R42" s="4"/>
      <c r="S42" s="4"/>
      <c r="T42" s="4"/>
      <c r="U42" s="4"/>
      <c r="V42" s="4"/>
      <c r="W42" s="4"/>
      <c r="X42" s="4"/>
      <c r="Y42" s="4"/>
      <c r="Z42" s="4"/>
    </row>
    <row r="43" ht="15.75" customHeight="1">
      <c r="A43" s="155"/>
      <c r="B43" s="155"/>
      <c r="C43" s="156"/>
      <c r="D43" s="156"/>
      <c r="E43" s="156"/>
      <c r="F43" s="156"/>
      <c r="G43" s="156"/>
      <c r="H43" s="1"/>
      <c r="I43" s="4"/>
      <c r="J43" s="4"/>
      <c r="K43" s="4"/>
      <c r="L43" s="4"/>
      <c r="M43" s="4"/>
      <c r="N43" s="4"/>
      <c r="O43" s="4"/>
      <c r="P43" s="4"/>
      <c r="Q43" s="4"/>
      <c r="R43" s="4"/>
      <c r="S43" s="4"/>
      <c r="T43" s="4"/>
      <c r="U43" s="4"/>
      <c r="V43" s="4"/>
      <c r="W43" s="4"/>
      <c r="X43" s="4"/>
      <c r="Y43" s="4"/>
      <c r="Z43" s="4"/>
    </row>
    <row r="44" ht="15.75" customHeight="1">
      <c r="A44" s="155"/>
      <c r="B44" s="155"/>
      <c r="C44" s="156"/>
      <c r="D44" s="156"/>
      <c r="E44" s="156"/>
      <c r="F44" s="156"/>
      <c r="G44" s="156"/>
      <c r="H44" s="1"/>
      <c r="I44" s="4"/>
      <c r="J44" s="4"/>
      <c r="K44" s="4"/>
      <c r="L44" s="4"/>
      <c r="M44" s="4"/>
      <c r="N44" s="4"/>
      <c r="O44" s="4"/>
      <c r="P44" s="4"/>
      <c r="Q44" s="4"/>
      <c r="R44" s="4"/>
      <c r="S44" s="4"/>
      <c r="T44" s="4"/>
      <c r="U44" s="4"/>
      <c r="V44" s="4"/>
      <c r="W44" s="4"/>
      <c r="X44" s="4"/>
      <c r="Y44" s="4"/>
      <c r="Z44" s="4"/>
    </row>
    <row r="45" ht="15.75" customHeight="1">
      <c r="A45" s="155"/>
      <c r="B45" s="155"/>
      <c r="C45" s="156"/>
      <c r="D45" s="156"/>
      <c r="E45" s="156"/>
      <c r="F45" s="156"/>
      <c r="G45" s="156"/>
      <c r="H45" s="1"/>
      <c r="I45" s="4"/>
      <c r="J45" s="4"/>
      <c r="K45" s="4"/>
      <c r="L45" s="4"/>
      <c r="M45" s="4"/>
      <c r="N45" s="4"/>
      <c r="O45" s="4"/>
      <c r="P45" s="4"/>
      <c r="Q45" s="4"/>
      <c r="R45" s="4"/>
      <c r="S45" s="4"/>
      <c r="T45" s="4"/>
      <c r="U45" s="4"/>
      <c r="V45" s="4"/>
      <c r="W45" s="4"/>
      <c r="X45" s="4"/>
      <c r="Y45" s="4"/>
      <c r="Z45" s="4"/>
    </row>
    <row r="46" ht="15.75" customHeight="1">
      <c r="A46" s="155"/>
      <c r="B46" s="155"/>
      <c r="C46" s="156"/>
      <c r="D46" s="156"/>
      <c r="E46" s="156"/>
      <c r="F46" s="156"/>
      <c r="G46" s="156"/>
      <c r="H46" s="1"/>
      <c r="I46" s="4"/>
      <c r="J46" s="4"/>
      <c r="K46" s="4"/>
      <c r="L46" s="4"/>
      <c r="M46" s="4"/>
      <c r="N46" s="4"/>
      <c r="O46" s="4"/>
      <c r="P46" s="4"/>
      <c r="Q46" s="4"/>
      <c r="R46" s="4"/>
      <c r="S46" s="4"/>
      <c r="T46" s="4"/>
      <c r="U46" s="4"/>
      <c r="V46" s="4"/>
      <c r="W46" s="4"/>
      <c r="X46" s="4"/>
      <c r="Y46" s="4"/>
      <c r="Z46" s="4"/>
    </row>
    <row r="47" ht="15.75" customHeight="1">
      <c r="A47" s="155"/>
      <c r="B47" s="155"/>
      <c r="C47" s="156"/>
      <c r="D47" s="156"/>
      <c r="E47" s="156"/>
      <c r="F47" s="156"/>
      <c r="G47" s="156"/>
      <c r="H47" s="1"/>
      <c r="I47" s="4"/>
      <c r="J47" s="4"/>
      <c r="K47" s="4"/>
      <c r="L47" s="4"/>
      <c r="M47" s="4"/>
      <c r="N47" s="4"/>
      <c r="O47" s="4"/>
      <c r="P47" s="4"/>
      <c r="Q47" s="4"/>
      <c r="R47" s="4"/>
      <c r="S47" s="4"/>
      <c r="T47" s="4"/>
      <c r="U47" s="4"/>
      <c r="V47" s="4"/>
      <c r="W47" s="4"/>
      <c r="X47" s="4"/>
      <c r="Y47" s="4"/>
      <c r="Z47" s="4"/>
    </row>
    <row r="48" ht="15.75" customHeight="1">
      <c r="A48" s="155"/>
      <c r="B48" s="155"/>
      <c r="C48" s="156"/>
      <c r="D48" s="156"/>
      <c r="E48" s="156"/>
      <c r="F48" s="156"/>
      <c r="G48" s="156"/>
      <c r="H48" s="1"/>
      <c r="I48" s="4"/>
      <c r="J48" s="4"/>
      <c r="K48" s="4"/>
      <c r="L48" s="4"/>
      <c r="M48" s="4"/>
      <c r="N48" s="4"/>
      <c r="O48" s="4"/>
      <c r="P48" s="4"/>
      <c r="Q48" s="4"/>
      <c r="R48" s="4"/>
      <c r="S48" s="4"/>
      <c r="T48" s="4"/>
      <c r="U48" s="4"/>
      <c r="V48" s="4"/>
      <c r="W48" s="4"/>
      <c r="X48" s="4"/>
      <c r="Y48" s="4"/>
      <c r="Z48" s="4"/>
    </row>
    <row r="49" ht="15.75" customHeight="1">
      <c r="A49" s="155"/>
      <c r="B49" s="155"/>
      <c r="C49" s="156"/>
      <c r="D49" s="156"/>
      <c r="E49" s="156"/>
      <c r="F49" s="156"/>
      <c r="G49" s="156"/>
      <c r="H49" s="1"/>
      <c r="I49" s="4"/>
      <c r="J49" s="4"/>
      <c r="K49" s="4"/>
      <c r="L49" s="4"/>
      <c r="M49" s="4"/>
      <c r="N49" s="4"/>
      <c r="O49" s="4"/>
      <c r="P49" s="4"/>
      <c r="Q49" s="4"/>
      <c r="R49" s="4"/>
      <c r="S49" s="4"/>
      <c r="T49" s="4"/>
      <c r="U49" s="4"/>
      <c r="V49" s="4"/>
      <c r="W49" s="4"/>
      <c r="X49" s="4"/>
      <c r="Y49" s="4"/>
      <c r="Z49" s="4"/>
    </row>
    <row r="50" ht="15.75" customHeight="1">
      <c r="A50" s="155"/>
      <c r="B50" s="155"/>
      <c r="C50" s="156"/>
      <c r="D50" s="156"/>
      <c r="E50" s="156"/>
      <c r="F50" s="156"/>
      <c r="G50" s="156"/>
      <c r="H50" s="1"/>
      <c r="I50" s="4"/>
      <c r="J50" s="4"/>
      <c r="K50" s="4"/>
      <c r="L50" s="4"/>
      <c r="M50" s="4"/>
      <c r="N50" s="4"/>
      <c r="O50" s="4"/>
      <c r="P50" s="4"/>
      <c r="Q50" s="4"/>
      <c r="R50" s="4"/>
      <c r="S50" s="4"/>
      <c r="T50" s="4"/>
      <c r="U50" s="4"/>
      <c r="V50" s="4"/>
      <c r="W50" s="4"/>
      <c r="X50" s="4"/>
      <c r="Y50" s="4"/>
      <c r="Z50" s="4"/>
    </row>
    <row r="51" ht="15.75" customHeight="1">
      <c r="A51" s="155"/>
      <c r="B51" s="155"/>
      <c r="C51" s="156"/>
      <c r="D51" s="156"/>
      <c r="E51" s="156"/>
      <c r="F51" s="156"/>
      <c r="G51" s="156"/>
      <c r="H51" s="1"/>
      <c r="I51" s="4"/>
      <c r="J51" s="4"/>
      <c r="K51" s="4"/>
      <c r="L51" s="4"/>
      <c r="M51" s="4"/>
      <c r="N51" s="4"/>
      <c r="O51" s="4"/>
      <c r="P51" s="4"/>
      <c r="Q51" s="4"/>
      <c r="R51" s="4"/>
      <c r="S51" s="4"/>
      <c r="T51" s="4"/>
      <c r="U51" s="4"/>
      <c r="V51" s="4"/>
      <c r="W51" s="4"/>
      <c r="X51" s="4"/>
      <c r="Y51" s="4"/>
      <c r="Z51" s="4"/>
    </row>
    <row r="52" ht="15.75" customHeight="1">
      <c r="A52" s="155"/>
      <c r="B52" s="155"/>
      <c r="C52" s="156"/>
      <c r="D52" s="156"/>
      <c r="E52" s="156"/>
      <c r="F52" s="156"/>
      <c r="G52" s="156"/>
      <c r="H52" s="1"/>
      <c r="I52" s="4"/>
      <c r="J52" s="4"/>
      <c r="K52" s="4"/>
      <c r="L52" s="4"/>
      <c r="M52" s="4"/>
      <c r="N52" s="4"/>
      <c r="O52" s="4"/>
      <c r="P52" s="4"/>
      <c r="Q52" s="4"/>
      <c r="R52" s="4"/>
      <c r="S52" s="4"/>
      <c r="T52" s="4"/>
      <c r="U52" s="4"/>
      <c r="V52" s="4"/>
      <c r="W52" s="4"/>
      <c r="X52" s="4"/>
      <c r="Y52" s="4"/>
      <c r="Z52" s="4"/>
    </row>
    <row r="53" ht="15.75" customHeight="1">
      <c r="A53" s="155"/>
      <c r="B53" s="155"/>
      <c r="C53" s="156"/>
      <c r="D53" s="156"/>
      <c r="E53" s="156"/>
      <c r="F53" s="156"/>
      <c r="G53" s="156"/>
      <c r="H53" s="1"/>
      <c r="I53" s="4"/>
      <c r="J53" s="4"/>
      <c r="K53" s="4"/>
      <c r="L53" s="4"/>
      <c r="M53" s="4"/>
      <c r="N53" s="4"/>
      <c r="O53" s="4"/>
      <c r="P53" s="4"/>
      <c r="Q53" s="4"/>
      <c r="R53" s="4"/>
      <c r="S53" s="4"/>
      <c r="T53" s="4"/>
      <c r="U53" s="4"/>
      <c r="V53" s="4"/>
      <c r="W53" s="4"/>
      <c r="X53" s="4"/>
      <c r="Y53" s="4"/>
      <c r="Z53" s="4"/>
    </row>
    <row r="54" ht="15.75" customHeight="1">
      <c r="A54" s="155"/>
      <c r="B54" s="155"/>
      <c r="C54" s="156"/>
      <c r="D54" s="156"/>
      <c r="E54" s="156"/>
      <c r="F54" s="156"/>
      <c r="G54" s="156"/>
      <c r="H54" s="1"/>
      <c r="I54" s="4"/>
      <c r="J54" s="4"/>
      <c r="K54" s="4"/>
      <c r="L54" s="4"/>
      <c r="M54" s="4"/>
      <c r="N54" s="4"/>
      <c r="O54" s="4"/>
      <c r="P54" s="4"/>
      <c r="Q54" s="4"/>
      <c r="R54" s="4"/>
      <c r="S54" s="4"/>
      <c r="T54" s="4"/>
      <c r="U54" s="4"/>
      <c r="V54" s="4"/>
      <c r="W54" s="4"/>
      <c r="X54" s="4"/>
      <c r="Y54" s="4"/>
      <c r="Z54" s="4"/>
    </row>
    <row r="55" ht="15.75" customHeight="1">
      <c r="A55" s="155"/>
      <c r="B55" s="155"/>
      <c r="C55" s="156"/>
      <c r="D55" s="156"/>
      <c r="E55" s="156"/>
      <c r="F55" s="156"/>
      <c r="G55" s="156"/>
      <c r="H55" s="1"/>
      <c r="I55" s="4"/>
      <c r="J55" s="4"/>
      <c r="K55" s="4"/>
      <c r="L55" s="4"/>
      <c r="M55" s="4"/>
      <c r="N55" s="4"/>
      <c r="O55" s="4"/>
      <c r="P55" s="4"/>
      <c r="Q55" s="4"/>
      <c r="R55" s="4"/>
      <c r="S55" s="4"/>
      <c r="T55" s="4"/>
      <c r="U55" s="4"/>
      <c r="V55" s="4"/>
      <c r="W55" s="4"/>
      <c r="X55" s="4"/>
      <c r="Y55" s="4"/>
      <c r="Z55" s="4"/>
    </row>
    <row r="56" ht="15.75" customHeight="1">
      <c r="A56" s="155"/>
      <c r="B56" s="155"/>
      <c r="C56" s="156"/>
      <c r="D56" s="156"/>
      <c r="E56" s="156"/>
      <c r="F56" s="156"/>
      <c r="G56" s="156"/>
      <c r="H56" s="1"/>
      <c r="I56" s="4"/>
      <c r="J56" s="4"/>
      <c r="K56" s="4"/>
      <c r="L56" s="4"/>
      <c r="M56" s="4"/>
      <c r="N56" s="4"/>
      <c r="O56" s="4"/>
      <c r="P56" s="4"/>
      <c r="Q56" s="4"/>
      <c r="R56" s="4"/>
      <c r="S56" s="4"/>
      <c r="T56" s="4"/>
      <c r="U56" s="4"/>
      <c r="V56" s="4"/>
      <c r="W56" s="4"/>
      <c r="X56" s="4"/>
      <c r="Y56" s="4"/>
      <c r="Z56" s="4"/>
    </row>
    <row r="57" ht="15.75" customHeight="1">
      <c r="A57" s="155"/>
      <c r="B57" s="155"/>
      <c r="C57" s="156"/>
      <c r="D57" s="156"/>
      <c r="E57" s="156"/>
      <c r="F57" s="156"/>
      <c r="G57" s="156"/>
      <c r="H57" s="1"/>
      <c r="I57" s="4"/>
      <c r="J57" s="4"/>
      <c r="K57" s="4"/>
      <c r="L57" s="4"/>
      <c r="M57" s="4"/>
      <c r="N57" s="4"/>
      <c r="O57" s="4"/>
      <c r="P57" s="4"/>
      <c r="Q57" s="4"/>
      <c r="R57" s="4"/>
      <c r="S57" s="4"/>
      <c r="T57" s="4"/>
      <c r="U57" s="4"/>
      <c r="V57" s="4"/>
      <c r="W57" s="4"/>
      <c r="X57" s="4"/>
      <c r="Y57" s="4"/>
      <c r="Z57" s="4"/>
    </row>
    <row r="58" ht="15.75" customHeight="1">
      <c r="A58" s="155"/>
      <c r="B58" s="155"/>
      <c r="C58" s="156"/>
      <c r="D58" s="156"/>
      <c r="E58" s="156"/>
      <c r="F58" s="156"/>
      <c r="G58" s="156"/>
      <c r="H58" s="1"/>
      <c r="I58" s="4"/>
      <c r="J58" s="4"/>
      <c r="K58" s="4"/>
      <c r="L58" s="4"/>
      <c r="M58" s="4"/>
      <c r="N58" s="4"/>
      <c r="O58" s="4"/>
      <c r="P58" s="4"/>
      <c r="Q58" s="4"/>
      <c r="R58" s="4"/>
      <c r="S58" s="4"/>
      <c r="T58" s="4"/>
      <c r="U58" s="4"/>
      <c r="V58" s="4"/>
      <c r="W58" s="4"/>
      <c r="X58" s="4"/>
      <c r="Y58" s="4"/>
      <c r="Z58" s="4"/>
    </row>
    <row r="59" ht="15.75" customHeight="1">
      <c r="A59" s="155"/>
      <c r="B59" s="155"/>
      <c r="C59" s="156"/>
      <c r="D59" s="156"/>
      <c r="E59" s="156"/>
      <c r="F59" s="156"/>
      <c r="G59" s="156"/>
      <c r="H59" s="1"/>
      <c r="I59" s="4"/>
      <c r="J59" s="4"/>
      <c r="K59" s="4"/>
      <c r="L59" s="4"/>
      <c r="M59" s="4"/>
      <c r="N59" s="4"/>
      <c r="O59" s="4"/>
      <c r="P59" s="4"/>
      <c r="Q59" s="4"/>
      <c r="R59" s="4"/>
      <c r="S59" s="4"/>
      <c r="T59" s="4"/>
      <c r="U59" s="4"/>
      <c r="V59" s="4"/>
      <c r="W59" s="4"/>
      <c r="X59" s="4"/>
      <c r="Y59" s="4"/>
      <c r="Z59" s="4"/>
    </row>
    <row r="60" ht="15.75" customHeight="1">
      <c r="A60" s="155"/>
      <c r="B60" s="155"/>
      <c r="C60" s="156"/>
      <c r="D60" s="156"/>
      <c r="E60" s="156"/>
      <c r="F60" s="156"/>
      <c r="G60" s="156"/>
      <c r="H60" s="1"/>
      <c r="I60" s="4"/>
      <c r="J60" s="4"/>
      <c r="K60" s="4"/>
      <c r="L60" s="4"/>
      <c r="M60" s="4"/>
      <c r="N60" s="4"/>
      <c r="O60" s="4"/>
      <c r="P60" s="4"/>
      <c r="Q60" s="4"/>
      <c r="R60" s="4"/>
      <c r="S60" s="4"/>
      <c r="T60" s="4"/>
      <c r="U60" s="4"/>
      <c r="V60" s="4"/>
      <c r="W60" s="4"/>
      <c r="X60" s="4"/>
      <c r="Y60" s="4"/>
      <c r="Z60" s="4"/>
    </row>
    <row r="61" ht="15.75" customHeight="1">
      <c r="A61" s="155"/>
      <c r="B61" s="155"/>
      <c r="C61" s="156"/>
      <c r="D61" s="156"/>
      <c r="E61" s="156"/>
      <c r="F61" s="156"/>
      <c r="G61" s="156"/>
      <c r="H61" s="1"/>
      <c r="I61" s="4"/>
      <c r="J61" s="4"/>
      <c r="K61" s="4"/>
      <c r="L61" s="4"/>
      <c r="M61" s="4"/>
      <c r="N61" s="4"/>
      <c r="O61" s="4"/>
      <c r="P61" s="4"/>
      <c r="Q61" s="4"/>
      <c r="R61" s="4"/>
      <c r="S61" s="4"/>
      <c r="T61" s="4"/>
      <c r="U61" s="4"/>
      <c r="V61" s="4"/>
      <c r="W61" s="4"/>
      <c r="X61" s="4"/>
      <c r="Y61" s="4"/>
      <c r="Z61" s="4"/>
    </row>
    <row r="62" ht="15.75" customHeight="1">
      <c r="A62" s="155"/>
      <c r="B62" s="155"/>
      <c r="C62" s="156"/>
      <c r="D62" s="156"/>
      <c r="E62" s="156"/>
      <c r="F62" s="156"/>
      <c r="G62" s="156"/>
      <c r="H62" s="1"/>
      <c r="I62" s="4"/>
      <c r="J62" s="4"/>
      <c r="K62" s="4"/>
      <c r="L62" s="4"/>
      <c r="M62" s="4"/>
      <c r="N62" s="4"/>
      <c r="O62" s="4"/>
      <c r="P62" s="4"/>
      <c r="Q62" s="4"/>
      <c r="R62" s="4"/>
      <c r="S62" s="4"/>
      <c r="T62" s="4"/>
      <c r="U62" s="4"/>
      <c r="V62" s="4"/>
      <c r="W62" s="4"/>
      <c r="X62" s="4"/>
      <c r="Y62" s="4"/>
      <c r="Z62" s="4"/>
    </row>
    <row r="63" ht="15.75" customHeight="1">
      <c r="A63" s="155"/>
      <c r="B63" s="155"/>
      <c r="C63" s="156"/>
      <c r="D63" s="156"/>
      <c r="E63" s="156"/>
      <c r="F63" s="156"/>
      <c r="G63" s="156"/>
      <c r="H63" s="1"/>
      <c r="I63" s="4"/>
      <c r="J63" s="4"/>
      <c r="K63" s="4"/>
      <c r="L63" s="4"/>
      <c r="M63" s="4"/>
      <c r="N63" s="4"/>
      <c r="O63" s="4"/>
      <c r="P63" s="4"/>
      <c r="Q63" s="4"/>
      <c r="R63" s="4"/>
      <c r="S63" s="4"/>
      <c r="T63" s="4"/>
      <c r="U63" s="4"/>
      <c r="V63" s="4"/>
      <c r="W63" s="4"/>
      <c r="X63" s="4"/>
      <c r="Y63" s="4"/>
      <c r="Z63" s="4"/>
    </row>
    <row r="64" ht="15.75" customHeight="1">
      <c r="A64" s="155"/>
      <c r="B64" s="155"/>
      <c r="C64" s="156"/>
      <c r="D64" s="156"/>
      <c r="E64" s="156"/>
      <c r="F64" s="156"/>
      <c r="G64" s="156"/>
      <c r="H64" s="1"/>
      <c r="I64" s="4"/>
      <c r="J64" s="4"/>
      <c r="K64" s="4"/>
      <c r="L64" s="4"/>
      <c r="M64" s="4"/>
      <c r="N64" s="4"/>
      <c r="O64" s="4"/>
      <c r="P64" s="4"/>
      <c r="Q64" s="4"/>
      <c r="R64" s="4"/>
      <c r="S64" s="4"/>
      <c r="T64" s="4"/>
      <c r="U64" s="4"/>
      <c r="V64" s="4"/>
      <c r="W64" s="4"/>
      <c r="X64" s="4"/>
      <c r="Y64" s="4"/>
      <c r="Z64" s="4"/>
    </row>
    <row r="65" ht="15.75" customHeight="1">
      <c r="A65" s="155"/>
      <c r="B65" s="155"/>
      <c r="C65" s="156"/>
      <c r="D65" s="156"/>
      <c r="E65" s="156"/>
      <c r="F65" s="156"/>
      <c r="G65" s="156"/>
      <c r="H65" s="1"/>
      <c r="I65" s="4"/>
      <c r="J65" s="4"/>
      <c r="K65" s="4"/>
      <c r="L65" s="4"/>
      <c r="M65" s="4"/>
      <c r="N65" s="4"/>
      <c r="O65" s="4"/>
      <c r="P65" s="4"/>
      <c r="Q65" s="4"/>
      <c r="R65" s="4"/>
      <c r="S65" s="4"/>
      <c r="T65" s="4"/>
      <c r="U65" s="4"/>
      <c r="V65" s="4"/>
      <c r="W65" s="4"/>
      <c r="X65" s="4"/>
      <c r="Y65" s="4"/>
      <c r="Z65" s="4"/>
    </row>
    <row r="66" ht="15.75" customHeight="1">
      <c r="A66" s="155"/>
      <c r="B66" s="155"/>
      <c r="C66" s="156"/>
      <c r="D66" s="156"/>
      <c r="E66" s="156"/>
      <c r="F66" s="156"/>
      <c r="G66" s="156"/>
      <c r="H66" s="1"/>
      <c r="I66" s="4"/>
      <c r="J66" s="4"/>
      <c r="K66" s="4"/>
      <c r="L66" s="4"/>
      <c r="M66" s="4"/>
      <c r="N66" s="4"/>
      <c r="O66" s="4"/>
      <c r="P66" s="4"/>
      <c r="Q66" s="4"/>
      <c r="R66" s="4"/>
      <c r="S66" s="4"/>
      <c r="T66" s="4"/>
      <c r="U66" s="4"/>
      <c r="V66" s="4"/>
      <c r="W66" s="4"/>
      <c r="X66" s="4"/>
      <c r="Y66" s="4"/>
      <c r="Z66" s="4"/>
    </row>
    <row r="67" ht="15.75" customHeight="1">
      <c r="A67" s="155"/>
      <c r="B67" s="155"/>
      <c r="C67" s="156"/>
      <c r="D67" s="156"/>
      <c r="E67" s="156"/>
      <c r="F67" s="156"/>
      <c r="G67" s="156"/>
      <c r="H67" s="1"/>
      <c r="I67" s="4"/>
      <c r="J67" s="4"/>
      <c r="K67" s="4"/>
      <c r="L67" s="4"/>
      <c r="M67" s="4"/>
      <c r="N67" s="4"/>
      <c r="O67" s="4"/>
      <c r="P67" s="4"/>
      <c r="Q67" s="4"/>
      <c r="R67" s="4"/>
      <c r="S67" s="4"/>
      <c r="T67" s="4"/>
      <c r="U67" s="4"/>
      <c r="V67" s="4"/>
      <c r="W67" s="4"/>
      <c r="X67" s="4"/>
      <c r="Y67" s="4"/>
      <c r="Z67" s="4"/>
    </row>
    <row r="68" ht="15.75" customHeight="1">
      <c r="A68" s="155"/>
      <c r="B68" s="155"/>
      <c r="C68" s="156"/>
      <c r="D68" s="156"/>
      <c r="E68" s="156"/>
      <c r="F68" s="156"/>
      <c r="G68" s="156"/>
      <c r="H68" s="1"/>
      <c r="I68" s="4"/>
      <c r="J68" s="4"/>
      <c r="K68" s="4"/>
      <c r="L68" s="4"/>
      <c r="M68" s="4"/>
      <c r="N68" s="4"/>
      <c r="O68" s="4"/>
      <c r="P68" s="4"/>
      <c r="Q68" s="4"/>
      <c r="R68" s="4"/>
      <c r="S68" s="4"/>
      <c r="T68" s="4"/>
      <c r="U68" s="4"/>
      <c r="V68" s="4"/>
      <c r="W68" s="4"/>
      <c r="X68" s="4"/>
      <c r="Y68" s="4"/>
      <c r="Z68" s="4"/>
    </row>
    <row r="69" ht="15.75" customHeight="1">
      <c r="A69" s="155"/>
      <c r="B69" s="155"/>
      <c r="C69" s="156"/>
      <c r="D69" s="156"/>
      <c r="E69" s="156"/>
      <c r="F69" s="156"/>
      <c r="G69" s="156"/>
      <c r="H69" s="1"/>
      <c r="I69" s="4"/>
      <c r="J69" s="4"/>
      <c r="K69" s="4"/>
      <c r="L69" s="4"/>
      <c r="M69" s="4"/>
      <c r="N69" s="4"/>
      <c r="O69" s="4"/>
      <c r="P69" s="4"/>
      <c r="Q69" s="4"/>
      <c r="R69" s="4"/>
      <c r="S69" s="4"/>
      <c r="T69" s="4"/>
      <c r="U69" s="4"/>
      <c r="V69" s="4"/>
      <c r="W69" s="4"/>
      <c r="X69" s="4"/>
      <c r="Y69" s="4"/>
      <c r="Z69" s="4"/>
    </row>
    <row r="70" ht="15.75" customHeight="1">
      <c r="A70" s="155"/>
      <c r="B70" s="155"/>
      <c r="C70" s="156"/>
      <c r="D70" s="156"/>
      <c r="E70" s="156"/>
      <c r="F70" s="156"/>
      <c r="G70" s="156"/>
      <c r="H70" s="1"/>
      <c r="I70" s="4"/>
      <c r="J70" s="4"/>
      <c r="K70" s="4"/>
      <c r="L70" s="4"/>
      <c r="M70" s="4"/>
      <c r="N70" s="4"/>
      <c r="O70" s="4"/>
      <c r="P70" s="4"/>
      <c r="Q70" s="4"/>
      <c r="R70" s="4"/>
      <c r="S70" s="4"/>
      <c r="T70" s="4"/>
      <c r="U70" s="4"/>
      <c r="V70" s="4"/>
      <c r="W70" s="4"/>
      <c r="X70" s="4"/>
      <c r="Y70" s="4"/>
      <c r="Z70" s="4"/>
    </row>
    <row r="71" ht="15.75" customHeight="1">
      <c r="A71" s="155"/>
      <c r="B71" s="155"/>
      <c r="C71" s="156"/>
      <c r="D71" s="156"/>
      <c r="E71" s="156"/>
      <c r="F71" s="156"/>
      <c r="G71" s="156"/>
      <c r="H71" s="1"/>
      <c r="I71" s="4"/>
      <c r="J71" s="4"/>
      <c r="K71" s="4"/>
      <c r="L71" s="4"/>
      <c r="M71" s="4"/>
      <c r="N71" s="4"/>
      <c r="O71" s="4"/>
      <c r="P71" s="4"/>
      <c r="Q71" s="4"/>
      <c r="R71" s="4"/>
      <c r="S71" s="4"/>
      <c r="T71" s="4"/>
      <c r="U71" s="4"/>
      <c r="V71" s="4"/>
      <c r="W71" s="4"/>
      <c r="X71" s="4"/>
      <c r="Y71" s="4"/>
      <c r="Z71" s="4"/>
    </row>
    <row r="72" ht="15.75" customHeight="1">
      <c r="A72" s="155"/>
      <c r="B72" s="155"/>
      <c r="C72" s="156"/>
      <c r="D72" s="156"/>
      <c r="E72" s="156"/>
      <c r="F72" s="156"/>
      <c r="G72" s="156"/>
      <c r="H72" s="1"/>
      <c r="I72" s="4"/>
      <c r="J72" s="4"/>
      <c r="K72" s="4"/>
      <c r="L72" s="4"/>
      <c r="M72" s="4"/>
      <c r="N72" s="4"/>
      <c r="O72" s="4"/>
      <c r="P72" s="4"/>
      <c r="Q72" s="4"/>
      <c r="R72" s="4"/>
      <c r="S72" s="4"/>
      <c r="T72" s="4"/>
      <c r="U72" s="4"/>
      <c r="V72" s="4"/>
      <c r="W72" s="4"/>
      <c r="X72" s="4"/>
      <c r="Y72" s="4"/>
      <c r="Z72" s="4"/>
    </row>
    <row r="73" ht="15.75" customHeight="1">
      <c r="A73" s="155"/>
      <c r="B73" s="155"/>
      <c r="C73" s="156"/>
      <c r="D73" s="156"/>
      <c r="E73" s="156"/>
      <c r="F73" s="156"/>
      <c r="G73" s="156"/>
      <c r="H73" s="1"/>
      <c r="I73" s="4"/>
      <c r="J73" s="4"/>
      <c r="K73" s="4"/>
      <c r="L73" s="4"/>
      <c r="M73" s="4"/>
      <c r="N73" s="4"/>
      <c r="O73" s="4"/>
      <c r="P73" s="4"/>
      <c r="Q73" s="4"/>
      <c r="R73" s="4"/>
      <c r="S73" s="4"/>
      <c r="T73" s="4"/>
      <c r="U73" s="4"/>
      <c r="V73" s="4"/>
      <c r="W73" s="4"/>
      <c r="X73" s="4"/>
      <c r="Y73" s="4"/>
      <c r="Z73" s="4"/>
    </row>
    <row r="74" ht="15.75" customHeight="1">
      <c r="A74" s="155"/>
      <c r="B74" s="155"/>
      <c r="C74" s="156"/>
      <c r="D74" s="156"/>
      <c r="E74" s="156"/>
      <c r="F74" s="156"/>
      <c r="G74" s="156"/>
      <c r="H74" s="1"/>
      <c r="I74" s="4"/>
      <c r="J74" s="4"/>
      <c r="K74" s="4"/>
      <c r="L74" s="4"/>
      <c r="M74" s="4"/>
      <c r="N74" s="4"/>
      <c r="O74" s="4"/>
      <c r="P74" s="4"/>
      <c r="Q74" s="4"/>
      <c r="R74" s="4"/>
      <c r="S74" s="4"/>
      <c r="T74" s="4"/>
      <c r="U74" s="4"/>
      <c r="V74" s="4"/>
      <c r="W74" s="4"/>
      <c r="X74" s="4"/>
      <c r="Y74" s="4"/>
      <c r="Z74" s="4"/>
    </row>
    <row r="75" ht="15.75" customHeight="1">
      <c r="A75" s="155"/>
      <c r="B75" s="155"/>
      <c r="C75" s="156"/>
      <c r="D75" s="156"/>
      <c r="E75" s="156"/>
      <c r="F75" s="156"/>
      <c r="G75" s="156"/>
      <c r="H75" s="1"/>
      <c r="I75" s="4"/>
      <c r="J75" s="4"/>
      <c r="K75" s="4"/>
      <c r="L75" s="4"/>
      <c r="M75" s="4"/>
      <c r="N75" s="4"/>
      <c r="O75" s="4"/>
      <c r="P75" s="4"/>
      <c r="Q75" s="4"/>
      <c r="R75" s="4"/>
      <c r="S75" s="4"/>
      <c r="T75" s="4"/>
      <c r="U75" s="4"/>
      <c r="V75" s="4"/>
      <c r="W75" s="4"/>
      <c r="X75" s="4"/>
      <c r="Y75" s="4"/>
      <c r="Z75" s="4"/>
    </row>
    <row r="76" ht="15.75" customHeight="1">
      <c r="A76" s="155"/>
      <c r="B76" s="155"/>
      <c r="C76" s="156"/>
      <c r="D76" s="156"/>
      <c r="E76" s="156"/>
      <c r="F76" s="156"/>
      <c r="G76" s="156"/>
      <c r="H76" s="1"/>
      <c r="I76" s="4"/>
      <c r="J76" s="4"/>
      <c r="K76" s="4"/>
      <c r="L76" s="4"/>
      <c r="M76" s="4"/>
      <c r="N76" s="4"/>
      <c r="O76" s="4"/>
      <c r="P76" s="4"/>
      <c r="Q76" s="4"/>
      <c r="R76" s="4"/>
      <c r="S76" s="4"/>
      <c r="T76" s="4"/>
      <c r="U76" s="4"/>
      <c r="V76" s="4"/>
      <c r="W76" s="4"/>
      <c r="X76" s="4"/>
      <c r="Y76" s="4"/>
      <c r="Z76" s="4"/>
    </row>
    <row r="77" ht="15.75" customHeight="1">
      <c r="A77" s="155"/>
      <c r="B77" s="155"/>
      <c r="C77" s="156"/>
      <c r="D77" s="156"/>
      <c r="E77" s="156"/>
      <c r="F77" s="156"/>
      <c r="G77" s="156"/>
      <c r="H77" s="1"/>
      <c r="I77" s="4"/>
      <c r="J77" s="4"/>
      <c r="K77" s="4"/>
      <c r="L77" s="4"/>
      <c r="M77" s="4"/>
      <c r="N77" s="4"/>
      <c r="O77" s="4"/>
      <c r="P77" s="4"/>
      <c r="Q77" s="4"/>
      <c r="R77" s="4"/>
      <c r="S77" s="4"/>
      <c r="T77" s="4"/>
      <c r="U77" s="4"/>
      <c r="V77" s="4"/>
      <c r="W77" s="4"/>
      <c r="X77" s="4"/>
      <c r="Y77" s="4"/>
      <c r="Z77" s="4"/>
    </row>
    <row r="78" ht="15.75" customHeight="1">
      <c r="A78" s="155"/>
      <c r="B78" s="155"/>
      <c r="C78" s="156"/>
      <c r="D78" s="156"/>
      <c r="E78" s="156"/>
      <c r="F78" s="156"/>
      <c r="G78" s="156"/>
      <c r="H78" s="1"/>
      <c r="I78" s="4"/>
      <c r="J78" s="4"/>
      <c r="K78" s="4"/>
      <c r="L78" s="4"/>
      <c r="M78" s="4"/>
      <c r="N78" s="4"/>
      <c r="O78" s="4"/>
      <c r="P78" s="4"/>
      <c r="Q78" s="4"/>
      <c r="R78" s="4"/>
      <c r="S78" s="4"/>
      <c r="T78" s="4"/>
      <c r="U78" s="4"/>
      <c r="V78" s="4"/>
      <c r="W78" s="4"/>
      <c r="X78" s="4"/>
      <c r="Y78" s="4"/>
      <c r="Z78" s="4"/>
    </row>
    <row r="79" ht="15.75" customHeight="1">
      <c r="A79" s="155"/>
      <c r="B79" s="155"/>
      <c r="C79" s="156"/>
      <c r="D79" s="156"/>
      <c r="E79" s="156"/>
      <c r="F79" s="156"/>
      <c r="G79" s="156"/>
      <c r="H79" s="1"/>
      <c r="I79" s="4"/>
      <c r="J79" s="4"/>
      <c r="K79" s="4"/>
      <c r="L79" s="4"/>
      <c r="M79" s="4"/>
      <c r="N79" s="4"/>
      <c r="O79" s="4"/>
      <c r="P79" s="4"/>
      <c r="Q79" s="4"/>
      <c r="R79" s="4"/>
      <c r="S79" s="4"/>
      <c r="T79" s="4"/>
      <c r="U79" s="4"/>
      <c r="V79" s="4"/>
      <c r="W79" s="4"/>
      <c r="X79" s="4"/>
      <c r="Y79" s="4"/>
      <c r="Z79" s="4"/>
    </row>
    <row r="80" ht="15.75" customHeight="1">
      <c r="A80" s="155"/>
      <c r="B80" s="155"/>
      <c r="C80" s="156"/>
      <c r="D80" s="156"/>
      <c r="E80" s="156"/>
      <c r="F80" s="156"/>
      <c r="G80" s="156"/>
      <c r="H80" s="1"/>
      <c r="I80" s="4"/>
      <c r="J80" s="4"/>
      <c r="K80" s="4"/>
      <c r="L80" s="4"/>
      <c r="M80" s="4"/>
      <c r="N80" s="4"/>
      <c r="O80" s="4"/>
      <c r="P80" s="4"/>
      <c r="Q80" s="4"/>
      <c r="R80" s="4"/>
      <c r="S80" s="4"/>
      <c r="T80" s="4"/>
      <c r="U80" s="4"/>
      <c r="V80" s="4"/>
      <c r="W80" s="4"/>
      <c r="X80" s="4"/>
      <c r="Y80" s="4"/>
      <c r="Z80" s="4"/>
    </row>
    <row r="81" ht="15.75" customHeight="1">
      <c r="A81" s="155"/>
      <c r="B81" s="155"/>
      <c r="C81" s="156"/>
      <c r="D81" s="156"/>
      <c r="E81" s="156"/>
      <c r="F81" s="156"/>
      <c r="G81" s="156"/>
      <c r="H81" s="1"/>
      <c r="I81" s="4"/>
      <c r="J81" s="4"/>
      <c r="K81" s="4"/>
      <c r="L81" s="4"/>
      <c r="M81" s="4"/>
      <c r="N81" s="4"/>
      <c r="O81" s="4"/>
      <c r="P81" s="4"/>
      <c r="Q81" s="4"/>
      <c r="R81" s="4"/>
      <c r="S81" s="4"/>
      <c r="T81" s="4"/>
      <c r="U81" s="4"/>
      <c r="V81" s="4"/>
      <c r="W81" s="4"/>
      <c r="X81" s="4"/>
      <c r="Y81" s="4"/>
      <c r="Z81" s="4"/>
    </row>
    <row r="82" ht="15.75" customHeight="1">
      <c r="A82" s="155"/>
      <c r="B82" s="155"/>
      <c r="C82" s="156"/>
      <c r="D82" s="156"/>
      <c r="E82" s="156"/>
      <c r="F82" s="156"/>
      <c r="G82" s="156"/>
      <c r="H82" s="1"/>
      <c r="I82" s="4"/>
      <c r="J82" s="4"/>
      <c r="K82" s="4"/>
      <c r="L82" s="4"/>
      <c r="M82" s="4"/>
      <c r="N82" s="4"/>
      <c r="O82" s="4"/>
      <c r="P82" s="4"/>
      <c r="Q82" s="4"/>
      <c r="R82" s="4"/>
      <c r="S82" s="4"/>
      <c r="T82" s="4"/>
      <c r="U82" s="4"/>
      <c r="V82" s="4"/>
      <c r="W82" s="4"/>
      <c r="X82" s="4"/>
      <c r="Y82" s="4"/>
      <c r="Z82" s="4"/>
    </row>
    <row r="83" ht="15.75" customHeight="1">
      <c r="A83" s="155"/>
      <c r="B83" s="155"/>
      <c r="C83" s="156"/>
      <c r="D83" s="156"/>
      <c r="E83" s="156"/>
      <c r="F83" s="156"/>
      <c r="G83" s="156"/>
      <c r="H83" s="1"/>
      <c r="I83" s="4"/>
      <c r="J83" s="4"/>
      <c r="K83" s="4"/>
      <c r="L83" s="4"/>
      <c r="M83" s="4"/>
      <c r="N83" s="4"/>
      <c r="O83" s="4"/>
      <c r="P83" s="4"/>
      <c r="Q83" s="4"/>
      <c r="R83" s="4"/>
      <c r="S83" s="4"/>
      <c r="T83" s="4"/>
      <c r="U83" s="4"/>
      <c r="V83" s="4"/>
      <c r="W83" s="4"/>
      <c r="X83" s="4"/>
      <c r="Y83" s="4"/>
      <c r="Z83" s="4"/>
    </row>
    <row r="84" ht="15.75" customHeight="1">
      <c r="A84" s="155"/>
      <c r="B84" s="155"/>
      <c r="C84" s="156"/>
      <c r="D84" s="156"/>
      <c r="E84" s="156"/>
      <c r="F84" s="156"/>
      <c r="G84" s="156"/>
      <c r="H84" s="1"/>
      <c r="I84" s="4"/>
      <c r="J84" s="4"/>
      <c r="K84" s="4"/>
      <c r="L84" s="4"/>
      <c r="M84" s="4"/>
      <c r="N84" s="4"/>
      <c r="O84" s="4"/>
      <c r="P84" s="4"/>
      <c r="Q84" s="4"/>
      <c r="R84" s="4"/>
      <c r="S84" s="4"/>
      <c r="T84" s="4"/>
      <c r="U84" s="4"/>
      <c r="V84" s="4"/>
      <c r="W84" s="4"/>
      <c r="X84" s="4"/>
      <c r="Y84" s="4"/>
      <c r="Z84" s="4"/>
    </row>
    <row r="85" ht="15.75" customHeight="1">
      <c r="A85" s="155"/>
      <c r="B85" s="155"/>
      <c r="C85" s="156"/>
      <c r="D85" s="156"/>
      <c r="E85" s="156"/>
      <c r="F85" s="156"/>
      <c r="G85" s="156"/>
      <c r="H85" s="1"/>
      <c r="I85" s="4"/>
      <c r="J85" s="4"/>
      <c r="K85" s="4"/>
      <c r="L85" s="4"/>
      <c r="M85" s="4"/>
      <c r="N85" s="4"/>
      <c r="O85" s="4"/>
      <c r="P85" s="4"/>
      <c r="Q85" s="4"/>
      <c r="R85" s="4"/>
      <c r="S85" s="4"/>
      <c r="T85" s="4"/>
      <c r="U85" s="4"/>
      <c r="V85" s="4"/>
      <c r="W85" s="4"/>
      <c r="X85" s="4"/>
      <c r="Y85" s="4"/>
      <c r="Z85" s="4"/>
    </row>
    <row r="86" ht="15.75" customHeight="1">
      <c r="A86" s="155"/>
      <c r="B86" s="155"/>
      <c r="C86" s="156"/>
      <c r="D86" s="156"/>
      <c r="E86" s="156"/>
      <c r="F86" s="156"/>
      <c r="G86" s="156"/>
      <c r="H86" s="1"/>
      <c r="I86" s="4"/>
      <c r="J86" s="4"/>
      <c r="K86" s="4"/>
      <c r="L86" s="4"/>
      <c r="M86" s="4"/>
      <c r="N86" s="4"/>
      <c r="O86" s="4"/>
      <c r="P86" s="4"/>
      <c r="Q86" s="4"/>
      <c r="R86" s="4"/>
      <c r="S86" s="4"/>
      <c r="T86" s="4"/>
      <c r="U86" s="4"/>
      <c r="V86" s="4"/>
      <c r="W86" s="4"/>
      <c r="X86" s="4"/>
      <c r="Y86" s="4"/>
      <c r="Z86" s="4"/>
    </row>
    <row r="87" ht="15.75" customHeight="1">
      <c r="A87" s="155"/>
      <c r="B87" s="155"/>
      <c r="C87" s="156"/>
      <c r="D87" s="156"/>
      <c r="E87" s="156"/>
      <c r="F87" s="156"/>
      <c r="G87" s="156"/>
      <c r="H87" s="1"/>
      <c r="I87" s="4"/>
      <c r="J87" s="4"/>
      <c r="K87" s="4"/>
      <c r="L87" s="4"/>
      <c r="M87" s="4"/>
      <c r="N87" s="4"/>
      <c r="O87" s="4"/>
      <c r="P87" s="4"/>
      <c r="Q87" s="4"/>
      <c r="R87" s="4"/>
      <c r="S87" s="4"/>
      <c r="T87" s="4"/>
      <c r="U87" s="4"/>
      <c r="V87" s="4"/>
      <c r="W87" s="4"/>
      <c r="X87" s="4"/>
      <c r="Y87" s="4"/>
      <c r="Z87" s="4"/>
    </row>
    <row r="88" ht="15.75" customHeight="1">
      <c r="A88" s="155"/>
      <c r="B88" s="155"/>
      <c r="C88" s="156"/>
      <c r="D88" s="156"/>
      <c r="E88" s="156"/>
      <c r="F88" s="156"/>
      <c r="G88" s="156"/>
      <c r="H88" s="1"/>
      <c r="I88" s="4"/>
      <c r="J88" s="4"/>
      <c r="K88" s="4"/>
      <c r="L88" s="4"/>
      <c r="M88" s="4"/>
      <c r="N88" s="4"/>
      <c r="O88" s="4"/>
      <c r="P88" s="4"/>
      <c r="Q88" s="4"/>
      <c r="R88" s="4"/>
      <c r="S88" s="4"/>
      <c r="T88" s="4"/>
      <c r="U88" s="4"/>
      <c r="V88" s="4"/>
      <c r="W88" s="4"/>
      <c r="X88" s="4"/>
      <c r="Y88" s="4"/>
      <c r="Z88" s="4"/>
    </row>
    <row r="89" ht="15.75" customHeight="1">
      <c r="A89" s="155"/>
      <c r="B89" s="155"/>
      <c r="C89" s="156"/>
      <c r="D89" s="156"/>
      <c r="E89" s="156"/>
      <c r="F89" s="156"/>
      <c r="G89" s="156"/>
      <c r="H89" s="1"/>
      <c r="I89" s="4"/>
      <c r="J89" s="4"/>
      <c r="K89" s="4"/>
      <c r="L89" s="4"/>
      <c r="M89" s="4"/>
      <c r="N89" s="4"/>
      <c r="O89" s="4"/>
      <c r="P89" s="4"/>
      <c r="Q89" s="4"/>
      <c r="R89" s="4"/>
      <c r="S89" s="4"/>
      <c r="T89" s="4"/>
      <c r="U89" s="4"/>
      <c r="V89" s="4"/>
      <c r="W89" s="4"/>
      <c r="X89" s="4"/>
      <c r="Y89" s="4"/>
      <c r="Z89" s="4"/>
    </row>
    <row r="90" ht="15.75" customHeight="1">
      <c r="A90" s="155"/>
      <c r="B90" s="155"/>
      <c r="C90" s="156"/>
      <c r="D90" s="156"/>
      <c r="E90" s="156"/>
      <c r="F90" s="156"/>
      <c r="G90" s="156"/>
      <c r="H90" s="1"/>
      <c r="I90" s="4"/>
      <c r="J90" s="4"/>
      <c r="K90" s="4"/>
      <c r="L90" s="4"/>
      <c r="M90" s="4"/>
      <c r="N90" s="4"/>
      <c r="O90" s="4"/>
      <c r="P90" s="4"/>
      <c r="Q90" s="4"/>
      <c r="R90" s="4"/>
      <c r="S90" s="4"/>
      <c r="T90" s="4"/>
      <c r="U90" s="4"/>
      <c r="V90" s="4"/>
      <c r="W90" s="4"/>
      <c r="X90" s="4"/>
      <c r="Y90" s="4"/>
      <c r="Z90" s="4"/>
    </row>
    <row r="91" ht="15.75" customHeight="1">
      <c r="A91" s="155"/>
      <c r="B91" s="155"/>
      <c r="C91" s="156"/>
      <c r="D91" s="156"/>
      <c r="E91" s="156"/>
      <c r="F91" s="156"/>
      <c r="G91" s="156"/>
      <c r="H91" s="1"/>
      <c r="I91" s="4"/>
      <c r="J91" s="4"/>
      <c r="K91" s="4"/>
      <c r="L91" s="4"/>
      <c r="M91" s="4"/>
      <c r="N91" s="4"/>
      <c r="O91" s="4"/>
      <c r="P91" s="4"/>
      <c r="Q91" s="4"/>
      <c r="R91" s="4"/>
      <c r="S91" s="4"/>
      <c r="T91" s="4"/>
      <c r="U91" s="4"/>
      <c r="V91" s="4"/>
      <c r="W91" s="4"/>
      <c r="X91" s="4"/>
      <c r="Y91" s="4"/>
      <c r="Z91" s="4"/>
    </row>
    <row r="92" ht="15.75" customHeight="1">
      <c r="A92" s="155"/>
      <c r="B92" s="155"/>
      <c r="C92" s="156"/>
      <c r="D92" s="156"/>
      <c r="E92" s="156"/>
      <c r="F92" s="156"/>
      <c r="G92" s="156"/>
      <c r="H92" s="1"/>
      <c r="I92" s="4"/>
      <c r="J92" s="4"/>
      <c r="K92" s="4"/>
      <c r="L92" s="4"/>
      <c r="M92" s="4"/>
      <c r="N92" s="4"/>
      <c r="O92" s="4"/>
      <c r="P92" s="4"/>
      <c r="Q92" s="4"/>
      <c r="R92" s="4"/>
      <c r="S92" s="4"/>
      <c r="T92" s="4"/>
      <c r="U92" s="4"/>
      <c r="V92" s="4"/>
      <c r="W92" s="4"/>
      <c r="X92" s="4"/>
      <c r="Y92" s="4"/>
      <c r="Z92" s="4"/>
    </row>
    <row r="93" ht="15.75" customHeight="1">
      <c r="A93" s="155"/>
      <c r="B93" s="155"/>
      <c r="C93" s="156"/>
      <c r="D93" s="156"/>
      <c r="E93" s="156"/>
      <c r="F93" s="156"/>
      <c r="G93" s="156"/>
      <c r="H93" s="1"/>
      <c r="I93" s="4"/>
      <c r="J93" s="4"/>
      <c r="K93" s="4"/>
      <c r="L93" s="4"/>
      <c r="M93" s="4"/>
      <c r="N93" s="4"/>
      <c r="O93" s="4"/>
      <c r="P93" s="4"/>
      <c r="Q93" s="4"/>
      <c r="R93" s="4"/>
      <c r="S93" s="4"/>
      <c r="T93" s="4"/>
      <c r="U93" s="4"/>
      <c r="V93" s="4"/>
      <c r="W93" s="4"/>
      <c r="X93" s="4"/>
      <c r="Y93" s="4"/>
      <c r="Z93" s="4"/>
    </row>
    <row r="94" ht="15.75" customHeight="1">
      <c r="A94" s="155"/>
      <c r="B94" s="155"/>
      <c r="C94" s="156"/>
      <c r="D94" s="156"/>
      <c r="E94" s="156"/>
      <c r="F94" s="156"/>
      <c r="G94" s="156"/>
      <c r="H94" s="1"/>
      <c r="I94" s="4"/>
      <c r="J94" s="4"/>
      <c r="K94" s="4"/>
      <c r="L94" s="4"/>
      <c r="M94" s="4"/>
      <c r="N94" s="4"/>
      <c r="O94" s="4"/>
      <c r="P94" s="4"/>
      <c r="Q94" s="4"/>
      <c r="R94" s="4"/>
      <c r="S94" s="4"/>
      <c r="T94" s="4"/>
      <c r="U94" s="4"/>
      <c r="V94" s="4"/>
      <c r="W94" s="4"/>
      <c r="X94" s="4"/>
      <c r="Y94" s="4"/>
      <c r="Z94" s="4"/>
    </row>
    <row r="95" ht="15.75" customHeight="1">
      <c r="A95" s="155"/>
      <c r="B95" s="155"/>
      <c r="C95" s="156"/>
      <c r="D95" s="156"/>
      <c r="E95" s="156"/>
      <c r="F95" s="156"/>
      <c r="G95" s="156"/>
      <c r="H95" s="1"/>
      <c r="I95" s="4"/>
      <c r="J95" s="4"/>
      <c r="K95" s="4"/>
      <c r="L95" s="4"/>
      <c r="M95" s="4"/>
      <c r="N95" s="4"/>
      <c r="O95" s="4"/>
      <c r="P95" s="4"/>
      <c r="Q95" s="4"/>
      <c r="R95" s="4"/>
      <c r="S95" s="4"/>
      <c r="T95" s="4"/>
      <c r="U95" s="4"/>
      <c r="V95" s="4"/>
      <c r="W95" s="4"/>
      <c r="X95" s="4"/>
      <c r="Y95" s="4"/>
      <c r="Z95" s="4"/>
    </row>
    <row r="96" ht="15.75" customHeight="1">
      <c r="A96" s="155"/>
      <c r="B96" s="155"/>
      <c r="C96" s="156"/>
      <c r="D96" s="156"/>
      <c r="E96" s="156"/>
      <c r="F96" s="156"/>
      <c r="G96" s="156"/>
      <c r="H96" s="1"/>
      <c r="I96" s="4"/>
      <c r="J96" s="4"/>
      <c r="K96" s="4"/>
      <c r="L96" s="4"/>
      <c r="M96" s="4"/>
      <c r="N96" s="4"/>
      <c r="O96" s="4"/>
      <c r="P96" s="4"/>
      <c r="Q96" s="4"/>
      <c r="R96" s="4"/>
      <c r="S96" s="4"/>
      <c r="T96" s="4"/>
      <c r="U96" s="4"/>
      <c r="V96" s="4"/>
      <c r="W96" s="4"/>
      <c r="X96" s="4"/>
      <c r="Y96" s="4"/>
      <c r="Z96" s="4"/>
    </row>
    <row r="97" ht="15.75" customHeight="1">
      <c r="A97" s="155"/>
      <c r="B97" s="155"/>
      <c r="C97" s="156"/>
      <c r="D97" s="156"/>
      <c r="E97" s="156"/>
      <c r="F97" s="156"/>
      <c r="G97" s="156"/>
      <c r="H97" s="1"/>
      <c r="I97" s="4"/>
      <c r="J97" s="4"/>
      <c r="K97" s="4"/>
      <c r="L97" s="4"/>
      <c r="M97" s="4"/>
      <c r="N97" s="4"/>
      <c r="O97" s="4"/>
      <c r="P97" s="4"/>
      <c r="Q97" s="4"/>
      <c r="R97" s="4"/>
      <c r="S97" s="4"/>
      <c r="T97" s="4"/>
      <c r="U97" s="4"/>
      <c r="V97" s="4"/>
      <c r="W97" s="4"/>
      <c r="X97" s="4"/>
      <c r="Y97" s="4"/>
      <c r="Z97" s="4"/>
    </row>
    <row r="98" ht="15.75" customHeight="1">
      <c r="A98" s="155"/>
      <c r="B98" s="155"/>
      <c r="C98" s="156"/>
      <c r="D98" s="156"/>
      <c r="E98" s="156"/>
      <c r="F98" s="156"/>
      <c r="G98" s="156"/>
      <c r="H98" s="1"/>
      <c r="I98" s="4"/>
      <c r="J98" s="4"/>
      <c r="K98" s="4"/>
      <c r="L98" s="4"/>
      <c r="M98" s="4"/>
      <c r="N98" s="4"/>
      <c r="O98" s="4"/>
      <c r="P98" s="4"/>
      <c r="Q98" s="4"/>
      <c r="R98" s="4"/>
      <c r="S98" s="4"/>
      <c r="T98" s="4"/>
      <c r="U98" s="4"/>
      <c r="V98" s="4"/>
      <c r="W98" s="4"/>
      <c r="X98" s="4"/>
      <c r="Y98" s="4"/>
      <c r="Z98" s="4"/>
    </row>
    <row r="99" ht="15.75" customHeight="1">
      <c r="A99" s="155"/>
      <c r="B99" s="155"/>
      <c r="C99" s="156"/>
      <c r="D99" s="156"/>
      <c r="E99" s="156"/>
      <c r="F99" s="156"/>
      <c r="G99" s="156"/>
      <c r="H99" s="1"/>
      <c r="I99" s="4"/>
      <c r="J99" s="4"/>
      <c r="K99" s="4"/>
      <c r="L99" s="4"/>
      <c r="M99" s="4"/>
      <c r="N99" s="4"/>
      <c r="O99" s="4"/>
      <c r="P99" s="4"/>
      <c r="Q99" s="4"/>
      <c r="R99" s="4"/>
      <c r="S99" s="4"/>
      <c r="T99" s="4"/>
      <c r="U99" s="4"/>
      <c r="V99" s="4"/>
      <c r="W99" s="4"/>
      <c r="X99" s="4"/>
      <c r="Y99" s="4"/>
      <c r="Z99" s="4"/>
    </row>
    <row r="100" ht="15.75" customHeight="1">
      <c r="A100" s="155"/>
      <c r="B100" s="155"/>
      <c r="C100" s="156"/>
      <c r="D100" s="156"/>
      <c r="E100" s="156"/>
      <c r="F100" s="156"/>
      <c r="G100" s="156"/>
      <c r="H100" s="1"/>
      <c r="I100" s="4"/>
      <c r="J100" s="4"/>
      <c r="K100" s="4"/>
      <c r="L100" s="4"/>
      <c r="M100" s="4"/>
      <c r="N100" s="4"/>
      <c r="O100" s="4"/>
      <c r="P100" s="4"/>
      <c r="Q100" s="4"/>
      <c r="R100" s="4"/>
      <c r="S100" s="4"/>
      <c r="T100" s="4"/>
      <c r="U100" s="4"/>
      <c r="V100" s="4"/>
      <c r="W100" s="4"/>
      <c r="X100" s="4"/>
      <c r="Y100" s="4"/>
      <c r="Z100" s="4"/>
    </row>
    <row r="101" ht="15.75" customHeight="1">
      <c r="A101" s="155"/>
      <c r="B101" s="155"/>
      <c r="C101" s="156"/>
      <c r="D101" s="156"/>
      <c r="E101" s="156"/>
      <c r="F101" s="156"/>
      <c r="G101" s="156"/>
      <c r="H101" s="1"/>
      <c r="I101" s="4"/>
      <c r="J101" s="4"/>
      <c r="K101" s="4"/>
      <c r="L101" s="4"/>
      <c r="M101" s="4"/>
      <c r="N101" s="4"/>
      <c r="O101" s="4"/>
      <c r="P101" s="4"/>
      <c r="Q101" s="4"/>
      <c r="R101" s="4"/>
      <c r="S101" s="4"/>
      <c r="T101" s="4"/>
      <c r="U101" s="4"/>
      <c r="V101" s="4"/>
      <c r="W101" s="4"/>
      <c r="X101" s="4"/>
      <c r="Y101" s="4"/>
      <c r="Z101" s="4"/>
    </row>
    <row r="102" ht="15.75" customHeight="1">
      <c r="A102" s="155"/>
      <c r="B102" s="155"/>
      <c r="C102" s="156"/>
      <c r="D102" s="156"/>
      <c r="E102" s="156"/>
      <c r="F102" s="156"/>
      <c r="G102" s="156"/>
      <c r="H102" s="1"/>
      <c r="I102" s="4"/>
      <c r="J102" s="4"/>
      <c r="K102" s="4"/>
      <c r="L102" s="4"/>
      <c r="M102" s="4"/>
      <c r="N102" s="4"/>
      <c r="O102" s="4"/>
      <c r="P102" s="4"/>
      <c r="Q102" s="4"/>
      <c r="R102" s="4"/>
      <c r="S102" s="4"/>
      <c r="T102" s="4"/>
      <c r="U102" s="4"/>
      <c r="V102" s="4"/>
      <c r="W102" s="4"/>
      <c r="X102" s="4"/>
      <c r="Y102" s="4"/>
      <c r="Z102" s="4"/>
    </row>
    <row r="103" ht="15.75" customHeight="1">
      <c r="A103" s="155"/>
      <c r="B103" s="155"/>
      <c r="C103" s="156"/>
      <c r="D103" s="156"/>
      <c r="E103" s="156"/>
      <c r="F103" s="156"/>
      <c r="G103" s="156"/>
      <c r="H103" s="1"/>
      <c r="I103" s="4"/>
      <c r="J103" s="4"/>
      <c r="K103" s="4"/>
      <c r="L103" s="4"/>
      <c r="M103" s="4"/>
      <c r="N103" s="4"/>
      <c r="O103" s="4"/>
      <c r="P103" s="4"/>
      <c r="Q103" s="4"/>
      <c r="R103" s="4"/>
      <c r="S103" s="4"/>
      <c r="T103" s="4"/>
      <c r="U103" s="4"/>
      <c r="V103" s="4"/>
      <c r="W103" s="4"/>
      <c r="X103" s="4"/>
      <c r="Y103" s="4"/>
      <c r="Z103" s="4"/>
    </row>
    <row r="104" ht="15.75" customHeight="1">
      <c r="A104" s="155"/>
      <c r="B104" s="155"/>
      <c r="C104" s="156"/>
      <c r="D104" s="156"/>
      <c r="E104" s="156"/>
      <c r="F104" s="156"/>
      <c r="G104" s="156"/>
      <c r="H104" s="1"/>
      <c r="I104" s="4"/>
      <c r="J104" s="4"/>
      <c r="K104" s="4"/>
      <c r="L104" s="4"/>
      <c r="M104" s="4"/>
      <c r="N104" s="4"/>
      <c r="O104" s="4"/>
      <c r="P104" s="4"/>
      <c r="Q104" s="4"/>
      <c r="R104" s="4"/>
      <c r="S104" s="4"/>
      <c r="T104" s="4"/>
      <c r="U104" s="4"/>
      <c r="V104" s="4"/>
      <c r="W104" s="4"/>
      <c r="X104" s="4"/>
      <c r="Y104" s="4"/>
      <c r="Z104" s="4"/>
    </row>
    <row r="105" ht="15.75" customHeight="1">
      <c r="A105" s="155"/>
      <c r="B105" s="155"/>
      <c r="C105" s="156"/>
      <c r="D105" s="156"/>
      <c r="E105" s="156"/>
      <c r="F105" s="156"/>
      <c r="G105" s="156"/>
      <c r="H105" s="1"/>
      <c r="I105" s="4"/>
      <c r="J105" s="4"/>
      <c r="K105" s="4"/>
      <c r="L105" s="4"/>
      <c r="M105" s="4"/>
      <c r="N105" s="4"/>
      <c r="O105" s="4"/>
      <c r="P105" s="4"/>
      <c r="Q105" s="4"/>
      <c r="R105" s="4"/>
      <c r="S105" s="4"/>
      <c r="T105" s="4"/>
      <c r="U105" s="4"/>
      <c r="V105" s="4"/>
      <c r="W105" s="4"/>
      <c r="X105" s="4"/>
      <c r="Y105" s="4"/>
      <c r="Z105" s="4"/>
    </row>
    <row r="106" ht="15.75" customHeight="1">
      <c r="A106" s="155"/>
      <c r="B106" s="155"/>
      <c r="C106" s="156"/>
      <c r="D106" s="156"/>
      <c r="E106" s="156"/>
      <c r="F106" s="156"/>
      <c r="G106" s="156"/>
      <c r="H106" s="1"/>
      <c r="I106" s="4"/>
      <c r="J106" s="4"/>
      <c r="K106" s="4"/>
      <c r="L106" s="4"/>
      <c r="M106" s="4"/>
      <c r="N106" s="4"/>
      <c r="O106" s="4"/>
      <c r="P106" s="4"/>
      <c r="Q106" s="4"/>
      <c r="R106" s="4"/>
      <c r="S106" s="4"/>
      <c r="T106" s="4"/>
      <c r="U106" s="4"/>
      <c r="V106" s="4"/>
      <c r="W106" s="4"/>
      <c r="X106" s="4"/>
      <c r="Y106" s="4"/>
      <c r="Z106" s="4"/>
    </row>
    <row r="107" ht="15.75" customHeight="1">
      <c r="A107" s="155"/>
      <c r="B107" s="155"/>
      <c r="C107" s="156"/>
      <c r="D107" s="156"/>
      <c r="E107" s="156"/>
      <c r="F107" s="156"/>
      <c r="G107" s="156"/>
      <c r="H107" s="1"/>
      <c r="I107" s="4"/>
      <c r="J107" s="4"/>
      <c r="K107" s="4"/>
      <c r="L107" s="4"/>
      <c r="M107" s="4"/>
      <c r="N107" s="4"/>
      <c r="O107" s="4"/>
      <c r="P107" s="4"/>
      <c r="Q107" s="4"/>
      <c r="R107" s="4"/>
      <c r="S107" s="4"/>
      <c r="T107" s="4"/>
      <c r="U107" s="4"/>
      <c r="V107" s="4"/>
      <c r="W107" s="4"/>
      <c r="X107" s="4"/>
      <c r="Y107" s="4"/>
      <c r="Z107" s="4"/>
    </row>
    <row r="108" ht="15.75" customHeight="1">
      <c r="A108" s="155"/>
      <c r="B108" s="155"/>
      <c r="C108" s="156"/>
      <c r="D108" s="156"/>
      <c r="E108" s="156"/>
      <c r="F108" s="156"/>
      <c r="G108" s="156"/>
      <c r="H108" s="1"/>
      <c r="I108" s="4"/>
      <c r="J108" s="4"/>
      <c r="K108" s="4"/>
      <c r="L108" s="4"/>
      <c r="M108" s="4"/>
      <c r="N108" s="4"/>
      <c r="O108" s="4"/>
      <c r="P108" s="4"/>
      <c r="Q108" s="4"/>
      <c r="R108" s="4"/>
      <c r="S108" s="4"/>
      <c r="T108" s="4"/>
      <c r="U108" s="4"/>
      <c r="V108" s="4"/>
      <c r="W108" s="4"/>
      <c r="X108" s="4"/>
      <c r="Y108" s="4"/>
      <c r="Z108" s="4"/>
    </row>
    <row r="109" ht="15.75" customHeight="1">
      <c r="A109" s="155"/>
      <c r="B109" s="155"/>
      <c r="C109" s="156"/>
      <c r="D109" s="156"/>
      <c r="E109" s="156"/>
      <c r="F109" s="156"/>
      <c r="G109" s="156"/>
      <c r="H109" s="1"/>
      <c r="I109" s="4"/>
      <c r="J109" s="4"/>
      <c r="K109" s="4"/>
      <c r="L109" s="4"/>
      <c r="M109" s="4"/>
      <c r="N109" s="4"/>
      <c r="O109" s="4"/>
      <c r="P109" s="4"/>
      <c r="Q109" s="4"/>
      <c r="R109" s="4"/>
      <c r="S109" s="4"/>
      <c r="T109" s="4"/>
      <c r="U109" s="4"/>
      <c r="V109" s="4"/>
      <c r="W109" s="4"/>
      <c r="X109" s="4"/>
      <c r="Y109" s="4"/>
      <c r="Z109" s="4"/>
    </row>
    <row r="110" ht="15.75" customHeight="1">
      <c r="A110" s="155"/>
      <c r="B110" s="155"/>
      <c r="C110" s="156"/>
      <c r="D110" s="156"/>
      <c r="E110" s="156"/>
      <c r="F110" s="156"/>
      <c r="G110" s="156"/>
      <c r="H110" s="1"/>
      <c r="I110" s="4"/>
      <c r="J110" s="4"/>
      <c r="K110" s="4"/>
      <c r="L110" s="4"/>
      <c r="M110" s="4"/>
      <c r="N110" s="4"/>
      <c r="O110" s="4"/>
      <c r="P110" s="4"/>
      <c r="Q110" s="4"/>
      <c r="R110" s="4"/>
      <c r="S110" s="4"/>
      <c r="T110" s="4"/>
      <c r="U110" s="4"/>
      <c r="V110" s="4"/>
      <c r="W110" s="4"/>
      <c r="X110" s="4"/>
      <c r="Y110" s="4"/>
      <c r="Z110" s="4"/>
    </row>
    <row r="111" ht="15.75" customHeight="1">
      <c r="A111" s="155"/>
      <c r="B111" s="155"/>
      <c r="C111" s="156"/>
      <c r="D111" s="156"/>
      <c r="E111" s="156"/>
      <c r="F111" s="156"/>
      <c r="G111" s="156"/>
      <c r="H111" s="1"/>
      <c r="I111" s="4"/>
      <c r="J111" s="4"/>
      <c r="K111" s="4"/>
      <c r="L111" s="4"/>
      <c r="M111" s="4"/>
      <c r="N111" s="4"/>
      <c r="O111" s="4"/>
      <c r="P111" s="4"/>
      <c r="Q111" s="4"/>
      <c r="R111" s="4"/>
      <c r="S111" s="4"/>
      <c r="T111" s="4"/>
      <c r="U111" s="4"/>
      <c r="V111" s="4"/>
      <c r="W111" s="4"/>
      <c r="X111" s="4"/>
      <c r="Y111" s="4"/>
      <c r="Z111" s="4"/>
    </row>
    <row r="112" ht="15.75" customHeight="1">
      <c r="A112" s="155"/>
      <c r="B112" s="155"/>
      <c r="C112" s="156"/>
      <c r="D112" s="156"/>
      <c r="E112" s="156"/>
      <c r="F112" s="156"/>
      <c r="G112" s="156"/>
      <c r="H112" s="1"/>
      <c r="I112" s="4"/>
      <c r="J112" s="4"/>
      <c r="K112" s="4"/>
      <c r="L112" s="4"/>
      <c r="M112" s="4"/>
      <c r="N112" s="4"/>
      <c r="O112" s="4"/>
      <c r="P112" s="4"/>
      <c r="Q112" s="4"/>
      <c r="R112" s="4"/>
      <c r="S112" s="4"/>
      <c r="T112" s="4"/>
      <c r="U112" s="4"/>
      <c r="V112" s="4"/>
      <c r="W112" s="4"/>
      <c r="X112" s="4"/>
      <c r="Y112" s="4"/>
      <c r="Z112" s="4"/>
    </row>
    <row r="113" ht="15.75" customHeight="1">
      <c r="A113" s="155"/>
      <c r="B113" s="155"/>
      <c r="C113" s="156"/>
      <c r="D113" s="156"/>
      <c r="E113" s="156"/>
      <c r="F113" s="156"/>
      <c r="G113" s="156"/>
      <c r="H113" s="1"/>
      <c r="I113" s="4"/>
      <c r="J113" s="4"/>
      <c r="K113" s="4"/>
      <c r="L113" s="4"/>
      <c r="M113" s="4"/>
      <c r="N113" s="4"/>
      <c r="O113" s="4"/>
      <c r="P113" s="4"/>
      <c r="Q113" s="4"/>
      <c r="R113" s="4"/>
      <c r="S113" s="4"/>
      <c r="T113" s="4"/>
      <c r="U113" s="4"/>
      <c r="V113" s="4"/>
      <c r="W113" s="4"/>
      <c r="X113" s="4"/>
      <c r="Y113" s="4"/>
      <c r="Z113" s="4"/>
    </row>
    <row r="114" ht="15.75" customHeight="1">
      <c r="A114" s="155"/>
      <c r="B114" s="155"/>
      <c r="C114" s="156"/>
      <c r="D114" s="156"/>
      <c r="E114" s="156"/>
      <c r="F114" s="156"/>
      <c r="G114" s="156"/>
      <c r="H114" s="1"/>
      <c r="I114" s="4"/>
      <c r="J114" s="4"/>
      <c r="K114" s="4"/>
      <c r="L114" s="4"/>
      <c r="M114" s="4"/>
      <c r="N114" s="4"/>
      <c r="O114" s="4"/>
      <c r="P114" s="4"/>
      <c r="Q114" s="4"/>
      <c r="R114" s="4"/>
      <c r="S114" s="4"/>
      <c r="T114" s="4"/>
      <c r="U114" s="4"/>
      <c r="V114" s="4"/>
      <c r="W114" s="4"/>
      <c r="X114" s="4"/>
      <c r="Y114" s="4"/>
      <c r="Z114" s="4"/>
    </row>
    <row r="115" ht="15.75" customHeight="1">
      <c r="A115" s="155"/>
      <c r="B115" s="155"/>
      <c r="C115" s="156"/>
      <c r="D115" s="156"/>
      <c r="E115" s="156"/>
      <c r="F115" s="156"/>
      <c r="G115" s="156"/>
      <c r="H115" s="1"/>
      <c r="I115" s="4"/>
      <c r="J115" s="4"/>
      <c r="K115" s="4"/>
      <c r="L115" s="4"/>
      <c r="M115" s="4"/>
      <c r="N115" s="4"/>
      <c r="O115" s="4"/>
      <c r="P115" s="4"/>
      <c r="Q115" s="4"/>
      <c r="R115" s="4"/>
      <c r="S115" s="4"/>
      <c r="T115" s="4"/>
      <c r="U115" s="4"/>
      <c r="V115" s="4"/>
      <c r="W115" s="4"/>
      <c r="X115" s="4"/>
      <c r="Y115" s="4"/>
      <c r="Z115" s="4"/>
    </row>
    <row r="116" ht="15.75" customHeight="1">
      <c r="A116" s="155"/>
      <c r="B116" s="155"/>
      <c r="C116" s="156"/>
      <c r="D116" s="156"/>
      <c r="E116" s="156"/>
      <c r="F116" s="156"/>
      <c r="G116" s="156"/>
      <c r="H116" s="1"/>
      <c r="I116" s="4"/>
      <c r="J116" s="4"/>
      <c r="K116" s="4"/>
      <c r="L116" s="4"/>
      <c r="M116" s="4"/>
      <c r="N116" s="4"/>
      <c r="O116" s="4"/>
      <c r="P116" s="4"/>
      <c r="Q116" s="4"/>
      <c r="R116" s="4"/>
      <c r="S116" s="4"/>
      <c r="T116" s="4"/>
      <c r="U116" s="4"/>
      <c r="V116" s="4"/>
      <c r="W116" s="4"/>
      <c r="X116" s="4"/>
      <c r="Y116" s="4"/>
      <c r="Z116" s="4"/>
    </row>
    <row r="117" ht="15.75" customHeight="1">
      <c r="A117" s="155"/>
      <c r="B117" s="155"/>
      <c r="C117" s="156"/>
      <c r="D117" s="156"/>
      <c r="E117" s="156"/>
      <c r="F117" s="156"/>
      <c r="G117" s="156"/>
      <c r="H117" s="1"/>
      <c r="I117" s="4"/>
      <c r="J117" s="4"/>
      <c r="K117" s="4"/>
      <c r="L117" s="4"/>
      <c r="M117" s="4"/>
      <c r="N117" s="4"/>
      <c r="O117" s="4"/>
      <c r="P117" s="4"/>
      <c r="Q117" s="4"/>
      <c r="R117" s="4"/>
      <c r="S117" s="4"/>
      <c r="T117" s="4"/>
      <c r="U117" s="4"/>
      <c r="V117" s="4"/>
      <c r="W117" s="4"/>
      <c r="X117" s="4"/>
      <c r="Y117" s="4"/>
      <c r="Z117" s="4"/>
    </row>
    <row r="118" ht="15.75" customHeight="1">
      <c r="A118" s="155"/>
      <c r="B118" s="155"/>
      <c r="C118" s="156"/>
      <c r="D118" s="156"/>
      <c r="E118" s="156"/>
      <c r="F118" s="156"/>
      <c r="G118" s="156"/>
      <c r="H118" s="1"/>
      <c r="I118" s="4"/>
      <c r="J118" s="4"/>
      <c r="K118" s="4"/>
      <c r="L118" s="4"/>
      <c r="M118" s="4"/>
      <c r="N118" s="4"/>
      <c r="O118" s="4"/>
      <c r="P118" s="4"/>
      <c r="Q118" s="4"/>
      <c r="R118" s="4"/>
      <c r="S118" s="4"/>
      <c r="T118" s="4"/>
      <c r="U118" s="4"/>
      <c r="V118" s="4"/>
      <c r="W118" s="4"/>
      <c r="X118" s="4"/>
      <c r="Y118" s="4"/>
      <c r="Z118" s="4"/>
    </row>
    <row r="119" ht="15.75" customHeight="1">
      <c r="A119" s="155"/>
      <c r="B119" s="155"/>
      <c r="C119" s="156"/>
      <c r="D119" s="156"/>
      <c r="E119" s="156"/>
      <c r="F119" s="156"/>
      <c r="G119" s="156"/>
      <c r="H119" s="1"/>
      <c r="I119" s="4"/>
      <c r="J119" s="4"/>
      <c r="K119" s="4"/>
      <c r="L119" s="4"/>
      <c r="M119" s="4"/>
      <c r="N119" s="4"/>
      <c r="O119" s="4"/>
      <c r="P119" s="4"/>
      <c r="Q119" s="4"/>
      <c r="R119" s="4"/>
      <c r="S119" s="4"/>
      <c r="T119" s="4"/>
      <c r="U119" s="4"/>
      <c r="V119" s="4"/>
      <c r="W119" s="4"/>
      <c r="X119" s="4"/>
      <c r="Y119" s="4"/>
      <c r="Z119" s="4"/>
    </row>
    <row r="120" ht="15.75" customHeight="1">
      <c r="A120" s="155"/>
      <c r="B120" s="155"/>
      <c r="C120" s="156"/>
      <c r="D120" s="156"/>
      <c r="E120" s="156"/>
      <c r="F120" s="156"/>
      <c r="G120" s="156"/>
      <c r="H120" s="1"/>
      <c r="I120" s="4"/>
      <c r="J120" s="4"/>
      <c r="K120" s="4"/>
      <c r="L120" s="4"/>
      <c r="M120" s="4"/>
      <c r="N120" s="4"/>
      <c r="O120" s="4"/>
      <c r="P120" s="4"/>
      <c r="Q120" s="4"/>
      <c r="R120" s="4"/>
      <c r="S120" s="4"/>
      <c r="T120" s="4"/>
      <c r="U120" s="4"/>
      <c r="V120" s="4"/>
      <c r="W120" s="4"/>
      <c r="X120" s="4"/>
      <c r="Y120" s="4"/>
      <c r="Z120" s="4"/>
    </row>
    <row r="121" ht="15.75" customHeight="1">
      <c r="A121" s="155"/>
      <c r="B121" s="155"/>
      <c r="C121" s="156"/>
      <c r="D121" s="156"/>
      <c r="E121" s="156"/>
      <c r="F121" s="156"/>
      <c r="G121" s="156"/>
      <c r="H121" s="1"/>
      <c r="I121" s="4"/>
      <c r="J121" s="4"/>
      <c r="K121" s="4"/>
      <c r="L121" s="4"/>
      <c r="M121" s="4"/>
      <c r="N121" s="4"/>
      <c r="O121" s="4"/>
      <c r="P121" s="4"/>
      <c r="Q121" s="4"/>
      <c r="R121" s="4"/>
      <c r="S121" s="4"/>
      <c r="T121" s="4"/>
      <c r="U121" s="4"/>
      <c r="V121" s="4"/>
      <c r="W121" s="4"/>
      <c r="X121" s="4"/>
      <c r="Y121" s="4"/>
      <c r="Z121" s="4"/>
    </row>
    <row r="122" ht="15.75" customHeight="1">
      <c r="A122" s="155"/>
      <c r="B122" s="155"/>
      <c r="C122" s="156"/>
      <c r="D122" s="156"/>
      <c r="E122" s="156"/>
      <c r="F122" s="156"/>
      <c r="G122" s="156"/>
      <c r="H122" s="1"/>
      <c r="I122" s="4"/>
      <c r="J122" s="4"/>
      <c r="K122" s="4"/>
      <c r="L122" s="4"/>
      <c r="M122" s="4"/>
      <c r="N122" s="4"/>
      <c r="O122" s="4"/>
      <c r="P122" s="4"/>
      <c r="Q122" s="4"/>
      <c r="R122" s="4"/>
      <c r="S122" s="4"/>
      <c r="T122" s="4"/>
      <c r="U122" s="4"/>
      <c r="V122" s="4"/>
      <c r="W122" s="4"/>
      <c r="X122" s="4"/>
      <c r="Y122" s="4"/>
      <c r="Z122" s="4"/>
    </row>
    <row r="123" ht="15.75" customHeight="1">
      <c r="A123" s="155"/>
      <c r="B123" s="155"/>
      <c r="C123" s="156"/>
      <c r="D123" s="156"/>
      <c r="E123" s="156"/>
      <c r="F123" s="156"/>
      <c r="G123" s="156"/>
      <c r="H123" s="1"/>
      <c r="I123" s="4"/>
      <c r="J123" s="4"/>
      <c r="K123" s="4"/>
      <c r="L123" s="4"/>
      <c r="M123" s="4"/>
      <c r="N123" s="4"/>
      <c r="O123" s="4"/>
      <c r="P123" s="4"/>
      <c r="Q123" s="4"/>
      <c r="R123" s="4"/>
      <c r="S123" s="4"/>
      <c r="T123" s="4"/>
      <c r="U123" s="4"/>
      <c r="V123" s="4"/>
      <c r="W123" s="4"/>
      <c r="X123" s="4"/>
      <c r="Y123" s="4"/>
      <c r="Z123" s="4"/>
    </row>
    <row r="124" ht="15.75" customHeight="1">
      <c r="A124" s="155"/>
      <c r="B124" s="155"/>
      <c r="C124" s="156"/>
      <c r="D124" s="156"/>
      <c r="E124" s="156"/>
      <c r="F124" s="156"/>
      <c r="G124" s="156"/>
      <c r="H124" s="1"/>
      <c r="I124" s="4"/>
      <c r="J124" s="4"/>
      <c r="K124" s="4"/>
      <c r="L124" s="4"/>
      <c r="M124" s="4"/>
      <c r="N124" s="4"/>
      <c r="O124" s="4"/>
      <c r="P124" s="4"/>
      <c r="Q124" s="4"/>
      <c r="R124" s="4"/>
      <c r="S124" s="4"/>
      <c r="T124" s="4"/>
      <c r="U124" s="4"/>
      <c r="V124" s="4"/>
      <c r="W124" s="4"/>
      <c r="X124" s="4"/>
      <c r="Y124" s="4"/>
      <c r="Z124" s="4"/>
    </row>
    <row r="125" ht="15.75" customHeight="1">
      <c r="A125" s="155"/>
      <c r="B125" s="155"/>
      <c r="C125" s="156"/>
      <c r="D125" s="156"/>
      <c r="E125" s="156"/>
      <c r="F125" s="156"/>
      <c r="G125" s="156"/>
      <c r="H125" s="1"/>
      <c r="I125" s="4"/>
      <c r="J125" s="4"/>
      <c r="K125" s="4"/>
      <c r="L125" s="4"/>
      <c r="M125" s="4"/>
      <c r="N125" s="4"/>
      <c r="O125" s="4"/>
      <c r="P125" s="4"/>
      <c r="Q125" s="4"/>
      <c r="R125" s="4"/>
      <c r="S125" s="4"/>
      <c r="T125" s="4"/>
      <c r="U125" s="4"/>
      <c r="V125" s="4"/>
      <c r="W125" s="4"/>
      <c r="X125" s="4"/>
      <c r="Y125" s="4"/>
      <c r="Z125" s="4"/>
    </row>
    <row r="126" ht="15.75" customHeight="1">
      <c r="A126" s="155"/>
      <c r="B126" s="155"/>
      <c r="C126" s="156"/>
      <c r="D126" s="156"/>
      <c r="E126" s="156"/>
      <c r="F126" s="156"/>
      <c r="G126" s="156"/>
      <c r="H126" s="1"/>
      <c r="I126" s="4"/>
      <c r="J126" s="4"/>
      <c r="K126" s="4"/>
      <c r="L126" s="4"/>
      <c r="M126" s="4"/>
      <c r="N126" s="4"/>
      <c r="O126" s="4"/>
      <c r="P126" s="4"/>
      <c r="Q126" s="4"/>
      <c r="R126" s="4"/>
      <c r="S126" s="4"/>
      <c r="T126" s="4"/>
      <c r="U126" s="4"/>
      <c r="V126" s="4"/>
      <c r="W126" s="4"/>
      <c r="X126" s="4"/>
      <c r="Y126" s="4"/>
      <c r="Z126" s="4"/>
    </row>
    <row r="127" ht="15.75" customHeight="1">
      <c r="A127" s="155"/>
      <c r="B127" s="155"/>
      <c r="C127" s="156"/>
      <c r="D127" s="156"/>
      <c r="E127" s="156"/>
      <c r="F127" s="156"/>
      <c r="G127" s="156"/>
      <c r="H127" s="1"/>
      <c r="I127" s="4"/>
      <c r="J127" s="4"/>
      <c r="K127" s="4"/>
      <c r="L127" s="4"/>
      <c r="M127" s="4"/>
      <c r="N127" s="4"/>
      <c r="O127" s="4"/>
      <c r="P127" s="4"/>
      <c r="Q127" s="4"/>
      <c r="R127" s="4"/>
      <c r="S127" s="4"/>
      <c r="T127" s="4"/>
      <c r="U127" s="4"/>
      <c r="V127" s="4"/>
      <c r="W127" s="4"/>
      <c r="X127" s="4"/>
      <c r="Y127" s="4"/>
      <c r="Z127" s="4"/>
    </row>
    <row r="128" ht="15.75" customHeight="1">
      <c r="A128" s="155"/>
      <c r="B128" s="155"/>
      <c r="C128" s="156"/>
      <c r="D128" s="156"/>
      <c r="E128" s="156"/>
      <c r="F128" s="156"/>
      <c r="G128" s="156"/>
      <c r="H128" s="1"/>
      <c r="I128" s="4"/>
      <c r="J128" s="4"/>
      <c r="K128" s="4"/>
      <c r="L128" s="4"/>
      <c r="M128" s="4"/>
      <c r="N128" s="4"/>
      <c r="O128" s="4"/>
      <c r="P128" s="4"/>
      <c r="Q128" s="4"/>
      <c r="R128" s="4"/>
      <c r="S128" s="4"/>
      <c r="T128" s="4"/>
      <c r="U128" s="4"/>
      <c r="V128" s="4"/>
      <c r="W128" s="4"/>
      <c r="X128" s="4"/>
      <c r="Y128" s="4"/>
      <c r="Z128" s="4"/>
    </row>
    <row r="129" ht="15.75" customHeight="1">
      <c r="A129" s="155"/>
      <c r="B129" s="155"/>
      <c r="C129" s="156"/>
      <c r="D129" s="156"/>
      <c r="E129" s="156"/>
      <c r="F129" s="156"/>
      <c r="G129" s="156"/>
      <c r="H129" s="1"/>
      <c r="I129" s="4"/>
      <c r="J129" s="4"/>
      <c r="K129" s="4"/>
      <c r="L129" s="4"/>
      <c r="M129" s="4"/>
      <c r="N129" s="4"/>
      <c r="O129" s="4"/>
      <c r="P129" s="4"/>
      <c r="Q129" s="4"/>
      <c r="R129" s="4"/>
      <c r="S129" s="4"/>
      <c r="T129" s="4"/>
      <c r="U129" s="4"/>
      <c r="V129" s="4"/>
      <c r="W129" s="4"/>
      <c r="X129" s="4"/>
      <c r="Y129" s="4"/>
      <c r="Z129" s="4"/>
    </row>
    <row r="130" ht="15.75" customHeight="1">
      <c r="A130" s="155"/>
      <c r="B130" s="155"/>
      <c r="C130" s="156"/>
      <c r="D130" s="156"/>
      <c r="E130" s="156"/>
      <c r="F130" s="156"/>
      <c r="G130" s="156"/>
      <c r="H130" s="1"/>
      <c r="I130" s="4"/>
      <c r="J130" s="4"/>
      <c r="K130" s="4"/>
      <c r="L130" s="4"/>
      <c r="M130" s="4"/>
      <c r="N130" s="4"/>
      <c r="O130" s="4"/>
      <c r="P130" s="4"/>
      <c r="Q130" s="4"/>
      <c r="R130" s="4"/>
      <c r="S130" s="4"/>
      <c r="T130" s="4"/>
      <c r="U130" s="4"/>
      <c r="V130" s="4"/>
      <c r="W130" s="4"/>
      <c r="X130" s="4"/>
      <c r="Y130" s="4"/>
      <c r="Z130" s="4"/>
    </row>
    <row r="131" ht="15.75" customHeight="1">
      <c r="A131" s="155"/>
      <c r="B131" s="155"/>
      <c r="C131" s="156"/>
      <c r="D131" s="156"/>
      <c r="E131" s="156"/>
      <c r="F131" s="156"/>
      <c r="G131" s="156"/>
      <c r="H131" s="1"/>
      <c r="I131" s="4"/>
      <c r="J131" s="4"/>
      <c r="K131" s="4"/>
      <c r="L131" s="4"/>
      <c r="M131" s="4"/>
      <c r="N131" s="4"/>
      <c r="O131" s="4"/>
      <c r="P131" s="4"/>
      <c r="Q131" s="4"/>
      <c r="R131" s="4"/>
      <c r="S131" s="4"/>
      <c r="T131" s="4"/>
      <c r="U131" s="4"/>
      <c r="V131" s="4"/>
      <c r="W131" s="4"/>
      <c r="X131" s="4"/>
      <c r="Y131" s="4"/>
      <c r="Z131" s="4"/>
    </row>
    <row r="132" ht="15.75" customHeight="1">
      <c r="A132" s="155"/>
      <c r="B132" s="155"/>
      <c r="C132" s="156"/>
      <c r="D132" s="156"/>
      <c r="E132" s="156"/>
      <c r="F132" s="156"/>
      <c r="G132" s="156"/>
      <c r="H132" s="1"/>
      <c r="I132" s="4"/>
      <c r="J132" s="4"/>
      <c r="K132" s="4"/>
      <c r="L132" s="4"/>
      <c r="M132" s="4"/>
      <c r="N132" s="4"/>
      <c r="O132" s="4"/>
      <c r="P132" s="4"/>
      <c r="Q132" s="4"/>
      <c r="R132" s="4"/>
      <c r="S132" s="4"/>
      <c r="T132" s="4"/>
      <c r="U132" s="4"/>
      <c r="V132" s="4"/>
      <c r="W132" s="4"/>
      <c r="X132" s="4"/>
      <c r="Y132" s="4"/>
      <c r="Z132" s="4"/>
    </row>
    <row r="133" ht="15.75" customHeight="1">
      <c r="A133" s="155"/>
      <c r="B133" s="155"/>
      <c r="C133" s="156"/>
      <c r="D133" s="156"/>
      <c r="E133" s="156"/>
      <c r="F133" s="156"/>
      <c r="G133" s="156"/>
      <c r="H133" s="1"/>
      <c r="I133" s="4"/>
      <c r="J133" s="4"/>
      <c r="K133" s="4"/>
      <c r="L133" s="4"/>
      <c r="M133" s="4"/>
      <c r="N133" s="4"/>
      <c r="O133" s="4"/>
      <c r="P133" s="4"/>
      <c r="Q133" s="4"/>
      <c r="R133" s="4"/>
      <c r="S133" s="4"/>
      <c r="T133" s="4"/>
      <c r="U133" s="4"/>
      <c r="V133" s="4"/>
      <c r="W133" s="4"/>
      <c r="X133" s="4"/>
      <c r="Y133" s="4"/>
      <c r="Z133" s="4"/>
    </row>
    <row r="134" ht="15.75" customHeight="1">
      <c r="A134" s="155"/>
      <c r="B134" s="155"/>
      <c r="C134" s="156"/>
      <c r="D134" s="156"/>
      <c r="E134" s="156"/>
      <c r="F134" s="156"/>
      <c r="G134" s="156"/>
      <c r="H134" s="1"/>
      <c r="I134" s="4"/>
      <c r="J134" s="4"/>
      <c r="K134" s="4"/>
      <c r="L134" s="4"/>
      <c r="M134" s="4"/>
      <c r="N134" s="4"/>
      <c r="O134" s="4"/>
      <c r="P134" s="4"/>
      <c r="Q134" s="4"/>
      <c r="R134" s="4"/>
      <c r="S134" s="4"/>
      <c r="T134" s="4"/>
      <c r="U134" s="4"/>
      <c r="V134" s="4"/>
      <c r="W134" s="4"/>
      <c r="X134" s="4"/>
      <c r="Y134" s="4"/>
      <c r="Z134" s="4"/>
    </row>
    <row r="135" ht="15.75" customHeight="1">
      <c r="A135" s="155"/>
      <c r="B135" s="155"/>
      <c r="C135" s="156"/>
      <c r="D135" s="156"/>
      <c r="E135" s="156"/>
      <c r="F135" s="156"/>
      <c r="G135" s="156"/>
      <c r="H135" s="1"/>
      <c r="I135" s="4"/>
      <c r="J135" s="4"/>
      <c r="K135" s="4"/>
      <c r="L135" s="4"/>
      <c r="M135" s="4"/>
      <c r="N135" s="4"/>
      <c r="O135" s="4"/>
      <c r="P135" s="4"/>
      <c r="Q135" s="4"/>
      <c r="R135" s="4"/>
      <c r="S135" s="4"/>
      <c r="T135" s="4"/>
      <c r="U135" s="4"/>
      <c r="V135" s="4"/>
      <c r="W135" s="4"/>
      <c r="X135" s="4"/>
      <c r="Y135" s="4"/>
      <c r="Z135" s="4"/>
    </row>
    <row r="136" ht="15.75" customHeight="1">
      <c r="A136" s="155"/>
      <c r="B136" s="155"/>
      <c r="C136" s="156"/>
      <c r="D136" s="156"/>
      <c r="E136" s="156"/>
      <c r="F136" s="156"/>
      <c r="G136" s="156"/>
      <c r="H136" s="1"/>
      <c r="I136" s="4"/>
      <c r="J136" s="4"/>
      <c r="K136" s="4"/>
      <c r="L136" s="4"/>
      <c r="M136" s="4"/>
      <c r="N136" s="4"/>
      <c r="O136" s="4"/>
      <c r="P136" s="4"/>
      <c r="Q136" s="4"/>
      <c r="R136" s="4"/>
      <c r="S136" s="4"/>
      <c r="T136" s="4"/>
      <c r="U136" s="4"/>
      <c r="V136" s="4"/>
      <c r="W136" s="4"/>
      <c r="X136" s="4"/>
      <c r="Y136" s="4"/>
      <c r="Z136" s="4"/>
    </row>
    <row r="137" ht="15.75" customHeight="1">
      <c r="A137" s="155"/>
      <c r="B137" s="155"/>
      <c r="C137" s="156"/>
      <c r="D137" s="156"/>
      <c r="E137" s="156"/>
      <c r="F137" s="156"/>
      <c r="G137" s="156"/>
      <c r="H137" s="1"/>
      <c r="I137" s="4"/>
      <c r="J137" s="4"/>
      <c r="K137" s="4"/>
      <c r="L137" s="4"/>
      <c r="M137" s="4"/>
      <c r="N137" s="4"/>
      <c r="O137" s="4"/>
      <c r="P137" s="4"/>
      <c r="Q137" s="4"/>
      <c r="R137" s="4"/>
      <c r="S137" s="4"/>
      <c r="T137" s="4"/>
      <c r="U137" s="4"/>
      <c r="V137" s="4"/>
      <c r="W137" s="4"/>
      <c r="X137" s="4"/>
      <c r="Y137" s="4"/>
      <c r="Z137" s="4"/>
    </row>
    <row r="138" ht="15.75" customHeight="1">
      <c r="A138" s="155"/>
      <c r="B138" s="155"/>
      <c r="C138" s="156"/>
      <c r="D138" s="156"/>
      <c r="E138" s="156"/>
      <c r="F138" s="156"/>
      <c r="G138" s="156"/>
      <c r="H138" s="1"/>
      <c r="I138" s="4"/>
      <c r="J138" s="4"/>
      <c r="K138" s="4"/>
      <c r="L138" s="4"/>
      <c r="M138" s="4"/>
      <c r="N138" s="4"/>
      <c r="O138" s="4"/>
      <c r="P138" s="4"/>
      <c r="Q138" s="4"/>
      <c r="R138" s="4"/>
      <c r="S138" s="4"/>
      <c r="T138" s="4"/>
      <c r="U138" s="4"/>
      <c r="V138" s="4"/>
      <c r="W138" s="4"/>
      <c r="X138" s="4"/>
      <c r="Y138" s="4"/>
      <c r="Z138" s="4"/>
    </row>
    <row r="139" ht="15.75" customHeight="1">
      <c r="A139" s="155"/>
      <c r="B139" s="155"/>
      <c r="C139" s="156"/>
      <c r="D139" s="156"/>
      <c r="E139" s="156"/>
      <c r="F139" s="156"/>
      <c r="G139" s="156"/>
      <c r="H139" s="1"/>
      <c r="I139" s="4"/>
      <c r="J139" s="4"/>
      <c r="K139" s="4"/>
      <c r="L139" s="4"/>
      <c r="M139" s="4"/>
      <c r="N139" s="4"/>
      <c r="O139" s="4"/>
      <c r="P139" s="4"/>
      <c r="Q139" s="4"/>
      <c r="R139" s="4"/>
      <c r="S139" s="4"/>
      <c r="T139" s="4"/>
      <c r="U139" s="4"/>
      <c r="V139" s="4"/>
      <c r="W139" s="4"/>
      <c r="X139" s="4"/>
      <c r="Y139" s="4"/>
      <c r="Z139" s="4"/>
    </row>
    <row r="140" ht="15.75" customHeight="1">
      <c r="A140" s="155"/>
      <c r="B140" s="155"/>
      <c r="C140" s="156"/>
      <c r="D140" s="156"/>
      <c r="E140" s="156"/>
      <c r="F140" s="156"/>
      <c r="G140" s="156"/>
      <c r="H140" s="1"/>
      <c r="I140" s="4"/>
      <c r="J140" s="4"/>
      <c r="K140" s="4"/>
      <c r="L140" s="4"/>
      <c r="M140" s="4"/>
      <c r="N140" s="4"/>
      <c r="O140" s="4"/>
      <c r="P140" s="4"/>
      <c r="Q140" s="4"/>
      <c r="R140" s="4"/>
      <c r="S140" s="4"/>
      <c r="T140" s="4"/>
      <c r="U140" s="4"/>
      <c r="V140" s="4"/>
      <c r="W140" s="4"/>
      <c r="X140" s="4"/>
      <c r="Y140" s="4"/>
      <c r="Z140" s="4"/>
    </row>
    <row r="141" ht="15.75" customHeight="1">
      <c r="A141" s="155"/>
      <c r="B141" s="155"/>
      <c r="C141" s="156"/>
      <c r="D141" s="156"/>
      <c r="E141" s="156"/>
      <c r="F141" s="156"/>
      <c r="G141" s="156"/>
      <c r="H141" s="1"/>
      <c r="I141" s="4"/>
      <c r="J141" s="4"/>
      <c r="K141" s="4"/>
      <c r="L141" s="4"/>
      <c r="M141" s="4"/>
      <c r="N141" s="4"/>
      <c r="O141" s="4"/>
      <c r="P141" s="4"/>
      <c r="Q141" s="4"/>
      <c r="R141" s="4"/>
      <c r="S141" s="4"/>
      <c r="T141" s="4"/>
      <c r="U141" s="4"/>
      <c r="V141" s="4"/>
      <c r="W141" s="4"/>
      <c r="X141" s="4"/>
      <c r="Y141" s="4"/>
      <c r="Z141" s="4"/>
    </row>
    <row r="142" ht="15.75" customHeight="1">
      <c r="A142" s="155"/>
      <c r="B142" s="155"/>
      <c r="C142" s="156"/>
      <c r="D142" s="156"/>
      <c r="E142" s="156"/>
      <c r="F142" s="156"/>
      <c r="G142" s="156"/>
      <c r="H142" s="1"/>
      <c r="I142" s="4"/>
      <c r="J142" s="4"/>
      <c r="K142" s="4"/>
      <c r="L142" s="4"/>
      <c r="M142" s="4"/>
      <c r="N142" s="4"/>
      <c r="O142" s="4"/>
      <c r="P142" s="4"/>
      <c r="Q142" s="4"/>
      <c r="R142" s="4"/>
      <c r="S142" s="4"/>
      <c r="T142" s="4"/>
      <c r="U142" s="4"/>
      <c r="V142" s="4"/>
      <c r="W142" s="4"/>
      <c r="X142" s="4"/>
      <c r="Y142" s="4"/>
      <c r="Z142" s="4"/>
    </row>
    <row r="143" ht="15.75" customHeight="1">
      <c r="A143" s="155"/>
      <c r="B143" s="155"/>
      <c r="C143" s="156"/>
      <c r="D143" s="156"/>
      <c r="E143" s="156"/>
      <c r="F143" s="156"/>
      <c r="G143" s="156"/>
      <c r="H143" s="1"/>
      <c r="I143" s="4"/>
      <c r="J143" s="4"/>
      <c r="K143" s="4"/>
      <c r="L143" s="4"/>
      <c r="M143" s="4"/>
      <c r="N143" s="4"/>
      <c r="O143" s="4"/>
      <c r="P143" s="4"/>
      <c r="Q143" s="4"/>
      <c r="R143" s="4"/>
      <c r="S143" s="4"/>
      <c r="T143" s="4"/>
      <c r="U143" s="4"/>
      <c r="V143" s="4"/>
      <c r="W143" s="4"/>
      <c r="X143" s="4"/>
      <c r="Y143" s="4"/>
      <c r="Z143" s="4"/>
    </row>
    <row r="144" ht="15.75" customHeight="1">
      <c r="A144" s="155"/>
      <c r="B144" s="155"/>
      <c r="C144" s="156"/>
      <c r="D144" s="156"/>
      <c r="E144" s="156"/>
      <c r="F144" s="156"/>
      <c r="G144" s="156"/>
      <c r="H144" s="1"/>
      <c r="I144" s="4"/>
      <c r="J144" s="4"/>
      <c r="K144" s="4"/>
      <c r="L144" s="4"/>
      <c r="M144" s="4"/>
      <c r="N144" s="4"/>
      <c r="O144" s="4"/>
      <c r="P144" s="4"/>
      <c r="Q144" s="4"/>
      <c r="R144" s="4"/>
      <c r="S144" s="4"/>
      <c r="T144" s="4"/>
      <c r="U144" s="4"/>
      <c r="V144" s="4"/>
      <c r="W144" s="4"/>
      <c r="X144" s="4"/>
      <c r="Y144" s="4"/>
      <c r="Z144" s="4"/>
    </row>
    <row r="145" ht="15.75" customHeight="1">
      <c r="A145" s="155"/>
      <c r="B145" s="155"/>
      <c r="C145" s="156"/>
      <c r="D145" s="156"/>
      <c r="E145" s="156"/>
      <c r="F145" s="156"/>
      <c r="G145" s="156"/>
      <c r="H145" s="1"/>
      <c r="I145" s="4"/>
      <c r="J145" s="4"/>
      <c r="K145" s="4"/>
      <c r="L145" s="4"/>
      <c r="M145" s="4"/>
      <c r="N145" s="4"/>
      <c r="O145" s="4"/>
      <c r="P145" s="4"/>
      <c r="Q145" s="4"/>
      <c r="R145" s="4"/>
      <c r="S145" s="4"/>
      <c r="T145" s="4"/>
      <c r="U145" s="4"/>
      <c r="V145" s="4"/>
      <c r="W145" s="4"/>
      <c r="X145" s="4"/>
      <c r="Y145" s="4"/>
      <c r="Z145" s="4"/>
    </row>
    <row r="146" ht="15.75" customHeight="1">
      <c r="A146" s="155"/>
      <c r="B146" s="155"/>
      <c r="C146" s="156"/>
      <c r="D146" s="156"/>
      <c r="E146" s="156"/>
      <c r="F146" s="156"/>
      <c r="G146" s="156"/>
      <c r="H146" s="1"/>
      <c r="I146" s="4"/>
      <c r="J146" s="4"/>
      <c r="K146" s="4"/>
      <c r="L146" s="4"/>
      <c r="M146" s="4"/>
      <c r="N146" s="4"/>
      <c r="O146" s="4"/>
      <c r="P146" s="4"/>
      <c r="Q146" s="4"/>
      <c r="R146" s="4"/>
      <c r="S146" s="4"/>
      <c r="T146" s="4"/>
      <c r="U146" s="4"/>
      <c r="V146" s="4"/>
      <c r="W146" s="4"/>
      <c r="X146" s="4"/>
      <c r="Y146" s="4"/>
      <c r="Z146" s="4"/>
    </row>
    <row r="147" ht="15.75" customHeight="1">
      <c r="A147" s="155"/>
      <c r="B147" s="155"/>
      <c r="C147" s="156"/>
      <c r="D147" s="156"/>
      <c r="E147" s="156"/>
      <c r="F147" s="156"/>
      <c r="G147" s="156"/>
      <c r="H147" s="1"/>
      <c r="I147" s="4"/>
      <c r="J147" s="4"/>
      <c r="K147" s="4"/>
      <c r="L147" s="4"/>
      <c r="M147" s="4"/>
      <c r="N147" s="4"/>
      <c r="O147" s="4"/>
      <c r="P147" s="4"/>
      <c r="Q147" s="4"/>
      <c r="R147" s="4"/>
      <c r="S147" s="4"/>
      <c r="T147" s="4"/>
      <c r="U147" s="4"/>
      <c r="V147" s="4"/>
      <c r="W147" s="4"/>
      <c r="X147" s="4"/>
      <c r="Y147" s="4"/>
      <c r="Z147" s="4"/>
    </row>
    <row r="148" ht="15.75" customHeight="1">
      <c r="A148" s="155"/>
      <c r="B148" s="155"/>
      <c r="C148" s="156"/>
      <c r="D148" s="156"/>
      <c r="E148" s="156"/>
      <c r="F148" s="156"/>
      <c r="G148" s="156"/>
      <c r="H148" s="1"/>
      <c r="I148" s="4"/>
      <c r="J148" s="4"/>
      <c r="K148" s="4"/>
      <c r="L148" s="4"/>
      <c r="M148" s="4"/>
      <c r="N148" s="4"/>
      <c r="O148" s="4"/>
      <c r="P148" s="4"/>
      <c r="Q148" s="4"/>
      <c r="R148" s="4"/>
      <c r="S148" s="4"/>
      <c r="T148" s="4"/>
      <c r="U148" s="4"/>
      <c r="V148" s="4"/>
      <c r="W148" s="4"/>
      <c r="X148" s="4"/>
      <c r="Y148" s="4"/>
      <c r="Z148" s="4"/>
    </row>
    <row r="149" ht="15.75" customHeight="1">
      <c r="A149" s="155"/>
      <c r="B149" s="155"/>
      <c r="C149" s="156"/>
      <c r="D149" s="156"/>
      <c r="E149" s="156"/>
      <c r="F149" s="156"/>
      <c r="G149" s="156"/>
      <c r="H149" s="1"/>
      <c r="I149" s="4"/>
      <c r="J149" s="4"/>
      <c r="K149" s="4"/>
      <c r="L149" s="4"/>
      <c r="M149" s="4"/>
      <c r="N149" s="4"/>
      <c r="O149" s="4"/>
      <c r="P149" s="4"/>
      <c r="Q149" s="4"/>
      <c r="R149" s="4"/>
      <c r="S149" s="4"/>
      <c r="T149" s="4"/>
      <c r="U149" s="4"/>
      <c r="V149" s="4"/>
      <c r="W149" s="4"/>
      <c r="X149" s="4"/>
      <c r="Y149" s="4"/>
      <c r="Z149" s="4"/>
    </row>
    <row r="150" ht="15.75" customHeight="1">
      <c r="A150" s="155"/>
      <c r="B150" s="155"/>
      <c r="C150" s="156"/>
      <c r="D150" s="156"/>
      <c r="E150" s="156"/>
      <c r="F150" s="156"/>
      <c r="G150" s="156"/>
      <c r="H150" s="1"/>
      <c r="I150" s="4"/>
      <c r="J150" s="4"/>
      <c r="K150" s="4"/>
      <c r="L150" s="4"/>
      <c r="M150" s="4"/>
      <c r="N150" s="4"/>
      <c r="O150" s="4"/>
      <c r="P150" s="4"/>
      <c r="Q150" s="4"/>
      <c r="R150" s="4"/>
      <c r="S150" s="4"/>
      <c r="T150" s="4"/>
      <c r="U150" s="4"/>
      <c r="V150" s="4"/>
      <c r="W150" s="4"/>
      <c r="X150" s="4"/>
      <c r="Y150" s="4"/>
      <c r="Z150" s="4"/>
    </row>
    <row r="151" ht="15.75" customHeight="1">
      <c r="A151" s="155"/>
      <c r="B151" s="155"/>
      <c r="C151" s="156"/>
      <c r="D151" s="156"/>
      <c r="E151" s="156"/>
      <c r="F151" s="156"/>
      <c r="G151" s="156"/>
      <c r="H151" s="1"/>
      <c r="I151" s="4"/>
      <c r="J151" s="4"/>
      <c r="K151" s="4"/>
      <c r="L151" s="4"/>
      <c r="M151" s="4"/>
      <c r="N151" s="4"/>
      <c r="O151" s="4"/>
      <c r="P151" s="4"/>
      <c r="Q151" s="4"/>
      <c r="R151" s="4"/>
      <c r="S151" s="4"/>
      <c r="T151" s="4"/>
      <c r="U151" s="4"/>
      <c r="V151" s="4"/>
      <c r="W151" s="4"/>
      <c r="X151" s="4"/>
      <c r="Y151" s="4"/>
      <c r="Z151" s="4"/>
    </row>
    <row r="152" ht="15.75" customHeight="1">
      <c r="A152" s="155"/>
      <c r="B152" s="155"/>
      <c r="C152" s="156"/>
      <c r="D152" s="156"/>
      <c r="E152" s="156"/>
      <c r="F152" s="156"/>
      <c r="G152" s="156"/>
      <c r="H152" s="1"/>
      <c r="I152" s="4"/>
      <c r="J152" s="4"/>
      <c r="K152" s="4"/>
      <c r="L152" s="4"/>
      <c r="M152" s="4"/>
      <c r="N152" s="4"/>
      <c r="O152" s="4"/>
      <c r="P152" s="4"/>
      <c r="Q152" s="4"/>
      <c r="R152" s="4"/>
      <c r="S152" s="4"/>
      <c r="T152" s="4"/>
      <c r="U152" s="4"/>
      <c r="V152" s="4"/>
      <c r="W152" s="4"/>
      <c r="X152" s="4"/>
      <c r="Y152" s="4"/>
      <c r="Z152" s="4"/>
    </row>
    <row r="153" ht="15.75" customHeight="1">
      <c r="A153" s="155"/>
      <c r="B153" s="155"/>
      <c r="C153" s="156"/>
      <c r="D153" s="156"/>
      <c r="E153" s="156"/>
      <c r="F153" s="156"/>
      <c r="G153" s="156"/>
      <c r="H153" s="1"/>
      <c r="I153" s="4"/>
      <c r="J153" s="4"/>
      <c r="K153" s="4"/>
      <c r="L153" s="4"/>
      <c r="M153" s="4"/>
      <c r="N153" s="4"/>
      <c r="O153" s="4"/>
      <c r="P153" s="4"/>
      <c r="Q153" s="4"/>
      <c r="R153" s="4"/>
      <c r="S153" s="4"/>
      <c r="T153" s="4"/>
      <c r="U153" s="4"/>
      <c r="V153" s="4"/>
      <c r="W153" s="4"/>
      <c r="X153" s="4"/>
      <c r="Y153" s="4"/>
      <c r="Z153" s="4"/>
    </row>
    <row r="154" ht="15.75" customHeight="1">
      <c r="A154" s="155"/>
      <c r="B154" s="155"/>
      <c r="C154" s="156"/>
      <c r="D154" s="156"/>
      <c r="E154" s="156"/>
      <c r="F154" s="156"/>
      <c r="G154" s="156"/>
      <c r="H154" s="1"/>
      <c r="I154" s="4"/>
      <c r="J154" s="4"/>
      <c r="K154" s="4"/>
      <c r="L154" s="4"/>
      <c r="M154" s="4"/>
      <c r="N154" s="4"/>
      <c r="O154" s="4"/>
      <c r="P154" s="4"/>
      <c r="Q154" s="4"/>
      <c r="R154" s="4"/>
      <c r="S154" s="4"/>
      <c r="T154" s="4"/>
      <c r="U154" s="4"/>
      <c r="V154" s="4"/>
      <c r="W154" s="4"/>
      <c r="X154" s="4"/>
      <c r="Y154" s="4"/>
      <c r="Z154" s="4"/>
    </row>
    <row r="155" ht="15.75" customHeight="1">
      <c r="A155" s="155"/>
      <c r="B155" s="155"/>
      <c r="C155" s="156"/>
      <c r="D155" s="156"/>
      <c r="E155" s="156"/>
      <c r="F155" s="156"/>
      <c r="G155" s="156"/>
      <c r="H155" s="1"/>
      <c r="I155" s="4"/>
      <c r="J155" s="4"/>
      <c r="K155" s="4"/>
      <c r="L155" s="4"/>
      <c r="M155" s="4"/>
      <c r="N155" s="4"/>
      <c r="O155" s="4"/>
      <c r="P155" s="4"/>
      <c r="Q155" s="4"/>
      <c r="R155" s="4"/>
      <c r="S155" s="4"/>
      <c r="T155" s="4"/>
      <c r="U155" s="4"/>
      <c r="V155" s="4"/>
      <c r="W155" s="4"/>
      <c r="X155" s="4"/>
      <c r="Y155" s="4"/>
      <c r="Z155" s="4"/>
    </row>
    <row r="156" ht="15.75" customHeight="1">
      <c r="A156" s="155"/>
      <c r="B156" s="155"/>
      <c r="C156" s="156"/>
      <c r="D156" s="156"/>
      <c r="E156" s="156"/>
      <c r="F156" s="156"/>
      <c r="G156" s="156"/>
      <c r="H156" s="1"/>
      <c r="I156" s="4"/>
      <c r="J156" s="4"/>
      <c r="K156" s="4"/>
      <c r="L156" s="4"/>
      <c r="M156" s="4"/>
      <c r="N156" s="4"/>
      <c r="O156" s="4"/>
      <c r="P156" s="4"/>
      <c r="Q156" s="4"/>
      <c r="R156" s="4"/>
      <c r="S156" s="4"/>
      <c r="T156" s="4"/>
      <c r="U156" s="4"/>
      <c r="V156" s="4"/>
      <c r="W156" s="4"/>
      <c r="X156" s="4"/>
      <c r="Y156" s="4"/>
      <c r="Z156" s="4"/>
    </row>
    <row r="157" ht="15.75" customHeight="1">
      <c r="A157" s="155"/>
      <c r="B157" s="155"/>
      <c r="C157" s="156"/>
      <c r="D157" s="156"/>
      <c r="E157" s="156"/>
      <c r="F157" s="156"/>
      <c r="G157" s="156"/>
      <c r="H157" s="1"/>
      <c r="I157" s="4"/>
      <c r="J157" s="4"/>
      <c r="K157" s="4"/>
      <c r="L157" s="4"/>
      <c r="M157" s="4"/>
      <c r="N157" s="4"/>
      <c r="O157" s="4"/>
      <c r="P157" s="4"/>
      <c r="Q157" s="4"/>
      <c r="R157" s="4"/>
      <c r="S157" s="4"/>
      <c r="T157" s="4"/>
      <c r="U157" s="4"/>
      <c r="V157" s="4"/>
      <c r="W157" s="4"/>
      <c r="X157" s="4"/>
      <c r="Y157" s="4"/>
      <c r="Z157" s="4"/>
    </row>
    <row r="158" ht="15.75" customHeight="1">
      <c r="A158" s="155"/>
      <c r="B158" s="155"/>
      <c r="C158" s="156"/>
      <c r="D158" s="156"/>
      <c r="E158" s="156"/>
      <c r="F158" s="156"/>
      <c r="G158" s="156"/>
      <c r="H158" s="1"/>
      <c r="I158" s="4"/>
      <c r="J158" s="4"/>
      <c r="K158" s="4"/>
      <c r="L158" s="4"/>
      <c r="M158" s="4"/>
      <c r="N158" s="4"/>
      <c r="O158" s="4"/>
      <c r="P158" s="4"/>
      <c r="Q158" s="4"/>
      <c r="R158" s="4"/>
      <c r="S158" s="4"/>
      <c r="T158" s="4"/>
      <c r="U158" s="4"/>
      <c r="V158" s="4"/>
      <c r="W158" s="4"/>
      <c r="X158" s="4"/>
      <c r="Y158" s="4"/>
      <c r="Z158" s="4"/>
    </row>
    <row r="159" ht="15.75" customHeight="1">
      <c r="A159" s="155"/>
      <c r="B159" s="155"/>
      <c r="C159" s="156"/>
      <c r="D159" s="156"/>
      <c r="E159" s="156"/>
      <c r="F159" s="156"/>
      <c r="G159" s="156"/>
      <c r="H159" s="1"/>
      <c r="I159" s="4"/>
      <c r="J159" s="4"/>
      <c r="K159" s="4"/>
      <c r="L159" s="4"/>
      <c r="M159" s="4"/>
      <c r="N159" s="4"/>
      <c r="O159" s="4"/>
      <c r="P159" s="4"/>
      <c r="Q159" s="4"/>
      <c r="R159" s="4"/>
      <c r="S159" s="4"/>
      <c r="T159" s="4"/>
      <c r="U159" s="4"/>
      <c r="V159" s="4"/>
      <c r="W159" s="4"/>
      <c r="X159" s="4"/>
      <c r="Y159" s="4"/>
      <c r="Z159" s="4"/>
    </row>
    <row r="160" ht="15.75" customHeight="1">
      <c r="A160" s="155"/>
      <c r="B160" s="155"/>
      <c r="C160" s="156"/>
      <c r="D160" s="156"/>
      <c r="E160" s="156"/>
      <c r="F160" s="156"/>
      <c r="G160" s="156"/>
      <c r="H160" s="1"/>
      <c r="I160" s="4"/>
      <c r="J160" s="4"/>
      <c r="K160" s="4"/>
      <c r="L160" s="4"/>
      <c r="M160" s="4"/>
      <c r="N160" s="4"/>
      <c r="O160" s="4"/>
      <c r="P160" s="4"/>
      <c r="Q160" s="4"/>
      <c r="R160" s="4"/>
      <c r="S160" s="4"/>
      <c r="T160" s="4"/>
      <c r="U160" s="4"/>
      <c r="V160" s="4"/>
      <c r="W160" s="4"/>
      <c r="X160" s="4"/>
      <c r="Y160" s="4"/>
      <c r="Z160" s="4"/>
    </row>
    <row r="161" ht="15.75" customHeight="1">
      <c r="A161" s="155"/>
      <c r="B161" s="155"/>
      <c r="C161" s="156"/>
      <c r="D161" s="156"/>
      <c r="E161" s="156"/>
      <c r="F161" s="156"/>
      <c r="G161" s="156"/>
      <c r="H161" s="1"/>
      <c r="I161" s="4"/>
      <c r="J161" s="4"/>
      <c r="K161" s="4"/>
      <c r="L161" s="4"/>
      <c r="M161" s="4"/>
      <c r="N161" s="4"/>
      <c r="O161" s="4"/>
      <c r="P161" s="4"/>
      <c r="Q161" s="4"/>
      <c r="R161" s="4"/>
      <c r="S161" s="4"/>
      <c r="T161" s="4"/>
      <c r="U161" s="4"/>
      <c r="V161" s="4"/>
      <c r="W161" s="4"/>
      <c r="X161" s="4"/>
      <c r="Y161" s="4"/>
      <c r="Z161" s="4"/>
    </row>
    <row r="162" ht="15.75" customHeight="1">
      <c r="A162" s="155"/>
      <c r="B162" s="155"/>
      <c r="C162" s="156"/>
      <c r="D162" s="156"/>
      <c r="E162" s="156"/>
      <c r="F162" s="156"/>
      <c r="G162" s="156"/>
      <c r="H162" s="1"/>
      <c r="I162" s="4"/>
      <c r="J162" s="4"/>
      <c r="K162" s="4"/>
      <c r="L162" s="4"/>
      <c r="M162" s="4"/>
      <c r="N162" s="4"/>
      <c r="O162" s="4"/>
      <c r="P162" s="4"/>
      <c r="Q162" s="4"/>
      <c r="R162" s="4"/>
      <c r="S162" s="4"/>
      <c r="T162" s="4"/>
      <c r="U162" s="4"/>
      <c r="V162" s="4"/>
      <c r="W162" s="4"/>
      <c r="X162" s="4"/>
      <c r="Y162" s="4"/>
      <c r="Z162" s="4"/>
    </row>
    <row r="163" ht="15.75" customHeight="1">
      <c r="A163" s="155"/>
      <c r="B163" s="155"/>
      <c r="C163" s="156"/>
      <c r="D163" s="156"/>
      <c r="E163" s="156"/>
      <c r="F163" s="156"/>
      <c r="G163" s="156"/>
      <c r="H163" s="1"/>
      <c r="I163" s="4"/>
      <c r="J163" s="4"/>
      <c r="K163" s="4"/>
      <c r="L163" s="4"/>
      <c r="M163" s="4"/>
      <c r="N163" s="4"/>
      <c r="O163" s="4"/>
      <c r="P163" s="4"/>
      <c r="Q163" s="4"/>
      <c r="R163" s="4"/>
      <c r="S163" s="4"/>
      <c r="T163" s="4"/>
      <c r="U163" s="4"/>
      <c r="V163" s="4"/>
      <c r="W163" s="4"/>
      <c r="X163" s="4"/>
      <c r="Y163" s="4"/>
      <c r="Z163" s="4"/>
    </row>
    <row r="164" ht="15.75" customHeight="1">
      <c r="A164" s="155"/>
      <c r="B164" s="155"/>
      <c r="C164" s="156"/>
      <c r="D164" s="156"/>
      <c r="E164" s="156"/>
      <c r="F164" s="156"/>
      <c r="G164" s="156"/>
      <c r="H164" s="1"/>
      <c r="I164" s="4"/>
      <c r="J164" s="4"/>
      <c r="K164" s="4"/>
      <c r="L164" s="4"/>
      <c r="M164" s="4"/>
      <c r="N164" s="4"/>
      <c r="O164" s="4"/>
      <c r="P164" s="4"/>
      <c r="Q164" s="4"/>
      <c r="R164" s="4"/>
      <c r="S164" s="4"/>
      <c r="T164" s="4"/>
      <c r="U164" s="4"/>
      <c r="V164" s="4"/>
      <c r="W164" s="4"/>
      <c r="X164" s="4"/>
      <c r="Y164" s="4"/>
      <c r="Z164" s="4"/>
    </row>
    <row r="165" ht="15.75" customHeight="1">
      <c r="A165" s="155"/>
      <c r="B165" s="155"/>
      <c r="C165" s="156"/>
      <c r="D165" s="156"/>
      <c r="E165" s="156"/>
      <c r="F165" s="156"/>
      <c r="G165" s="156"/>
      <c r="H165" s="1"/>
      <c r="I165" s="4"/>
      <c r="J165" s="4"/>
      <c r="K165" s="4"/>
      <c r="L165" s="4"/>
      <c r="M165" s="4"/>
      <c r="N165" s="4"/>
      <c r="O165" s="4"/>
      <c r="P165" s="4"/>
      <c r="Q165" s="4"/>
      <c r="R165" s="4"/>
      <c r="S165" s="4"/>
      <c r="T165" s="4"/>
      <c r="U165" s="4"/>
      <c r="V165" s="4"/>
      <c r="W165" s="4"/>
      <c r="X165" s="4"/>
      <c r="Y165" s="4"/>
      <c r="Z165" s="4"/>
    </row>
    <row r="166" ht="15.75" customHeight="1">
      <c r="A166" s="155"/>
      <c r="B166" s="155"/>
      <c r="C166" s="156"/>
      <c r="D166" s="156"/>
      <c r="E166" s="156"/>
      <c r="F166" s="156"/>
      <c r="G166" s="156"/>
      <c r="H166" s="1"/>
      <c r="I166" s="4"/>
      <c r="J166" s="4"/>
      <c r="K166" s="4"/>
      <c r="L166" s="4"/>
      <c r="M166" s="4"/>
      <c r="N166" s="4"/>
      <c r="O166" s="4"/>
      <c r="P166" s="4"/>
      <c r="Q166" s="4"/>
      <c r="R166" s="4"/>
      <c r="S166" s="4"/>
      <c r="T166" s="4"/>
      <c r="U166" s="4"/>
      <c r="V166" s="4"/>
      <c r="W166" s="4"/>
      <c r="X166" s="4"/>
      <c r="Y166" s="4"/>
      <c r="Z166" s="4"/>
    </row>
    <row r="167" ht="15.75" customHeight="1">
      <c r="A167" s="155"/>
      <c r="B167" s="155"/>
      <c r="C167" s="156"/>
      <c r="D167" s="156"/>
      <c r="E167" s="156"/>
      <c r="F167" s="156"/>
      <c r="G167" s="156"/>
      <c r="H167" s="1"/>
      <c r="I167" s="4"/>
      <c r="J167" s="4"/>
      <c r="K167" s="4"/>
      <c r="L167" s="4"/>
      <c r="M167" s="4"/>
      <c r="N167" s="4"/>
      <c r="O167" s="4"/>
      <c r="P167" s="4"/>
      <c r="Q167" s="4"/>
      <c r="R167" s="4"/>
      <c r="S167" s="4"/>
      <c r="T167" s="4"/>
      <c r="U167" s="4"/>
      <c r="V167" s="4"/>
      <c r="W167" s="4"/>
      <c r="X167" s="4"/>
      <c r="Y167" s="4"/>
      <c r="Z167" s="4"/>
    </row>
    <row r="168" ht="15.75" customHeight="1">
      <c r="A168" s="155"/>
      <c r="B168" s="155"/>
      <c r="C168" s="156"/>
      <c r="D168" s="156"/>
      <c r="E168" s="156"/>
      <c r="F168" s="156"/>
      <c r="G168" s="156"/>
      <c r="H168" s="1"/>
      <c r="I168" s="4"/>
      <c r="J168" s="4"/>
      <c r="K168" s="4"/>
      <c r="L168" s="4"/>
      <c r="M168" s="4"/>
      <c r="N168" s="4"/>
      <c r="O168" s="4"/>
      <c r="P168" s="4"/>
      <c r="Q168" s="4"/>
      <c r="R168" s="4"/>
      <c r="S168" s="4"/>
      <c r="T168" s="4"/>
      <c r="U168" s="4"/>
      <c r="V168" s="4"/>
      <c r="W168" s="4"/>
      <c r="X168" s="4"/>
      <c r="Y168" s="4"/>
      <c r="Z168" s="4"/>
    </row>
    <row r="169" ht="15.75" customHeight="1">
      <c r="A169" s="155"/>
      <c r="B169" s="155"/>
      <c r="C169" s="156"/>
      <c r="D169" s="156"/>
      <c r="E169" s="156"/>
      <c r="F169" s="156"/>
      <c r="G169" s="156"/>
      <c r="H169" s="1"/>
      <c r="I169" s="4"/>
      <c r="J169" s="4"/>
      <c r="K169" s="4"/>
      <c r="L169" s="4"/>
      <c r="M169" s="4"/>
      <c r="N169" s="4"/>
      <c r="O169" s="4"/>
      <c r="P169" s="4"/>
      <c r="Q169" s="4"/>
      <c r="R169" s="4"/>
      <c r="S169" s="4"/>
      <c r="T169" s="4"/>
      <c r="U169" s="4"/>
      <c r="V169" s="4"/>
      <c r="W169" s="4"/>
      <c r="X169" s="4"/>
      <c r="Y169" s="4"/>
      <c r="Z169" s="4"/>
    </row>
    <row r="170" ht="15.75" customHeight="1">
      <c r="A170" s="155"/>
      <c r="B170" s="155"/>
      <c r="C170" s="156"/>
      <c r="D170" s="156"/>
      <c r="E170" s="156"/>
      <c r="F170" s="156"/>
      <c r="G170" s="156"/>
      <c r="H170" s="1"/>
      <c r="I170" s="4"/>
      <c r="J170" s="4"/>
      <c r="K170" s="4"/>
      <c r="L170" s="4"/>
      <c r="M170" s="4"/>
      <c r="N170" s="4"/>
      <c r="O170" s="4"/>
      <c r="P170" s="4"/>
      <c r="Q170" s="4"/>
      <c r="R170" s="4"/>
      <c r="S170" s="4"/>
      <c r="T170" s="4"/>
      <c r="U170" s="4"/>
      <c r="V170" s="4"/>
      <c r="W170" s="4"/>
      <c r="X170" s="4"/>
      <c r="Y170" s="4"/>
      <c r="Z170" s="4"/>
    </row>
    <row r="171" ht="15.75" customHeight="1">
      <c r="A171" s="155"/>
      <c r="B171" s="155"/>
      <c r="C171" s="156"/>
      <c r="D171" s="156"/>
      <c r="E171" s="156"/>
      <c r="F171" s="156"/>
      <c r="G171" s="156"/>
      <c r="H171" s="1"/>
      <c r="I171" s="4"/>
      <c r="J171" s="4"/>
      <c r="K171" s="4"/>
      <c r="L171" s="4"/>
      <c r="M171" s="4"/>
      <c r="N171" s="4"/>
      <c r="O171" s="4"/>
      <c r="P171" s="4"/>
      <c r="Q171" s="4"/>
      <c r="R171" s="4"/>
      <c r="S171" s="4"/>
      <c r="T171" s="4"/>
      <c r="U171" s="4"/>
      <c r="V171" s="4"/>
      <c r="W171" s="4"/>
      <c r="X171" s="4"/>
      <c r="Y171" s="4"/>
      <c r="Z171" s="4"/>
    </row>
    <row r="172" ht="15.75" customHeight="1">
      <c r="A172" s="155"/>
      <c r="B172" s="155"/>
      <c r="C172" s="156"/>
      <c r="D172" s="156"/>
      <c r="E172" s="156"/>
      <c r="F172" s="156"/>
      <c r="G172" s="156"/>
      <c r="H172" s="1"/>
      <c r="I172" s="4"/>
      <c r="J172" s="4"/>
      <c r="K172" s="4"/>
      <c r="L172" s="4"/>
      <c r="M172" s="4"/>
      <c r="N172" s="4"/>
      <c r="O172" s="4"/>
      <c r="P172" s="4"/>
      <c r="Q172" s="4"/>
      <c r="R172" s="4"/>
      <c r="S172" s="4"/>
      <c r="T172" s="4"/>
      <c r="U172" s="4"/>
      <c r="V172" s="4"/>
      <c r="W172" s="4"/>
      <c r="X172" s="4"/>
      <c r="Y172" s="4"/>
      <c r="Z172" s="4"/>
    </row>
    <row r="173" ht="15.75" customHeight="1">
      <c r="A173" s="155"/>
      <c r="B173" s="155"/>
      <c r="C173" s="156"/>
      <c r="D173" s="156"/>
      <c r="E173" s="156"/>
      <c r="F173" s="156"/>
      <c r="G173" s="156"/>
      <c r="H173" s="1"/>
      <c r="I173" s="4"/>
      <c r="J173" s="4"/>
      <c r="K173" s="4"/>
      <c r="L173" s="4"/>
      <c r="M173" s="4"/>
      <c r="N173" s="4"/>
      <c r="O173" s="4"/>
      <c r="P173" s="4"/>
      <c r="Q173" s="4"/>
      <c r="R173" s="4"/>
      <c r="S173" s="4"/>
      <c r="T173" s="4"/>
      <c r="U173" s="4"/>
      <c r="V173" s="4"/>
      <c r="W173" s="4"/>
      <c r="X173" s="4"/>
      <c r="Y173" s="4"/>
      <c r="Z173" s="4"/>
    </row>
    <row r="174" ht="15.75" customHeight="1">
      <c r="A174" s="155"/>
      <c r="B174" s="155"/>
      <c r="C174" s="156"/>
      <c r="D174" s="156"/>
      <c r="E174" s="156"/>
      <c r="F174" s="156"/>
      <c r="G174" s="156"/>
      <c r="H174" s="1"/>
      <c r="I174" s="4"/>
      <c r="J174" s="4"/>
      <c r="K174" s="4"/>
      <c r="L174" s="4"/>
      <c r="M174" s="4"/>
      <c r="N174" s="4"/>
      <c r="O174" s="4"/>
      <c r="P174" s="4"/>
      <c r="Q174" s="4"/>
      <c r="R174" s="4"/>
      <c r="S174" s="4"/>
      <c r="T174" s="4"/>
      <c r="U174" s="4"/>
      <c r="V174" s="4"/>
      <c r="W174" s="4"/>
      <c r="X174" s="4"/>
      <c r="Y174" s="4"/>
      <c r="Z174" s="4"/>
    </row>
    <row r="175" ht="15.75" customHeight="1">
      <c r="A175" s="155"/>
      <c r="B175" s="155"/>
      <c r="C175" s="156"/>
      <c r="D175" s="156"/>
      <c r="E175" s="156"/>
      <c r="F175" s="156"/>
      <c r="G175" s="156"/>
      <c r="H175" s="1"/>
      <c r="I175" s="4"/>
      <c r="J175" s="4"/>
      <c r="K175" s="4"/>
      <c r="L175" s="4"/>
      <c r="M175" s="4"/>
      <c r="N175" s="4"/>
      <c r="O175" s="4"/>
      <c r="P175" s="4"/>
      <c r="Q175" s="4"/>
      <c r="R175" s="4"/>
      <c r="S175" s="4"/>
      <c r="T175" s="4"/>
      <c r="U175" s="4"/>
      <c r="V175" s="4"/>
      <c r="W175" s="4"/>
      <c r="X175" s="4"/>
      <c r="Y175" s="4"/>
      <c r="Z175" s="4"/>
    </row>
    <row r="176" ht="15.75" customHeight="1">
      <c r="A176" s="155"/>
      <c r="B176" s="155"/>
      <c r="C176" s="156"/>
      <c r="D176" s="156"/>
      <c r="E176" s="156"/>
      <c r="F176" s="156"/>
      <c r="G176" s="156"/>
      <c r="H176" s="1"/>
      <c r="I176" s="4"/>
      <c r="J176" s="4"/>
      <c r="K176" s="4"/>
      <c r="L176" s="4"/>
      <c r="M176" s="4"/>
      <c r="N176" s="4"/>
      <c r="O176" s="4"/>
      <c r="P176" s="4"/>
      <c r="Q176" s="4"/>
      <c r="R176" s="4"/>
      <c r="S176" s="4"/>
      <c r="T176" s="4"/>
      <c r="U176" s="4"/>
      <c r="V176" s="4"/>
      <c r="W176" s="4"/>
      <c r="X176" s="4"/>
      <c r="Y176" s="4"/>
      <c r="Z176" s="4"/>
    </row>
    <row r="177" ht="15.75" customHeight="1">
      <c r="A177" s="155"/>
      <c r="B177" s="155"/>
      <c r="C177" s="156"/>
      <c r="D177" s="156"/>
      <c r="E177" s="156"/>
      <c r="F177" s="156"/>
      <c r="G177" s="156"/>
      <c r="H177" s="1"/>
      <c r="I177" s="4"/>
      <c r="J177" s="4"/>
      <c r="K177" s="4"/>
      <c r="L177" s="4"/>
      <c r="M177" s="4"/>
      <c r="N177" s="4"/>
      <c r="O177" s="4"/>
      <c r="P177" s="4"/>
      <c r="Q177" s="4"/>
      <c r="R177" s="4"/>
      <c r="S177" s="4"/>
      <c r="T177" s="4"/>
      <c r="U177" s="4"/>
      <c r="V177" s="4"/>
      <c r="W177" s="4"/>
      <c r="X177" s="4"/>
      <c r="Y177" s="4"/>
      <c r="Z177" s="4"/>
    </row>
    <row r="178" ht="15.75" customHeight="1">
      <c r="A178" s="155"/>
      <c r="B178" s="155"/>
      <c r="C178" s="156"/>
      <c r="D178" s="156"/>
      <c r="E178" s="156"/>
      <c r="F178" s="156"/>
      <c r="G178" s="156"/>
      <c r="H178" s="1"/>
      <c r="I178" s="4"/>
      <c r="J178" s="4"/>
      <c r="K178" s="4"/>
      <c r="L178" s="4"/>
      <c r="M178" s="4"/>
      <c r="N178" s="4"/>
      <c r="O178" s="4"/>
      <c r="P178" s="4"/>
      <c r="Q178" s="4"/>
      <c r="R178" s="4"/>
      <c r="S178" s="4"/>
      <c r="T178" s="4"/>
      <c r="U178" s="4"/>
      <c r="V178" s="4"/>
      <c r="W178" s="4"/>
      <c r="X178" s="4"/>
      <c r="Y178" s="4"/>
      <c r="Z178" s="4"/>
    </row>
    <row r="179" ht="15.75" customHeight="1">
      <c r="A179" s="155"/>
      <c r="B179" s="155"/>
      <c r="C179" s="156"/>
      <c r="D179" s="156"/>
      <c r="E179" s="156"/>
      <c r="F179" s="156"/>
      <c r="G179" s="156"/>
      <c r="H179" s="1"/>
      <c r="I179" s="4"/>
      <c r="J179" s="4"/>
      <c r="K179" s="4"/>
      <c r="L179" s="4"/>
      <c r="M179" s="4"/>
      <c r="N179" s="4"/>
      <c r="O179" s="4"/>
      <c r="P179" s="4"/>
      <c r="Q179" s="4"/>
      <c r="R179" s="4"/>
      <c r="S179" s="4"/>
      <c r="T179" s="4"/>
      <c r="U179" s="4"/>
      <c r="V179" s="4"/>
      <c r="W179" s="4"/>
      <c r="X179" s="4"/>
      <c r="Y179" s="4"/>
      <c r="Z179" s="4"/>
    </row>
    <row r="180" ht="15.75" customHeight="1">
      <c r="A180" s="155"/>
      <c r="B180" s="155"/>
      <c r="C180" s="156"/>
      <c r="D180" s="156"/>
      <c r="E180" s="156"/>
      <c r="F180" s="156"/>
      <c r="G180" s="156"/>
      <c r="H180" s="1"/>
      <c r="I180" s="4"/>
      <c r="J180" s="4"/>
      <c r="K180" s="4"/>
      <c r="L180" s="4"/>
      <c r="M180" s="4"/>
      <c r="N180" s="4"/>
      <c r="O180" s="4"/>
      <c r="P180" s="4"/>
      <c r="Q180" s="4"/>
      <c r="R180" s="4"/>
      <c r="S180" s="4"/>
      <c r="T180" s="4"/>
      <c r="U180" s="4"/>
      <c r="V180" s="4"/>
      <c r="W180" s="4"/>
      <c r="X180" s="4"/>
      <c r="Y180" s="4"/>
      <c r="Z180" s="4"/>
    </row>
    <row r="181" ht="15.75" customHeight="1">
      <c r="A181" s="155"/>
      <c r="B181" s="155"/>
      <c r="C181" s="156"/>
      <c r="D181" s="156"/>
      <c r="E181" s="156"/>
      <c r="F181" s="156"/>
      <c r="G181" s="156"/>
      <c r="H181" s="1"/>
      <c r="I181" s="4"/>
      <c r="J181" s="4"/>
      <c r="K181" s="4"/>
      <c r="L181" s="4"/>
      <c r="M181" s="4"/>
      <c r="N181" s="4"/>
      <c r="O181" s="4"/>
      <c r="P181" s="4"/>
      <c r="Q181" s="4"/>
      <c r="R181" s="4"/>
      <c r="S181" s="4"/>
      <c r="T181" s="4"/>
      <c r="U181" s="4"/>
      <c r="V181" s="4"/>
      <c r="W181" s="4"/>
      <c r="X181" s="4"/>
      <c r="Y181" s="4"/>
      <c r="Z181" s="4"/>
    </row>
    <row r="182" ht="15.75" customHeight="1">
      <c r="A182" s="155"/>
      <c r="B182" s="155"/>
      <c r="C182" s="156"/>
      <c r="D182" s="156"/>
      <c r="E182" s="156"/>
      <c r="F182" s="156"/>
      <c r="G182" s="156"/>
      <c r="H182" s="1"/>
      <c r="I182" s="4"/>
      <c r="J182" s="4"/>
      <c r="K182" s="4"/>
      <c r="L182" s="4"/>
      <c r="M182" s="4"/>
      <c r="N182" s="4"/>
      <c r="O182" s="4"/>
      <c r="P182" s="4"/>
      <c r="Q182" s="4"/>
      <c r="R182" s="4"/>
      <c r="S182" s="4"/>
      <c r="T182" s="4"/>
      <c r="U182" s="4"/>
      <c r="V182" s="4"/>
      <c r="W182" s="4"/>
      <c r="X182" s="4"/>
      <c r="Y182" s="4"/>
      <c r="Z182" s="4"/>
    </row>
    <row r="183" ht="15.75" customHeight="1">
      <c r="A183" s="155"/>
      <c r="B183" s="155"/>
      <c r="C183" s="156"/>
      <c r="D183" s="156"/>
      <c r="E183" s="156"/>
      <c r="F183" s="156"/>
      <c r="G183" s="156"/>
      <c r="H183" s="1"/>
      <c r="I183" s="4"/>
      <c r="J183" s="4"/>
      <c r="K183" s="4"/>
      <c r="L183" s="4"/>
      <c r="M183" s="4"/>
      <c r="N183" s="4"/>
      <c r="O183" s="4"/>
      <c r="P183" s="4"/>
      <c r="Q183" s="4"/>
      <c r="R183" s="4"/>
      <c r="S183" s="4"/>
      <c r="T183" s="4"/>
      <c r="U183" s="4"/>
      <c r="V183" s="4"/>
      <c r="W183" s="4"/>
      <c r="X183" s="4"/>
      <c r="Y183" s="4"/>
      <c r="Z183" s="4"/>
    </row>
    <row r="184" ht="15.75" customHeight="1">
      <c r="A184" s="155"/>
      <c r="B184" s="155"/>
      <c r="C184" s="156"/>
      <c r="D184" s="156"/>
      <c r="E184" s="156"/>
      <c r="F184" s="156"/>
      <c r="G184" s="156"/>
      <c r="H184" s="1"/>
      <c r="I184" s="4"/>
      <c r="J184" s="4"/>
      <c r="K184" s="4"/>
      <c r="L184" s="4"/>
      <c r="M184" s="4"/>
      <c r="N184" s="4"/>
      <c r="O184" s="4"/>
      <c r="P184" s="4"/>
      <c r="Q184" s="4"/>
      <c r="R184" s="4"/>
      <c r="S184" s="4"/>
      <c r="T184" s="4"/>
      <c r="U184" s="4"/>
      <c r="V184" s="4"/>
      <c r="W184" s="4"/>
      <c r="X184" s="4"/>
      <c r="Y184" s="4"/>
      <c r="Z184" s="4"/>
    </row>
    <row r="185" ht="15.75" customHeight="1">
      <c r="A185" s="155"/>
      <c r="B185" s="155"/>
      <c r="C185" s="156"/>
      <c r="D185" s="156"/>
      <c r="E185" s="156"/>
      <c r="F185" s="156"/>
      <c r="G185" s="156"/>
      <c r="H185" s="1"/>
      <c r="I185" s="4"/>
      <c r="J185" s="4"/>
      <c r="K185" s="4"/>
      <c r="L185" s="4"/>
      <c r="M185" s="4"/>
      <c r="N185" s="4"/>
      <c r="O185" s="4"/>
      <c r="P185" s="4"/>
      <c r="Q185" s="4"/>
      <c r="R185" s="4"/>
      <c r="S185" s="4"/>
      <c r="T185" s="4"/>
      <c r="U185" s="4"/>
      <c r="V185" s="4"/>
      <c r="W185" s="4"/>
      <c r="X185" s="4"/>
      <c r="Y185" s="4"/>
      <c r="Z185" s="4"/>
    </row>
    <row r="186" ht="15.75" customHeight="1">
      <c r="A186" s="155"/>
      <c r="B186" s="155"/>
      <c r="C186" s="156"/>
      <c r="D186" s="156"/>
      <c r="E186" s="156"/>
      <c r="F186" s="156"/>
      <c r="G186" s="156"/>
      <c r="H186" s="1"/>
      <c r="I186" s="4"/>
      <c r="J186" s="4"/>
      <c r="K186" s="4"/>
      <c r="L186" s="4"/>
      <c r="M186" s="4"/>
      <c r="N186" s="4"/>
      <c r="O186" s="4"/>
      <c r="P186" s="4"/>
      <c r="Q186" s="4"/>
      <c r="R186" s="4"/>
      <c r="S186" s="4"/>
      <c r="T186" s="4"/>
      <c r="U186" s="4"/>
      <c r="V186" s="4"/>
      <c r="W186" s="4"/>
      <c r="X186" s="4"/>
      <c r="Y186" s="4"/>
      <c r="Z186" s="4"/>
    </row>
    <row r="187" ht="15.75" customHeight="1">
      <c r="A187" s="155"/>
      <c r="B187" s="155"/>
      <c r="C187" s="156"/>
      <c r="D187" s="156"/>
      <c r="E187" s="156"/>
      <c r="F187" s="156"/>
      <c r="G187" s="156"/>
      <c r="H187" s="1"/>
      <c r="I187" s="4"/>
      <c r="J187" s="4"/>
      <c r="K187" s="4"/>
      <c r="L187" s="4"/>
      <c r="M187" s="4"/>
      <c r="N187" s="4"/>
      <c r="O187" s="4"/>
      <c r="P187" s="4"/>
      <c r="Q187" s="4"/>
      <c r="R187" s="4"/>
      <c r="S187" s="4"/>
      <c r="T187" s="4"/>
      <c r="U187" s="4"/>
      <c r="V187" s="4"/>
      <c r="W187" s="4"/>
      <c r="X187" s="4"/>
      <c r="Y187" s="4"/>
      <c r="Z187" s="4"/>
    </row>
    <row r="188" ht="15.75" customHeight="1">
      <c r="A188" s="155"/>
      <c r="B188" s="155"/>
      <c r="C188" s="156"/>
      <c r="D188" s="156"/>
      <c r="E188" s="156"/>
      <c r="F188" s="156"/>
      <c r="G188" s="156"/>
      <c r="H188" s="1"/>
      <c r="I188" s="4"/>
      <c r="J188" s="4"/>
      <c r="K188" s="4"/>
      <c r="L188" s="4"/>
      <c r="M188" s="4"/>
      <c r="N188" s="4"/>
      <c r="O188" s="4"/>
      <c r="P188" s="4"/>
      <c r="Q188" s="4"/>
      <c r="R188" s="4"/>
      <c r="S188" s="4"/>
      <c r="T188" s="4"/>
      <c r="U188" s="4"/>
      <c r="V188" s="4"/>
      <c r="W188" s="4"/>
      <c r="X188" s="4"/>
      <c r="Y188" s="4"/>
      <c r="Z188" s="4"/>
    </row>
    <row r="189" ht="15.75" customHeight="1">
      <c r="A189" s="155"/>
      <c r="B189" s="155"/>
      <c r="C189" s="156"/>
      <c r="D189" s="156"/>
      <c r="E189" s="156"/>
      <c r="F189" s="156"/>
      <c r="G189" s="156"/>
      <c r="H189" s="1"/>
      <c r="I189" s="4"/>
      <c r="J189" s="4"/>
      <c r="K189" s="4"/>
      <c r="L189" s="4"/>
      <c r="M189" s="4"/>
      <c r="N189" s="4"/>
      <c r="O189" s="4"/>
      <c r="P189" s="4"/>
      <c r="Q189" s="4"/>
      <c r="R189" s="4"/>
      <c r="S189" s="4"/>
      <c r="T189" s="4"/>
      <c r="U189" s="4"/>
      <c r="V189" s="4"/>
      <c r="W189" s="4"/>
      <c r="X189" s="4"/>
      <c r="Y189" s="4"/>
      <c r="Z189" s="4"/>
    </row>
    <row r="190" ht="15.75" customHeight="1">
      <c r="A190" s="155"/>
      <c r="B190" s="155"/>
      <c r="C190" s="156"/>
      <c r="D190" s="156"/>
      <c r="E190" s="156"/>
      <c r="F190" s="156"/>
      <c r="G190" s="156"/>
      <c r="H190" s="1"/>
      <c r="I190" s="4"/>
      <c r="J190" s="4"/>
      <c r="K190" s="4"/>
      <c r="L190" s="4"/>
      <c r="M190" s="4"/>
      <c r="N190" s="4"/>
      <c r="O190" s="4"/>
      <c r="P190" s="4"/>
      <c r="Q190" s="4"/>
      <c r="R190" s="4"/>
      <c r="S190" s="4"/>
      <c r="T190" s="4"/>
      <c r="U190" s="4"/>
      <c r="V190" s="4"/>
      <c r="W190" s="4"/>
      <c r="X190" s="4"/>
      <c r="Y190" s="4"/>
      <c r="Z190" s="4"/>
    </row>
    <row r="191" ht="15.75" customHeight="1">
      <c r="A191" s="155"/>
      <c r="B191" s="155"/>
      <c r="C191" s="156"/>
      <c r="D191" s="156"/>
      <c r="E191" s="156"/>
      <c r="F191" s="156"/>
      <c r="G191" s="156"/>
      <c r="H191" s="1"/>
      <c r="I191" s="4"/>
      <c r="J191" s="4"/>
      <c r="K191" s="4"/>
      <c r="L191" s="4"/>
      <c r="M191" s="4"/>
      <c r="N191" s="4"/>
      <c r="O191" s="4"/>
      <c r="P191" s="4"/>
      <c r="Q191" s="4"/>
      <c r="R191" s="4"/>
      <c r="S191" s="4"/>
      <c r="T191" s="4"/>
      <c r="U191" s="4"/>
      <c r="V191" s="4"/>
      <c r="W191" s="4"/>
      <c r="X191" s="4"/>
      <c r="Y191" s="4"/>
      <c r="Z191" s="4"/>
    </row>
    <row r="192" ht="15.75" customHeight="1">
      <c r="A192" s="155"/>
      <c r="B192" s="155"/>
      <c r="C192" s="156"/>
      <c r="D192" s="156"/>
      <c r="E192" s="156"/>
      <c r="F192" s="156"/>
      <c r="G192" s="156"/>
      <c r="H192" s="1"/>
      <c r="I192" s="4"/>
      <c r="J192" s="4"/>
      <c r="K192" s="4"/>
      <c r="L192" s="4"/>
      <c r="M192" s="4"/>
      <c r="N192" s="4"/>
      <c r="O192" s="4"/>
      <c r="P192" s="4"/>
      <c r="Q192" s="4"/>
      <c r="R192" s="4"/>
      <c r="S192" s="4"/>
      <c r="T192" s="4"/>
      <c r="U192" s="4"/>
      <c r="V192" s="4"/>
      <c r="W192" s="4"/>
      <c r="X192" s="4"/>
      <c r="Y192" s="4"/>
      <c r="Z192" s="4"/>
    </row>
    <row r="193" ht="15.75" customHeight="1">
      <c r="A193" s="155"/>
      <c r="B193" s="155"/>
      <c r="C193" s="156"/>
      <c r="D193" s="156"/>
      <c r="E193" s="156"/>
      <c r="F193" s="156"/>
      <c r="G193" s="156"/>
      <c r="H193" s="1"/>
      <c r="I193" s="4"/>
      <c r="J193" s="4"/>
      <c r="K193" s="4"/>
      <c r="L193" s="4"/>
      <c r="M193" s="4"/>
      <c r="N193" s="4"/>
      <c r="O193" s="4"/>
      <c r="P193" s="4"/>
      <c r="Q193" s="4"/>
      <c r="R193" s="4"/>
      <c r="S193" s="4"/>
      <c r="T193" s="4"/>
      <c r="U193" s="4"/>
      <c r="V193" s="4"/>
      <c r="W193" s="4"/>
      <c r="X193" s="4"/>
      <c r="Y193" s="4"/>
      <c r="Z193" s="4"/>
    </row>
    <row r="194" ht="15.75" customHeight="1">
      <c r="A194" s="155"/>
      <c r="B194" s="155"/>
      <c r="C194" s="156"/>
      <c r="D194" s="156"/>
      <c r="E194" s="156"/>
      <c r="F194" s="156"/>
      <c r="G194" s="156"/>
      <c r="H194" s="1"/>
      <c r="I194" s="4"/>
      <c r="J194" s="4"/>
      <c r="K194" s="4"/>
      <c r="L194" s="4"/>
      <c r="M194" s="4"/>
      <c r="N194" s="4"/>
      <c r="O194" s="4"/>
      <c r="P194" s="4"/>
      <c r="Q194" s="4"/>
      <c r="R194" s="4"/>
      <c r="S194" s="4"/>
      <c r="T194" s="4"/>
      <c r="U194" s="4"/>
      <c r="V194" s="4"/>
      <c r="W194" s="4"/>
      <c r="X194" s="4"/>
      <c r="Y194" s="4"/>
      <c r="Z194" s="4"/>
    </row>
    <row r="195" ht="15.75" customHeight="1">
      <c r="A195" s="155"/>
      <c r="B195" s="155"/>
      <c r="C195" s="156"/>
      <c r="D195" s="156"/>
      <c r="E195" s="156"/>
      <c r="F195" s="156"/>
      <c r="G195" s="156"/>
      <c r="H195" s="1"/>
      <c r="I195" s="4"/>
      <c r="J195" s="4"/>
      <c r="K195" s="4"/>
      <c r="L195" s="4"/>
      <c r="M195" s="4"/>
      <c r="N195" s="4"/>
      <c r="O195" s="4"/>
      <c r="P195" s="4"/>
      <c r="Q195" s="4"/>
      <c r="R195" s="4"/>
      <c r="S195" s="4"/>
      <c r="T195" s="4"/>
      <c r="U195" s="4"/>
      <c r="V195" s="4"/>
      <c r="W195" s="4"/>
      <c r="X195" s="4"/>
      <c r="Y195" s="4"/>
      <c r="Z195" s="4"/>
    </row>
    <row r="196" ht="15.75" customHeight="1">
      <c r="A196" s="155"/>
      <c r="B196" s="155"/>
      <c r="C196" s="156"/>
      <c r="D196" s="156"/>
      <c r="E196" s="156"/>
      <c r="F196" s="156"/>
      <c r="G196" s="156"/>
      <c r="H196" s="1"/>
      <c r="I196" s="4"/>
      <c r="J196" s="4"/>
      <c r="K196" s="4"/>
      <c r="L196" s="4"/>
      <c r="M196" s="4"/>
      <c r="N196" s="4"/>
      <c r="O196" s="4"/>
      <c r="P196" s="4"/>
      <c r="Q196" s="4"/>
      <c r="R196" s="4"/>
      <c r="S196" s="4"/>
      <c r="T196" s="4"/>
      <c r="U196" s="4"/>
      <c r="V196" s="4"/>
      <c r="W196" s="4"/>
      <c r="X196" s="4"/>
      <c r="Y196" s="4"/>
      <c r="Z196" s="4"/>
    </row>
    <row r="197" ht="15.75" customHeight="1">
      <c r="A197" s="155"/>
      <c r="B197" s="155"/>
      <c r="C197" s="156"/>
      <c r="D197" s="156"/>
      <c r="E197" s="156"/>
      <c r="F197" s="156"/>
      <c r="G197" s="156"/>
      <c r="H197" s="1"/>
      <c r="I197" s="4"/>
      <c r="J197" s="4"/>
      <c r="K197" s="4"/>
      <c r="L197" s="4"/>
      <c r="M197" s="4"/>
      <c r="N197" s="4"/>
      <c r="O197" s="4"/>
      <c r="P197" s="4"/>
      <c r="Q197" s="4"/>
      <c r="R197" s="4"/>
      <c r="S197" s="4"/>
      <c r="T197" s="4"/>
      <c r="U197" s="4"/>
      <c r="V197" s="4"/>
      <c r="W197" s="4"/>
      <c r="X197" s="4"/>
      <c r="Y197" s="4"/>
      <c r="Z197" s="4"/>
    </row>
    <row r="198" ht="15.75" customHeight="1">
      <c r="A198" s="155"/>
      <c r="B198" s="155"/>
      <c r="C198" s="156"/>
      <c r="D198" s="156"/>
      <c r="E198" s="156"/>
      <c r="F198" s="156"/>
      <c r="G198" s="156"/>
      <c r="H198" s="1"/>
      <c r="I198" s="4"/>
      <c r="J198" s="4"/>
      <c r="K198" s="4"/>
      <c r="L198" s="4"/>
      <c r="M198" s="4"/>
      <c r="N198" s="4"/>
      <c r="O198" s="4"/>
      <c r="P198" s="4"/>
      <c r="Q198" s="4"/>
      <c r="R198" s="4"/>
      <c r="S198" s="4"/>
      <c r="T198" s="4"/>
      <c r="U198" s="4"/>
      <c r="V198" s="4"/>
      <c r="W198" s="4"/>
      <c r="X198" s="4"/>
      <c r="Y198" s="4"/>
      <c r="Z198" s="4"/>
    </row>
    <row r="199" ht="15.75" customHeight="1">
      <c r="A199" s="155"/>
      <c r="B199" s="155"/>
      <c r="C199" s="156"/>
      <c r="D199" s="156"/>
      <c r="E199" s="156"/>
      <c r="F199" s="156"/>
      <c r="G199" s="156"/>
      <c r="H199" s="1"/>
      <c r="I199" s="4"/>
      <c r="J199" s="4"/>
      <c r="K199" s="4"/>
      <c r="L199" s="4"/>
      <c r="M199" s="4"/>
      <c r="N199" s="4"/>
      <c r="O199" s="4"/>
      <c r="P199" s="4"/>
      <c r="Q199" s="4"/>
      <c r="R199" s="4"/>
      <c r="S199" s="4"/>
      <c r="T199" s="4"/>
      <c r="U199" s="4"/>
      <c r="V199" s="4"/>
      <c r="W199" s="4"/>
      <c r="X199" s="4"/>
      <c r="Y199" s="4"/>
      <c r="Z199" s="4"/>
    </row>
    <row r="200" ht="15.75" customHeight="1">
      <c r="A200" s="155"/>
      <c r="B200" s="155"/>
      <c r="C200" s="156"/>
      <c r="D200" s="156"/>
      <c r="E200" s="156"/>
      <c r="F200" s="156"/>
      <c r="G200" s="156"/>
      <c r="H200" s="1"/>
      <c r="I200" s="4"/>
      <c r="J200" s="4"/>
      <c r="K200" s="4"/>
      <c r="L200" s="4"/>
      <c r="M200" s="4"/>
      <c r="N200" s="4"/>
      <c r="O200" s="4"/>
      <c r="P200" s="4"/>
      <c r="Q200" s="4"/>
      <c r="R200" s="4"/>
      <c r="S200" s="4"/>
      <c r="T200" s="4"/>
      <c r="U200" s="4"/>
      <c r="V200" s="4"/>
      <c r="W200" s="4"/>
      <c r="X200" s="4"/>
      <c r="Y200" s="4"/>
      <c r="Z200" s="4"/>
    </row>
    <row r="201" ht="15.75" customHeight="1">
      <c r="A201" s="155"/>
      <c r="B201" s="155"/>
      <c r="C201" s="156"/>
      <c r="D201" s="156"/>
      <c r="E201" s="156"/>
      <c r="F201" s="156"/>
      <c r="G201" s="156"/>
      <c r="H201" s="1"/>
      <c r="I201" s="4"/>
      <c r="J201" s="4"/>
      <c r="K201" s="4"/>
      <c r="L201" s="4"/>
      <c r="M201" s="4"/>
      <c r="N201" s="4"/>
      <c r="O201" s="4"/>
      <c r="P201" s="4"/>
      <c r="Q201" s="4"/>
      <c r="R201" s="4"/>
      <c r="S201" s="4"/>
      <c r="T201" s="4"/>
      <c r="U201" s="4"/>
      <c r="V201" s="4"/>
      <c r="W201" s="4"/>
      <c r="X201" s="4"/>
      <c r="Y201" s="4"/>
      <c r="Z201" s="4"/>
    </row>
    <row r="202" ht="15.75" customHeight="1">
      <c r="A202" s="155"/>
      <c r="B202" s="155"/>
      <c r="C202" s="156"/>
      <c r="D202" s="156"/>
      <c r="E202" s="156"/>
      <c r="F202" s="156"/>
      <c r="G202" s="156"/>
      <c r="H202" s="1"/>
      <c r="I202" s="4"/>
      <c r="J202" s="4"/>
      <c r="K202" s="4"/>
      <c r="L202" s="4"/>
      <c r="M202" s="4"/>
      <c r="N202" s="4"/>
      <c r="O202" s="4"/>
      <c r="P202" s="4"/>
      <c r="Q202" s="4"/>
      <c r="R202" s="4"/>
      <c r="S202" s="4"/>
      <c r="T202" s="4"/>
      <c r="U202" s="4"/>
      <c r="V202" s="4"/>
      <c r="W202" s="4"/>
      <c r="X202" s="4"/>
      <c r="Y202" s="4"/>
      <c r="Z202" s="4"/>
    </row>
    <row r="203" ht="15.75" customHeight="1">
      <c r="A203" s="155"/>
      <c r="B203" s="155"/>
      <c r="C203" s="156"/>
      <c r="D203" s="156"/>
      <c r="E203" s="156"/>
      <c r="F203" s="156"/>
      <c r="G203" s="156"/>
      <c r="H203" s="1"/>
      <c r="I203" s="4"/>
      <c r="J203" s="4"/>
      <c r="K203" s="4"/>
      <c r="L203" s="4"/>
      <c r="M203" s="4"/>
      <c r="N203" s="4"/>
      <c r="O203" s="4"/>
      <c r="P203" s="4"/>
      <c r="Q203" s="4"/>
      <c r="R203" s="4"/>
      <c r="S203" s="4"/>
      <c r="T203" s="4"/>
      <c r="U203" s="4"/>
      <c r="V203" s="4"/>
      <c r="W203" s="4"/>
      <c r="X203" s="4"/>
      <c r="Y203" s="4"/>
      <c r="Z203" s="4"/>
    </row>
    <row r="204" ht="15.75" customHeight="1">
      <c r="A204" s="155"/>
      <c r="B204" s="155"/>
      <c r="C204" s="156"/>
      <c r="D204" s="156"/>
      <c r="E204" s="156"/>
      <c r="F204" s="156"/>
      <c r="G204" s="156"/>
      <c r="H204" s="1"/>
      <c r="I204" s="4"/>
      <c r="J204" s="4"/>
      <c r="K204" s="4"/>
      <c r="L204" s="4"/>
      <c r="M204" s="4"/>
      <c r="N204" s="4"/>
      <c r="O204" s="4"/>
      <c r="P204" s="4"/>
      <c r="Q204" s="4"/>
      <c r="R204" s="4"/>
      <c r="S204" s="4"/>
      <c r="T204" s="4"/>
      <c r="U204" s="4"/>
      <c r="V204" s="4"/>
      <c r="W204" s="4"/>
      <c r="X204" s="4"/>
      <c r="Y204" s="4"/>
      <c r="Z204" s="4"/>
    </row>
    <row r="205" ht="15.75" customHeight="1">
      <c r="A205" s="155"/>
      <c r="B205" s="155"/>
      <c r="C205" s="156"/>
      <c r="D205" s="156"/>
      <c r="E205" s="156"/>
      <c r="F205" s="156"/>
      <c r="G205" s="156"/>
      <c r="H205" s="1"/>
      <c r="I205" s="4"/>
      <c r="J205" s="4"/>
      <c r="K205" s="4"/>
      <c r="L205" s="4"/>
      <c r="M205" s="4"/>
      <c r="N205" s="4"/>
      <c r="O205" s="4"/>
      <c r="P205" s="4"/>
      <c r="Q205" s="4"/>
      <c r="R205" s="4"/>
      <c r="S205" s="4"/>
      <c r="T205" s="4"/>
      <c r="U205" s="4"/>
      <c r="V205" s="4"/>
      <c r="W205" s="4"/>
      <c r="X205" s="4"/>
      <c r="Y205" s="4"/>
      <c r="Z205" s="4"/>
    </row>
    <row r="206" ht="15.75" customHeight="1">
      <c r="A206" s="155"/>
      <c r="B206" s="155"/>
      <c r="C206" s="156"/>
      <c r="D206" s="156"/>
      <c r="E206" s="156"/>
      <c r="F206" s="156"/>
      <c r="G206" s="156"/>
      <c r="H206" s="1"/>
      <c r="I206" s="4"/>
      <c r="J206" s="4"/>
      <c r="K206" s="4"/>
      <c r="L206" s="4"/>
      <c r="M206" s="4"/>
      <c r="N206" s="4"/>
      <c r="O206" s="4"/>
      <c r="P206" s="4"/>
      <c r="Q206" s="4"/>
      <c r="R206" s="4"/>
      <c r="S206" s="4"/>
      <c r="T206" s="4"/>
      <c r="U206" s="4"/>
      <c r="V206" s="4"/>
      <c r="W206" s="4"/>
      <c r="X206" s="4"/>
      <c r="Y206" s="4"/>
      <c r="Z206" s="4"/>
    </row>
    <row r="207" ht="15.75" customHeight="1">
      <c r="A207" s="155"/>
      <c r="B207" s="155"/>
      <c r="C207" s="156"/>
      <c r="D207" s="156"/>
      <c r="E207" s="156"/>
      <c r="F207" s="156"/>
      <c r="G207" s="156"/>
      <c r="H207" s="1"/>
      <c r="I207" s="4"/>
      <c r="J207" s="4"/>
      <c r="K207" s="4"/>
      <c r="L207" s="4"/>
      <c r="M207" s="4"/>
      <c r="N207" s="4"/>
      <c r="O207" s="4"/>
      <c r="P207" s="4"/>
      <c r="Q207" s="4"/>
      <c r="R207" s="4"/>
      <c r="S207" s="4"/>
      <c r="T207" s="4"/>
      <c r="U207" s="4"/>
      <c r="V207" s="4"/>
      <c r="W207" s="4"/>
      <c r="X207" s="4"/>
      <c r="Y207" s="4"/>
      <c r="Z207" s="4"/>
    </row>
    <row r="208" ht="15.75" customHeight="1">
      <c r="A208" s="155"/>
      <c r="B208" s="155"/>
      <c r="C208" s="156"/>
      <c r="D208" s="156"/>
      <c r="E208" s="156"/>
      <c r="F208" s="156"/>
      <c r="G208" s="156"/>
      <c r="H208" s="1"/>
      <c r="I208" s="4"/>
      <c r="J208" s="4"/>
      <c r="K208" s="4"/>
      <c r="L208" s="4"/>
      <c r="M208" s="4"/>
      <c r="N208" s="4"/>
      <c r="O208" s="4"/>
      <c r="P208" s="4"/>
      <c r="Q208" s="4"/>
      <c r="R208" s="4"/>
      <c r="S208" s="4"/>
      <c r="T208" s="4"/>
      <c r="U208" s="4"/>
      <c r="V208" s="4"/>
      <c r="W208" s="4"/>
      <c r="X208" s="4"/>
      <c r="Y208" s="4"/>
      <c r="Z208" s="4"/>
    </row>
    <row r="209" ht="15.75" customHeight="1">
      <c r="A209" s="155"/>
      <c r="B209" s="155"/>
      <c r="C209" s="156"/>
      <c r="D209" s="156"/>
      <c r="E209" s="156"/>
      <c r="F209" s="156"/>
      <c r="G209" s="156"/>
      <c r="H209" s="1"/>
      <c r="I209" s="4"/>
      <c r="J209" s="4"/>
      <c r="K209" s="4"/>
      <c r="L209" s="4"/>
      <c r="M209" s="4"/>
      <c r="N209" s="4"/>
      <c r="O209" s="4"/>
      <c r="P209" s="4"/>
      <c r="Q209" s="4"/>
      <c r="R209" s="4"/>
      <c r="S209" s="4"/>
      <c r="T209" s="4"/>
      <c r="U209" s="4"/>
      <c r="V209" s="4"/>
      <c r="W209" s="4"/>
      <c r="X209" s="4"/>
      <c r="Y209" s="4"/>
      <c r="Z209" s="4"/>
    </row>
    <row r="210" ht="15.75" customHeight="1">
      <c r="A210" s="155"/>
      <c r="B210" s="155"/>
      <c r="C210" s="156"/>
      <c r="D210" s="156"/>
      <c r="E210" s="156"/>
      <c r="F210" s="156"/>
      <c r="G210" s="156"/>
      <c r="H210" s="1"/>
      <c r="I210" s="4"/>
      <c r="J210" s="4"/>
      <c r="K210" s="4"/>
      <c r="L210" s="4"/>
      <c r="M210" s="4"/>
      <c r="N210" s="4"/>
      <c r="O210" s="4"/>
      <c r="P210" s="4"/>
      <c r="Q210" s="4"/>
      <c r="R210" s="4"/>
      <c r="S210" s="4"/>
      <c r="T210" s="4"/>
      <c r="U210" s="4"/>
      <c r="V210" s="4"/>
      <c r="W210" s="4"/>
      <c r="X210" s="4"/>
      <c r="Y210" s="4"/>
      <c r="Z210" s="4"/>
    </row>
    <row r="211" ht="15.75" customHeight="1">
      <c r="A211" s="155"/>
      <c r="B211" s="155"/>
      <c r="C211" s="156"/>
      <c r="D211" s="156"/>
      <c r="E211" s="156"/>
      <c r="F211" s="156"/>
      <c r="G211" s="156"/>
      <c r="H211" s="1"/>
      <c r="I211" s="4"/>
      <c r="J211" s="4"/>
      <c r="K211" s="4"/>
      <c r="L211" s="4"/>
      <c r="M211" s="4"/>
      <c r="N211" s="4"/>
      <c r="O211" s="4"/>
      <c r="P211" s="4"/>
      <c r="Q211" s="4"/>
      <c r="R211" s="4"/>
      <c r="S211" s="4"/>
      <c r="T211" s="4"/>
      <c r="U211" s="4"/>
      <c r="V211" s="4"/>
      <c r="W211" s="4"/>
      <c r="X211" s="4"/>
      <c r="Y211" s="4"/>
      <c r="Z211" s="4"/>
    </row>
    <row r="212" ht="15.75" customHeight="1">
      <c r="A212" s="155"/>
      <c r="B212" s="155"/>
      <c r="C212" s="156"/>
      <c r="D212" s="156"/>
      <c r="E212" s="156"/>
      <c r="F212" s="156"/>
      <c r="G212" s="156"/>
      <c r="H212" s="1"/>
      <c r="I212" s="4"/>
      <c r="J212" s="4"/>
      <c r="K212" s="4"/>
      <c r="L212" s="4"/>
      <c r="M212" s="4"/>
      <c r="N212" s="4"/>
      <c r="O212" s="4"/>
      <c r="P212" s="4"/>
      <c r="Q212" s="4"/>
      <c r="R212" s="4"/>
      <c r="S212" s="4"/>
      <c r="T212" s="4"/>
      <c r="U212" s="4"/>
      <c r="V212" s="4"/>
      <c r="W212" s="4"/>
      <c r="X212" s="4"/>
      <c r="Y212" s="4"/>
      <c r="Z212" s="4"/>
    </row>
    <row r="213" ht="15.75" customHeight="1">
      <c r="A213" s="155"/>
      <c r="B213" s="155"/>
      <c r="C213" s="156"/>
      <c r="D213" s="156"/>
      <c r="E213" s="156"/>
      <c r="F213" s="156"/>
      <c r="G213" s="156"/>
      <c r="H213" s="1"/>
      <c r="I213" s="4"/>
      <c r="J213" s="4"/>
      <c r="K213" s="4"/>
      <c r="L213" s="4"/>
      <c r="M213" s="4"/>
      <c r="N213" s="4"/>
      <c r="O213" s="4"/>
      <c r="P213" s="4"/>
      <c r="Q213" s="4"/>
      <c r="R213" s="4"/>
      <c r="S213" s="4"/>
      <c r="T213" s="4"/>
      <c r="U213" s="4"/>
      <c r="V213" s="4"/>
      <c r="W213" s="4"/>
      <c r="X213" s="4"/>
      <c r="Y213" s="4"/>
      <c r="Z213" s="4"/>
    </row>
    <row r="214" ht="15.75" customHeight="1">
      <c r="A214" s="155"/>
      <c r="B214" s="155"/>
      <c r="C214" s="156"/>
      <c r="D214" s="156"/>
      <c r="E214" s="156"/>
      <c r="F214" s="156"/>
      <c r="G214" s="156"/>
      <c r="H214" s="1"/>
      <c r="I214" s="4"/>
      <c r="J214" s="4"/>
      <c r="K214" s="4"/>
      <c r="L214" s="4"/>
      <c r="M214" s="4"/>
      <c r="N214" s="4"/>
      <c r="O214" s="4"/>
      <c r="P214" s="4"/>
      <c r="Q214" s="4"/>
      <c r="R214" s="4"/>
      <c r="S214" s="4"/>
      <c r="T214" s="4"/>
      <c r="U214" s="4"/>
      <c r="V214" s="4"/>
      <c r="W214" s="4"/>
      <c r="X214" s="4"/>
      <c r="Y214" s="4"/>
      <c r="Z214" s="4"/>
    </row>
    <row r="215" ht="15.75" customHeight="1">
      <c r="A215" s="155"/>
      <c r="B215" s="155"/>
      <c r="C215" s="156"/>
      <c r="D215" s="156"/>
      <c r="E215" s="156"/>
      <c r="F215" s="156"/>
      <c r="G215" s="156"/>
      <c r="H215" s="1"/>
      <c r="I215" s="4"/>
      <c r="J215" s="4"/>
      <c r="K215" s="4"/>
      <c r="L215" s="4"/>
      <c r="M215" s="4"/>
      <c r="N215" s="4"/>
      <c r="O215" s="4"/>
      <c r="P215" s="4"/>
      <c r="Q215" s="4"/>
      <c r="R215" s="4"/>
      <c r="S215" s="4"/>
      <c r="T215" s="4"/>
      <c r="U215" s="4"/>
      <c r="V215" s="4"/>
      <c r="W215" s="4"/>
      <c r="X215" s="4"/>
      <c r="Y215" s="4"/>
      <c r="Z215" s="4"/>
    </row>
    <row r="216" ht="15.75" customHeight="1">
      <c r="A216" s="155"/>
      <c r="B216" s="155"/>
      <c r="C216" s="156"/>
      <c r="D216" s="156"/>
      <c r="E216" s="156"/>
      <c r="F216" s="156"/>
      <c r="G216" s="156"/>
      <c r="H216" s="1"/>
      <c r="I216" s="4"/>
      <c r="J216" s="4"/>
      <c r="K216" s="4"/>
      <c r="L216" s="4"/>
      <c r="M216" s="4"/>
      <c r="N216" s="4"/>
      <c r="O216" s="4"/>
      <c r="P216" s="4"/>
      <c r="Q216" s="4"/>
      <c r="R216" s="4"/>
      <c r="S216" s="4"/>
      <c r="T216" s="4"/>
      <c r="U216" s="4"/>
      <c r="V216" s="4"/>
      <c r="W216" s="4"/>
      <c r="X216" s="4"/>
      <c r="Y216" s="4"/>
      <c r="Z216" s="4"/>
    </row>
    <row r="217" ht="15.75" customHeight="1">
      <c r="A217" s="155"/>
      <c r="B217" s="155"/>
      <c r="C217" s="156"/>
      <c r="D217" s="156"/>
      <c r="E217" s="156"/>
      <c r="F217" s="156"/>
      <c r="G217" s="156"/>
      <c r="H217" s="1"/>
      <c r="I217" s="4"/>
      <c r="J217" s="4"/>
      <c r="K217" s="4"/>
      <c r="L217" s="4"/>
      <c r="M217" s="4"/>
      <c r="N217" s="4"/>
      <c r="O217" s="4"/>
      <c r="P217" s="4"/>
      <c r="Q217" s="4"/>
      <c r="R217" s="4"/>
      <c r="S217" s="4"/>
      <c r="T217" s="4"/>
      <c r="U217" s="4"/>
      <c r="V217" s="4"/>
      <c r="W217" s="4"/>
      <c r="X217" s="4"/>
      <c r="Y217" s="4"/>
      <c r="Z217" s="4"/>
    </row>
    <row r="218" ht="15.75" customHeight="1">
      <c r="A218" s="155"/>
      <c r="B218" s="155"/>
      <c r="C218" s="156"/>
      <c r="D218" s="156"/>
      <c r="E218" s="156"/>
      <c r="F218" s="156"/>
      <c r="G218" s="156"/>
      <c r="H218" s="1"/>
      <c r="I218" s="4"/>
      <c r="J218" s="4"/>
      <c r="K218" s="4"/>
      <c r="L218" s="4"/>
      <c r="M218" s="4"/>
      <c r="N218" s="4"/>
      <c r="O218" s="4"/>
      <c r="P218" s="4"/>
      <c r="Q218" s="4"/>
      <c r="R218" s="4"/>
      <c r="S218" s="4"/>
      <c r="T218" s="4"/>
      <c r="U218" s="4"/>
      <c r="V218" s="4"/>
      <c r="W218" s="4"/>
      <c r="X218" s="4"/>
      <c r="Y218" s="4"/>
      <c r="Z218" s="4"/>
    </row>
    <row r="219" ht="15.75" customHeight="1">
      <c r="A219" s="155"/>
      <c r="B219" s="155"/>
      <c r="C219" s="156"/>
      <c r="D219" s="156"/>
      <c r="E219" s="156"/>
      <c r="F219" s="156"/>
      <c r="G219" s="156"/>
      <c r="H219" s="1"/>
      <c r="I219" s="4"/>
      <c r="J219" s="4"/>
      <c r="K219" s="4"/>
      <c r="L219" s="4"/>
      <c r="M219" s="4"/>
      <c r="N219" s="4"/>
      <c r="O219" s="4"/>
      <c r="P219" s="4"/>
      <c r="Q219" s="4"/>
      <c r="R219" s="4"/>
      <c r="S219" s="4"/>
      <c r="T219" s="4"/>
      <c r="U219" s="4"/>
      <c r="V219" s="4"/>
      <c r="W219" s="4"/>
      <c r="X219" s="4"/>
      <c r="Y219" s="4"/>
      <c r="Z219" s="4"/>
    </row>
    <row r="220" ht="15.75" customHeight="1">
      <c r="A220" s="155"/>
      <c r="B220" s="155"/>
      <c r="C220" s="156"/>
      <c r="D220" s="156"/>
      <c r="E220" s="156"/>
      <c r="F220" s="156"/>
      <c r="G220" s="156"/>
      <c r="H220" s="1"/>
      <c r="I220" s="4"/>
      <c r="J220" s="4"/>
      <c r="K220" s="4"/>
      <c r="L220" s="4"/>
      <c r="M220" s="4"/>
      <c r="N220" s="4"/>
      <c r="O220" s="4"/>
      <c r="P220" s="4"/>
      <c r="Q220" s="4"/>
      <c r="R220" s="4"/>
      <c r="S220" s="4"/>
      <c r="T220" s="4"/>
      <c r="U220" s="4"/>
      <c r="V220" s="4"/>
      <c r="W220" s="4"/>
      <c r="X220" s="4"/>
      <c r="Y220" s="4"/>
      <c r="Z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8.43"/>
    <col customWidth="1" min="11" max="25" width="8.0"/>
  </cols>
  <sheetData>
    <row r="1">
      <c r="A1" s="155"/>
      <c r="B1" s="155"/>
      <c r="C1" s="155"/>
      <c r="D1" s="155"/>
      <c r="E1" s="156"/>
      <c r="F1" s="156"/>
      <c r="G1" s="156"/>
      <c r="H1" s="156"/>
      <c r="I1" s="1"/>
      <c r="J1" s="4"/>
      <c r="K1" s="4"/>
      <c r="L1" s="4"/>
      <c r="M1" s="4"/>
      <c r="N1" s="4"/>
      <c r="O1" s="4"/>
      <c r="P1" s="4"/>
      <c r="Q1" s="4"/>
      <c r="R1" s="4"/>
      <c r="S1" s="4"/>
      <c r="T1" s="4"/>
      <c r="U1" s="4"/>
      <c r="V1" s="4"/>
      <c r="W1" s="4"/>
      <c r="X1" s="4"/>
      <c r="Y1" s="4"/>
      <c r="Z1" s="4"/>
    </row>
    <row r="2">
      <c r="A2" s="157" t="s">
        <v>5831</v>
      </c>
      <c r="B2" s="57"/>
      <c r="C2" s="57"/>
      <c r="D2" s="57"/>
      <c r="E2" s="57"/>
      <c r="F2" s="57"/>
      <c r="G2" s="57"/>
      <c r="H2" s="57"/>
      <c r="I2" s="58"/>
      <c r="J2" s="4"/>
      <c r="K2" s="4"/>
      <c r="L2" s="4"/>
      <c r="M2" s="4"/>
      <c r="N2" s="4"/>
      <c r="O2" s="4"/>
      <c r="P2" s="4"/>
      <c r="Q2" s="4"/>
      <c r="R2" s="4"/>
      <c r="S2" s="4"/>
      <c r="T2" s="4"/>
      <c r="U2" s="4"/>
      <c r="V2" s="4"/>
      <c r="W2" s="4"/>
      <c r="X2" s="4"/>
      <c r="Y2" s="4"/>
      <c r="Z2" s="4"/>
    </row>
    <row r="3">
      <c r="A3" s="182"/>
      <c r="B3" s="182"/>
      <c r="C3" s="182"/>
      <c r="D3" s="182"/>
      <c r="E3" s="182"/>
      <c r="F3" s="182"/>
      <c r="G3" s="182"/>
      <c r="H3" s="182"/>
      <c r="I3" s="182"/>
      <c r="J3" s="4"/>
      <c r="K3" s="4"/>
      <c r="L3" s="4"/>
      <c r="M3" s="4"/>
      <c r="N3" s="4"/>
      <c r="O3" s="4"/>
      <c r="P3" s="4"/>
      <c r="Q3" s="4"/>
      <c r="R3" s="4"/>
      <c r="S3" s="4"/>
      <c r="T3" s="4"/>
      <c r="U3" s="4"/>
      <c r="V3" s="4"/>
      <c r="W3" s="4"/>
      <c r="X3" s="4"/>
      <c r="Y3" s="4"/>
      <c r="Z3" s="4"/>
    </row>
    <row r="4">
      <c r="A4" s="183" t="s">
        <v>5832</v>
      </c>
      <c r="B4" s="57"/>
      <c r="C4" s="57"/>
      <c r="D4" s="57"/>
      <c r="E4" s="57"/>
      <c r="F4" s="57"/>
      <c r="G4" s="57"/>
      <c r="H4" s="57"/>
      <c r="I4" s="58"/>
      <c r="J4" s="4"/>
      <c r="K4" s="4"/>
      <c r="L4" s="4"/>
      <c r="M4" s="4"/>
      <c r="N4" s="4"/>
      <c r="O4" s="4"/>
      <c r="P4" s="4"/>
      <c r="Q4" s="4"/>
      <c r="R4" s="4"/>
      <c r="S4" s="4"/>
      <c r="T4" s="4"/>
      <c r="U4" s="4"/>
      <c r="V4" s="4"/>
      <c r="W4" s="4"/>
      <c r="X4" s="4"/>
      <c r="Y4" s="4"/>
      <c r="Z4" s="4"/>
    </row>
    <row r="5">
      <c r="A5" s="183" t="s">
        <v>3676</v>
      </c>
      <c r="B5" s="57"/>
      <c r="C5" s="57"/>
      <c r="D5" s="57"/>
      <c r="E5" s="57"/>
      <c r="F5" s="57"/>
      <c r="G5" s="57"/>
      <c r="H5" s="57"/>
      <c r="I5" s="58"/>
      <c r="J5" s="4"/>
      <c r="K5" s="4"/>
      <c r="L5" s="4"/>
      <c r="M5" s="4"/>
      <c r="N5" s="4"/>
      <c r="O5" s="4"/>
      <c r="P5" s="4"/>
      <c r="Q5" s="4"/>
      <c r="R5" s="4"/>
      <c r="S5" s="4"/>
      <c r="T5" s="4"/>
      <c r="U5" s="4"/>
      <c r="V5" s="4"/>
      <c r="W5" s="4"/>
      <c r="X5" s="4"/>
      <c r="Y5" s="4"/>
      <c r="Z5" s="4"/>
    </row>
    <row r="6">
      <c r="A6" s="183" t="s">
        <v>3678</v>
      </c>
      <c r="B6" s="57"/>
      <c r="C6" s="57"/>
      <c r="D6" s="57"/>
      <c r="E6" s="57"/>
      <c r="F6" s="57"/>
      <c r="G6" s="57"/>
      <c r="H6" s="57"/>
      <c r="I6" s="58"/>
      <c r="J6" s="4"/>
      <c r="K6" s="4"/>
      <c r="L6" s="4"/>
      <c r="M6" s="4"/>
      <c r="N6" s="4"/>
      <c r="O6" s="4"/>
      <c r="P6" s="4"/>
      <c r="Q6" s="4"/>
      <c r="R6" s="4"/>
      <c r="S6" s="4"/>
      <c r="T6" s="4"/>
      <c r="U6" s="4"/>
      <c r="V6" s="4"/>
      <c r="W6" s="4"/>
      <c r="X6" s="4"/>
      <c r="Y6" s="4"/>
      <c r="Z6" s="4"/>
    </row>
    <row r="7">
      <c r="A7" s="183" t="s">
        <v>5833</v>
      </c>
      <c r="B7" s="57"/>
      <c r="C7" s="57"/>
      <c r="D7" s="57"/>
      <c r="E7" s="57"/>
      <c r="F7" s="57"/>
      <c r="G7" s="57"/>
      <c r="H7" s="57"/>
      <c r="I7" s="58"/>
      <c r="J7" s="4"/>
      <c r="K7" s="4"/>
      <c r="L7" s="4"/>
      <c r="M7" s="4"/>
      <c r="N7" s="4"/>
      <c r="O7" s="4"/>
      <c r="P7" s="4"/>
      <c r="Q7" s="4"/>
      <c r="R7" s="4"/>
      <c r="S7" s="4"/>
      <c r="T7" s="4"/>
      <c r="U7" s="4"/>
      <c r="V7" s="4"/>
      <c r="W7" s="4"/>
      <c r="X7" s="4"/>
      <c r="Y7" s="4"/>
      <c r="Z7" s="4"/>
    </row>
    <row r="8">
      <c r="A8" s="183" t="s">
        <v>5834</v>
      </c>
      <c r="B8" s="57"/>
      <c r="C8" s="57"/>
      <c r="D8" s="57"/>
      <c r="E8" s="57"/>
      <c r="F8" s="57"/>
      <c r="G8" s="57"/>
      <c r="H8" s="57"/>
      <c r="I8" s="58"/>
      <c r="J8" s="4"/>
      <c r="K8" s="4"/>
      <c r="L8" s="4"/>
      <c r="M8" s="4"/>
      <c r="N8" s="4"/>
      <c r="O8" s="4"/>
      <c r="P8" s="4"/>
      <c r="Q8" s="4"/>
      <c r="R8" s="4"/>
      <c r="S8" s="4"/>
      <c r="T8" s="4"/>
      <c r="U8" s="4"/>
      <c r="V8" s="4"/>
      <c r="W8" s="4"/>
      <c r="X8" s="4"/>
      <c r="Y8" s="4"/>
      <c r="Z8" s="4"/>
    </row>
    <row r="9">
      <c r="A9" s="183" t="s">
        <v>5835</v>
      </c>
      <c r="B9" s="57"/>
      <c r="C9" s="57"/>
      <c r="D9" s="57"/>
      <c r="E9" s="57"/>
      <c r="F9" s="57"/>
      <c r="G9" s="57"/>
      <c r="H9" s="57"/>
      <c r="I9" s="58"/>
      <c r="J9" s="4"/>
      <c r="K9" s="4"/>
      <c r="L9" s="4"/>
      <c r="M9" s="4"/>
      <c r="N9" s="4"/>
      <c r="O9" s="4"/>
      <c r="P9" s="4"/>
      <c r="Q9" s="4"/>
      <c r="R9" s="4"/>
      <c r="S9" s="4"/>
      <c r="T9" s="4"/>
      <c r="U9" s="4"/>
      <c r="V9" s="4"/>
      <c r="W9" s="4"/>
      <c r="X9" s="4"/>
      <c r="Y9" s="4"/>
      <c r="Z9" s="4"/>
    </row>
    <row r="10" ht="64.5" customHeight="1">
      <c r="A10" s="158" t="s">
        <v>5836</v>
      </c>
      <c r="B10" s="57"/>
      <c r="C10" s="57"/>
      <c r="D10" s="57"/>
      <c r="E10" s="57"/>
      <c r="F10" s="57"/>
      <c r="G10" s="57"/>
      <c r="H10" s="57"/>
      <c r="I10" s="58"/>
      <c r="J10" s="4"/>
      <c r="K10" s="4"/>
      <c r="L10" s="4"/>
      <c r="M10" s="4"/>
      <c r="N10" s="4"/>
      <c r="O10" s="4"/>
      <c r="P10" s="4"/>
      <c r="Q10" s="4"/>
      <c r="R10" s="4"/>
      <c r="S10" s="4"/>
      <c r="T10" s="4"/>
      <c r="U10" s="4"/>
      <c r="V10" s="4"/>
      <c r="W10" s="4"/>
      <c r="X10" s="4"/>
      <c r="Y10" s="4"/>
      <c r="Z10" s="4"/>
    </row>
    <row r="11">
      <c r="A11" s="155"/>
      <c r="B11" s="155"/>
      <c r="C11" s="155"/>
      <c r="D11" s="155"/>
      <c r="E11" s="156"/>
      <c r="F11" s="156"/>
      <c r="G11" s="156"/>
      <c r="H11" s="156"/>
      <c r="I11" s="1"/>
      <c r="J11" s="4"/>
      <c r="K11" s="4"/>
      <c r="L11" s="4"/>
      <c r="M11" s="4"/>
      <c r="N11" s="4"/>
      <c r="O11" s="4"/>
      <c r="P11" s="4"/>
      <c r="Q11" s="4"/>
      <c r="R11" s="4"/>
      <c r="S11" s="4"/>
      <c r="T11" s="4"/>
      <c r="U11" s="4"/>
      <c r="V11" s="4"/>
      <c r="W11" s="4"/>
      <c r="X11" s="4"/>
      <c r="Y11" s="4"/>
      <c r="Z11" s="4"/>
    </row>
    <row r="12" ht="38.25" customHeight="1">
      <c r="A12" s="70" t="s">
        <v>3670</v>
      </c>
      <c r="B12" s="70" t="s">
        <v>8</v>
      </c>
      <c r="C12" s="70" t="s">
        <v>3671</v>
      </c>
      <c r="D12" s="70" t="s">
        <v>3672</v>
      </c>
      <c r="E12" s="70" t="s">
        <v>3673</v>
      </c>
      <c r="F12" s="70" t="s">
        <v>3674</v>
      </c>
      <c r="G12" s="714" t="s">
        <v>3684</v>
      </c>
      <c r="H12" s="714" t="s">
        <v>794</v>
      </c>
      <c r="I12" s="714" t="s">
        <v>154</v>
      </c>
      <c r="J12" s="479" t="s">
        <v>155</v>
      </c>
      <c r="K12" s="4"/>
      <c r="L12" s="4"/>
      <c r="M12" s="4"/>
      <c r="N12" s="4"/>
      <c r="O12" s="4"/>
      <c r="P12" s="4"/>
      <c r="Q12" s="4"/>
      <c r="R12" s="4"/>
      <c r="S12" s="4"/>
      <c r="T12" s="4"/>
      <c r="U12" s="4"/>
      <c r="V12" s="4"/>
      <c r="W12" s="4"/>
      <c r="X12" s="4"/>
      <c r="Y12" s="4"/>
      <c r="Z12" s="4"/>
    </row>
    <row r="13" ht="11.25" customHeight="1">
      <c r="A13" s="147" t="s">
        <v>69</v>
      </c>
      <c r="B13" s="81" t="s">
        <v>52</v>
      </c>
      <c r="C13" s="100" t="s">
        <v>5837</v>
      </c>
      <c r="D13" s="81" t="s">
        <v>5838</v>
      </c>
      <c r="E13" s="469">
        <v>45429.0</v>
      </c>
      <c r="F13" s="88" t="s">
        <v>5839</v>
      </c>
      <c r="G13" s="81" t="s">
        <v>3697</v>
      </c>
      <c r="H13" s="221">
        <v>100.0</v>
      </c>
      <c r="I13" s="221">
        <v>50.0</v>
      </c>
      <c r="J13" s="147" t="s">
        <v>69</v>
      </c>
      <c r="K13" s="97"/>
      <c r="L13" s="97"/>
      <c r="M13" s="97"/>
      <c r="N13" s="97"/>
      <c r="O13" s="97"/>
      <c r="P13" s="97"/>
      <c r="Q13" s="97"/>
      <c r="R13" s="97"/>
      <c r="S13" s="97"/>
      <c r="T13" s="97"/>
      <c r="U13" s="97"/>
      <c r="V13" s="97"/>
      <c r="W13" s="97"/>
      <c r="X13" s="97"/>
      <c r="Y13" s="97"/>
      <c r="Z13" s="97"/>
    </row>
    <row r="14" ht="11.25" customHeight="1">
      <c r="A14" s="176" t="s">
        <v>5840</v>
      </c>
      <c r="B14" s="101" t="s">
        <v>52</v>
      </c>
      <c r="C14" s="147" t="s">
        <v>5841</v>
      </c>
      <c r="D14" s="81" t="s">
        <v>5842</v>
      </c>
      <c r="E14" s="81" t="s">
        <v>5843</v>
      </c>
      <c r="F14" s="88" t="s">
        <v>5844</v>
      </c>
      <c r="G14" s="101" t="s">
        <v>3705</v>
      </c>
      <c r="H14" s="221">
        <v>100.0</v>
      </c>
      <c r="I14" s="221">
        <v>10.0</v>
      </c>
      <c r="J14" s="176" t="s">
        <v>5840</v>
      </c>
      <c r="K14" s="97"/>
      <c r="L14" s="97"/>
      <c r="M14" s="97"/>
      <c r="N14" s="97"/>
      <c r="O14" s="97"/>
      <c r="P14" s="97"/>
      <c r="Q14" s="97"/>
      <c r="R14" s="97"/>
      <c r="S14" s="97"/>
      <c r="T14" s="97"/>
      <c r="U14" s="97"/>
      <c r="V14" s="97"/>
      <c r="W14" s="97"/>
      <c r="X14" s="97"/>
      <c r="Y14" s="97"/>
      <c r="Z14" s="97"/>
    </row>
    <row r="15" ht="11.25" customHeight="1">
      <c r="A15" s="176" t="s">
        <v>5840</v>
      </c>
      <c r="B15" s="101" t="s">
        <v>52</v>
      </c>
      <c r="C15" s="147" t="s">
        <v>5837</v>
      </c>
      <c r="D15" s="81" t="s">
        <v>5845</v>
      </c>
      <c r="E15" s="475" t="s">
        <v>5846</v>
      </c>
      <c r="F15" s="140" t="s">
        <v>5839</v>
      </c>
      <c r="G15" s="101" t="s">
        <v>3705</v>
      </c>
      <c r="H15" s="221">
        <v>100.0</v>
      </c>
      <c r="I15" s="365">
        <v>10.0</v>
      </c>
      <c r="J15" s="176" t="s">
        <v>5840</v>
      </c>
      <c r="K15" s="97"/>
      <c r="L15" s="97"/>
      <c r="M15" s="97"/>
      <c r="N15" s="97"/>
      <c r="O15" s="97"/>
      <c r="P15" s="97"/>
      <c r="Q15" s="97"/>
      <c r="R15" s="97"/>
      <c r="S15" s="97"/>
      <c r="T15" s="97"/>
      <c r="U15" s="97"/>
      <c r="V15" s="97"/>
      <c r="W15" s="97"/>
      <c r="X15" s="97"/>
      <c r="Y15" s="97"/>
      <c r="Z15" s="97"/>
    </row>
    <row r="16" ht="11.25" customHeight="1">
      <c r="A16" s="187" t="s">
        <v>75</v>
      </c>
      <c r="B16" s="323" t="s">
        <v>52</v>
      </c>
      <c r="C16" s="100" t="s">
        <v>5847</v>
      </c>
      <c r="D16" s="81" t="s">
        <v>5838</v>
      </c>
      <c r="E16" s="715">
        <v>45725.0</v>
      </c>
      <c r="F16" s="88" t="s">
        <v>5848</v>
      </c>
      <c r="G16" s="81" t="s">
        <v>3697</v>
      </c>
      <c r="H16" s="221">
        <v>100.0</v>
      </c>
      <c r="I16" s="221">
        <v>60.0</v>
      </c>
      <c r="J16" s="187" t="s">
        <v>75</v>
      </c>
      <c r="K16" s="97"/>
      <c r="L16" s="97"/>
      <c r="M16" s="97"/>
      <c r="N16" s="97"/>
      <c r="O16" s="97"/>
      <c r="P16" s="97"/>
      <c r="Q16" s="97"/>
      <c r="R16" s="97"/>
      <c r="S16" s="97"/>
      <c r="T16" s="97"/>
      <c r="U16" s="97"/>
      <c r="V16" s="97"/>
      <c r="W16" s="97"/>
      <c r="X16" s="97"/>
      <c r="Y16" s="97"/>
      <c r="Z16" s="97"/>
    </row>
    <row r="17" ht="11.25" customHeight="1">
      <c r="A17" s="187" t="s">
        <v>3706</v>
      </c>
      <c r="B17" s="51" t="s">
        <v>52</v>
      </c>
      <c r="C17" s="187" t="s">
        <v>5841</v>
      </c>
      <c r="D17" s="51" t="s">
        <v>5842</v>
      </c>
      <c r="E17" s="716">
        <v>45360.0</v>
      </c>
      <c r="F17" s="189" t="s">
        <v>5844</v>
      </c>
      <c r="G17" s="51" t="s">
        <v>3705</v>
      </c>
      <c r="H17" s="285">
        <v>100.0</v>
      </c>
      <c r="I17" s="285">
        <v>10.0</v>
      </c>
      <c r="J17" s="187" t="s">
        <v>3706</v>
      </c>
      <c r="K17" s="97"/>
      <c r="L17" s="97"/>
      <c r="M17" s="97"/>
      <c r="N17" s="97"/>
      <c r="O17" s="97"/>
      <c r="P17" s="97"/>
      <c r="Q17" s="97"/>
      <c r="R17" s="97"/>
      <c r="S17" s="97"/>
      <c r="T17" s="97"/>
      <c r="U17" s="97"/>
      <c r="V17" s="97"/>
      <c r="W17" s="97"/>
      <c r="X17" s="97"/>
      <c r="Y17" s="97"/>
      <c r="Z17" s="97"/>
    </row>
    <row r="18" ht="11.25" customHeight="1">
      <c r="A18" s="187" t="s">
        <v>3706</v>
      </c>
      <c r="B18" s="81" t="s">
        <v>52</v>
      </c>
      <c r="C18" s="190" t="s">
        <v>5837</v>
      </c>
      <c r="D18" s="323" t="s">
        <v>5849</v>
      </c>
      <c r="E18" s="81" t="s">
        <v>5850</v>
      </c>
      <c r="F18" s="219" t="s">
        <v>5839</v>
      </c>
      <c r="G18" s="323" t="s">
        <v>5851</v>
      </c>
      <c r="H18" s="324">
        <v>50.0</v>
      </c>
      <c r="I18" s="324">
        <v>10.0</v>
      </c>
      <c r="J18" s="187" t="s">
        <v>3706</v>
      </c>
      <c r="K18" s="97"/>
      <c r="L18" s="97"/>
      <c r="M18" s="97"/>
      <c r="N18" s="97"/>
      <c r="O18" s="97"/>
      <c r="P18" s="97"/>
      <c r="Q18" s="97"/>
      <c r="R18" s="97"/>
      <c r="S18" s="97"/>
      <c r="T18" s="97"/>
      <c r="U18" s="97"/>
      <c r="V18" s="97"/>
      <c r="W18" s="97"/>
      <c r="X18" s="97"/>
      <c r="Y18" s="97"/>
      <c r="Z18" s="97"/>
    </row>
    <row r="19" ht="11.25" customHeight="1">
      <c r="A19" s="187" t="s">
        <v>5852</v>
      </c>
      <c r="B19" s="51" t="s">
        <v>52</v>
      </c>
      <c r="C19" s="187" t="s">
        <v>5841</v>
      </c>
      <c r="D19" s="51" t="s">
        <v>5842</v>
      </c>
      <c r="E19" s="716">
        <v>45360.0</v>
      </c>
      <c r="F19" s="189" t="s">
        <v>5844</v>
      </c>
      <c r="G19" s="51" t="s">
        <v>3705</v>
      </c>
      <c r="H19" s="285">
        <v>100.0</v>
      </c>
      <c r="I19" s="285">
        <v>10.0</v>
      </c>
      <c r="J19" s="187" t="s">
        <v>5852</v>
      </c>
      <c r="K19" s="97"/>
      <c r="L19" s="97"/>
      <c r="M19" s="97"/>
      <c r="N19" s="97"/>
      <c r="O19" s="97"/>
      <c r="P19" s="97"/>
      <c r="Q19" s="97"/>
      <c r="R19" s="97"/>
      <c r="S19" s="97"/>
      <c r="T19" s="97"/>
      <c r="U19" s="97"/>
      <c r="V19" s="97"/>
      <c r="W19" s="97"/>
      <c r="X19" s="97"/>
      <c r="Y19" s="97"/>
      <c r="Z19" s="97"/>
    </row>
    <row r="20" ht="11.25" customHeight="1">
      <c r="A20" s="187" t="s">
        <v>5852</v>
      </c>
      <c r="B20" s="51" t="s">
        <v>52</v>
      </c>
      <c r="C20" s="187" t="s">
        <v>5837</v>
      </c>
      <c r="D20" s="51" t="s">
        <v>5845</v>
      </c>
      <c r="E20" s="717">
        <v>45429.0</v>
      </c>
      <c r="F20" s="718" t="s">
        <v>5839</v>
      </c>
      <c r="G20" s="288" t="s">
        <v>3705</v>
      </c>
      <c r="H20" s="719" t="s">
        <v>5853</v>
      </c>
      <c r="I20" s="543">
        <v>10.0</v>
      </c>
      <c r="J20" s="187" t="s">
        <v>5852</v>
      </c>
      <c r="K20" s="97"/>
      <c r="L20" s="97"/>
      <c r="M20" s="97"/>
      <c r="N20" s="97"/>
      <c r="O20" s="97"/>
      <c r="P20" s="97"/>
      <c r="Q20" s="97"/>
      <c r="R20" s="97"/>
      <c r="S20" s="97"/>
      <c r="T20" s="97"/>
      <c r="U20" s="97"/>
      <c r="V20" s="97"/>
      <c r="W20" s="97"/>
      <c r="X20" s="97"/>
      <c r="Y20" s="97"/>
      <c r="Z20" s="97"/>
    </row>
    <row r="21" ht="11.25" customHeight="1">
      <c r="A21" s="354" t="s">
        <v>5854</v>
      </c>
      <c r="B21" s="172" t="s">
        <v>52</v>
      </c>
      <c r="C21" s="354" t="s">
        <v>5837</v>
      </c>
      <c r="D21" s="172" t="s">
        <v>5849</v>
      </c>
      <c r="E21" s="720">
        <v>45429.0</v>
      </c>
      <c r="F21" s="224" t="s">
        <v>5855</v>
      </c>
      <c r="G21" s="172" t="s">
        <v>3697</v>
      </c>
      <c r="H21" s="317">
        <v>100.0</v>
      </c>
      <c r="I21" s="376">
        <v>10.0</v>
      </c>
      <c r="J21" s="354" t="s">
        <v>5854</v>
      </c>
      <c r="K21" s="97"/>
      <c r="L21" s="97"/>
      <c r="M21" s="97"/>
      <c r="N21" s="97"/>
      <c r="O21" s="97"/>
      <c r="P21" s="97"/>
      <c r="Q21" s="97"/>
      <c r="R21" s="97"/>
      <c r="S21" s="97"/>
      <c r="T21" s="97"/>
      <c r="U21" s="97"/>
      <c r="V21" s="97"/>
      <c r="W21" s="97"/>
      <c r="X21" s="97"/>
      <c r="Y21" s="97"/>
      <c r="Z21" s="97"/>
    </row>
    <row r="22" ht="11.25" customHeight="1">
      <c r="A22" s="187" t="s">
        <v>82</v>
      </c>
      <c r="B22" s="51" t="s">
        <v>52</v>
      </c>
      <c r="C22" s="187" t="s">
        <v>5841</v>
      </c>
      <c r="D22" s="51" t="s">
        <v>5842</v>
      </c>
      <c r="E22" s="716">
        <v>45360.0</v>
      </c>
      <c r="F22" s="189" t="s">
        <v>5844</v>
      </c>
      <c r="G22" s="51" t="s">
        <v>3705</v>
      </c>
      <c r="H22" s="285">
        <v>100.0</v>
      </c>
      <c r="I22" s="285">
        <v>10.0</v>
      </c>
      <c r="J22" s="187" t="s">
        <v>82</v>
      </c>
      <c r="K22" s="97"/>
      <c r="L22" s="97"/>
      <c r="M22" s="97"/>
      <c r="N22" s="97"/>
      <c r="O22" s="97"/>
      <c r="P22" s="97"/>
      <c r="Q22" s="97"/>
      <c r="R22" s="97"/>
      <c r="S22" s="97"/>
      <c r="T22" s="97"/>
      <c r="U22" s="97"/>
      <c r="V22" s="97"/>
      <c r="W22" s="97"/>
      <c r="X22" s="97"/>
      <c r="Y22" s="97"/>
      <c r="Z22" s="97"/>
    </row>
    <row r="23" ht="11.25" customHeight="1">
      <c r="A23" s="187" t="s">
        <v>82</v>
      </c>
      <c r="B23" s="51" t="s">
        <v>52</v>
      </c>
      <c r="C23" s="187" t="s">
        <v>5837</v>
      </c>
      <c r="D23" s="51" t="s">
        <v>5845</v>
      </c>
      <c r="E23" s="717">
        <v>45429.0</v>
      </c>
      <c r="F23" s="718" t="s">
        <v>5839</v>
      </c>
      <c r="G23" s="288" t="s">
        <v>3705</v>
      </c>
      <c r="H23" s="719" t="s">
        <v>5853</v>
      </c>
      <c r="I23" s="543">
        <v>10.0</v>
      </c>
      <c r="J23" s="187" t="s">
        <v>82</v>
      </c>
      <c r="K23" s="97"/>
      <c r="L23" s="97"/>
      <c r="M23" s="97"/>
      <c r="N23" s="97"/>
      <c r="O23" s="97"/>
      <c r="P23" s="97"/>
      <c r="Q23" s="97"/>
      <c r="R23" s="97"/>
      <c r="S23" s="97"/>
      <c r="T23" s="97"/>
      <c r="U23" s="97"/>
      <c r="V23" s="97"/>
      <c r="W23" s="97"/>
      <c r="X23" s="97"/>
      <c r="Y23" s="97"/>
      <c r="Z23" s="97"/>
    </row>
    <row r="24" ht="11.25" customHeight="1">
      <c r="A24" s="100" t="s">
        <v>2977</v>
      </c>
      <c r="B24" s="81" t="s">
        <v>89</v>
      </c>
      <c r="C24" s="100" t="s">
        <v>5837</v>
      </c>
      <c r="D24" s="81" t="s">
        <v>5856</v>
      </c>
      <c r="E24" s="81" t="s">
        <v>4980</v>
      </c>
      <c r="F24" s="88" t="s">
        <v>5839</v>
      </c>
      <c r="G24" s="81" t="s">
        <v>3689</v>
      </c>
      <c r="H24" s="221">
        <v>50.0</v>
      </c>
      <c r="I24" s="221">
        <v>50.0</v>
      </c>
      <c r="J24" s="95" t="s">
        <v>2977</v>
      </c>
      <c r="K24" s="97"/>
      <c r="L24" s="97"/>
      <c r="M24" s="97"/>
      <c r="N24" s="97"/>
      <c r="O24" s="97"/>
      <c r="P24" s="97"/>
      <c r="Q24" s="97"/>
      <c r="R24" s="97"/>
      <c r="S24" s="97"/>
      <c r="T24" s="97"/>
      <c r="U24" s="97"/>
      <c r="V24" s="97"/>
      <c r="W24" s="97"/>
      <c r="X24" s="97"/>
      <c r="Y24" s="97"/>
      <c r="Z24" s="97"/>
    </row>
    <row r="25" ht="11.25" customHeight="1">
      <c r="A25" s="93" t="s">
        <v>113</v>
      </c>
      <c r="B25" s="81" t="s">
        <v>5857</v>
      </c>
      <c r="C25" s="100" t="s">
        <v>5858</v>
      </c>
      <c r="D25" s="81" t="s">
        <v>5856</v>
      </c>
      <c r="E25" s="633">
        <v>45360.0</v>
      </c>
      <c r="F25" s="88" t="s">
        <v>5859</v>
      </c>
      <c r="G25" s="81" t="s">
        <v>5860</v>
      </c>
      <c r="H25" s="221">
        <v>200.0</v>
      </c>
      <c r="I25" s="221">
        <v>200.0</v>
      </c>
      <c r="J25" s="93" t="s">
        <v>113</v>
      </c>
      <c r="K25" s="97"/>
      <c r="L25" s="97"/>
      <c r="M25" s="97"/>
      <c r="N25" s="97"/>
      <c r="O25" s="97"/>
      <c r="P25" s="97"/>
      <c r="Q25" s="97"/>
      <c r="R25" s="97"/>
      <c r="S25" s="97"/>
      <c r="T25" s="97"/>
      <c r="U25" s="97"/>
      <c r="V25" s="97"/>
      <c r="W25" s="97"/>
      <c r="X25" s="97"/>
      <c r="Y25" s="97"/>
      <c r="Z25" s="97"/>
    </row>
    <row r="26" ht="11.25" customHeight="1">
      <c r="A26" s="51"/>
      <c r="B26" s="51"/>
      <c r="C26" s="187"/>
      <c r="D26" s="51"/>
      <c r="E26" s="717"/>
      <c r="F26" s="718"/>
      <c r="G26" s="288"/>
      <c r="H26" s="288"/>
      <c r="I26" s="557"/>
      <c r="J26" s="51"/>
      <c r="K26" s="97"/>
      <c r="L26" s="97"/>
      <c r="M26" s="97"/>
      <c r="N26" s="97"/>
      <c r="O26" s="97"/>
      <c r="P26" s="97"/>
      <c r="Q26" s="97"/>
      <c r="R26" s="97"/>
      <c r="S26" s="97"/>
      <c r="T26" s="97"/>
      <c r="U26" s="97"/>
      <c r="V26" s="97"/>
      <c r="W26" s="97"/>
      <c r="X26" s="97"/>
      <c r="Y26" s="97"/>
      <c r="Z26" s="97"/>
    </row>
    <row r="27" ht="11.25" customHeight="1">
      <c r="A27" s="51"/>
      <c r="B27" s="51"/>
      <c r="C27" s="187"/>
      <c r="D27" s="51"/>
      <c r="E27" s="717"/>
      <c r="F27" s="718"/>
      <c r="G27" s="288"/>
      <c r="H27" s="288"/>
      <c r="I27" s="557"/>
      <c r="J27" s="51"/>
      <c r="K27" s="97"/>
      <c r="L27" s="97"/>
      <c r="M27" s="97"/>
      <c r="N27" s="97"/>
      <c r="O27" s="97"/>
      <c r="P27" s="97"/>
      <c r="Q27" s="97"/>
      <c r="R27" s="97"/>
      <c r="S27" s="97"/>
      <c r="T27" s="97"/>
      <c r="U27" s="97"/>
      <c r="V27" s="97"/>
      <c r="W27" s="97"/>
      <c r="X27" s="97"/>
      <c r="Y27" s="97"/>
      <c r="Z27" s="97"/>
    </row>
    <row r="28" ht="11.25" customHeight="1">
      <c r="A28" s="51"/>
      <c r="B28" s="51"/>
      <c r="C28" s="187"/>
      <c r="D28" s="51"/>
      <c r="E28" s="717"/>
      <c r="F28" s="718"/>
      <c r="G28" s="288"/>
      <c r="H28" s="288"/>
      <c r="I28" s="557"/>
      <c r="J28" s="51"/>
      <c r="K28" s="97"/>
      <c r="L28" s="97"/>
      <c r="M28" s="97"/>
      <c r="N28" s="97"/>
      <c r="O28" s="97"/>
      <c r="P28" s="97"/>
      <c r="Q28" s="97"/>
      <c r="R28" s="97"/>
      <c r="S28" s="97"/>
      <c r="T28" s="97"/>
      <c r="U28" s="97"/>
      <c r="V28" s="97"/>
      <c r="W28" s="97"/>
      <c r="X28" s="97"/>
      <c r="Y28" s="97"/>
      <c r="Z28" s="97"/>
    </row>
    <row r="29" ht="11.25" customHeight="1">
      <c r="A29" s="51"/>
      <c r="B29" s="51"/>
      <c r="C29" s="187"/>
      <c r="D29" s="51"/>
      <c r="E29" s="717"/>
      <c r="F29" s="718"/>
      <c r="G29" s="288"/>
      <c r="H29" s="288"/>
      <c r="I29" s="557"/>
      <c r="J29" s="51"/>
      <c r="K29" s="97"/>
      <c r="L29" s="97"/>
      <c r="M29" s="97"/>
      <c r="N29" s="97"/>
      <c r="O29" s="97"/>
      <c r="P29" s="97"/>
      <c r="Q29" s="97"/>
      <c r="R29" s="97"/>
      <c r="S29" s="97"/>
      <c r="T29" s="97"/>
      <c r="U29" s="97"/>
      <c r="V29" s="97"/>
      <c r="W29" s="97"/>
      <c r="X29" s="97"/>
      <c r="Y29" s="97"/>
      <c r="Z29" s="97"/>
    </row>
    <row r="30" ht="11.25" customHeight="1">
      <c r="A30" s="378"/>
      <c r="B30" s="172"/>
      <c r="C30" s="171"/>
      <c r="D30" s="171"/>
      <c r="E30" s="172"/>
      <c r="F30" s="173"/>
      <c r="G30" s="173"/>
      <c r="H30" s="173"/>
      <c r="I30" s="509"/>
      <c r="J30" s="92"/>
      <c r="K30" s="97"/>
      <c r="L30" s="97"/>
      <c r="M30" s="97"/>
      <c r="N30" s="97"/>
      <c r="O30" s="97"/>
      <c r="P30" s="97"/>
      <c r="Q30" s="97"/>
      <c r="R30" s="97"/>
      <c r="S30" s="97"/>
      <c r="T30" s="97"/>
      <c r="U30" s="97"/>
      <c r="V30" s="97"/>
      <c r="W30" s="97"/>
      <c r="X30" s="97"/>
      <c r="Y30" s="97"/>
      <c r="Z30" s="97"/>
    </row>
    <row r="31" ht="15.75" customHeight="1">
      <c r="A31" s="177" t="s">
        <v>118</v>
      </c>
      <c r="B31" s="155"/>
      <c r="C31" s="155"/>
      <c r="D31" s="155"/>
      <c r="E31" s="156"/>
      <c r="F31" s="156"/>
      <c r="G31" s="1"/>
      <c r="H31" s="1"/>
      <c r="I31" s="512">
        <f>SUM(I13:I30)</f>
        <v>450</v>
      </c>
      <c r="J31" s="4"/>
      <c r="K31" s="4"/>
      <c r="L31" s="4"/>
      <c r="M31" s="4"/>
      <c r="N31" s="4"/>
      <c r="O31" s="4"/>
      <c r="P31" s="4"/>
      <c r="Q31" s="4"/>
      <c r="R31" s="4"/>
      <c r="S31" s="4"/>
      <c r="T31" s="4"/>
      <c r="U31" s="4"/>
      <c r="V31" s="4"/>
      <c r="W31" s="4"/>
      <c r="X31" s="4"/>
      <c r="Y31" s="4"/>
      <c r="Z31" s="4"/>
    </row>
    <row r="32" ht="15.75" customHeight="1">
      <c r="A32" s="1"/>
      <c r="B32" s="155"/>
      <c r="C32" s="155"/>
      <c r="D32" s="155"/>
      <c r="E32" s="156"/>
      <c r="F32" s="156"/>
      <c r="G32" s="156"/>
      <c r="H32" s="156"/>
      <c r="I32" s="1"/>
      <c r="J32" s="4"/>
      <c r="K32" s="4"/>
      <c r="L32" s="4"/>
      <c r="M32" s="4"/>
      <c r="N32" s="4"/>
      <c r="O32" s="4"/>
      <c r="P32" s="4"/>
      <c r="Q32" s="4"/>
      <c r="R32" s="4"/>
      <c r="S32" s="4"/>
      <c r="T32" s="4"/>
      <c r="U32" s="4"/>
      <c r="V32" s="4"/>
      <c r="W32" s="4"/>
      <c r="X32" s="4"/>
      <c r="Y32" s="4"/>
      <c r="Z32" s="4"/>
    </row>
    <row r="33" ht="15.75" customHeight="1">
      <c r="A33" s="155"/>
      <c r="B33" s="156"/>
      <c r="C33" s="156"/>
      <c r="D33" s="156"/>
      <c r="E33" s="156"/>
      <c r="F33" s="156"/>
      <c r="G33" s="1"/>
      <c r="H33" s="4"/>
      <c r="I33" s="4"/>
      <c r="J33" s="4"/>
      <c r="K33" s="4"/>
      <c r="L33" s="4"/>
      <c r="M33" s="4"/>
      <c r="N33" s="4"/>
      <c r="O33" s="4"/>
      <c r="P33" s="4"/>
      <c r="Q33" s="4"/>
      <c r="R33" s="4"/>
      <c r="S33" s="4"/>
      <c r="T33" s="4"/>
      <c r="U33" s="4"/>
      <c r="V33" s="4"/>
      <c r="W33" s="4"/>
      <c r="X33" s="4"/>
      <c r="Y33" s="4"/>
      <c r="Z33" s="4"/>
    </row>
    <row r="34" ht="15.75" customHeight="1">
      <c r="A34" s="513" t="s">
        <v>742</v>
      </c>
      <c r="B34" s="154"/>
      <c r="C34" s="154"/>
      <c r="D34" s="154"/>
      <c r="E34" s="154"/>
      <c r="F34" s="154"/>
      <c r="G34" s="154"/>
      <c r="H34" s="154"/>
      <c r="I34" s="154"/>
      <c r="J34" s="4"/>
      <c r="K34" s="4"/>
      <c r="L34" s="4"/>
      <c r="M34" s="4"/>
      <c r="N34" s="4"/>
      <c r="O34" s="4"/>
      <c r="P34" s="4"/>
      <c r="Q34" s="4"/>
      <c r="R34" s="4"/>
      <c r="S34" s="4"/>
      <c r="T34" s="4"/>
      <c r="U34" s="4"/>
      <c r="V34" s="4"/>
      <c r="W34" s="4"/>
      <c r="X34" s="4"/>
      <c r="Y34" s="4"/>
      <c r="Z34" s="4"/>
    </row>
    <row r="35" ht="15.75" customHeight="1">
      <c r="A35" s="155"/>
      <c r="B35" s="155"/>
      <c r="C35" s="155"/>
      <c r="D35" s="155"/>
      <c r="E35" s="156"/>
      <c r="F35" s="156"/>
      <c r="G35" s="156"/>
      <c r="H35" s="156"/>
      <c r="I35" s="1"/>
      <c r="J35" s="4"/>
      <c r="K35" s="4"/>
      <c r="L35" s="4"/>
      <c r="M35" s="4"/>
      <c r="N35" s="4"/>
      <c r="O35" s="4"/>
      <c r="P35" s="4"/>
      <c r="Q35" s="4"/>
      <c r="R35" s="4"/>
      <c r="S35" s="4"/>
      <c r="T35" s="4"/>
      <c r="U35" s="4"/>
      <c r="V35" s="4"/>
      <c r="W35" s="4"/>
      <c r="X35" s="4"/>
      <c r="Y35" s="4"/>
      <c r="Z35" s="4"/>
    </row>
    <row r="36" ht="15.75" customHeight="1">
      <c r="A36" s="155"/>
      <c r="B36" s="155"/>
      <c r="C36" s="155"/>
      <c r="D36" s="155"/>
      <c r="E36" s="156"/>
      <c r="F36" s="156"/>
      <c r="G36" s="156"/>
      <c r="H36" s="156"/>
      <c r="I36" s="1"/>
      <c r="J36" s="4"/>
      <c r="K36" s="4"/>
      <c r="L36" s="4"/>
      <c r="M36" s="4"/>
      <c r="N36" s="4"/>
      <c r="O36" s="4"/>
      <c r="P36" s="4"/>
      <c r="Q36" s="4"/>
      <c r="R36" s="4"/>
      <c r="S36" s="4"/>
      <c r="T36" s="4"/>
      <c r="U36" s="4"/>
      <c r="V36" s="4"/>
      <c r="W36" s="4"/>
      <c r="X36" s="4"/>
      <c r="Y36" s="4"/>
      <c r="Z36" s="4"/>
    </row>
    <row r="37" ht="15.75" customHeight="1">
      <c r="A37" s="155"/>
      <c r="B37" s="155"/>
      <c r="C37" s="155"/>
      <c r="D37" s="155"/>
      <c r="E37" s="156"/>
      <c r="F37" s="156"/>
      <c r="G37" s="156"/>
      <c r="H37" s="156"/>
      <c r="I37" s="1"/>
      <c r="J37" s="4"/>
      <c r="K37" s="4"/>
      <c r="L37" s="4"/>
      <c r="M37" s="4"/>
      <c r="N37" s="4"/>
      <c r="O37" s="4"/>
      <c r="P37" s="4"/>
      <c r="Q37" s="4"/>
      <c r="R37" s="4"/>
      <c r="S37" s="4"/>
      <c r="T37" s="4"/>
      <c r="U37" s="4"/>
      <c r="V37" s="4"/>
      <c r="W37" s="4"/>
      <c r="X37" s="4"/>
      <c r="Y37" s="4"/>
      <c r="Z37" s="4"/>
    </row>
    <row r="38" ht="15.75" customHeight="1">
      <c r="A38" s="155"/>
      <c r="B38" s="155"/>
      <c r="C38" s="155"/>
      <c r="D38" s="155"/>
      <c r="E38" s="156"/>
      <c r="F38" s="156"/>
      <c r="G38" s="156"/>
      <c r="H38" s="156"/>
      <c r="I38" s="1"/>
      <c r="J38" s="4"/>
      <c r="K38" s="4"/>
      <c r="L38" s="4"/>
      <c r="M38" s="4"/>
      <c r="N38" s="4"/>
      <c r="O38" s="4"/>
      <c r="P38" s="4"/>
      <c r="Q38" s="4"/>
      <c r="R38" s="4"/>
      <c r="S38" s="4"/>
      <c r="T38" s="4"/>
      <c r="U38" s="4"/>
      <c r="V38" s="4"/>
      <c r="W38" s="4"/>
      <c r="X38" s="4"/>
      <c r="Y38" s="4"/>
      <c r="Z38" s="4"/>
    </row>
    <row r="39" ht="15.75" customHeight="1">
      <c r="A39" s="155"/>
      <c r="B39" s="155"/>
      <c r="C39" s="155"/>
      <c r="D39" s="155"/>
      <c r="E39" s="156"/>
      <c r="F39" s="156"/>
      <c r="G39" s="156"/>
      <c r="H39" s="156"/>
      <c r="I39" s="1"/>
      <c r="J39" s="4"/>
      <c r="K39" s="4"/>
      <c r="L39" s="4"/>
      <c r="M39" s="4"/>
      <c r="N39" s="4"/>
      <c r="O39" s="4"/>
      <c r="P39" s="4"/>
      <c r="Q39" s="4"/>
      <c r="R39" s="4"/>
      <c r="S39" s="4"/>
      <c r="T39" s="4"/>
      <c r="U39" s="4"/>
      <c r="V39" s="4"/>
      <c r="W39" s="4"/>
      <c r="X39" s="4"/>
      <c r="Y39" s="4"/>
      <c r="Z39" s="4"/>
    </row>
    <row r="40" ht="15.75" customHeight="1">
      <c r="A40" s="155"/>
      <c r="B40" s="155"/>
      <c r="C40" s="155"/>
      <c r="D40" s="155"/>
      <c r="E40" s="156"/>
      <c r="F40" s="156"/>
      <c r="G40" s="156"/>
      <c r="H40" s="156"/>
      <c r="I40" s="1"/>
      <c r="J40" s="4"/>
      <c r="K40" s="4"/>
      <c r="L40" s="4"/>
      <c r="M40" s="4"/>
      <c r="N40" s="4"/>
      <c r="O40" s="4"/>
      <c r="P40" s="4"/>
      <c r="Q40" s="4"/>
      <c r="R40" s="4"/>
      <c r="S40" s="4"/>
      <c r="T40" s="4"/>
      <c r="U40" s="4"/>
      <c r="V40" s="4"/>
      <c r="W40" s="4"/>
      <c r="X40" s="4"/>
      <c r="Y40" s="4"/>
      <c r="Z40" s="4"/>
    </row>
    <row r="41" ht="15.75" customHeight="1">
      <c r="A41" s="155"/>
      <c r="B41" s="155"/>
      <c r="C41" s="155"/>
      <c r="D41" s="155"/>
      <c r="E41" s="156"/>
      <c r="F41" s="156"/>
      <c r="G41" s="156"/>
      <c r="H41" s="156"/>
      <c r="I41" s="1"/>
      <c r="J41" s="4"/>
      <c r="K41" s="4"/>
      <c r="L41" s="4"/>
      <c r="M41" s="4"/>
      <c r="N41" s="4"/>
      <c r="O41" s="4"/>
      <c r="P41" s="4"/>
      <c r="Q41" s="4"/>
      <c r="R41" s="4"/>
      <c r="S41" s="4"/>
      <c r="T41" s="4"/>
      <c r="U41" s="4"/>
      <c r="V41" s="4"/>
      <c r="W41" s="4"/>
      <c r="X41" s="4"/>
      <c r="Y41" s="4"/>
      <c r="Z41" s="4"/>
    </row>
    <row r="42" ht="15.75" customHeight="1">
      <c r="A42" s="155"/>
      <c r="B42" s="155"/>
      <c r="C42" s="155"/>
      <c r="D42" s="155"/>
      <c r="E42" s="156"/>
      <c r="F42" s="156"/>
      <c r="G42" s="156"/>
      <c r="H42" s="156"/>
      <c r="I42" s="1"/>
      <c r="J42" s="4"/>
      <c r="K42" s="4"/>
      <c r="L42" s="4"/>
      <c r="M42" s="4"/>
      <c r="N42" s="4"/>
      <c r="O42" s="4"/>
      <c r="P42" s="4"/>
      <c r="Q42" s="4"/>
      <c r="R42" s="4"/>
      <c r="S42" s="4"/>
      <c r="T42" s="4"/>
      <c r="U42" s="4"/>
      <c r="V42" s="4"/>
      <c r="W42" s="4"/>
      <c r="X42" s="4"/>
      <c r="Y42" s="4"/>
      <c r="Z42" s="4"/>
    </row>
    <row r="43" ht="15.75" customHeight="1">
      <c r="A43" s="155"/>
      <c r="B43" s="155"/>
      <c r="C43" s="155"/>
      <c r="D43" s="155"/>
      <c r="E43" s="156"/>
      <c r="F43" s="156"/>
      <c r="G43" s="156"/>
      <c r="H43" s="156"/>
      <c r="I43" s="1"/>
      <c r="J43" s="4"/>
      <c r="K43" s="4"/>
      <c r="L43" s="4"/>
      <c r="M43" s="4"/>
      <c r="N43" s="4"/>
      <c r="O43" s="4"/>
      <c r="P43" s="4"/>
      <c r="Q43" s="4"/>
      <c r="R43" s="4"/>
      <c r="S43" s="4"/>
      <c r="T43" s="4"/>
      <c r="U43" s="4"/>
      <c r="V43" s="4"/>
      <c r="W43" s="4"/>
      <c r="X43" s="4"/>
      <c r="Y43" s="4"/>
      <c r="Z43" s="4"/>
    </row>
    <row r="44" ht="15.75" customHeight="1">
      <c r="A44" s="155"/>
      <c r="B44" s="155"/>
      <c r="C44" s="155"/>
      <c r="D44" s="155"/>
      <c r="E44" s="156"/>
      <c r="F44" s="156"/>
      <c r="G44" s="156"/>
      <c r="H44" s="156"/>
      <c r="I44" s="1"/>
      <c r="J44" s="4"/>
      <c r="K44" s="4"/>
      <c r="L44" s="4"/>
      <c r="M44" s="4"/>
      <c r="N44" s="4"/>
      <c r="O44" s="4"/>
      <c r="P44" s="4"/>
      <c r="Q44" s="4"/>
      <c r="R44" s="4"/>
      <c r="S44" s="4"/>
      <c r="T44" s="4"/>
      <c r="U44" s="4"/>
      <c r="V44" s="4"/>
      <c r="W44" s="4"/>
      <c r="X44" s="4"/>
      <c r="Y44" s="4"/>
      <c r="Z44" s="4"/>
    </row>
    <row r="45" ht="15.75" customHeight="1">
      <c r="A45" s="155"/>
      <c r="B45" s="155"/>
      <c r="C45" s="155"/>
      <c r="D45" s="155"/>
      <c r="E45" s="156"/>
      <c r="F45" s="156"/>
      <c r="G45" s="156"/>
      <c r="H45" s="156"/>
      <c r="I45" s="1"/>
      <c r="J45" s="4"/>
      <c r="K45" s="4"/>
      <c r="L45" s="4"/>
      <c r="M45" s="4"/>
      <c r="N45" s="4"/>
      <c r="O45" s="4"/>
      <c r="P45" s="4"/>
      <c r="Q45" s="4"/>
      <c r="R45" s="4"/>
      <c r="S45" s="4"/>
      <c r="T45" s="4"/>
      <c r="U45" s="4"/>
      <c r="V45" s="4"/>
      <c r="W45" s="4"/>
      <c r="X45" s="4"/>
      <c r="Y45" s="4"/>
      <c r="Z45" s="4"/>
    </row>
    <row r="46" ht="15.75" customHeight="1">
      <c r="A46" s="155"/>
      <c r="B46" s="155"/>
      <c r="C46" s="155"/>
      <c r="D46" s="155"/>
      <c r="E46" s="156"/>
      <c r="F46" s="156"/>
      <c r="G46" s="156"/>
      <c r="H46" s="156"/>
      <c r="I46" s="1"/>
      <c r="J46" s="4"/>
      <c r="K46" s="4"/>
      <c r="L46" s="4"/>
      <c r="M46" s="4"/>
      <c r="N46" s="4"/>
      <c r="O46" s="4"/>
      <c r="P46" s="4"/>
      <c r="Q46" s="4"/>
      <c r="R46" s="4"/>
      <c r="S46" s="4"/>
      <c r="T46" s="4"/>
      <c r="U46" s="4"/>
      <c r="V46" s="4"/>
      <c r="W46" s="4"/>
      <c r="X46" s="4"/>
      <c r="Y46" s="4"/>
      <c r="Z46" s="4"/>
    </row>
    <row r="47" ht="15.75" customHeight="1">
      <c r="A47" s="155"/>
      <c r="B47" s="155"/>
      <c r="C47" s="155"/>
      <c r="D47" s="155"/>
      <c r="E47" s="156"/>
      <c r="F47" s="156"/>
      <c r="G47" s="156"/>
      <c r="H47" s="156"/>
      <c r="I47" s="1"/>
      <c r="J47" s="4"/>
      <c r="K47" s="4"/>
      <c r="L47" s="4"/>
      <c r="M47" s="4"/>
      <c r="N47" s="4"/>
      <c r="O47" s="4"/>
      <c r="P47" s="4"/>
      <c r="Q47" s="4"/>
      <c r="R47" s="4"/>
      <c r="S47" s="4"/>
      <c r="T47" s="4"/>
      <c r="U47" s="4"/>
      <c r="V47" s="4"/>
      <c r="W47" s="4"/>
      <c r="X47" s="4"/>
      <c r="Y47" s="4"/>
      <c r="Z47" s="4"/>
    </row>
    <row r="48" ht="15.75" customHeight="1">
      <c r="A48" s="155"/>
      <c r="B48" s="155"/>
      <c r="C48" s="155"/>
      <c r="D48" s="155"/>
      <c r="E48" s="156"/>
      <c r="F48" s="156"/>
      <c r="G48" s="156"/>
      <c r="H48" s="156"/>
      <c r="I48" s="1"/>
      <c r="J48" s="4"/>
      <c r="K48" s="4"/>
      <c r="L48" s="4"/>
      <c r="M48" s="4"/>
      <c r="N48" s="4"/>
      <c r="O48" s="4"/>
      <c r="P48" s="4"/>
      <c r="Q48" s="4"/>
      <c r="R48" s="4"/>
      <c r="S48" s="4"/>
      <c r="T48" s="4"/>
      <c r="U48" s="4"/>
      <c r="V48" s="4"/>
      <c r="W48" s="4"/>
      <c r="X48" s="4"/>
      <c r="Y48" s="4"/>
      <c r="Z48" s="4"/>
    </row>
    <row r="49" ht="15.75" customHeight="1">
      <c r="A49" s="155"/>
      <c r="B49" s="155"/>
      <c r="C49" s="155"/>
      <c r="D49" s="155"/>
      <c r="E49" s="156"/>
      <c r="F49" s="156"/>
      <c r="G49" s="156"/>
      <c r="H49" s="156"/>
      <c r="I49" s="1"/>
      <c r="J49" s="4"/>
      <c r="K49" s="4"/>
      <c r="L49" s="4"/>
      <c r="M49" s="4"/>
      <c r="N49" s="4"/>
      <c r="O49" s="4"/>
      <c r="P49" s="4"/>
      <c r="Q49" s="4"/>
      <c r="R49" s="4"/>
      <c r="S49" s="4"/>
      <c r="T49" s="4"/>
      <c r="U49" s="4"/>
      <c r="V49" s="4"/>
      <c r="W49" s="4"/>
      <c r="X49" s="4"/>
      <c r="Y49" s="4"/>
      <c r="Z49" s="4"/>
    </row>
    <row r="50" ht="15.75" customHeight="1">
      <c r="A50" s="155"/>
      <c r="B50" s="155"/>
      <c r="C50" s="155"/>
      <c r="D50" s="155"/>
      <c r="E50" s="156"/>
      <c r="F50" s="156"/>
      <c r="G50" s="156"/>
      <c r="H50" s="156"/>
      <c r="I50" s="1"/>
      <c r="J50" s="4"/>
      <c r="K50" s="4"/>
      <c r="L50" s="4"/>
      <c r="M50" s="4"/>
      <c r="N50" s="4"/>
      <c r="O50" s="4"/>
      <c r="P50" s="4"/>
      <c r="Q50" s="4"/>
      <c r="R50" s="4"/>
      <c r="S50" s="4"/>
      <c r="T50" s="4"/>
      <c r="U50" s="4"/>
      <c r="V50" s="4"/>
      <c r="W50" s="4"/>
      <c r="X50" s="4"/>
      <c r="Y50" s="4"/>
      <c r="Z50" s="4"/>
    </row>
    <row r="51" ht="15.75" customHeight="1">
      <c r="A51" s="155"/>
      <c r="B51" s="155"/>
      <c r="C51" s="155"/>
      <c r="D51" s="155"/>
      <c r="E51" s="156"/>
      <c r="F51" s="156"/>
      <c r="G51" s="156"/>
      <c r="H51" s="156"/>
      <c r="I51" s="1"/>
      <c r="J51" s="4"/>
      <c r="K51" s="4"/>
      <c r="L51" s="4"/>
      <c r="M51" s="4"/>
      <c r="N51" s="4"/>
      <c r="O51" s="4"/>
      <c r="P51" s="4"/>
      <c r="Q51" s="4"/>
      <c r="R51" s="4"/>
      <c r="S51" s="4"/>
      <c r="T51" s="4"/>
      <c r="U51" s="4"/>
      <c r="V51" s="4"/>
      <c r="W51" s="4"/>
      <c r="X51" s="4"/>
      <c r="Y51" s="4"/>
      <c r="Z51" s="4"/>
    </row>
    <row r="52" ht="15.75" customHeight="1">
      <c r="A52" s="155"/>
      <c r="B52" s="155"/>
      <c r="C52" s="155"/>
      <c r="D52" s="155"/>
      <c r="E52" s="156"/>
      <c r="F52" s="156"/>
      <c r="G52" s="156"/>
      <c r="H52" s="156"/>
      <c r="I52" s="1"/>
      <c r="J52" s="4"/>
      <c r="K52" s="4"/>
      <c r="L52" s="4"/>
      <c r="M52" s="4"/>
      <c r="N52" s="4"/>
      <c r="O52" s="4"/>
      <c r="P52" s="4"/>
      <c r="Q52" s="4"/>
      <c r="R52" s="4"/>
      <c r="S52" s="4"/>
      <c r="T52" s="4"/>
      <c r="U52" s="4"/>
      <c r="V52" s="4"/>
      <c r="W52" s="4"/>
      <c r="X52" s="4"/>
      <c r="Y52" s="4"/>
      <c r="Z52" s="4"/>
    </row>
    <row r="53" ht="15.75" customHeight="1">
      <c r="A53" s="155"/>
      <c r="B53" s="155"/>
      <c r="C53" s="155"/>
      <c r="D53" s="155"/>
      <c r="E53" s="156"/>
      <c r="F53" s="156"/>
      <c r="G53" s="156"/>
      <c r="H53" s="156"/>
      <c r="I53" s="1"/>
      <c r="J53" s="4"/>
      <c r="K53" s="4"/>
      <c r="L53" s="4"/>
      <c r="M53" s="4"/>
      <c r="N53" s="4"/>
      <c r="O53" s="4"/>
      <c r="P53" s="4"/>
      <c r="Q53" s="4"/>
      <c r="R53" s="4"/>
      <c r="S53" s="4"/>
      <c r="T53" s="4"/>
      <c r="U53" s="4"/>
      <c r="V53" s="4"/>
      <c r="W53" s="4"/>
      <c r="X53" s="4"/>
      <c r="Y53" s="4"/>
      <c r="Z53" s="4"/>
    </row>
    <row r="54" ht="15.75" customHeight="1">
      <c r="A54" s="155"/>
      <c r="B54" s="155"/>
      <c r="C54" s="155"/>
      <c r="D54" s="155"/>
      <c r="E54" s="156"/>
      <c r="F54" s="156"/>
      <c r="G54" s="156"/>
      <c r="H54" s="156"/>
      <c r="I54" s="1"/>
      <c r="J54" s="4"/>
      <c r="K54" s="4"/>
      <c r="L54" s="4"/>
      <c r="M54" s="4"/>
      <c r="N54" s="4"/>
      <c r="O54" s="4"/>
      <c r="P54" s="4"/>
      <c r="Q54" s="4"/>
      <c r="R54" s="4"/>
      <c r="S54" s="4"/>
      <c r="T54" s="4"/>
      <c r="U54" s="4"/>
      <c r="V54" s="4"/>
      <c r="W54" s="4"/>
      <c r="X54" s="4"/>
      <c r="Y54" s="4"/>
      <c r="Z54" s="4"/>
    </row>
    <row r="55" ht="15.75" customHeight="1">
      <c r="A55" s="155"/>
      <c r="B55" s="155"/>
      <c r="C55" s="155"/>
      <c r="D55" s="155"/>
      <c r="E55" s="156"/>
      <c r="F55" s="156"/>
      <c r="G55" s="156"/>
      <c r="H55" s="156"/>
      <c r="I55" s="1"/>
      <c r="J55" s="4"/>
      <c r="K55" s="4"/>
      <c r="L55" s="4"/>
      <c r="M55" s="4"/>
      <c r="N55" s="4"/>
      <c r="O55" s="4"/>
      <c r="P55" s="4"/>
      <c r="Q55" s="4"/>
      <c r="R55" s="4"/>
      <c r="S55" s="4"/>
      <c r="T55" s="4"/>
      <c r="U55" s="4"/>
      <c r="V55" s="4"/>
      <c r="W55" s="4"/>
      <c r="X55" s="4"/>
      <c r="Y55" s="4"/>
      <c r="Z55" s="4"/>
    </row>
    <row r="56" ht="15.75" customHeight="1">
      <c r="A56" s="155"/>
      <c r="B56" s="155"/>
      <c r="C56" s="155"/>
      <c r="D56" s="155"/>
      <c r="E56" s="156"/>
      <c r="F56" s="156"/>
      <c r="G56" s="156"/>
      <c r="H56" s="156"/>
      <c r="I56" s="1"/>
      <c r="J56" s="4"/>
      <c r="K56" s="4"/>
      <c r="L56" s="4"/>
      <c r="M56" s="4"/>
      <c r="N56" s="4"/>
      <c r="O56" s="4"/>
      <c r="P56" s="4"/>
      <c r="Q56" s="4"/>
      <c r="R56" s="4"/>
      <c r="S56" s="4"/>
      <c r="T56" s="4"/>
      <c r="U56" s="4"/>
      <c r="V56" s="4"/>
      <c r="W56" s="4"/>
      <c r="X56" s="4"/>
      <c r="Y56" s="4"/>
      <c r="Z56" s="4"/>
    </row>
    <row r="57" ht="15.75" customHeight="1">
      <c r="A57" s="155"/>
      <c r="B57" s="155"/>
      <c r="C57" s="155"/>
      <c r="D57" s="155"/>
      <c r="E57" s="156"/>
      <c r="F57" s="156"/>
      <c r="G57" s="156"/>
      <c r="H57" s="156"/>
      <c r="I57" s="1"/>
      <c r="J57" s="4"/>
      <c r="K57" s="4"/>
      <c r="L57" s="4"/>
      <c r="M57" s="4"/>
      <c r="N57" s="4"/>
      <c r="O57" s="4"/>
      <c r="P57" s="4"/>
      <c r="Q57" s="4"/>
      <c r="R57" s="4"/>
      <c r="S57" s="4"/>
      <c r="T57" s="4"/>
      <c r="U57" s="4"/>
      <c r="V57" s="4"/>
      <c r="W57" s="4"/>
      <c r="X57" s="4"/>
      <c r="Y57" s="4"/>
      <c r="Z57" s="4"/>
    </row>
    <row r="58" ht="15.75" customHeight="1">
      <c r="A58" s="155"/>
      <c r="B58" s="155"/>
      <c r="C58" s="155"/>
      <c r="D58" s="155"/>
      <c r="E58" s="156"/>
      <c r="F58" s="156"/>
      <c r="G58" s="156"/>
      <c r="H58" s="156"/>
      <c r="I58" s="1"/>
      <c r="J58" s="4"/>
      <c r="K58" s="4"/>
      <c r="L58" s="4"/>
      <c r="M58" s="4"/>
      <c r="N58" s="4"/>
      <c r="O58" s="4"/>
      <c r="P58" s="4"/>
      <c r="Q58" s="4"/>
      <c r="R58" s="4"/>
      <c r="S58" s="4"/>
      <c r="T58" s="4"/>
      <c r="U58" s="4"/>
      <c r="V58" s="4"/>
      <c r="W58" s="4"/>
      <c r="X58" s="4"/>
      <c r="Y58" s="4"/>
      <c r="Z58" s="4"/>
    </row>
    <row r="59" ht="15.75" customHeight="1">
      <c r="A59" s="155"/>
      <c r="B59" s="155"/>
      <c r="C59" s="155"/>
      <c r="D59" s="155"/>
      <c r="E59" s="156"/>
      <c r="F59" s="156"/>
      <c r="G59" s="156"/>
      <c r="H59" s="156"/>
      <c r="I59" s="1"/>
      <c r="J59" s="4"/>
      <c r="K59" s="4"/>
      <c r="L59" s="4"/>
      <c r="M59" s="4"/>
      <c r="N59" s="4"/>
      <c r="O59" s="4"/>
      <c r="P59" s="4"/>
      <c r="Q59" s="4"/>
      <c r="R59" s="4"/>
      <c r="S59" s="4"/>
      <c r="T59" s="4"/>
      <c r="U59" s="4"/>
      <c r="V59" s="4"/>
      <c r="W59" s="4"/>
      <c r="X59" s="4"/>
      <c r="Y59" s="4"/>
      <c r="Z59" s="4"/>
    </row>
    <row r="60" ht="15.75" customHeight="1">
      <c r="A60" s="155"/>
      <c r="B60" s="155"/>
      <c r="C60" s="155"/>
      <c r="D60" s="155"/>
      <c r="E60" s="156"/>
      <c r="F60" s="156"/>
      <c r="G60" s="156"/>
      <c r="H60" s="156"/>
      <c r="I60" s="1"/>
      <c r="J60" s="4"/>
      <c r="K60" s="4"/>
      <c r="L60" s="4"/>
      <c r="M60" s="4"/>
      <c r="N60" s="4"/>
      <c r="O60" s="4"/>
      <c r="P60" s="4"/>
      <c r="Q60" s="4"/>
      <c r="R60" s="4"/>
      <c r="S60" s="4"/>
      <c r="T60" s="4"/>
      <c r="U60" s="4"/>
      <c r="V60" s="4"/>
      <c r="W60" s="4"/>
      <c r="X60" s="4"/>
      <c r="Y60" s="4"/>
      <c r="Z60" s="4"/>
    </row>
    <row r="61" ht="15.75" customHeight="1">
      <c r="A61" s="155"/>
      <c r="B61" s="155"/>
      <c r="C61" s="155"/>
      <c r="D61" s="155"/>
      <c r="E61" s="156"/>
      <c r="F61" s="156"/>
      <c r="G61" s="156"/>
      <c r="H61" s="156"/>
      <c r="I61" s="1"/>
      <c r="J61" s="4"/>
      <c r="K61" s="4"/>
      <c r="L61" s="4"/>
      <c r="M61" s="4"/>
      <c r="N61" s="4"/>
      <c r="O61" s="4"/>
      <c r="P61" s="4"/>
      <c r="Q61" s="4"/>
      <c r="R61" s="4"/>
      <c r="S61" s="4"/>
      <c r="T61" s="4"/>
      <c r="U61" s="4"/>
      <c r="V61" s="4"/>
      <c r="W61" s="4"/>
      <c r="X61" s="4"/>
      <c r="Y61" s="4"/>
      <c r="Z61" s="4"/>
    </row>
    <row r="62" ht="15.75" customHeight="1">
      <c r="A62" s="155"/>
      <c r="B62" s="155"/>
      <c r="C62" s="155"/>
      <c r="D62" s="155"/>
      <c r="E62" s="156"/>
      <c r="F62" s="156"/>
      <c r="G62" s="156"/>
      <c r="H62" s="156"/>
      <c r="I62" s="1"/>
      <c r="J62" s="4"/>
      <c r="K62" s="4"/>
      <c r="L62" s="4"/>
      <c r="M62" s="4"/>
      <c r="N62" s="4"/>
      <c r="O62" s="4"/>
      <c r="P62" s="4"/>
      <c r="Q62" s="4"/>
      <c r="R62" s="4"/>
      <c r="S62" s="4"/>
      <c r="T62" s="4"/>
      <c r="U62" s="4"/>
      <c r="V62" s="4"/>
      <c r="W62" s="4"/>
      <c r="X62" s="4"/>
      <c r="Y62" s="4"/>
      <c r="Z62" s="4"/>
    </row>
    <row r="63" ht="15.75" customHeight="1">
      <c r="A63" s="155"/>
      <c r="B63" s="155"/>
      <c r="C63" s="155"/>
      <c r="D63" s="155"/>
      <c r="E63" s="156"/>
      <c r="F63" s="156"/>
      <c r="G63" s="156"/>
      <c r="H63" s="156"/>
      <c r="I63" s="1"/>
      <c r="J63" s="4"/>
      <c r="K63" s="4"/>
      <c r="L63" s="4"/>
      <c r="M63" s="4"/>
      <c r="N63" s="4"/>
      <c r="O63" s="4"/>
      <c r="P63" s="4"/>
      <c r="Q63" s="4"/>
      <c r="R63" s="4"/>
      <c r="S63" s="4"/>
      <c r="T63" s="4"/>
      <c r="U63" s="4"/>
      <c r="V63" s="4"/>
      <c r="W63" s="4"/>
      <c r="X63" s="4"/>
      <c r="Y63" s="4"/>
      <c r="Z63" s="4"/>
    </row>
    <row r="64" ht="15.75" customHeight="1">
      <c r="A64" s="155"/>
      <c r="B64" s="155"/>
      <c r="C64" s="155"/>
      <c r="D64" s="155"/>
      <c r="E64" s="156"/>
      <c r="F64" s="156"/>
      <c r="G64" s="156"/>
      <c r="H64" s="156"/>
      <c r="I64" s="1"/>
      <c r="J64" s="4"/>
      <c r="K64" s="4"/>
      <c r="L64" s="4"/>
      <c r="M64" s="4"/>
      <c r="N64" s="4"/>
      <c r="O64" s="4"/>
      <c r="P64" s="4"/>
      <c r="Q64" s="4"/>
      <c r="R64" s="4"/>
      <c r="S64" s="4"/>
      <c r="T64" s="4"/>
      <c r="U64" s="4"/>
      <c r="V64" s="4"/>
      <c r="W64" s="4"/>
      <c r="X64" s="4"/>
      <c r="Y64" s="4"/>
      <c r="Z64" s="4"/>
    </row>
    <row r="65" ht="15.75" customHeight="1">
      <c r="A65" s="155"/>
      <c r="B65" s="155"/>
      <c r="C65" s="155"/>
      <c r="D65" s="155"/>
      <c r="E65" s="156"/>
      <c r="F65" s="156"/>
      <c r="G65" s="156"/>
      <c r="H65" s="156"/>
      <c r="I65" s="1"/>
      <c r="J65" s="4"/>
      <c r="K65" s="4"/>
      <c r="L65" s="4"/>
      <c r="M65" s="4"/>
      <c r="N65" s="4"/>
      <c r="O65" s="4"/>
      <c r="P65" s="4"/>
      <c r="Q65" s="4"/>
      <c r="R65" s="4"/>
      <c r="S65" s="4"/>
      <c r="T65" s="4"/>
      <c r="U65" s="4"/>
      <c r="V65" s="4"/>
      <c r="W65" s="4"/>
      <c r="X65" s="4"/>
      <c r="Y65" s="4"/>
      <c r="Z65" s="4"/>
    </row>
    <row r="66" ht="15.75" customHeight="1">
      <c r="A66" s="155"/>
      <c r="B66" s="155"/>
      <c r="C66" s="155"/>
      <c r="D66" s="155"/>
      <c r="E66" s="156"/>
      <c r="F66" s="156"/>
      <c r="G66" s="156"/>
      <c r="H66" s="156"/>
      <c r="I66" s="1"/>
      <c r="J66" s="4"/>
      <c r="K66" s="4"/>
      <c r="L66" s="4"/>
      <c r="M66" s="4"/>
      <c r="N66" s="4"/>
      <c r="O66" s="4"/>
      <c r="P66" s="4"/>
      <c r="Q66" s="4"/>
      <c r="R66" s="4"/>
      <c r="S66" s="4"/>
      <c r="T66" s="4"/>
      <c r="U66" s="4"/>
      <c r="V66" s="4"/>
      <c r="W66" s="4"/>
      <c r="X66" s="4"/>
      <c r="Y66" s="4"/>
      <c r="Z66" s="4"/>
    </row>
    <row r="67" ht="15.75" customHeight="1">
      <c r="A67" s="155"/>
      <c r="B67" s="155"/>
      <c r="C67" s="155"/>
      <c r="D67" s="155"/>
      <c r="E67" s="156"/>
      <c r="F67" s="156"/>
      <c r="G67" s="156"/>
      <c r="H67" s="156"/>
      <c r="I67" s="1"/>
      <c r="J67" s="4"/>
      <c r="K67" s="4"/>
      <c r="L67" s="4"/>
      <c r="M67" s="4"/>
      <c r="N67" s="4"/>
      <c r="O67" s="4"/>
      <c r="P67" s="4"/>
      <c r="Q67" s="4"/>
      <c r="R67" s="4"/>
      <c r="S67" s="4"/>
      <c r="T67" s="4"/>
      <c r="U67" s="4"/>
      <c r="V67" s="4"/>
      <c r="W67" s="4"/>
      <c r="X67" s="4"/>
      <c r="Y67" s="4"/>
      <c r="Z67" s="4"/>
    </row>
    <row r="68" ht="15.75" customHeight="1">
      <c r="A68" s="155"/>
      <c r="B68" s="155"/>
      <c r="C68" s="155"/>
      <c r="D68" s="155"/>
      <c r="E68" s="156"/>
      <c r="F68" s="156"/>
      <c r="G68" s="156"/>
      <c r="H68" s="156"/>
      <c r="I68" s="1"/>
      <c r="J68" s="4"/>
      <c r="K68" s="4"/>
      <c r="L68" s="4"/>
      <c r="M68" s="4"/>
      <c r="N68" s="4"/>
      <c r="O68" s="4"/>
      <c r="P68" s="4"/>
      <c r="Q68" s="4"/>
      <c r="R68" s="4"/>
      <c r="S68" s="4"/>
      <c r="T68" s="4"/>
      <c r="U68" s="4"/>
      <c r="V68" s="4"/>
      <c r="W68" s="4"/>
      <c r="X68" s="4"/>
      <c r="Y68" s="4"/>
      <c r="Z68" s="4"/>
    </row>
    <row r="69" ht="15.75" customHeight="1">
      <c r="A69" s="155"/>
      <c r="B69" s="155"/>
      <c r="C69" s="155"/>
      <c r="D69" s="155"/>
      <c r="E69" s="156"/>
      <c r="F69" s="156"/>
      <c r="G69" s="156"/>
      <c r="H69" s="156"/>
      <c r="I69" s="1"/>
      <c r="J69" s="4"/>
      <c r="K69" s="4"/>
      <c r="L69" s="4"/>
      <c r="M69" s="4"/>
      <c r="N69" s="4"/>
      <c r="O69" s="4"/>
      <c r="P69" s="4"/>
      <c r="Q69" s="4"/>
      <c r="R69" s="4"/>
      <c r="S69" s="4"/>
      <c r="T69" s="4"/>
      <c r="U69" s="4"/>
      <c r="V69" s="4"/>
      <c r="W69" s="4"/>
      <c r="X69" s="4"/>
      <c r="Y69" s="4"/>
      <c r="Z69" s="4"/>
    </row>
    <row r="70" ht="15.75" customHeight="1">
      <c r="A70" s="155"/>
      <c r="B70" s="155"/>
      <c r="C70" s="155"/>
      <c r="D70" s="155"/>
      <c r="E70" s="156"/>
      <c r="F70" s="156"/>
      <c r="G70" s="156"/>
      <c r="H70" s="156"/>
      <c r="I70" s="1"/>
      <c r="J70" s="4"/>
      <c r="K70" s="4"/>
      <c r="L70" s="4"/>
      <c r="M70" s="4"/>
      <c r="N70" s="4"/>
      <c r="O70" s="4"/>
      <c r="P70" s="4"/>
      <c r="Q70" s="4"/>
      <c r="R70" s="4"/>
      <c r="S70" s="4"/>
      <c r="T70" s="4"/>
      <c r="U70" s="4"/>
      <c r="V70" s="4"/>
      <c r="W70" s="4"/>
      <c r="X70" s="4"/>
      <c r="Y70" s="4"/>
      <c r="Z70" s="4"/>
    </row>
    <row r="71" ht="15.75" customHeight="1">
      <c r="A71" s="155"/>
      <c r="B71" s="155"/>
      <c r="C71" s="155"/>
      <c r="D71" s="155"/>
      <c r="E71" s="156"/>
      <c r="F71" s="156"/>
      <c r="G71" s="156"/>
      <c r="H71" s="156"/>
      <c r="I71" s="1"/>
      <c r="J71" s="4"/>
      <c r="K71" s="4"/>
      <c r="L71" s="4"/>
      <c r="M71" s="4"/>
      <c r="N71" s="4"/>
      <c r="O71" s="4"/>
      <c r="P71" s="4"/>
      <c r="Q71" s="4"/>
      <c r="R71" s="4"/>
      <c r="S71" s="4"/>
      <c r="T71" s="4"/>
      <c r="U71" s="4"/>
      <c r="V71" s="4"/>
      <c r="W71" s="4"/>
      <c r="X71" s="4"/>
      <c r="Y71" s="4"/>
      <c r="Z71" s="4"/>
    </row>
    <row r="72" ht="15.75" customHeight="1">
      <c r="A72" s="155"/>
      <c r="B72" s="155"/>
      <c r="C72" s="155"/>
      <c r="D72" s="155"/>
      <c r="E72" s="156"/>
      <c r="F72" s="156"/>
      <c r="G72" s="156"/>
      <c r="H72" s="156"/>
      <c r="I72" s="1"/>
      <c r="J72" s="4"/>
      <c r="K72" s="4"/>
      <c r="L72" s="4"/>
      <c r="M72" s="4"/>
      <c r="N72" s="4"/>
      <c r="O72" s="4"/>
      <c r="P72" s="4"/>
      <c r="Q72" s="4"/>
      <c r="R72" s="4"/>
      <c r="S72" s="4"/>
      <c r="T72" s="4"/>
      <c r="U72" s="4"/>
      <c r="V72" s="4"/>
      <c r="W72" s="4"/>
      <c r="X72" s="4"/>
      <c r="Y72" s="4"/>
      <c r="Z72" s="4"/>
    </row>
    <row r="73" ht="15.75" customHeight="1">
      <c r="A73" s="155"/>
      <c r="B73" s="155"/>
      <c r="C73" s="155"/>
      <c r="D73" s="155"/>
      <c r="E73" s="156"/>
      <c r="F73" s="156"/>
      <c r="G73" s="156"/>
      <c r="H73" s="156"/>
      <c r="I73" s="1"/>
      <c r="J73" s="4"/>
      <c r="K73" s="4"/>
      <c r="L73" s="4"/>
      <c r="M73" s="4"/>
      <c r="N73" s="4"/>
      <c r="O73" s="4"/>
      <c r="P73" s="4"/>
      <c r="Q73" s="4"/>
      <c r="R73" s="4"/>
      <c r="S73" s="4"/>
      <c r="T73" s="4"/>
      <c r="U73" s="4"/>
      <c r="V73" s="4"/>
      <c r="W73" s="4"/>
      <c r="X73" s="4"/>
      <c r="Y73" s="4"/>
      <c r="Z73" s="4"/>
    </row>
    <row r="74" ht="15.75" customHeight="1">
      <c r="A74" s="155"/>
      <c r="B74" s="155"/>
      <c r="C74" s="155"/>
      <c r="D74" s="155"/>
      <c r="E74" s="156"/>
      <c r="F74" s="156"/>
      <c r="G74" s="156"/>
      <c r="H74" s="156"/>
      <c r="I74" s="1"/>
      <c r="J74" s="4"/>
      <c r="K74" s="4"/>
      <c r="L74" s="4"/>
      <c r="M74" s="4"/>
      <c r="N74" s="4"/>
      <c r="O74" s="4"/>
      <c r="P74" s="4"/>
      <c r="Q74" s="4"/>
      <c r="R74" s="4"/>
      <c r="S74" s="4"/>
      <c r="T74" s="4"/>
      <c r="U74" s="4"/>
      <c r="V74" s="4"/>
      <c r="W74" s="4"/>
      <c r="X74" s="4"/>
      <c r="Y74" s="4"/>
      <c r="Z74" s="4"/>
    </row>
    <row r="75" ht="15.75" customHeight="1">
      <c r="A75" s="155"/>
      <c r="B75" s="155"/>
      <c r="C75" s="155"/>
      <c r="D75" s="155"/>
      <c r="E75" s="156"/>
      <c r="F75" s="156"/>
      <c r="G75" s="156"/>
      <c r="H75" s="156"/>
      <c r="I75" s="1"/>
      <c r="J75" s="4"/>
      <c r="K75" s="4"/>
      <c r="L75" s="4"/>
      <c r="M75" s="4"/>
      <c r="N75" s="4"/>
      <c r="O75" s="4"/>
      <c r="P75" s="4"/>
      <c r="Q75" s="4"/>
      <c r="R75" s="4"/>
      <c r="S75" s="4"/>
      <c r="T75" s="4"/>
      <c r="U75" s="4"/>
      <c r="V75" s="4"/>
      <c r="W75" s="4"/>
      <c r="X75" s="4"/>
      <c r="Y75" s="4"/>
      <c r="Z75" s="4"/>
    </row>
    <row r="76" ht="15.75" customHeight="1">
      <c r="A76" s="155"/>
      <c r="B76" s="155"/>
      <c r="C76" s="155"/>
      <c r="D76" s="155"/>
      <c r="E76" s="156"/>
      <c r="F76" s="156"/>
      <c r="G76" s="156"/>
      <c r="H76" s="156"/>
      <c r="I76" s="1"/>
      <c r="J76" s="4"/>
      <c r="K76" s="4"/>
      <c r="L76" s="4"/>
      <c r="M76" s="4"/>
      <c r="N76" s="4"/>
      <c r="O76" s="4"/>
      <c r="P76" s="4"/>
      <c r="Q76" s="4"/>
      <c r="R76" s="4"/>
      <c r="S76" s="4"/>
      <c r="T76" s="4"/>
      <c r="U76" s="4"/>
      <c r="V76" s="4"/>
      <c r="W76" s="4"/>
      <c r="X76" s="4"/>
      <c r="Y76" s="4"/>
      <c r="Z76" s="4"/>
    </row>
    <row r="77" ht="15.75" customHeight="1">
      <c r="A77" s="155"/>
      <c r="B77" s="155"/>
      <c r="C77" s="155"/>
      <c r="D77" s="155"/>
      <c r="E77" s="156"/>
      <c r="F77" s="156"/>
      <c r="G77" s="156"/>
      <c r="H77" s="156"/>
      <c r="I77" s="1"/>
      <c r="J77" s="4"/>
      <c r="K77" s="4"/>
      <c r="L77" s="4"/>
      <c r="M77" s="4"/>
      <c r="N77" s="4"/>
      <c r="O77" s="4"/>
      <c r="P77" s="4"/>
      <c r="Q77" s="4"/>
      <c r="R77" s="4"/>
      <c r="S77" s="4"/>
      <c r="T77" s="4"/>
      <c r="U77" s="4"/>
      <c r="V77" s="4"/>
      <c r="W77" s="4"/>
      <c r="X77" s="4"/>
      <c r="Y77" s="4"/>
      <c r="Z77" s="4"/>
    </row>
    <row r="78" ht="15.75" customHeight="1">
      <c r="A78" s="155"/>
      <c r="B78" s="155"/>
      <c r="C78" s="155"/>
      <c r="D78" s="155"/>
      <c r="E78" s="156"/>
      <c r="F78" s="156"/>
      <c r="G78" s="156"/>
      <c r="H78" s="156"/>
      <c r="I78" s="1"/>
      <c r="J78" s="4"/>
      <c r="K78" s="4"/>
      <c r="L78" s="4"/>
      <c r="M78" s="4"/>
      <c r="N78" s="4"/>
      <c r="O78" s="4"/>
      <c r="P78" s="4"/>
      <c r="Q78" s="4"/>
      <c r="R78" s="4"/>
      <c r="S78" s="4"/>
      <c r="T78" s="4"/>
      <c r="U78" s="4"/>
      <c r="V78" s="4"/>
      <c r="W78" s="4"/>
      <c r="X78" s="4"/>
      <c r="Y78" s="4"/>
      <c r="Z78" s="4"/>
    </row>
    <row r="79" ht="15.75" customHeight="1">
      <c r="A79" s="155"/>
      <c r="B79" s="155"/>
      <c r="C79" s="155"/>
      <c r="D79" s="155"/>
      <c r="E79" s="156"/>
      <c r="F79" s="156"/>
      <c r="G79" s="156"/>
      <c r="H79" s="156"/>
      <c r="I79" s="1"/>
      <c r="J79" s="4"/>
      <c r="K79" s="4"/>
      <c r="L79" s="4"/>
      <c r="M79" s="4"/>
      <c r="N79" s="4"/>
      <c r="O79" s="4"/>
      <c r="P79" s="4"/>
      <c r="Q79" s="4"/>
      <c r="R79" s="4"/>
      <c r="S79" s="4"/>
      <c r="T79" s="4"/>
      <c r="U79" s="4"/>
      <c r="V79" s="4"/>
      <c r="W79" s="4"/>
      <c r="X79" s="4"/>
      <c r="Y79" s="4"/>
      <c r="Z79" s="4"/>
    </row>
    <row r="80" ht="15.75" customHeight="1">
      <c r="A80" s="155"/>
      <c r="B80" s="155"/>
      <c r="C80" s="155"/>
      <c r="D80" s="155"/>
      <c r="E80" s="156"/>
      <c r="F80" s="156"/>
      <c r="G80" s="156"/>
      <c r="H80" s="156"/>
      <c r="I80" s="1"/>
      <c r="J80" s="4"/>
      <c r="K80" s="4"/>
      <c r="L80" s="4"/>
      <c r="M80" s="4"/>
      <c r="N80" s="4"/>
      <c r="O80" s="4"/>
      <c r="P80" s="4"/>
      <c r="Q80" s="4"/>
      <c r="R80" s="4"/>
      <c r="S80" s="4"/>
      <c r="T80" s="4"/>
      <c r="U80" s="4"/>
      <c r="V80" s="4"/>
      <c r="W80" s="4"/>
      <c r="X80" s="4"/>
      <c r="Y80" s="4"/>
      <c r="Z80" s="4"/>
    </row>
    <row r="81" ht="15.75" customHeight="1">
      <c r="A81" s="155"/>
      <c r="B81" s="155"/>
      <c r="C81" s="155"/>
      <c r="D81" s="155"/>
      <c r="E81" s="156"/>
      <c r="F81" s="156"/>
      <c r="G81" s="156"/>
      <c r="H81" s="156"/>
      <c r="I81" s="1"/>
      <c r="J81" s="4"/>
      <c r="K81" s="4"/>
      <c r="L81" s="4"/>
      <c r="M81" s="4"/>
      <c r="N81" s="4"/>
      <c r="O81" s="4"/>
      <c r="P81" s="4"/>
      <c r="Q81" s="4"/>
      <c r="R81" s="4"/>
      <c r="S81" s="4"/>
      <c r="T81" s="4"/>
      <c r="U81" s="4"/>
      <c r="V81" s="4"/>
      <c r="W81" s="4"/>
      <c r="X81" s="4"/>
      <c r="Y81" s="4"/>
      <c r="Z81" s="4"/>
    </row>
    <row r="82" ht="15.75" customHeight="1">
      <c r="A82" s="155"/>
      <c r="B82" s="155"/>
      <c r="C82" s="155"/>
      <c r="D82" s="155"/>
      <c r="E82" s="156"/>
      <c r="F82" s="156"/>
      <c r="G82" s="156"/>
      <c r="H82" s="156"/>
      <c r="I82" s="1"/>
      <c r="J82" s="4"/>
      <c r="K82" s="4"/>
      <c r="L82" s="4"/>
      <c r="M82" s="4"/>
      <c r="N82" s="4"/>
      <c r="O82" s="4"/>
      <c r="P82" s="4"/>
      <c r="Q82" s="4"/>
      <c r="R82" s="4"/>
      <c r="S82" s="4"/>
      <c r="T82" s="4"/>
      <c r="U82" s="4"/>
      <c r="V82" s="4"/>
      <c r="W82" s="4"/>
      <c r="X82" s="4"/>
      <c r="Y82" s="4"/>
      <c r="Z82" s="4"/>
    </row>
    <row r="83" ht="15.75" customHeight="1">
      <c r="A83" s="155"/>
      <c r="B83" s="155"/>
      <c r="C83" s="155"/>
      <c r="D83" s="155"/>
      <c r="E83" s="156"/>
      <c r="F83" s="156"/>
      <c r="G83" s="156"/>
      <c r="H83" s="156"/>
      <c r="I83" s="1"/>
      <c r="J83" s="4"/>
      <c r="K83" s="4"/>
      <c r="L83" s="4"/>
      <c r="M83" s="4"/>
      <c r="N83" s="4"/>
      <c r="O83" s="4"/>
      <c r="P83" s="4"/>
      <c r="Q83" s="4"/>
      <c r="R83" s="4"/>
      <c r="S83" s="4"/>
      <c r="T83" s="4"/>
      <c r="U83" s="4"/>
      <c r="V83" s="4"/>
      <c r="W83" s="4"/>
      <c r="X83" s="4"/>
      <c r="Y83" s="4"/>
      <c r="Z83" s="4"/>
    </row>
    <row r="84" ht="15.75" customHeight="1">
      <c r="A84" s="155"/>
      <c r="B84" s="155"/>
      <c r="C84" s="155"/>
      <c r="D84" s="155"/>
      <c r="E84" s="156"/>
      <c r="F84" s="156"/>
      <c r="G84" s="156"/>
      <c r="H84" s="156"/>
      <c r="I84" s="1"/>
      <c r="J84" s="4"/>
      <c r="K84" s="4"/>
      <c r="L84" s="4"/>
      <c r="M84" s="4"/>
      <c r="N84" s="4"/>
      <c r="O84" s="4"/>
      <c r="P84" s="4"/>
      <c r="Q84" s="4"/>
      <c r="R84" s="4"/>
      <c r="S84" s="4"/>
      <c r="T84" s="4"/>
      <c r="U84" s="4"/>
      <c r="V84" s="4"/>
      <c r="W84" s="4"/>
      <c r="X84" s="4"/>
      <c r="Y84" s="4"/>
      <c r="Z84" s="4"/>
    </row>
    <row r="85" ht="15.75" customHeight="1">
      <c r="A85" s="155"/>
      <c r="B85" s="155"/>
      <c r="C85" s="155"/>
      <c r="D85" s="155"/>
      <c r="E85" s="156"/>
      <c r="F85" s="156"/>
      <c r="G85" s="156"/>
      <c r="H85" s="156"/>
      <c r="I85" s="1"/>
      <c r="J85" s="4"/>
      <c r="K85" s="4"/>
      <c r="L85" s="4"/>
      <c r="M85" s="4"/>
      <c r="N85" s="4"/>
      <c r="O85" s="4"/>
      <c r="P85" s="4"/>
      <c r="Q85" s="4"/>
      <c r="R85" s="4"/>
      <c r="S85" s="4"/>
      <c r="T85" s="4"/>
      <c r="U85" s="4"/>
      <c r="V85" s="4"/>
      <c r="W85" s="4"/>
      <c r="X85" s="4"/>
      <c r="Y85" s="4"/>
      <c r="Z85" s="4"/>
    </row>
    <row r="86" ht="15.75" customHeight="1">
      <c r="A86" s="155"/>
      <c r="B86" s="155"/>
      <c r="C86" s="155"/>
      <c r="D86" s="155"/>
      <c r="E86" s="156"/>
      <c r="F86" s="156"/>
      <c r="G86" s="156"/>
      <c r="H86" s="156"/>
      <c r="I86" s="1"/>
      <c r="J86" s="4"/>
      <c r="K86" s="4"/>
      <c r="L86" s="4"/>
      <c r="M86" s="4"/>
      <c r="N86" s="4"/>
      <c r="O86" s="4"/>
      <c r="P86" s="4"/>
      <c r="Q86" s="4"/>
      <c r="R86" s="4"/>
      <c r="S86" s="4"/>
      <c r="T86" s="4"/>
      <c r="U86" s="4"/>
      <c r="V86" s="4"/>
      <c r="W86" s="4"/>
      <c r="X86" s="4"/>
      <c r="Y86" s="4"/>
      <c r="Z86" s="4"/>
    </row>
    <row r="87" ht="15.75" customHeight="1">
      <c r="A87" s="155"/>
      <c r="B87" s="155"/>
      <c r="C87" s="155"/>
      <c r="D87" s="155"/>
      <c r="E87" s="156"/>
      <c r="F87" s="156"/>
      <c r="G87" s="156"/>
      <c r="H87" s="156"/>
      <c r="I87" s="1"/>
      <c r="J87" s="4"/>
      <c r="K87" s="4"/>
      <c r="L87" s="4"/>
      <c r="M87" s="4"/>
      <c r="N87" s="4"/>
      <c r="O87" s="4"/>
      <c r="P87" s="4"/>
      <c r="Q87" s="4"/>
      <c r="R87" s="4"/>
      <c r="S87" s="4"/>
      <c r="T87" s="4"/>
      <c r="U87" s="4"/>
      <c r="V87" s="4"/>
      <c r="W87" s="4"/>
      <c r="X87" s="4"/>
      <c r="Y87" s="4"/>
      <c r="Z87" s="4"/>
    </row>
    <row r="88" ht="15.75" customHeight="1">
      <c r="A88" s="155"/>
      <c r="B88" s="155"/>
      <c r="C88" s="155"/>
      <c r="D88" s="155"/>
      <c r="E88" s="156"/>
      <c r="F88" s="156"/>
      <c r="G88" s="156"/>
      <c r="H88" s="156"/>
      <c r="I88" s="1"/>
      <c r="J88" s="4"/>
      <c r="K88" s="4"/>
      <c r="L88" s="4"/>
      <c r="M88" s="4"/>
      <c r="N88" s="4"/>
      <c r="O88" s="4"/>
      <c r="P88" s="4"/>
      <c r="Q88" s="4"/>
      <c r="R88" s="4"/>
      <c r="S88" s="4"/>
      <c r="T88" s="4"/>
      <c r="U88" s="4"/>
      <c r="V88" s="4"/>
      <c r="W88" s="4"/>
      <c r="X88" s="4"/>
      <c r="Y88" s="4"/>
      <c r="Z88" s="4"/>
    </row>
    <row r="89" ht="15.75" customHeight="1">
      <c r="A89" s="155"/>
      <c r="B89" s="155"/>
      <c r="C89" s="155"/>
      <c r="D89" s="155"/>
      <c r="E89" s="156"/>
      <c r="F89" s="156"/>
      <c r="G89" s="156"/>
      <c r="H89" s="156"/>
      <c r="I89" s="1"/>
      <c r="J89" s="4"/>
      <c r="K89" s="4"/>
      <c r="L89" s="4"/>
      <c r="M89" s="4"/>
      <c r="N89" s="4"/>
      <c r="O89" s="4"/>
      <c r="P89" s="4"/>
      <c r="Q89" s="4"/>
      <c r="R89" s="4"/>
      <c r="S89" s="4"/>
      <c r="T89" s="4"/>
      <c r="U89" s="4"/>
      <c r="V89" s="4"/>
      <c r="W89" s="4"/>
      <c r="X89" s="4"/>
      <c r="Y89" s="4"/>
      <c r="Z89" s="4"/>
    </row>
    <row r="90" ht="15.75" customHeight="1">
      <c r="A90" s="155"/>
      <c r="B90" s="155"/>
      <c r="C90" s="155"/>
      <c r="D90" s="155"/>
      <c r="E90" s="156"/>
      <c r="F90" s="156"/>
      <c r="G90" s="156"/>
      <c r="H90" s="156"/>
      <c r="I90" s="1"/>
      <c r="J90" s="4"/>
      <c r="K90" s="4"/>
      <c r="L90" s="4"/>
      <c r="M90" s="4"/>
      <c r="N90" s="4"/>
      <c r="O90" s="4"/>
      <c r="P90" s="4"/>
      <c r="Q90" s="4"/>
      <c r="R90" s="4"/>
      <c r="S90" s="4"/>
      <c r="T90" s="4"/>
      <c r="U90" s="4"/>
      <c r="V90" s="4"/>
      <c r="W90" s="4"/>
      <c r="X90" s="4"/>
      <c r="Y90" s="4"/>
      <c r="Z90" s="4"/>
    </row>
    <row r="91" ht="15.75" customHeight="1">
      <c r="A91" s="155"/>
      <c r="B91" s="155"/>
      <c r="C91" s="155"/>
      <c r="D91" s="155"/>
      <c r="E91" s="156"/>
      <c r="F91" s="156"/>
      <c r="G91" s="156"/>
      <c r="H91" s="156"/>
      <c r="I91" s="1"/>
      <c r="J91" s="4"/>
      <c r="K91" s="4"/>
      <c r="L91" s="4"/>
      <c r="M91" s="4"/>
      <c r="N91" s="4"/>
      <c r="O91" s="4"/>
      <c r="P91" s="4"/>
      <c r="Q91" s="4"/>
      <c r="R91" s="4"/>
      <c r="S91" s="4"/>
      <c r="T91" s="4"/>
      <c r="U91" s="4"/>
      <c r="V91" s="4"/>
      <c r="W91" s="4"/>
      <c r="X91" s="4"/>
      <c r="Y91" s="4"/>
      <c r="Z91" s="4"/>
    </row>
    <row r="92" ht="15.75" customHeight="1">
      <c r="A92" s="155"/>
      <c r="B92" s="155"/>
      <c r="C92" s="155"/>
      <c r="D92" s="155"/>
      <c r="E92" s="156"/>
      <c r="F92" s="156"/>
      <c r="G92" s="156"/>
      <c r="H92" s="156"/>
      <c r="I92" s="1"/>
      <c r="J92" s="4"/>
      <c r="K92" s="4"/>
      <c r="L92" s="4"/>
      <c r="M92" s="4"/>
      <c r="N92" s="4"/>
      <c r="O92" s="4"/>
      <c r="P92" s="4"/>
      <c r="Q92" s="4"/>
      <c r="R92" s="4"/>
      <c r="S92" s="4"/>
      <c r="T92" s="4"/>
      <c r="U92" s="4"/>
      <c r="V92" s="4"/>
      <c r="W92" s="4"/>
      <c r="X92" s="4"/>
      <c r="Y92" s="4"/>
      <c r="Z92" s="4"/>
    </row>
    <row r="93" ht="15.75" customHeight="1">
      <c r="A93" s="155"/>
      <c r="B93" s="155"/>
      <c r="C93" s="155"/>
      <c r="D93" s="155"/>
      <c r="E93" s="156"/>
      <c r="F93" s="156"/>
      <c r="G93" s="156"/>
      <c r="H93" s="156"/>
      <c r="I93" s="1"/>
      <c r="J93" s="4"/>
      <c r="K93" s="4"/>
      <c r="L93" s="4"/>
      <c r="M93" s="4"/>
      <c r="N93" s="4"/>
      <c r="O93" s="4"/>
      <c r="P93" s="4"/>
      <c r="Q93" s="4"/>
      <c r="R93" s="4"/>
      <c r="S93" s="4"/>
      <c r="T93" s="4"/>
      <c r="U93" s="4"/>
      <c r="V93" s="4"/>
      <c r="W93" s="4"/>
      <c r="X93" s="4"/>
      <c r="Y93" s="4"/>
      <c r="Z93" s="4"/>
    </row>
    <row r="94" ht="15.75" customHeight="1">
      <c r="A94" s="155"/>
      <c r="B94" s="155"/>
      <c r="C94" s="155"/>
      <c r="D94" s="155"/>
      <c r="E94" s="156"/>
      <c r="F94" s="156"/>
      <c r="G94" s="156"/>
      <c r="H94" s="156"/>
      <c r="I94" s="1"/>
      <c r="J94" s="4"/>
      <c r="K94" s="4"/>
      <c r="L94" s="4"/>
      <c r="M94" s="4"/>
      <c r="N94" s="4"/>
      <c r="O94" s="4"/>
      <c r="P94" s="4"/>
      <c r="Q94" s="4"/>
      <c r="R94" s="4"/>
      <c r="S94" s="4"/>
      <c r="T94" s="4"/>
      <c r="U94" s="4"/>
      <c r="V94" s="4"/>
      <c r="W94" s="4"/>
      <c r="X94" s="4"/>
      <c r="Y94" s="4"/>
      <c r="Z94" s="4"/>
    </row>
    <row r="95" ht="15.75" customHeight="1">
      <c r="A95" s="155"/>
      <c r="B95" s="155"/>
      <c r="C95" s="155"/>
      <c r="D95" s="155"/>
      <c r="E95" s="156"/>
      <c r="F95" s="156"/>
      <c r="G95" s="156"/>
      <c r="H95" s="156"/>
      <c r="I95" s="1"/>
      <c r="J95" s="4"/>
      <c r="K95" s="4"/>
      <c r="L95" s="4"/>
      <c r="M95" s="4"/>
      <c r="N95" s="4"/>
      <c r="O95" s="4"/>
      <c r="P95" s="4"/>
      <c r="Q95" s="4"/>
      <c r="R95" s="4"/>
      <c r="S95" s="4"/>
      <c r="T95" s="4"/>
      <c r="U95" s="4"/>
      <c r="V95" s="4"/>
      <c r="W95" s="4"/>
      <c r="X95" s="4"/>
      <c r="Y95" s="4"/>
      <c r="Z95" s="4"/>
    </row>
    <row r="96" ht="15.75" customHeight="1">
      <c r="A96" s="155"/>
      <c r="B96" s="155"/>
      <c r="C96" s="155"/>
      <c r="D96" s="155"/>
      <c r="E96" s="156"/>
      <c r="F96" s="156"/>
      <c r="G96" s="156"/>
      <c r="H96" s="156"/>
      <c r="I96" s="1"/>
      <c r="J96" s="4"/>
      <c r="K96" s="4"/>
      <c r="L96" s="4"/>
      <c r="M96" s="4"/>
      <c r="N96" s="4"/>
      <c r="O96" s="4"/>
      <c r="P96" s="4"/>
      <c r="Q96" s="4"/>
      <c r="R96" s="4"/>
      <c r="S96" s="4"/>
      <c r="T96" s="4"/>
      <c r="U96" s="4"/>
      <c r="V96" s="4"/>
      <c r="W96" s="4"/>
      <c r="X96" s="4"/>
      <c r="Y96" s="4"/>
      <c r="Z96" s="4"/>
    </row>
    <row r="97" ht="15.75" customHeight="1">
      <c r="A97" s="155"/>
      <c r="B97" s="155"/>
      <c r="C97" s="155"/>
      <c r="D97" s="155"/>
      <c r="E97" s="156"/>
      <c r="F97" s="156"/>
      <c r="G97" s="156"/>
      <c r="H97" s="156"/>
      <c r="I97" s="1"/>
      <c r="J97" s="4"/>
      <c r="K97" s="4"/>
      <c r="L97" s="4"/>
      <c r="M97" s="4"/>
      <c r="N97" s="4"/>
      <c r="O97" s="4"/>
      <c r="P97" s="4"/>
      <c r="Q97" s="4"/>
      <c r="R97" s="4"/>
      <c r="S97" s="4"/>
      <c r="T97" s="4"/>
      <c r="U97" s="4"/>
      <c r="V97" s="4"/>
      <c r="W97" s="4"/>
      <c r="X97" s="4"/>
      <c r="Y97" s="4"/>
      <c r="Z97" s="4"/>
    </row>
    <row r="98" ht="15.75" customHeight="1">
      <c r="A98" s="155"/>
      <c r="B98" s="155"/>
      <c r="C98" s="155"/>
      <c r="D98" s="155"/>
      <c r="E98" s="156"/>
      <c r="F98" s="156"/>
      <c r="G98" s="156"/>
      <c r="H98" s="156"/>
      <c r="I98" s="1"/>
      <c r="J98" s="4"/>
      <c r="K98" s="4"/>
      <c r="L98" s="4"/>
      <c r="M98" s="4"/>
      <c r="N98" s="4"/>
      <c r="O98" s="4"/>
      <c r="P98" s="4"/>
      <c r="Q98" s="4"/>
      <c r="R98" s="4"/>
      <c r="S98" s="4"/>
      <c r="T98" s="4"/>
      <c r="U98" s="4"/>
      <c r="V98" s="4"/>
      <c r="W98" s="4"/>
      <c r="X98" s="4"/>
      <c r="Y98" s="4"/>
      <c r="Z98" s="4"/>
    </row>
    <row r="99" ht="15.75" customHeight="1">
      <c r="A99" s="155"/>
      <c r="B99" s="155"/>
      <c r="C99" s="155"/>
      <c r="D99" s="155"/>
      <c r="E99" s="156"/>
      <c r="F99" s="156"/>
      <c r="G99" s="156"/>
      <c r="H99" s="156"/>
      <c r="I99" s="1"/>
      <c r="J99" s="4"/>
      <c r="K99" s="4"/>
      <c r="L99" s="4"/>
      <c r="M99" s="4"/>
      <c r="N99" s="4"/>
      <c r="O99" s="4"/>
      <c r="P99" s="4"/>
      <c r="Q99" s="4"/>
      <c r="R99" s="4"/>
      <c r="S99" s="4"/>
      <c r="T99" s="4"/>
      <c r="U99" s="4"/>
      <c r="V99" s="4"/>
      <c r="W99" s="4"/>
      <c r="X99" s="4"/>
      <c r="Y99" s="4"/>
      <c r="Z99" s="4"/>
    </row>
    <row r="100" ht="15.75" customHeight="1">
      <c r="A100" s="155"/>
      <c r="B100" s="155"/>
      <c r="C100" s="155"/>
      <c r="D100" s="155"/>
      <c r="E100" s="156"/>
      <c r="F100" s="156"/>
      <c r="G100" s="156"/>
      <c r="H100" s="156"/>
      <c r="I100" s="1"/>
      <c r="J100" s="4"/>
      <c r="K100" s="4"/>
      <c r="L100" s="4"/>
      <c r="M100" s="4"/>
      <c r="N100" s="4"/>
      <c r="O100" s="4"/>
      <c r="P100" s="4"/>
      <c r="Q100" s="4"/>
      <c r="R100" s="4"/>
      <c r="S100" s="4"/>
      <c r="T100" s="4"/>
      <c r="U100" s="4"/>
      <c r="V100" s="4"/>
      <c r="W100" s="4"/>
      <c r="X100" s="4"/>
      <c r="Y100" s="4"/>
      <c r="Z100" s="4"/>
    </row>
    <row r="101" ht="15.75" customHeight="1">
      <c r="A101" s="155"/>
      <c r="B101" s="155"/>
      <c r="C101" s="155"/>
      <c r="D101" s="155"/>
      <c r="E101" s="156"/>
      <c r="F101" s="156"/>
      <c r="G101" s="156"/>
      <c r="H101" s="156"/>
      <c r="I101" s="1"/>
      <c r="J101" s="4"/>
      <c r="K101" s="4"/>
      <c r="L101" s="4"/>
      <c r="M101" s="4"/>
      <c r="N101" s="4"/>
      <c r="O101" s="4"/>
      <c r="P101" s="4"/>
      <c r="Q101" s="4"/>
      <c r="R101" s="4"/>
      <c r="S101" s="4"/>
      <c r="T101" s="4"/>
      <c r="U101" s="4"/>
      <c r="V101" s="4"/>
      <c r="W101" s="4"/>
      <c r="X101" s="4"/>
      <c r="Y101" s="4"/>
      <c r="Z101" s="4"/>
    </row>
    <row r="102" ht="15.75" customHeight="1">
      <c r="A102" s="155"/>
      <c r="B102" s="155"/>
      <c r="C102" s="155"/>
      <c r="D102" s="155"/>
      <c r="E102" s="156"/>
      <c r="F102" s="156"/>
      <c r="G102" s="156"/>
      <c r="H102" s="156"/>
      <c r="I102" s="1"/>
      <c r="J102" s="4"/>
      <c r="K102" s="4"/>
      <c r="L102" s="4"/>
      <c r="M102" s="4"/>
      <c r="N102" s="4"/>
      <c r="O102" s="4"/>
      <c r="P102" s="4"/>
      <c r="Q102" s="4"/>
      <c r="R102" s="4"/>
      <c r="S102" s="4"/>
      <c r="T102" s="4"/>
      <c r="U102" s="4"/>
      <c r="V102" s="4"/>
      <c r="W102" s="4"/>
      <c r="X102" s="4"/>
      <c r="Y102" s="4"/>
      <c r="Z102" s="4"/>
    </row>
    <row r="103" ht="15.75" customHeight="1">
      <c r="A103" s="155"/>
      <c r="B103" s="155"/>
      <c r="C103" s="155"/>
      <c r="D103" s="155"/>
      <c r="E103" s="156"/>
      <c r="F103" s="156"/>
      <c r="G103" s="156"/>
      <c r="H103" s="156"/>
      <c r="I103" s="1"/>
      <c r="J103" s="4"/>
      <c r="K103" s="4"/>
      <c r="L103" s="4"/>
      <c r="M103" s="4"/>
      <c r="N103" s="4"/>
      <c r="O103" s="4"/>
      <c r="P103" s="4"/>
      <c r="Q103" s="4"/>
      <c r="R103" s="4"/>
      <c r="S103" s="4"/>
      <c r="T103" s="4"/>
      <c r="U103" s="4"/>
      <c r="V103" s="4"/>
      <c r="W103" s="4"/>
      <c r="X103" s="4"/>
      <c r="Y103" s="4"/>
      <c r="Z103" s="4"/>
    </row>
    <row r="104" ht="15.75" customHeight="1">
      <c r="A104" s="155"/>
      <c r="B104" s="155"/>
      <c r="C104" s="155"/>
      <c r="D104" s="155"/>
      <c r="E104" s="156"/>
      <c r="F104" s="156"/>
      <c r="G104" s="156"/>
      <c r="H104" s="156"/>
      <c r="I104" s="1"/>
      <c r="J104" s="4"/>
      <c r="K104" s="4"/>
      <c r="L104" s="4"/>
      <c r="M104" s="4"/>
      <c r="N104" s="4"/>
      <c r="O104" s="4"/>
      <c r="P104" s="4"/>
      <c r="Q104" s="4"/>
      <c r="R104" s="4"/>
      <c r="S104" s="4"/>
      <c r="T104" s="4"/>
      <c r="U104" s="4"/>
      <c r="V104" s="4"/>
      <c r="W104" s="4"/>
      <c r="X104" s="4"/>
      <c r="Y104" s="4"/>
      <c r="Z104" s="4"/>
    </row>
    <row r="105" ht="15.75" customHeight="1">
      <c r="A105" s="155"/>
      <c r="B105" s="155"/>
      <c r="C105" s="155"/>
      <c r="D105" s="155"/>
      <c r="E105" s="156"/>
      <c r="F105" s="156"/>
      <c r="G105" s="156"/>
      <c r="H105" s="156"/>
      <c r="I105" s="1"/>
      <c r="J105" s="4"/>
      <c r="K105" s="4"/>
      <c r="L105" s="4"/>
      <c r="M105" s="4"/>
      <c r="N105" s="4"/>
      <c r="O105" s="4"/>
      <c r="P105" s="4"/>
      <c r="Q105" s="4"/>
      <c r="R105" s="4"/>
      <c r="S105" s="4"/>
      <c r="T105" s="4"/>
      <c r="U105" s="4"/>
      <c r="V105" s="4"/>
      <c r="W105" s="4"/>
      <c r="X105" s="4"/>
      <c r="Y105" s="4"/>
      <c r="Z105" s="4"/>
    </row>
    <row r="106" ht="15.75" customHeight="1">
      <c r="A106" s="155"/>
      <c r="B106" s="155"/>
      <c r="C106" s="155"/>
      <c r="D106" s="155"/>
      <c r="E106" s="156"/>
      <c r="F106" s="156"/>
      <c r="G106" s="156"/>
      <c r="H106" s="156"/>
      <c r="I106" s="1"/>
      <c r="J106" s="4"/>
      <c r="K106" s="4"/>
      <c r="L106" s="4"/>
      <c r="M106" s="4"/>
      <c r="N106" s="4"/>
      <c r="O106" s="4"/>
      <c r="P106" s="4"/>
      <c r="Q106" s="4"/>
      <c r="R106" s="4"/>
      <c r="S106" s="4"/>
      <c r="T106" s="4"/>
      <c r="U106" s="4"/>
      <c r="V106" s="4"/>
      <c r="W106" s="4"/>
      <c r="X106" s="4"/>
      <c r="Y106" s="4"/>
      <c r="Z106" s="4"/>
    </row>
    <row r="107" ht="15.75" customHeight="1">
      <c r="A107" s="155"/>
      <c r="B107" s="155"/>
      <c r="C107" s="155"/>
      <c r="D107" s="155"/>
      <c r="E107" s="156"/>
      <c r="F107" s="156"/>
      <c r="G107" s="156"/>
      <c r="H107" s="156"/>
      <c r="I107" s="1"/>
      <c r="J107" s="4"/>
      <c r="K107" s="4"/>
      <c r="L107" s="4"/>
      <c r="M107" s="4"/>
      <c r="N107" s="4"/>
      <c r="O107" s="4"/>
      <c r="P107" s="4"/>
      <c r="Q107" s="4"/>
      <c r="R107" s="4"/>
      <c r="S107" s="4"/>
      <c r="T107" s="4"/>
      <c r="U107" s="4"/>
      <c r="V107" s="4"/>
      <c r="W107" s="4"/>
      <c r="X107" s="4"/>
      <c r="Y107" s="4"/>
      <c r="Z107" s="4"/>
    </row>
    <row r="108" ht="15.75" customHeight="1">
      <c r="A108" s="155"/>
      <c r="B108" s="155"/>
      <c r="C108" s="155"/>
      <c r="D108" s="155"/>
      <c r="E108" s="156"/>
      <c r="F108" s="156"/>
      <c r="G108" s="156"/>
      <c r="H108" s="156"/>
      <c r="I108" s="1"/>
      <c r="J108" s="4"/>
      <c r="K108" s="4"/>
      <c r="L108" s="4"/>
      <c r="M108" s="4"/>
      <c r="N108" s="4"/>
      <c r="O108" s="4"/>
      <c r="P108" s="4"/>
      <c r="Q108" s="4"/>
      <c r="R108" s="4"/>
      <c r="S108" s="4"/>
      <c r="T108" s="4"/>
      <c r="U108" s="4"/>
      <c r="V108" s="4"/>
      <c r="W108" s="4"/>
      <c r="X108" s="4"/>
      <c r="Y108" s="4"/>
      <c r="Z108" s="4"/>
    </row>
    <row r="109" ht="15.75" customHeight="1">
      <c r="A109" s="155"/>
      <c r="B109" s="155"/>
      <c r="C109" s="155"/>
      <c r="D109" s="155"/>
      <c r="E109" s="156"/>
      <c r="F109" s="156"/>
      <c r="G109" s="156"/>
      <c r="H109" s="156"/>
      <c r="I109" s="1"/>
      <c r="J109" s="4"/>
      <c r="K109" s="4"/>
      <c r="L109" s="4"/>
      <c r="M109" s="4"/>
      <c r="N109" s="4"/>
      <c r="O109" s="4"/>
      <c r="P109" s="4"/>
      <c r="Q109" s="4"/>
      <c r="R109" s="4"/>
      <c r="S109" s="4"/>
      <c r="T109" s="4"/>
      <c r="U109" s="4"/>
      <c r="V109" s="4"/>
      <c r="W109" s="4"/>
      <c r="X109" s="4"/>
      <c r="Y109" s="4"/>
      <c r="Z109" s="4"/>
    </row>
    <row r="110" ht="15.75" customHeight="1">
      <c r="A110" s="155"/>
      <c r="B110" s="155"/>
      <c r="C110" s="155"/>
      <c r="D110" s="155"/>
      <c r="E110" s="156"/>
      <c r="F110" s="156"/>
      <c r="G110" s="156"/>
      <c r="H110" s="156"/>
      <c r="I110" s="1"/>
      <c r="J110" s="4"/>
      <c r="K110" s="4"/>
      <c r="L110" s="4"/>
      <c r="M110" s="4"/>
      <c r="N110" s="4"/>
      <c r="O110" s="4"/>
      <c r="P110" s="4"/>
      <c r="Q110" s="4"/>
      <c r="R110" s="4"/>
      <c r="S110" s="4"/>
      <c r="T110" s="4"/>
      <c r="U110" s="4"/>
      <c r="V110" s="4"/>
      <c r="W110" s="4"/>
      <c r="X110" s="4"/>
      <c r="Y110" s="4"/>
      <c r="Z110" s="4"/>
    </row>
    <row r="111" ht="15.75" customHeight="1">
      <c r="A111" s="155"/>
      <c r="B111" s="155"/>
      <c r="C111" s="155"/>
      <c r="D111" s="155"/>
      <c r="E111" s="156"/>
      <c r="F111" s="156"/>
      <c r="G111" s="156"/>
      <c r="H111" s="156"/>
      <c r="I111" s="1"/>
      <c r="J111" s="4"/>
      <c r="K111" s="4"/>
      <c r="L111" s="4"/>
      <c r="M111" s="4"/>
      <c r="N111" s="4"/>
      <c r="O111" s="4"/>
      <c r="P111" s="4"/>
      <c r="Q111" s="4"/>
      <c r="R111" s="4"/>
      <c r="S111" s="4"/>
      <c r="T111" s="4"/>
      <c r="U111" s="4"/>
      <c r="V111" s="4"/>
      <c r="W111" s="4"/>
      <c r="X111" s="4"/>
      <c r="Y111" s="4"/>
      <c r="Z111" s="4"/>
    </row>
    <row r="112" ht="15.75" customHeight="1">
      <c r="A112" s="155"/>
      <c r="B112" s="155"/>
      <c r="C112" s="155"/>
      <c r="D112" s="155"/>
      <c r="E112" s="156"/>
      <c r="F112" s="156"/>
      <c r="G112" s="156"/>
      <c r="H112" s="156"/>
      <c r="I112" s="1"/>
      <c r="J112" s="4"/>
      <c r="K112" s="4"/>
      <c r="L112" s="4"/>
      <c r="M112" s="4"/>
      <c r="N112" s="4"/>
      <c r="O112" s="4"/>
      <c r="P112" s="4"/>
      <c r="Q112" s="4"/>
      <c r="R112" s="4"/>
      <c r="S112" s="4"/>
      <c r="T112" s="4"/>
      <c r="U112" s="4"/>
      <c r="V112" s="4"/>
      <c r="W112" s="4"/>
      <c r="X112" s="4"/>
      <c r="Y112" s="4"/>
      <c r="Z112" s="4"/>
    </row>
    <row r="113" ht="15.75" customHeight="1">
      <c r="A113" s="155"/>
      <c r="B113" s="155"/>
      <c r="C113" s="155"/>
      <c r="D113" s="155"/>
      <c r="E113" s="156"/>
      <c r="F113" s="156"/>
      <c r="G113" s="156"/>
      <c r="H113" s="156"/>
      <c r="I113" s="1"/>
      <c r="J113" s="4"/>
      <c r="K113" s="4"/>
      <c r="L113" s="4"/>
      <c r="M113" s="4"/>
      <c r="N113" s="4"/>
      <c r="O113" s="4"/>
      <c r="P113" s="4"/>
      <c r="Q113" s="4"/>
      <c r="R113" s="4"/>
      <c r="S113" s="4"/>
      <c r="T113" s="4"/>
      <c r="U113" s="4"/>
      <c r="V113" s="4"/>
      <c r="W113" s="4"/>
      <c r="X113" s="4"/>
      <c r="Y113" s="4"/>
      <c r="Z113" s="4"/>
    </row>
    <row r="114" ht="15.75" customHeight="1">
      <c r="A114" s="155"/>
      <c r="B114" s="155"/>
      <c r="C114" s="155"/>
      <c r="D114" s="155"/>
      <c r="E114" s="156"/>
      <c r="F114" s="156"/>
      <c r="G114" s="156"/>
      <c r="H114" s="156"/>
      <c r="I114" s="1"/>
      <c r="J114" s="4"/>
      <c r="K114" s="4"/>
      <c r="L114" s="4"/>
      <c r="M114" s="4"/>
      <c r="N114" s="4"/>
      <c r="O114" s="4"/>
      <c r="P114" s="4"/>
      <c r="Q114" s="4"/>
      <c r="R114" s="4"/>
      <c r="S114" s="4"/>
      <c r="T114" s="4"/>
      <c r="U114" s="4"/>
      <c r="V114" s="4"/>
      <c r="W114" s="4"/>
      <c r="X114" s="4"/>
      <c r="Y114" s="4"/>
      <c r="Z114" s="4"/>
    </row>
    <row r="115" ht="15.75" customHeight="1">
      <c r="A115" s="155"/>
      <c r="B115" s="155"/>
      <c r="C115" s="155"/>
      <c r="D115" s="155"/>
      <c r="E115" s="156"/>
      <c r="F115" s="156"/>
      <c r="G115" s="156"/>
      <c r="H115" s="156"/>
      <c r="I115" s="1"/>
      <c r="J115" s="4"/>
      <c r="K115" s="4"/>
      <c r="L115" s="4"/>
      <c r="M115" s="4"/>
      <c r="N115" s="4"/>
      <c r="O115" s="4"/>
      <c r="P115" s="4"/>
      <c r="Q115" s="4"/>
      <c r="R115" s="4"/>
      <c r="S115" s="4"/>
      <c r="T115" s="4"/>
      <c r="U115" s="4"/>
      <c r="V115" s="4"/>
      <c r="W115" s="4"/>
      <c r="X115" s="4"/>
      <c r="Y115" s="4"/>
      <c r="Z115" s="4"/>
    </row>
    <row r="116" ht="15.75" customHeight="1">
      <c r="A116" s="155"/>
      <c r="B116" s="155"/>
      <c r="C116" s="155"/>
      <c r="D116" s="155"/>
      <c r="E116" s="156"/>
      <c r="F116" s="156"/>
      <c r="G116" s="156"/>
      <c r="H116" s="156"/>
      <c r="I116" s="1"/>
      <c r="J116" s="4"/>
      <c r="K116" s="4"/>
      <c r="L116" s="4"/>
      <c r="M116" s="4"/>
      <c r="N116" s="4"/>
      <c r="O116" s="4"/>
      <c r="P116" s="4"/>
      <c r="Q116" s="4"/>
      <c r="R116" s="4"/>
      <c r="S116" s="4"/>
      <c r="T116" s="4"/>
      <c r="U116" s="4"/>
      <c r="V116" s="4"/>
      <c r="W116" s="4"/>
      <c r="X116" s="4"/>
      <c r="Y116" s="4"/>
      <c r="Z116" s="4"/>
    </row>
    <row r="117" ht="15.75" customHeight="1">
      <c r="A117" s="155"/>
      <c r="B117" s="155"/>
      <c r="C117" s="155"/>
      <c r="D117" s="155"/>
      <c r="E117" s="156"/>
      <c r="F117" s="156"/>
      <c r="G117" s="156"/>
      <c r="H117" s="156"/>
      <c r="I117" s="1"/>
      <c r="J117" s="4"/>
      <c r="K117" s="4"/>
      <c r="L117" s="4"/>
      <c r="M117" s="4"/>
      <c r="N117" s="4"/>
      <c r="O117" s="4"/>
      <c r="P117" s="4"/>
      <c r="Q117" s="4"/>
      <c r="R117" s="4"/>
      <c r="S117" s="4"/>
      <c r="T117" s="4"/>
      <c r="U117" s="4"/>
      <c r="V117" s="4"/>
      <c r="W117" s="4"/>
      <c r="X117" s="4"/>
      <c r="Y117" s="4"/>
      <c r="Z117" s="4"/>
    </row>
    <row r="118" ht="15.75" customHeight="1">
      <c r="A118" s="155"/>
      <c r="B118" s="155"/>
      <c r="C118" s="155"/>
      <c r="D118" s="155"/>
      <c r="E118" s="156"/>
      <c r="F118" s="156"/>
      <c r="G118" s="156"/>
      <c r="H118" s="156"/>
      <c r="I118" s="1"/>
      <c r="J118" s="4"/>
      <c r="K118" s="4"/>
      <c r="L118" s="4"/>
      <c r="M118" s="4"/>
      <c r="N118" s="4"/>
      <c r="O118" s="4"/>
      <c r="P118" s="4"/>
      <c r="Q118" s="4"/>
      <c r="R118" s="4"/>
      <c r="S118" s="4"/>
      <c r="T118" s="4"/>
      <c r="U118" s="4"/>
      <c r="V118" s="4"/>
      <c r="W118" s="4"/>
      <c r="X118" s="4"/>
      <c r="Y118" s="4"/>
      <c r="Z118" s="4"/>
    </row>
    <row r="119" ht="15.75" customHeight="1">
      <c r="A119" s="155"/>
      <c r="B119" s="155"/>
      <c r="C119" s="155"/>
      <c r="D119" s="155"/>
      <c r="E119" s="156"/>
      <c r="F119" s="156"/>
      <c r="G119" s="156"/>
      <c r="H119" s="156"/>
      <c r="I119" s="1"/>
      <c r="J119" s="4"/>
      <c r="K119" s="4"/>
      <c r="L119" s="4"/>
      <c r="M119" s="4"/>
      <c r="N119" s="4"/>
      <c r="O119" s="4"/>
      <c r="P119" s="4"/>
      <c r="Q119" s="4"/>
      <c r="R119" s="4"/>
      <c r="S119" s="4"/>
      <c r="T119" s="4"/>
      <c r="U119" s="4"/>
      <c r="V119" s="4"/>
      <c r="W119" s="4"/>
      <c r="X119" s="4"/>
      <c r="Y119" s="4"/>
      <c r="Z119" s="4"/>
    </row>
    <row r="120" ht="15.75" customHeight="1">
      <c r="A120" s="155"/>
      <c r="B120" s="155"/>
      <c r="C120" s="155"/>
      <c r="D120" s="155"/>
      <c r="E120" s="156"/>
      <c r="F120" s="156"/>
      <c r="G120" s="156"/>
      <c r="H120" s="156"/>
      <c r="I120" s="1"/>
      <c r="J120" s="4"/>
      <c r="K120" s="4"/>
      <c r="L120" s="4"/>
      <c r="M120" s="4"/>
      <c r="N120" s="4"/>
      <c r="O120" s="4"/>
      <c r="P120" s="4"/>
      <c r="Q120" s="4"/>
      <c r="R120" s="4"/>
      <c r="S120" s="4"/>
      <c r="T120" s="4"/>
      <c r="U120" s="4"/>
      <c r="V120" s="4"/>
      <c r="W120" s="4"/>
      <c r="X120" s="4"/>
      <c r="Y120" s="4"/>
      <c r="Z120" s="4"/>
    </row>
    <row r="121" ht="15.75" customHeight="1">
      <c r="A121" s="155"/>
      <c r="B121" s="155"/>
      <c r="C121" s="155"/>
      <c r="D121" s="155"/>
      <c r="E121" s="156"/>
      <c r="F121" s="156"/>
      <c r="G121" s="156"/>
      <c r="H121" s="156"/>
      <c r="I121" s="1"/>
      <c r="J121" s="4"/>
      <c r="K121" s="4"/>
      <c r="L121" s="4"/>
      <c r="M121" s="4"/>
      <c r="N121" s="4"/>
      <c r="O121" s="4"/>
      <c r="P121" s="4"/>
      <c r="Q121" s="4"/>
      <c r="R121" s="4"/>
      <c r="S121" s="4"/>
      <c r="T121" s="4"/>
      <c r="U121" s="4"/>
      <c r="V121" s="4"/>
      <c r="W121" s="4"/>
      <c r="X121" s="4"/>
      <c r="Y121" s="4"/>
      <c r="Z121" s="4"/>
    </row>
    <row r="122" ht="15.75" customHeight="1">
      <c r="A122" s="155"/>
      <c r="B122" s="155"/>
      <c r="C122" s="155"/>
      <c r="D122" s="155"/>
      <c r="E122" s="156"/>
      <c r="F122" s="156"/>
      <c r="G122" s="156"/>
      <c r="H122" s="156"/>
      <c r="I122" s="1"/>
      <c r="J122" s="4"/>
      <c r="K122" s="4"/>
      <c r="L122" s="4"/>
      <c r="M122" s="4"/>
      <c r="N122" s="4"/>
      <c r="O122" s="4"/>
      <c r="P122" s="4"/>
      <c r="Q122" s="4"/>
      <c r="R122" s="4"/>
      <c r="S122" s="4"/>
      <c r="T122" s="4"/>
      <c r="U122" s="4"/>
      <c r="V122" s="4"/>
      <c r="W122" s="4"/>
      <c r="X122" s="4"/>
      <c r="Y122" s="4"/>
      <c r="Z122" s="4"/>
    </row>
    <row r="123" ht="15.75" customHeight="1">
      <c r="A123" s="155"/>
      <c r="B123" s="155"/>
      <c r="C123" s="155"/>
      <c r="D123" s="155"/>
      <c r="E123" s="156"/>
      <c r="F123" s="156"/>
      <c r="G123" s="156"/>
      <c r="H123" s="156"/>
      <c r="I123" s="1"/>
      <c r="J123" s="4"/>
      <c r="K123" s="4"/>
      <c r="L123" s="4"/>
      <c r="M123" s="4"/>
      <c r="N123" s="4"/>
      <c r="O123" s="4"/>
      <c r="P123" s="4"/>
      <c r="Q123" s="4"/>
      <c r="R123" s="4"/>
      <c r="S123" s="4"/>
      <c r="T123" s="4"/>
      <c r="U123" s="4"/>
      <c r="V123" s="4"/>
      <c r="W123" s="4"/>
      <c r="X123" s="4"/>
      <c r="Y123" s="4"/>
      <c r="Z123" s="4"/>
    </row>
    <row r="124" ht="15.75" customHeight="1">
      <c r="A124" s="155"/>
      <c r="B124" s="155"/>
      <c r="C124" s="155"/>
      <c r="D124" s="155"/>
      <c r="E124" s="156"/>
      <c r="F124" s="156"/>
      <c r="G124" s="156"/>
      <c r="H124" s="156"/>
      <c r="I124" s="1"/>
      <c r="J124" s="4"/>
      <c r="K124" s="4"/>
      <c r="L124" s="4"/>
      <c r="M124" s="4"/>
      <c r="N124" s="4"/>
      <c r="O124" s="4"/>
      <c r="P124" s="4"/>
      <c r="Q124" s="4"/>
      <c r="R124" s="4"/>
      <c r="S124" s="4"/>
      <c r="T124" s="4"/>
      <c r="U124" s="4"/>
      <c r="V124" s="4"/>
      <c r="W124" s="4"/>
      <c r="X124" s="4"/>
      <c r="Y124" s="4"/>
      <c r="Z124" s="4"/>
    </row>
    <row r="125" ht="15.75" customHeight="1">
      <c r="A125" s="155"/>
      <c r="B125" s="155"/>
      <c r="C125" s="155"/>
      <c r="D125" s="155"/>
      <c r="E125" s="156"/>
      <c r="F125" s="156"/>
      <c r="G125" s="156"/>
      <c r="H125" s="156"/>
      <c r="I125" s="1"/>
      <c r="J125" s="4"/>
      <c r="K125" s="4"/>
      <c r="L125" s="4"/>
      <c r="M125" s="4"/>
      <c r="N125" s="4"/>
      <c r="O125" s="4"/>
      <c r="P125" s="4"/>
      <c r="Q125" s="4"/>
      <c r="R125" s="4"/>
      <c r="S125" s="4"/>
      <c r="T125" s="4"/>
      <c r="U125" s="4"/>
      <c r="V125" s="4"/>
      <c r="W125" s="4"/>
      <c r="X125" s="4"/>
      <c r="Y125" s="4"/>
      <c r="Z125" s="4"/>
    </row>
    <row r="126" ht="15.75" customHeight="1">
      <c r="A126" s="155"/>
      <c r="B126" s="155"/>
      <c r="C126" s="155"/>
      <c r="D126" s="155"/>
      <c r="E126" s="156"/>
      <c r="F126" s="156"/>
      <c r="G126" s="156"/>
      <c r="H126" s="156"/>
      <c r="I126" s="1"/>
      <c r="J126" s="4"/>
      <c r="K126" s="4"/>
      <c r="L126" s="4"/>
      <c r="M126" s="4"/>
      <c r="N126" s="4"/>
      <c r="O126" s="4"/>
      <c r="P126" s="4"/>
      <c r="Q126" s="4"/>
      <c r="R126" s="4"/>
      <c r="S126" s="4"/>
      <c r="T126" s="4"/>
      <c r="U126" s="4"/>
      <c r="V126" s="4"/>
      <c r="W126" s="4"/>
      <c r="X126" s="4"/>
      <c r="Y126" s="4"/>
      <c r="Z126" s="4"/>
    </row>
    <row r="127" ht="15.75" customHeight="1">
      <c r="A127" s="155"/>
      <c r="B127" s="155"/>
      <c r="C127" s="155"/>
      <c r="D127" s="155"/>
      <c r="E127" s="156"/>
      <c r="F127" s="156"/>
      <c r="G127" s="156"/>
      <c r="H127" s="156"/>
      <c r="I127" s="1"/>
      <c r="J127" s="4"/>
      <c r="K127" s="4"/>
      <c r="L127" s="4"/>
      <c r="M127" s="4"/>
      <c r="N127" s="4"/>
      <c r="O127" s="4"/>
      <c r="P127" s="4"/>
      <c r="Q127" s="4"/>
      <c r="R127" s="4"/>
      <c r="S127" s="4"/>
      <c r="T127" s="4"/>
      <c r="U127" s="4"/>
      <c r="V127" s="4"/>
      <c r="W127" s="4"/>
      <c r="X127" s="4"/>
      <c r="Y127" s="4"/>
      <c r="Z127" s="4"/>
    </row>
    <row r="128" ht="15.75" customHeight="1">
      <c r="A128" s="155"/>
      <c r="B128" s="155"/>
      <c r="C128" s="155"/>
      <c r="D128" s="155"/>
      <c r="E128" s="156"/>
      <c r="F128" s="156"/>
      <c r="G128" s="156"/>
      <c r="H128" s="156"/>
      <c r="I128" s="1"/>
      <c r="J128" s="4"/>
      <c r="K128" s="4"/>
      <c r="L128" s="4"/>
      <c r="M128" s="4"/>
      <c r="N128" s="4"/>
      <c r="O128" s="4"/>
      <c r="P128" s="4"/>
      <c r="Q128" s="4"/>
      <c r="R128" s="4"/>
      <c r="S128" s="4"/>
      <c r="T128" s="4"/>
      <c r="U128" s="4"/>
      <c r="V128" s="4"/>
      <c r="W128" s="4"/>
      <c r="X128" s="4"/>
      <c r="Y128" s="4"/>
      <c r="Z128" s="4"/>
    </row>
    <row r="129" ht="15.75" customHeight="1">
      <c r="A129" s="155"/>
      <c r="B129" s="155"/>
      <c r="C129" s="155"/>
      <c r="D129" s="155"/>
      <c r="E129" s="156"/>
      <c r="F129" s="156"/>
      <c r="G129" s="156"/>
      <c r="H129" s="156"/>
      <c r="I129" s="1"/>
      <c r="J129" s="4"/>
      <c r="K129" s="4"/>
      <c r="L129" s="4"/>
      <c r="M129" s="4"/>
      <c r="N129" s="4"/>
      <c r="O129" s="4"/>
      <c r="P129" s="4"/>
      <c r="Q129" s="4"/>
      <c r="R129" s="4"/>
      <c r="S129" s="4"/>
      <c r="T129" s="4"/>
      <c r="U129" s="4"/>
      <c r="V129" s="4"/>
      <c r="W129" s="4"/>
      <c r="X129" s="4"/>
      <c r="Y129" s="4"/>
      <c r="Z129" s="4"/>
    </row>
    <row r="130" ht="15.75" customHeight="1">
      <c r="A130" s="155"/>
      <c r="B130" s="155"/>
      <c r="C130" s="155"/>
      <c r="D130" s="155"/>
      <c r="E130" s="156"/>
      <c r="F130" s="156"/>
      <c r="G130" s="156"/>
      <c r="H130" s="156"/>
      <c r="I130" s="1"/>
      <c r="J130" s="4"/>
      <c r="K130" s="4"/>
      <c r="L130" s="4"/>
      <c r="M130" s="4"/>
      <c r="N130" s="4"/>
      <c r="O130" s="4"/>
      <c r="P130" s="4"/>
      <c r="Q130" s="4"/>
      <c r="R130" s="4"/>
      <c r="S130" s="4"/>
      <c r="T130" s="4"/>
      <c r="U130" s="4"/>
      <c r="V130" s="4"/>
      <c r="W130" s="4"/>
      <c r="X130" s="4"/>
      <c r="Y130" s="4"/>
      <c r="Z130" s="4"/>
    </row>
    <row r="131" ht="15.75" customHeight="1">
      <c r="A131" s="155"/>
      <c r="B131" s="155"/>
      <c r="C131" s="155"/>
      <c r="D131" s="155"/>
      <c r="E131" s="156"/>
      <c r="F131" s="156"/>
      <c r="G131" s="156"/>
      <c r="H131" s="156"/>
      <c r="I131" s="1"/>
      <c r="J131" s="4"/>
      <c r="K131" s="4"/>
      <c r="L131" s="4"/>
      <c r="M131" s="4"/>
      <c r="N131" s="4"/>
      <c r="O131" s="4"/>
      <c r="P131" s="4"/>
      <c r="Q131" s="4"/>
      <c r="R131" s="4"/>
      <c r="S131" s="4"/>
      <c r="T131" s="4"/>
      <c r="U131" s="4"/>
      <c r="V131" s="4"/>
      <c r="W131" s="4"/>
      <c r="X131" s="4"/>
      <c r="Y131" s="4"/>
      <c r="Z131" s="4"/>
    </row>
    <row r="132" ht="15.75" customHeight="1">
      <c r="A132" s="155"/>
      <c r="B132" s="155"/>
      <c r="C132" s="155"/>
      <c r="D132" s="155"/>
      <c r="E132" s="156"/>
      <c r="F132" s="156"/>
      <c r="G132" s="156"/>
      <c r="H132" s="156"/>
      <c r="I132" s="1"/>
      <c r="J132" s="4"/>
      <c r="K132" s="4"/>
      <c r="L132" s="4"/>
      <c r="M132" s="4"/>
      <c r="N132" s="4"/>
      <c r="O132" s="4"/>
      <c r="P132" s="4"/>
      <c r="Q132" s="4"/>
      <c r="R132" s="4"/>
      <c r="S132" s="4"/>
      <c r="T132" s="4"/>
      <c r="U132" s="4"/>
      <c r="V132" s="4"/>
      <c r="W132" s="4"/>
      <c r="X132" s="4"/>
      <c r="Y132" s="4"/>
      <c r="Z132" s="4"/>
    </row>
    <row r="133" ht="15.75" customHeight="1">
      <c r="A133" s="155"/>
      <c r="B133" s="155"/>
      <c r="C133" s="155"/>
      <c r="D133" s="155"/>
      <c r="E133" s="156"/>
      <c r="F133" s="156"/>
      <c r="G133" s="156"/>
      <c r="H133" s="156"/>
      <c r="I133" s="1"/>
      <c r="J133" s="4"/>
      <c r="K133" s="4"/>
      <c r="L133" s="4"/>
      <c r="M133" s="4"/>
      <c r="N133" s="4"/>
      <c r="O133" s="4"/>
      <c r="P133" s="4"/>
      <c r="Q133" s="4"/>
      <c r="R133" s="4"/>
      <c r="S133" s="4"/>
      <c r="T133" s="4"/>
      <c r="U133" s="4"/>
      <c r="V133" s="4"/>
      <c r="W133" s="4"/>
      <c r="X133" s="4"/>
      <c r="Y133" s="4"/>
      <c r="Z133" s="4"/>
    </row>
    <row r="134" ht="15.75" customHeight="1">
      <c r="A134" s="155"/>
      <c r="B134" s="155"/>
      <c r="C134" s="155"/>
      <c r="D134" s="155"/>
      <c r="E134" s="156"/>
      <c r="F134" s="156"/>
      <c r="G134" s="156"/>
      <c r="H134" s="156"/>
      <c r="I134" s="1"/>
      <c r="J134" s="4"/>
      <c r="K134" s="4"/>
      <c r="L134" s="4"/>
      <c r="M134" s="4"/>
      <c r="N134" s="4"/>
      <c r="O134" s="4"/>
      <c r="P134" s="4"/>
      <c r="Q134" s="4"/>
      <c r="R134" s="4"/>
      <c r="S134" s="4"/>
      <c r="T134" s="4"/>
      <c r="U134" s="4"/>
      <c r="V134" s="4"/>
      <c r="W134" s="4"/>
      <c r="X134" s="4"/>
      <c r="Y134" s="4"/>
      <c r="Z134" s="4"/>
    </row>
    <row r="135" ht="15.75" customHeight="1">
      <c r="A135" s="155"/>
      <c r="B135" s="155"/>
      <c r="C135" s="155"/>
      <c r="D135" s="155"/>
      <c r="E135" s="156"/>
      <c r="F135" s="156"/>
      <c r="G135" s="156"/>
      <c r="H135" s="156"/>
      <c r="I135" s="1"/>
      <c r="J135" s="4"/>
      <c r="K135" s="4"/>
      <c r="L135" s="4"/>
      <c r="M135" s="4"/>
      <c r="N135" s="4"/>
      <c r="O135" s="4"/>
      <c r="P135" s="4"/>
      <c r="Q135" s="4"/>
      <c r="R135" s="4"/>
      <c r="S135" s="4"/>
      <c r="T135" s="4"/>
      <c r="U135" s="4"/>
      <c r="V135" s="4"/>
      <c r="W135" s="4"/>
      <c r="X135" s="4"/>
      <c r="Y135" s="4"/>
      <c r="Z135" s="4"/>
    </row>
    <row r="136" ht="15.75" customHeight="1">
      <c r="A136" s="155"/>
      <c r="B136" s="155"/>
      <c r="C136" s="155"/>
      <c r="D136" s="155"/>
      <c r="E136" s="156"/>
      <c r="F136" s="156"/>
      <c r="G136" s="156"/>
      <c r="H136" s="156"/>
      <c r="I136" s="1"/>
      <c r="J136" s="4"/>
      <c r="K136" s="4"/>
      <c r="L136" s="4"/>
      <c r="M136" s="4"/>
      <c r="N136" s="4"/>
      <c r="O136" s="4"/>
      <c r="P136" s="4"/>
      <c r="Q136" s="4"/>
      <c r="R136" s="4"/>
      <c r="S136" s="4"/>
      <c r="T136" s="4"/>
      <c r="U136" s="4"/>
      <c r="V136" s="4"/>
      <c r="W136" s="4"/>
      <c r="X136" s="4"/>
      <c r="Y136" s="4"/>
      <c r="Z136" s="4"/>
    </row>
    <row r="137" ht="15.75" customHeight="1">
      <c r="A137" s="155"/>
      <c r="B137" s="155"/>
      <c r="C137" s="155"/>
      <c r="D137" s="155"/>
      <c r="E137" s="156"/>
      <c r="F137" s="156"/>
      <c r="G137" s="156"/>
      <c r="H137" s="156"/>
      <c r="I137" s="1"/>
      <c r="J137" s="4"/>
      <c r="K137" s="4"/>
      <c r="L137" s="4"/>
      <c r="M137" s="4"/>
      <c r="N137" s="4"/>
      <c r="O137" s="4"/>
      <c r="P137" s="4"/>
      <c r="Q137" s="4"/>
      <c r="R137" s="4"/>
      <c r="S137" s="4"/>
      <c r="T137" s="4"/>
      <c r="U137" s="4"/>
      <c r="V137" s="4"/>
      <c r="W137" s="4"/>
      <c r="X137" s="4"/>
      <c r="Y137" s="4"/>
      <c r="Z137" s="4"/>
    </row>
    <row r="138" ht="15.75" customHeight="1">
      <c r="A138" s="155"/>
      <c r="B138" s="155"/>
      <c r="C138" s="155"/>
      <c r="D138" s="155"/>
      <c r="E138" s="156"/>
      <c r="F138" s="156"/>
      <c r="G138" s="156"/>
      <c r="H138" s="156"/>
      <c r="I138" s="1"/>
      <c r="J138" s="4"/>
      <c r="K138" s="4"/>
      <c r="L138" s="4"/>
      <c r="M138" s="4"/>
      <c r="N138" s="4"/>
      <c r="O138" s="4"/>
      <c r="P138" s="4"/>
      <c r="Q138" s="4"/>
      <c r="R138" s="4"/>
      <c r="S138" s="4"/>
      <c r="T138" s="4"/>
      <c r="U138" s="4"/>
      <c r="V138" s="4"/>
      <c r="W138" s="4"/>
      <c r="X138" s="4"/>
      <c r="Y138" s="4"/>
      <c r="Z138" s="4"/>
    </row>
    <row r="139" ht="15.75" customHeight="1">
      <c r="A139" s="155"/>
      <c r="B139" s="155"/>
      <c r="C139" s="155"/>
      <c r="D139" s="155"/>
      <c r="E139" s="156"/>
      <c r="F139" s="156"/>
      <c r="G139" s="156"/>
      <c r="H139" s="156"/>
      <c r="I139" s="1"/>
      <c r="J139" s="4"/>
      <c r="K139" s="4"/>
      <c r="L139" s="4"/>
      <c r="M139" s="4"/>
      <c r="N139" s="4"/>
      <c r="O139" s="4"/>
      <c r="P139" s="4"/>
      <c r="Q139" s="4"/>
      <c r="R139" s="4"/>
      <c r="S139" s="4"/>
      <c r="T139" s="4"/>
      <c r="U139" s="4"/>
      <c r="V139" s="4"/>
      <c r="W139" s="4"/>
      <c r="X139" s="4"/>
      <c r="Y139" s="4"/>
      <c r="Z139" s="4"/>
    </row>
    <row r="140" ht="15.75" customHeight="1">
      <c r="A140" s="155"/>
      <c r="B140" s="155"/>
      <c r="C140" s="155"/>
      <c r="D140" s="155"/>
      <c r="E140" s="156"/>
      <c r="F140" s="156"/>
      <c r="G140" s="156"/>
      <c r="H140" s="156"/>
      <c r="I140" s="1"/>
      <c r="J140" s="4"/>
      <c r="K140" s="4"/>
      <c r="L140" s="4"/>
      <c r="M140" s="4"/>
      <c r="N140" s="4"/>
      <c r="O140" s="4"/>
      <c r="P140" s="4"/>
      <c r="Q140" s="4"/>
      <c r="R140" s="4"/>
      <c r="S140" s="4"/>
      <c r="T140" s="4"/>
      <c r="U140" s="4"/>
      <c r="V140" s="4"/>
      <c r="W140" s="4"/>
      <c r="X140" s="4"/>
      <c r="Y140" s="4"/>
      <c r="Z140" s="4"/>
    </row>
    <row r="141" ht="15.75" customHeight="1">
      <c r="A141" s="155"/>
      <c r="B141" s="155"/>
      <c r="C141" s="155"/>
      <c r="D141" s="155"/>
      <c r="E141" s="156"/>
      <c r="F141" s="156"/>
      <c r="G141" s="156"/>
      <c r="H141" s="156"/>
      <c r="I141" s="1"/>
      <c r="J141" s="4"/>
      <c r="K141" s="4"/>
      <c r="L141" s="4"/>
      <c r="M141" s="4"/>
      <c r="N141" s="4"/>
      <c r="O141" s="4"/>
      <c r="P141" s="4"/>
      <c r="Q141" s="4"/>
      <c r="R141" s="4"/>
      <c r="S141" s="4"/>
      <c r="T141" s="4"/>
      <c r="U141" s="4"/>
      <c r="V141" s="4"/>
      <c r="W141" s="4"/>
      <c r="X141" s="4"/>
      <c r="Y141" s="4"/>
      <c r="Z141" s="4"/>
    </row>
    <row r="142" ht="15.75" customHeight="1">
      <c r="A142" s="155"/>
      <c r="B142" s="155"/>
      <c r="C142" s="155"/>
      <c r="D142" s="155"/>
      <c r="E142" s="156"/>
      <c r="F142" s="156"/>
      <c r="G142" s="156"/>
      <c r="H142" s="156"/>
      <c r="I142" s="1"/>
      <c r="J142" s="4"/>
      <c r="K142" s="4"/>
      <c r="L142" s="4"/>
      <c r="M142" s="4"/>
      <c r="N142" s="4"/>
      <c r="O142" s="4"/>
      <c r="P142" s="4"/>
      <c r="Q142" s="4"/>
      <c r="R142" s="4"/>
      <c r="S142" s="4"/>
      <c r="T142" s="4"/>
      <c r="U142" s="4"/>
      <c r="V142" s="4"/>
      <c r="W142" s="4"/>
      <c r="X142" s="4"/>
      <c r="Y142" s="4"/>
      <c r="Z142" s="4"/>
    </row>
    <row r="143" ht="15.75" customHeight="1">
      <c r="A143" s="155"/>
      <c r="B143" s="155"/>
      <c r="C143" s="155"/>
      <c r="D143" s="155"/>
      <c r="E143" s="156"/>
      <c r="F143" s="156"/>
      <c r="G143" s="156"/>
      <c r="H143" s="156"/>
      <c r="I143" s="1"/>
      <c r="J143" s="4"/>
      <c r="K143" s="4"/>
      <c r="L143" s="4"/>
      <c r="M143" s="4"/>
      <c r="N143" s="4"/>
      <c r="O143" s="4"/>
      <c r="P143" s="4"/>
      <c r="Q143" s="4"/>
      <c r="R143" s="4"/>
      <c r="S143" s="4"/>
      <c r="T143" s="4"/>
      <c r="U143" s="4"/>
      <c r="V143" s="4"/>
      <c r="W143" s="4"/>
      <c r="X143" s="4"/>
      <c r="Y143" s="4"/>
      <c r="Z143" s="4"/>
    </row>
    <row r="144" ht="15.75" customHeight="1">
      <c r="A144" s="155"/>
      <c r="B144" s="155"/>
      <c r="C144" s="155"/>
      <c r="D144" s="155"/>
      <c r="E144" s="156"/>
      <c r="F144" s="156"/>
      <c r="G144" s="156"/>
      <c r="H144" s="156"/>
      <c r="I144" s="1"/>
      <c r="J144" s="4"/>
      <c r="K144" s="4"/>
      <c r="L144" s="4"/>
      <c r="M144" s="4"/>
      <c r="N144" s="4"/>
      <c r="O144" s="4"/>
      <c r="P144" s="4"/>
      <c r="Q144" s="4"/>
      <c r="R144" s="4"/>
      <c r="S144" s="4"/>
      <c r="T144" s="4"/>
      <c r="U144" s="4"/>
      <c r="V144" s="4"/>
      <c r="W144" s="4"/>
      <c r="X144" s="4"/>
      <c r="Y144" s="4"/>
      <c r="Z144" s="4"/>
    </row>
    <row r="145" ht="15.75" customHeight="1">
      <c r="A145" s="155"/>
      <c r="B145" s="155"/>
      <c r="C145" s="155"/>
      <c r="D145" s="155"/>
      <c r="E145" s="156"/>
      <c r="F145" s="156"/>
      <c r="G145" s="156"/>
      <c r="H145" s="156"/>
      <c r="I145" s="1"/>
      <c r="J145" s="4"/>
      <c r="K145" s="4"/>
      <c r="L145" s="4"/>
      <c r="M145" s="4"/>
      <c r="N145" s="4"/>
      <c r="O145" s="4"/>
      <c r="P145" s="4"/>
      <c r="Q145" s="4"/>
      <c r="R145" s="4"/>
      <c r="S145" s="4"/>
      <c r="T145" s="4"/>
      <c r="U145" s="4"/>
      <c r="V145" s="4"/>
      <c r="W145" s="4"/>
      <c r="X145" s="4"/>
      <c r="Y145" s="4"/>
      <c r="Z145" s="4"/>
    </row>
    <row r="146" ht="15.75" customHeight="1">
      <c r="A146" s="155"/>
      <c r="B146" s="155"/>
      <c r="C146" s="155"/>
      <c r="D146" s="155"/>
      <c r="E146" s="156"/>
      <c r="F146" s="156"/>
      <c r="G146" s="156"/>
      <c r="H146" s="156"/>
      <c r="I146" s="1"/>
      <c r="J146" s="4"/>
      <c r="K146" s="4"/>
      <c r="L146" s="4"/>
      <c r="M146" s="4"/>
      <c r="N146" s="4"/>
      <c r="O146" s="4"/>
      <c r="P146" s="4"/>
      <c r="Q146" s="4"/>
      <c r="R146" s="4"/>
      <c r="S146" s="4"/>
      <c r="T146" s="4"/>
      <c r="U146" s="4"/>
      <c r="V146" s="4"/>
      <c r="W146" s="4"/>
      <c r="X146" s="4"/>
      <c r="Y146" s="4"/>
      <c r="Z146" s="4"/>
    </row>
    <row r="147" ht="15.75" customHeight="1">
      <c r="A147" s="155"/>
      <c r="B147" s="155"/>
      <c r="C147" s="155"/>
      <c r="D147" s="155"/>
      <c r="E147" s="156"/>
      <c r="F147" s="156"/>
      <c r="G147" s="156"/>
      <c r="H147" s="156"/>
      <c r="I147" s="1"/>
      <c r="J147" s="4"/>
      <c r="K147" s="4"/>
      <c r="L147" s="4"/>
      <c r="M147" s="4"/>
      <c r="N147" s="4"/>
      <c r="O147" s="4"/>
      <c r="P147" s="4"/>
      <c r="Q147" s="4"/>
      <c r="R147" s="4"/>
      <c r="S147" s="4"/>
      <c r="T147" s="4"/>
      <c r="U147" s="4"/>
      <c r="V147" s="4"/>
      <c r="W147" s="4"/>
      <c r="X147" s="4"/>
      <c r="Y147" s="4"/>
      <c r="Z147" s="4"/>
    </row>
    <row r="148" ht="15.75" customHeight="1">
      <c r="A148" s="155"/>
      <c r="B148" s="155"/>
      <c r="C148" s="155"/>
      <c r="D148" s="155"/>
      <c r="E148" s="156"/>
      <c r="F148" s="156"/>
      <c r="G148" s="156"/>
      <c r="H148" s="156"/>
      <c r="I148" s="1"/>
      <c r="J148" s="4"/>
      <c r="K148" s="4"/>
      <c r="L148" s="4"/>
      <c r="M148" s="4"/>
      <c r="N148" s="4"/>
      <c r="O148" s="4"/>
      <c r="P148" s="4"/>
      <c r="Q148" s="4"/>
      <c r="R148" s="4"/>
      <c r="S148" s="4"/>
      <c r="T148" s="4"/>
      <c r="U148" s="4"/>
      <c r="V148" s="4"/>
      <c r="W148" s="4"/>
      <c r="X148" s="4"/>
      <c r="Y148" s="4"/>
      <c r="Z148" s="4"/>
    </row>
    <row r="149" ht="15.75" customHeight="1">
      <c r="A149" s="155"/>
      <c r="B149" s="155"/>
      <c r="C149" s="155"/>
      <c r="D149" s="155"/>
      <c r="E149" s="156"/>
      <c r="F149" s="156"/>
      <c r="G149" s="156"/>
      <c r="H149" s="156"/>
      <c r="I149" s="1"/>
      <c r="J149" s="4"/>
      <c r="K149" s="4"/>
      <c r="L149" s="4"/>
      <c r="M149" s="4"/>
      <c r="N149" s="4"/>
      <c r="O149" s="4"/>
      <c r="P149" s="4"/>
      <c r="Q149" s="4"/>
      <c r="R149" s="4"/>
      <c r="S149" s="4"/>
      <c r="T149" s="4"/>
      <c r="U149" s="4"/>
      <c r="V149" s="4"/>
      <c r="W149" s="4"/>
      <c r="X149" s="4"/>
      <c r="Y149" s="4"/>
      <c r="Z149" s="4"/>
    </row>
    <row r="150" ht="15.75" customHeight="1">
      <c r="A150" s="155"/>
      <c r="B150" s="155"/>
      <c r="C150" s="155"/>
      <c r="D150" s="155"/>
      <c r="E150" s="156"/>
      <c r="F150" s="156"/>
      <c r="G150" s="156"/>
      <c r="H150" s="156"/>
      <c r="I150" s="1"/>
      <c r="J150" s="4"/>
      <c r="K150" s="4"/>
      <c r="L150" s="4"/>
      <c r="M150" s="4"/>
      <c r="N150" s="4"/>
      <c r="O150" s="4"/>
      <c r="P150" s="4"/>
      <c r="Q150" s="4"/>
      <c r="R150" s="4"/>
      <c r="S150" s="4"/>
      <c r="T150" s="4"/>
      <c r="U150" s="4"/>
      <c r="V150" s="4"/>
      <c r="W150" s="4"/>
      <c r="X150" s="4"/>
      <c r="Y150" s="4"/>
      <c r="Z150" s="4"/>
    </row>
    <row r="151" ht="15.75" customHeight="1">
      <c r="A151" s="155"/>
      <c r="B151" s="155"/>
      <c r="C151" s="155"/>
      <c r="D151" s="155"/>
      <c r="E151" s="156"/>
      <c r="F151" s="156"/>
      <c r="G151" s="156"/>
      <c r="H151" s="156"/>
      <c r="I151" s="1"/>
      <c r="J151" s="4"/>
      <c r="K151" s="4"/>
      <c r="L151" s="4"/>
      <c r="M151" s="4"/>
      <c r="N151" s="4"/>
      <c r="O151" s="4"/>
      <c r="P151" s="4"/>
      <c r="Q151" s="4"/>
      <c r="R151" s="4"/>
      <c r="S151" s="4"/>
      <c r="T151" s="4"/>
      <c r="U151" s="4"/>
      <c r="V151" s="4"/>
      <c r="W151" s="4"/>
      <c r="X151" s="4"/>
      <c r="Y151" s="4"/>
      <c r="Z151" s="4"/>
    </row>
    <row r="152" ht="15.75" customHeight="1">
      <c r="A152" s="155"/>
      <c r="B152" s="155"/>
      <c r="C152" s="155"/>
      <c r="D152" s="155"/>
      <c r="E152" s="156"/>
      <c r="F152" s="156"/>
      <c r="G152" s="156"/>
      <c r="H152" s="156"/>
      <c r="I152" s="1"/>
      <c r="J152" s="4"/>
      <c r="K152" s="4"/>
      <c r="L152" s="4"/>
      <c r="M152" s="4"/>
      <c r="N152" s="4"/>
      <c r="O152" s="4"/>
      <c r="P152" s="4"/>
      <c r="Q152" s="4"/>
      <c r="R152" s="4"/>
      <c r="S152" s="4"/>
      <c r="T152" s="4"/>
      <c r="U152" s="4"/>
      <c r="V152" s="4"/>
      <c r="W152" s="4"/>
      <c r="X152" s="4"/>
      <c r="Y152" s="4"/>
      <c r="Z152" s="4"/>
    </row>
    <row r="153" ht="15.75" customHeight="1">
      <c r="A153" s="155"/>
      <c r="B153" s="155"/>
      <c r="C153" s="155"/>
      <c r="D153" s="155"/>
      <c r="E153" s="156"/>
      <c r="F153" s="156"/>
      <c r="G153" s="156"/>
      <c r="H153" s="156"/>
      <c r="I153" s="1"/>
      <c r="J153" s="4"/>
      <c r="K153" s="4"/>
      <c r="L153" s="4"/>
      <c r="M153" s="4"/>
      <c r="N153" s="4"/>
      <c r="O153" s="4"/>
      <c r="P153" s="4"/>
      <c r="Q153" s="4"/>
      <c r="R153" s="4"/>
      <c r="S153" s="4"/>
      <c r="T153" s="4"/>
      <c r="U153" s="4"/>
      <c r="V153" s="4"/>
      <c r="W153" s="4"/>
      <c r="X153" s="4"/>
      <c r="Y153" s="4"/>
      <c r="Z153" s="4"/>
    </row>
    <row r="154" ht="15.75" customHeight="1">
      <c r="A154" s="155"/>
      <c r="B154" s="155"/>
      <c r="C154" s="155"/>
      <c r="D154" s="155"/>
      <c r="E154" s="156"/>
      <c r="F154" s="156"/>
      <c r="G154" s="156"/>
      <c r="H154" s="156"/>
      <c r="I154" s="1"/>
      <c r="J154" s="4"/>
      <c r="K154" s="4"/>
      <c r="L154" s="4"/>
      <c r="M154" s="4"/>
      <c r="N154" s="4"/>
      <c r="O154" s="4"/>
      <c r="P154" s="4"/>
      <c r="Q154" s="4"/>
      <c r="R154" s="4"/>
      <c r="S154" s="4"/>
      <c r="T154" s="4"/>
      <c r="U154" s="4"/>
      <c r="V154" s="4"/>
      <c r="W154" s="4"/>
      <c r="X154" s="4"/>
      <c r="Y154" s="4"/>
      <c r="Z154" s="4"/>
    </row>
    <row r="155" ht="15.75" customHeight="1">
      <c r="A155" s="155"/>
      <c r="B155" s="155"/>
      <c r="C155" s="155"/>
      <c r="D155" s="155"/>
      <c r="E155" s="156"/>
      <c r="F155" s="156"/>
      <c r="G155" s="156"/>
      <c r="H155" s="156"/>
      <c r="I155" s="1"/>
      <c r="J155" s="4"/>
      <c r="K155" s="4"/>
      <c r="L155" s="4"/>
      <c r="M155" s="4"/>
      <c r="N155" s="4"/>
      <c r="O155" s="4"/>
      <c r="P155" s="4"/>
      <c r="Q155" s="4"/>
      <c r="R155" s="4"/>
      <c r="S155" s="4"/>
      <c r="T155" s="4"/>
      <c r="U155" s="4"/>
      <c r="V155" s="4"/>
      <c r="W155" s="4"/>
      <c r="X155" s="4"/>
      <c r="Y155" s="4"/>
      <c r="Z155" s="4"/>
    </row>
    <row r="156" ht="15.75" customHeight="1">
      <c r="A156" s="155"/>
      <c r="B156" s="155"/>
      <c r="C156" s="155"/>
      <c r="D156" s="155"/>
      <c r="E156" s="156"/>
      <c r="F156" s="156"/>
      <c r="G156" s="156"/>
      <c r="H156" s="156"/>
      <c r="I156" s="1"/>
      <c r="J156" s="4"/>
      <c r="K156" s="4"/>
      <c r="L156" s="4"/>
      <c r="M156" s="4"/>
      <c r="N156" s="4"/>
      <c r="O156" s="4"/>
      <c r="P156" s="4"/>
      <c r="Q156" s="4"/>
      <c r="R156" s="4"/>
      <c r="S156" s="4"/>
      <c r="T156" s="4"/>
      <c r="U156" s="4"/>
      <c r="V156" s="4"/>
      <c r="W156" s="4"/>
      <c r="X156" s="4"/>
      <c r="Y156" s="4"/>
      <c r="Z156" s="4"/>
    </row>
    <row r="157" ht="15.75" customHeight="1">
      <c r="A157" s="155"/>
      <c r="B157" s="155"/>
      <c r="C157" s="155"/>
      <c r="D157" s="155"/>
      <c r="E157" s="156"/>
      <c r="F157" s="156"/>
      <c r="G157" s="156"/>
      <c r="H157" s="156"/>
      <c r="I157" s="1"/>
      <c r="J157" s="4"/>
      <c r="K157" s="4"/>
      <c r="L157" s="4"/>
      <c r="M157" s="4"/>
      <c r="N157" s="4"/>
      <c r="O157" s="4"/>
      <c r="P157" s="4"/>
      <c r="Q157" s="4"/>
      <c r="R157" s="4"/>
      <c r="S157" s="4"/>
      <c r="T157" s="4"/>
      <c r="U157" s="4"/>
      <c r="V157" s="4"/>
      <c r="W157" s="4"/>
      <c r="X157" s="4"/>
      <c r="Y157" s="4"/>
      <c r="Z157" s="4"/>
    </row>
    <row r="158" ht="15.75" customHeight="1">
      <c r="A158" s="155"/>
      <c r="B158" s="155"/>
      <c r="C158" s="155"/>
      <c r="D158" s="155"/>
      <c r="E158" s="156"/>
      <c r="F158" s="156"/>
      <c r="G158" s="156"/>
      <c r="H158" s="156"/>
      <c r="I158" s="1"/>
      <c r="J158" s="4"/>
      <c r="K158" s="4"/>
      <c r="L158" s="4"/>
      <c r="M158" s="4"/>
      <c r="N158" s="4"/>
      <c r="O158" s="4"/>
      <c r="P158" s="4"/>
      <c r="Q158" s="4"/>
      <c r="R158" s="4"/>
      <c r="S158" s="4"/>
      <c r="T158" s="4"/>
      <c r="U158" s="4"/>
      <c r="V158" s="4"/>
      <c r="W158" s="4"/>
      <c r="X158" s="4"/>
      <c r="Y158" s="4"/>
      <c r="Z158" s="4"/>
    </row>
    <row r="159" ht="15.75" customHeight="1">
      <c r="A159" s="155"/>
      <c r="B159" s="155"/>
      <c r="C159" s="155"/>
      <c r="D159" s="155"/>
      <c r="E159" s="156"/>
      <c r="F159" s="156"/>
      <c r="G159" s="156"/>
      <c r="H159" s="156"/>
      <c r="I159" s="1"/>
      <c r="J159" s="4"/>
      <c r="K159" s="4"/>
      <c r="L159" s="4"/>
      <c r="M159" s="4"/>
      <c r="N159" s="4"/>
      <c r="O159" s="4"/>
      <c r="P159" s="4"/>
      <c r="Q159" s="4"/>
      <c r="R159" s="4"/>
      <c r="S159" s="4"/>
      <c r="T159" s="4"/>
      <c r="U159" s="4"/>
      <c r="V159" s="4"/>
      <c r="W159" s="4"/>
      <c r="X159" s="4"/>
      <c r="Y159" s="4"/>
      <c r="Z159" s="4"/>
    </row>
    <row r="160" ht="15.75" customHeight="1">
      <c r="A160" s="155"/>
      <c r="B160" s="155"/>
      <c r="C160" s="155"/>
      <c r="D160" s="155"/>
      <c r="E160" s="156"/>
      <c r="F160" s="156"/>
      <c r="G160" s="156"/>
      <c r="H160" s="156"/>
      <c r="I160" s="1"/>
      <c r="J160" s="4"/>
      <c r="K160" s="4"/>
      <c r="L160" s="4"/>
      <c r="M160" s="4"/>
      <c r="N160" s="4"/>
      <c r="O160" s="4"/>
      <c r="P160" s="4"/>
      <c r="Q160" s="4"/>
      <c r="R160" s="4"/>
      <c r="S160" s="4"/>
      <c r="T160" s="4"/>
      <c r="U160" s="4"/>
      <c r="V160" s="4"/>
      <c r="W160" s="4"/>
      <c r="X160" s="4"/>
      <c r="Y160" s="4"/>
      <c r="Z160" s="4"/>
    </row>
    <row r="161" ht="15.75" customHeight="1">
      <c r="A161" s="155"/>
      <c r="B161" s="155"/>
      <c r="C161" s="155"/>
      <c r="D161" s="155"/>
      <c r="E161" s="156"/>
      <c r="F161" s="156"/>
      <c r="G161" s="156"/>
      <c r="H161" s="156"/>
      <c r="I161" s="1"/>
      <c r="J161" s="4"/>
      <c r="K161" s="4"/>
      <c r="L161" s="4"/>
      <c r="M161" s="4"/>
      <c r="N161" s="4"/>
      <c r="O161" s="4"/>
      <c r="P161" s="4"/>
      <c r="Q161" s="4"/>
      <c r="R161" s="4"/>
      <c r="S161" s="4"/>
      <c r="T161" s="4"/>
      <c r="U161" s="4"/>
      <c r="V161" s="4"/>
      <c r="W161" s="4"/>
      <c r="X161" s="4"/>
      <c r="Y161" s="4"/>
      <c r="Z161" s="4"/>
    </row>
    <row r="162" ht="15.75" customHeight="1">
      <c r="A162" s="155"/>
      <c r="B162" s="155"/>
      <c r="C162" s="155"/>
      <c r="D162" s="155"/>
      <c r="E162" s="156"/>
      <c r="F162" s="156"/>
      <c r="G162" s="156"/>
      <c r="H162" s="156"/>
      <c r="I162" s="1"/>
      <c r="J162" s="4"/>
      <c r="K162" s="4"/>
      <c r="L162" s="4"/>
      <c r="M162" s="4"/>
      <c r="N162" s="4"/>
      <c r="O162" s="4"/>
      <c r="P162" s="4"/>
      <c r="Q162" s="4"/>
      <c r="R162" s="4"/>
      <c r="S162" s="4"/>
      <c r="T162" s="4"/>
      <c r="U162" s="4"/>
      <c r="V162" s="4"/>
      <c r="W162" s="4"/>
      <c r="X162" s="4"/>
      <c r="Y162" s="4"/>
      <c r="Z162" s="4"/>
    </row>
    <row r="163" ht="15.75" customHeight="1">
      <c r="A163" s="155"/>
      <c r="B163" s="155"/>
      <c r="C163" s="155"/>
      <c r="D163" s="155"/>
      <c r="E163" s="156"/>
      <c r="F163" s="156"/>
      <c r="G163" s="156"/>
      <c r="H163" s="156"/>
      <c r="I163" s="1"/>
      <c r="J163" s="4"/>
      <c r="K163" s="4"/>
      <c r="L163" s="4"/>
      <c r="M163" s="4"/>
      <c r="N163" s="4"/>
      <c r="O163" s="4"/>
      <c r="P163" s="4"/>
      <c r="Q163" s="4"/>
      <c r="R163" s="4"/>
      <c r="S163" s="4"/>
      <c r="T163" s="4"/>
      <c r="U163" s="4"/>
      <c r="V163" s="4"/>
      <c r="W163" s="4"/>
      <c r="X163" s="4"/>
      <c r="Y163" s="4"/>
      <c r="Z163" s="4"/>
    </row>
    <row r="164" ht="15.75" customHeight="1">
      <c r="A164" s="155"/>
      <c r="B164" s="155"/>
      <c r="C164" s="155"/>
      <c r="D164" s="155"/>
      <c r="E164" s="156"/>
      <c r="F164" s="156"/>
      <c r="G164" s="156"/>
      <c r="H164" s="156"/>
      <c r="I164" s="1"/>
      <c r="J164" s="4"/>
      <c r="K164" s="4"/>
      <c r="L164" s="4"/>
      <c r="M164" s="4"/>
      <c r="N164" s="4"/>
      <c r="O164" s="4"/>
      <c r="P164" s="4"/>
      <c r="Q164" s="4"/>
      <c r="R164" s="4"/>
      <c r="S164" s="4"/>
      <c r="T164" s="4"/>
      <c r="U164" s="4"/>
      <c r="V164" s="4"/>
      <c r="W164" s="4"/>
      <c r="X164" s="4"/>
      <c r="Y164" s="4"/>
      <c r="Z164" s="4"/>
    </row>
    <row r="165" ht="15.75" customHeight="1">
      <c r="A165" s="155"/>
      <c r="B165" s="155"/>
      <c r="C165" s="155"/>
      <c r="D165" s="155"/>
      <c r="E165" s="156"/>
      <c r="F165" s="156"/>
      <c r="G165" s="156"/>
      <c r="H165" s="156"/>
      <c r="I165" s="1"/>
      <c r="J165" s="4"/>
      <c r="K165" s="4"/>
      <c r="L165" s="4"/>
      <c r="M165" s="4"/>
      <c r="N165" s="4"/>
      <c r="O165" s="4"/>
      <c r="P165" s="4"/>
      <c r="Q165" s="4"/>
      <c r="R165" s="4"/>
      <c r="S165" s="4"/>
      <c r="T165" s="4"/>
      <c r="U165" s="4"/>
      <c r="V165" s="4"/>
      <c r="W165" s="4"/>
      <c r="X165" s="4"/>
      <c r="Y165" s="4"/>
      <c r="Z165" s="4"/>
    </row>
    <row r="166" ht="15.75" customHeight="1">
      <c r="A166" s="155"/>
      <c r="B166" s="155"/>
      <c r="C166" s="155"/>
      <c r="D166" s="155"/>
      <c r="E166" s="156"/>
      <c r="F166" s="156"/>
      <c r="G166" s="156"/>
      <c r="H166" s="156"/>
      <c r="I166" s="1"/>
      <c r="J166" s="4"/>
      <c r="K166" s="4"/>
      <c r="L166" s="4"/>
      <c r="M166" s="4"/>
      <c r="N166" s="4"/>
      <c r="O166" s="4"/>
      <c r="P166" s="4"/>
      <c r="Q166" s="4"/>
      <c r="R166" s="4"/>
      <c r="S166" s="4"/>
      <c r="T166" s="4"/>
      <c r="U166" s="4"/>
      <c r="V166" s="4"/>
      <c r="W166" s="4"/>
      <c r="X166" s="4"/>
      <c r="Y166" s="4"/>
      <c r="Z166" s="4"/>
    </row>
    <row r="167" ht="15.75" customHeight="1">
      <c r="A167" s="155"/>
      <c r="B167" s="155"/>
      <c r="C167" s="155"/>
      <c r="D167" s="155"/>
      <c r="E167" s="156"/>
      <c r="F167" s="156"/>
      <c r="G167" s="156"/>
      <c r="H167" s="156"/>
      <c r="I167" s="1"/>
      <c r="J167" s="4"/>
      <c r="K167" s="4"/>
      <c r="L167" s="4"/>
      <c r="M167" s="4"/>
      <c r="N167" s="4"/>
      <c r="O167" s="4"/>
      <c r="P167" s="4"/>
      <c r="Q167" s="4"/>
      <c r="R167" s="4"/>
      <c r="S167" s="4"/>
      <c r="T167" s="4"/>
      <c r="U167" s="4"/>
      <c r="V167" s="4"/>
      <c r="W167" s="4"/>
      <c r="X167" s="4"/>
      <c r="Y167" s="4"/>
      <c r="Z167" s="4"/>
    </row>
    <row r="168" ht="15.75" customHeight="1">
      <c r="A168" s="155"/>
      <c r="B168" s="155"/>
      <c r="C168" s="155"/>
      <c r="D168" s="155"/>
      <c r="E168" s="156"/>
      <c r="F168" s="156"/>
      <c r="G168" s="156"/>
      <c r="H168" s="156"/>
      <c r="I168" s="1"/>
      <c r="J168" s="4"/>
      <c r="K168" s="4"/>
      <c r="L168" s="4"/>
      <c r="M168" s="4"/>
      <c r="N168" s="4"/>
      <c r="O168" s="4"/>
      <c r="P168" s="4"/>
      <c r="Q168" s="4"/>
      <c r="R168" s="4"/>
      <c r="S168" s="4"/>
      <c r="T168" s="4"/>
      <c r="U168" s="4"/>
      <c r="V168" s="4"/>
      <c r="W168" s="4"/>
      <c r="X168" s="4"/>
      <c r="Y168" s="4"/>
      <c r="Z168" s="4"/>
    </row>
    <row r="169" ht="15.75" customHeight="1">
      <c r="A169" s="155"/>
      <c r="B169" s="155"/>
      <c r="C169" s="155"/>
      <c r="D169" s="155"/>
      <c r="E169" s="156"/>
      <c r="F169" s="156"/>
      <c r="G169" s="156"/>
      <c r="H169" s="156"/>
      <c r="I169" s="1"/>
      <c r="J169" s="4"/>
      <c r="K169" s="4"/>
      <c r="L169" s="4"/>
      <c r="M169" s="4"/>
      <c r="N169" s="4"/>
      <c r="O169" s="4"/>
      <c r="P169" s="4"/>
      <c r="Q169" s="4"/>
      <c r="R169" s="4"/>
      <c r="S169" s="4"/>
      <c r="T169" s="4"/>
      <c r="U169" s="4"/>
      <c r="V169" s="4"/>
      <c r="W169" s="4"/>
      <c r="X169" s="4"/>
      <c r="Y169" s="4"/>
      <c r="Z169" s="4"/>
    </row>
    <row r="170" ht="15.75" customHeight="1">
      <c r="A170" s="155"/>
      <c r="B170" s="155"/>
      <c r="C170" s="155"/>
      <c r="D170" s="155"/>
      <c r="E170" s="156"/>
      <c r="F170" s="156"/>
      <c r="G170" s="156"/>
      <c r="H170" s="156"/>
      <c r="I170" s="1"/>
      <c r="J170" s="4"/>
      <c r="K170" s="4"/>
      <c r="L170" s="4"/>
      <c r="M170" s="4"/>
      <c r="N170" s="4"/>
      <c r="O170" s="4"/>
      <c r="P170" s="4"/>
      <c r="Q170" s="4"/>
      <c r="R170" s="4"/>
      <c r="S170" s="4"/>
      <c r="T170" s="4"/>
      <c r="U170" s="4"/>
      <c r="V170" s="4"/>
      <c r="W170" s="4"/>
      <c r="X170" s="4"/>
      <c r="Y170" s="4"/>
      <c r="Z170" s="4"/>
    </row>
    <row r="171" ht="15.75" customHeight="1">
      <c r="A171" s="155"/>
      <c r="B171" s="155"/>
      <c r="C171" s="155"/>
      <c r="D171" s="155"/>
      <c r="E171" s="156"/>
      <c r="F171" s="156"/>
      <c r="G171" s="156"/>
      <c r="H171" s="156"/>
      <c r="I171" s="1"/>
      <c r="J171" s="4"/>
      <c r="K171" s="4"/>
      <c r="L171" s="4"/>
      <c r="M171" s="4"/>
      <c r="N171" s="4"/>
      <c r="O171" s="4"/>
      <c r="P171" s="4"/>
      <c r="Q171" s="4"/>
      <c r="R171" s="4"/>
      <c r="S171" s="4"/>
      <c r="T171" s="4"/>
      <c r="U171" s="4"/>
      <c r="V171" s="4"/>
      <c r="W171" s="4"/>
      <c r="X171" s="4"/>
      <c r="Y171" s="4"/>
      <c r="Z171" s="4"/>
    </row>
    <row r="172" ht="15.75" customHeight="1">
      <c r="A172" s="155"/>
      <c r="B172" s="155"/>
      <c r="C172" s="155"/>
      <c r="D172" s="155"/>
      <c r="E172" s="156"/>
      <c r="F172" s="156"/>
      <c r="G172" s="156"/>
      <c r="H172" s="156"/>
      <c r="I172" s="1"/>
      <c r="J172" s="4"/>
      <c r="K172" s="4"/>
      <c r="L172" s="4"/>
      <c r="M172" s="4"/>
      <c r="N172" s="4"/>
      <c r="O172" s="4"/>
      <c r="P172" s="4"/>
      <c r="Q172" s="4"/>
      <c r="R172" s="4"/>
      <c r="S172" s="4"/>
      <c r="T172" s="4"/>
      <c r="U172" s="4"/>
      <c r="V172" s="4"/>
      <c r="W172" s="4"/>
      <c r="X172" s="4"/>
      <c r="Y172" s="4"/>
      <c r="Z172" s="4"/>
    </row>
    <row r="173" ht="15.75" customHeight="1">
      <c r="A173" s="155"/>
      <c r="B173" s="155"/>
      <c r="C173" s="155"/>
      <c r="D173" s="155"/>
      <c r="E173" s="156"/>
      <c r="F173" s="156"/>
      <c r="G173" s="156"/>
      <c r="H173" s="156"/>
      <c r="I173" s="1"/>
      <c r="J173" s="4"/>
      <c r="K173" s="4"/>
      <c r="L173" s="4"/>
      <c r="M173" s="4"/>
      <c r="N173" s="4"/>
      <c r="O173" s="4"/>
      <c r="P173" s="4"/>
      <c r="Q173" s="4"/>
      <c r="R173" s="4"/>
      <c r="S173" s="4"/>
      <c r="T173" s="4"/>
      <c r="U173" s="4"/>
      <c r="V173" s="4"/>
      <c r="W173" s="4"/>
      <c r="X173" s="4"/>
      <c r="Y173" s="4"/>
      <c r="Z173" s="4"/>
    </row>
    <row r="174" ht="15.75" customHeight="1">
      <c r="A174" s="155"/>
      <c r="B174" s="155"/>
      <c r="C174" s="155"/>
      <c r="D174" s="155"/>
      <c r="E174" s="156"/>
      <c r="F174" s="156"/>
      <c r="G174" s="156"/>
      <c r="H174" s="156"/>
      <c r="I174" s="1"/>
      <c r="J174" s="4"/>
      <c r="K174" s="4"/>
      <c r="L174" s="4"/>
      <c r="M174" s="4"/>
      <c r="N174" s="4"/>
      <c r="O174" s="4"/>
      <c r="P174" s="4"/>
      <c r="Q174" s="4"/>
      <c r="R174" s="4"/>
      <c r="S174" s="4"/>
      <c r="T174" s="4"/>
      <c r="U174" s="4"/>
      <c r="V174" s="4"/>
      <c r="W174" s="4"/>
      <c r="X174" s="4"/>
      <c r="Y174" s="4"/>
      <c r="Z174" s="4"/>
    </row>
    <row r="175" ht="15.75" customHeight="1">
      <c r="A175" s="155"/>
      <c r="B175" s="155"/>
      <c r="C175" s="155"/>
      <c r="D175" s="155"/>
      <c r="E175" s="156"/>
      <c r="F175" s="156"/>
      <c r="G175" s="156"/>
      <c r="H175" s="156"/>
      <c r="I175" s="1"/>
      <c r="J175" s="4"/>
      <c r="K175" s="4"/>
      <c r="L175" s="4"/>
      <c r="M175" s="4"/>
      <c r="N175" s="4"/>
      <c r="O175" s="4"/>
      <c r="P175" s="4"/>
      <c r="Q175" s="4"/>
      <c r="R175" s="4"/>
      <c r="S175" s="4"/>
      <c r="T175" s="4"/>
      <c r="U175" s="4"/>
      <c r="V175" s="4"/>
      <c r="W175" s="4"/>
      <c r="X175" s="4"/>
      <c r="Y175" s="4"/>
      <c r="Z175" s="4"/>
    </row>
    <row r="176" ht="15.75" customHeight="1">
      <c r="A176" s="155"/>
      <c r="B176" s="155"/>
      <c r="C176" s="155"/>
      <c r="D176" s="155"/>
      <c r="E176" s="156"/>
      <c r="F176" s="156"/>
      <c r="G176" s="156"/>
      <c r="H176" s="156"/>
      <c r="I176" s="1"/>
      <c r="J176" s="4"/>
      <c r="K176" s="4"/>
      <c r="L176" s="4"/>
      <c r="M176" s="4"/>
      <c r="N176" s="4"/>
      <c r="O176" s="4"/>
      <c r="P176" s="4"/>
      <c r="Q176" s="4"/>
      <c r="R176" s="4"/>
      <c r="S176" s="4"/>
      <c r="T176" s="4"/>
      <c r="U176" s="4"/>
      <c r="V176" s="4"/>
      <c r="W176" s="4"/>
      <c r="X176" s="4"/>
      <c r="Y176" s="4"/>
      <c r="Z176" s="4"/>
    </row>
    <row r="177" ht="15.75" customHeight="1">
      <c r="A177" s="155"/>
      <c r="B177" s="155"/>
      <c r="C177" s="155"/>
      <c r="D177" s="155"/>
      <c r="E177" s="156"/>
      <c r="F177" s="156"/>
      <c r="G177" s="156"/>
      <c r="H177" s="156"/>
      <c r="I177" s="1"/>
      <c r="J177" s="4"/>
      <c r="K177" s="4"/>
      <c r="L177" s="4"/>
      <c r="M177" s="4"/>
      <c r="N177" s="4"/>
      <c r="O177" s="4"/>
      <c r="P177" s="4"/>
      <c r="Q177" s="4"/>
      <c r="R177" s="4"/>
      <c r="S177" s="4"/>
      <c r="T177" s="4"/>
      <c r="U177" s="4"/>
      <c r="V177" s="4"/>
      <c r="W177" s="4"/>
      <c r="X177" s="4"/>
      <c r="Y177" s="4"/>
      <c r="Z177" s="4"/>
    </row>
    <row r="178" ht="15.75" customHeight="1">
      <c r="A178" s="155"/>
      <c r="B178" s="155"/>
      <c r="C178" s="155"/>
      <c r="D178" s="155"/>
      <c r="E178" s="156"/>
      <c r="F178" s="156"/>
      <c r="G178" s="156"/>
      <c r="H178" s="156"/>
      <c r="I178" s="1"/>
      <c r="J178" s="4"/>
      <c r="K178" s="4"/>
      <c r="L178" s="4"/>
      <c r="M178" s="4"/>
      <c r="N178" s="4"/>
      <c r="O178" s="4"/>
      <c r="P178" s="4"/>
      <c r="Q178" s="4"/>
      <c r="R178" s="4"/>
      <c r="S178" s="4"/>
      <c r="T178" s="4"/>
      <c r="U178" s="4"/>
      <c r="V178" s="4"/>
      <c r="W178" s="4"/>
      <c r="X178" s="4"/>
      <c r="Y178" s="4"/>
      <c r="Z178" s="4"/>
    </row>
    <row r="179" ht="15.75" customHeight="1">
      <c r="A179" s="155"/>
      <c r="B179" s="155"/>
      <c r="C179" s="155"/>
      <c r="D179" s="155"/>
      <c r="E179" s="156"/>
      <c r="F179" s="156"/>
      <c r="G179" s="156"/>
      <c r="H179" s="156"/>
      <c r="I179" s="1"/>
      <c r="J179" s="4"/>
      <c r="K179" s="4"/>
      <c r="L179" s="4"/>
      <c r="M179" s="4"/>
      <c r="N179" s="4"/>
      <c r="O179" s="4"/>
      <c r="P179" s="4"/>
      <c r="Q179" s="4"/>
      <c r="R179" s="4"/>
      <c r="S179" s="4"/>
      <c r="T179" s="4"/>
      <c r="U179" s="4"/>
      <c r="V179" s="4"/>
      <c r="W179" s="4"/>
      <c r="X179" s="4"/>
      <c r="Y179" s="4"/>
      <c r="Z179" s="4"/>
    </row>
    <row r="180" ht="15.75" customHeight="1">
      <c r="A180" s="155"/>
      <c r="B180" s="155"/>
      <c r="C180" s="155"/>
      <c r="D180" s="155"/>
      <c r="E180" s="156"/>
      <c r="F180" s="156"/>
      <c r="G180" s="156"/>
      <c r="H180" s="156"/>
      <c r="I180" s="1"/>
      <c r="J180" s="4"/>
      <c r="K180" s="4"/>
      <c r="L180" s="4"/>
      <c r="M180" s="4"/>
      <c r="N180" s="4"/>
      <c r="O180" s="4"/>
      <c r="P180" s="4"/>
      <c r="Q180" s="4"/>
      <c r="R180" s="4"/>
      <c r="S180" s="4"/>
      <c r="T180" s="4"/>
      <c r="U180" s="4"/>
      <c r="V180" s="4"/>
      <c r="W180" s="4"/>
      <c r="X180" s="4"/>
      <c r="Y180" s="4"/>
      <c r="Z180" s="4"/>
    </row>
    <row r="181" ht="15.75" customHeight="1">
      <c r="A181" s="155"/>
      <c r="B181" s="155"/>
      <c r="C181" s="155"/>
      <c r="D181" s="155"/>
      <c r="E181" s="156"/>
      <c r="F181" s="156"/>
      <c r="G181" s="156"/>
      <c r="H181" s="156"/>
      <c r="I181" s="1"/>
      <c r="J181" s="4"/>
      <c r="K181" s="4"/>
      <c r="L181" s="4"/>
      <c r="M181" s="4"/>
      <c r="N181" s="4"/>
      <c r="O181" s="4"/>
      <c r="P181" s="4"/>
      <c r="Q181" s="4"/>
      <c r="R181" s="4"/>
      <c r="S181" s="4"/>
      <c r="T181" s="4"/>
      <c r="U181" s="4"/>
      <c r="V181" s="4"/>
      <c r="W181" s="4"/>
      <c r="X181" s="4"/>
      <c r="Y181" s="4"/>
      <c r="Z181" s="4"/>
    </row>
    <row r="182" ht="15.75" customHeight="1">
      <c r="A182" s="155"/>
      <c r="B182" s="155"/>
      <c r="C182" s="155"/>
      <c r="D182" s="155"/>
      <c r="E182" s="156"/>
      <c r="F182" s="156"/>
      <c r="G182" s="156"/>
      <c r="H182" s="156"/>
      <c r="I182" s="1"/>
      <c r="J182" s="4"/>
      <c r="K182" s="4"/>
      <c r="L182" s="4"/>
      <c r="M182" s="4"/>
      <c r="N182" s="4"/>
      <c r="O182" s="4"/>
      <c r="P182" s="4"/>
      <c r="Q182" s="4"/>
      <c r="R182" s="4"/>
      <c r="S182" s="4"/>
      <c r="T182" s="4"/>
      <c r="U182" s="4"/>
      <c r="V182" s="4"/>
      <c r="W182" s="4"/>
      <c r="X182" s="4"/>
      <c r="Y182" s="4"/>
      <c r="Z182" s="4"/>
    </row>
    <row r="183" ht="15.75" customHeight="1">
      <c r="A183" s="155"/>
      <c r="B183" s="155"/>
      <c r="C183" s="155"/>
      <c r="D183" s="155"/>
      <c r="E183" s="156"/>
      <c r="F183" s="156"/>
      <c r="G183" s="156"/>
      <c r="H183" s="156"/>
      <c r="I183" s="1"/>
      <c r="J183" s="4"/>
      <c r="K183" s="4"/>
      <c r="L183" s="4"/>
      <c r="M183" s="4"/>
      <c r="N183" s="4"/>
      <c r="O183" s="4"/>
      <c r="P183" s="4"/>
      <c r="Q183" s="4"/>
      <c r="R183" s="4"/>
      <c r="S183" s="4"/>
      <c r="T183" s="4"/>
      <c r="U183" s="4"/>
      <c r="V183" s="4"/>
      <c r="W183" s="4"/>
      <c r="X183" s="4"/>
      <c r="Y183" s="4"/>
      <c r="Z183" s="4"/>
    </row>
    <row r="184" ht="15.75" customHeight="1">
      <c r="A184" s="155"/>
      <c r="B184" s="155"/>
      <c r="C184" s="155"/>
      <c r="D184" s="155"/>
      <c r="E184" s="156"/>
      <c r="F184" s="156"/>
      <c r="G184" s="156"/>
      <c r="H184" s="156"/>
      <c r="I184" s="1"/>
      <c r="J184" s="4"/>
      <c r="K184" s="4"/>
      <c r="L184" s="4"/>
      <c r="M184" s="4"/>
      <c r="N184" s="4"/>
      <c r="O184" s="4"/>
      <c r="P184" s="4"/>
      <c r="Q184" s="4"/>
      <c r="R184" s="4"/>
      <c r="S184" s="4"/>
      <c r="T184" s="4"/>
      <c r="U184" s="4"/>
      <c r="V184" s="4"/>
      <c r="W184" s="4"/>
      <c r="X184" s="4"/>
      <c r="Y184" s="4"/>
      <c r="Z184" s="4"/>
    </row>
    <row r="185" ht="15.75" customHeight="1">
      <c r="A185" s="155"/>
      <c r="B185" s="155"/>
      <c r="C185" s="155"/>
      <c r="D185" s="155"/>
      <c r="E185" s="156"/>
      <c r="F185" s="156"/>
      <c r="G185" s="156"/>
      <c r="H185" s="156"/>
      <c r="I185" s="1"/>
      <c r="J185" s="4"/>
      <c r="K185" s="4"/>
      <c r="L185" s="4"/>
      <c r="M185" s="4"/>
      <c r="N185" s="4"/>
      <c r="O185" s="4"/>
      <c r="P185" s="4"/>
      <c r="Q185" s="4"/>
      <c r="R185" s="4"/>
      <c r="S185" s="4"/>
      <c r="T185" s="4"/>
      <c r="U185" s="4"/>
      <c r="V185" s="4"/>
      <c r="W185" s="4"/>
      <c r="X185" s="4"/>
      <c r="Y185" s="4"/>
      <c r="Z185" s="4"/>
    </row>
    <row r="186" ht="15.75" customHeight="1">
      <c r="A186" s="155"/>
      <c r="B186" s="155"/>
      <c r="C186" s="155"/>
      <c r="D186" s="155"/>
      <c r="E186" s="156"/>
      <c r="F186" s="156"/>
      <c r="G186" s="156"/>
      <c r="H186" s="156"/>
      <c r="I186" s="1"/>
      <c r="J186" s="4"/>
      <c r="K186" s="4"/>
      <c r="L186" s="4"/>
      <c r="M186" s="4"/>
      <c r="N186" s="4"/>
      <c r="O186" s="4"/>
      <c r="P186" s="4"/>
      <c r="Q186" s="4"/>
      <c r="R186" s="4"/>
      <c r="S186" s="4"/>
      <c r="T186" s="4"/>
      <c r="U186" s="4"/>
      <c r="V186" s="4"/>
      <c r="W186" s="4"/>
      <c r="X186" s="4"/>
      <c r="Y186" s="4"/>
      <c r="Z186" s="4"/>
    </row>
    <row r="187" ht="15.75" customHeight="1">
      <c r="A187" s="155"/>
      <c r="B187" s="155"/>
      <c r="C187" s="155"/>
      <c r="D187" s="155"/>
      <c r="E187" s="156"/>
      <c r="F187" s="156"/>
      <c r="G187" s="156"/>
      <c r="H187" s="156"/>
      <c r="I187" s="1"/>
      <c r="J187" s="4"/>
      <c r="K187" s="4"/>
      <c r="L187" s="4"/>
      <c r="M187" s="4"/>
      <c r="N187" s="4"/>
      <c r="O187" s="4"/>
      <c r="P187" s="4"/>
      <c r="Q187" s="4"/>
      <c r="R187" s="4"/>
      <c r="S187" s="4"/>
      <c r="T187" s="4"/>
      <c r="U187" s="4"/>
      <c r="V187" s="4"/>
      <c r="W187" s="4"/>
      <c r="X187" s="4"/>
      <c r="Y187" s="4"/>
      <c r="Z187" s="4"/>
    </row>
    <row r="188" ht="15.75" customHeight="1">
      <c r="A188" s="155"/>
      <c r="B188" s="155"/>
      <c r="C188" s="155"/>
      <c r="D188" s="155"/>
      <c r="E188" s="156"/>
      <c r="F188" s="156"/>
      <c r="G188" s="156"/>
      <c r="H188" s="156"/>
      <c r="I188" s="1"/>
      <c r="J188" s="4"/>
      <c r="K188" s="4"/>
      <c r="L188" s="4"/>
      <c r="M188" s="4"/>
      <c r="N188" s="4"/>
      <c r="O188" s="4"/>
      <c r="P188" s="4"/>
      <c r="Q188" s="4"/>
      <c r="R188" s="4"/>
      <c r="S188" s="4"/>
      <c r="T188" s="4"/>
      <c r="U188" s="4"/>
      <c r="V188" s="4"/>
      <c r="W188" s="4"/>
      <c r="X188" s="4"/>
      <c r="Y188" s="4"/>
      <c r="Z188" s="4"/>
    </row>
    <row r="189" ht="15.75" customHeight="1">
      <c r="A189" s="155"/>
      <c r="B189" s="155"/>
      <c r="C189" s="155"/>
      <c r="D189" s="155"/>
      <c r="E189" s="156"/>
      <c r="F189" s="156"/>
      <c r="G189" s="156"/>
      <c r="H189" s="156"/>
      <c r="I189" s="1"/>
      <c r="J189" s="4"/>
      <c r="K189" s="4"/>
      <c r="L189" s="4"/>
      <c r="M189" s="4"/>
      <c r="N189" s="4"/>
      <c r="O189" s="4"/>
      <c r="P189" s="4"/>
      <c r="Q189" s="4"/>
      <c r="R189" s="4"/>
      <c r="S189" s="4"/>
      <c r="T189" s="4"/>
      <c r="U189" s="4"/>
      <c r="V189" s="4"/>
      <c r="W189" s="4"/>
      <c r="X189" s="4"/>
      <c r="Y189" s="4"/>
      <c r="Z189" s="4"/>
    </row>
    <row r="190" ht="15.75" customHeight="1">
      <c r="A190" s="155"/>
      <c r="B190" s="155"/>
      <c r="C190" s="155"/>
      <c r="D190" s="155"/>
      <c r="E190" s="156"/>
      <c r="F190" s="156"/>
      <c r="G190" s="156"/>
      <c r="H190" s="156"/>
      <c r="I190" s="1"/>
      <c r="J190" s="4"/>
      <c r="K190" s="4"/>
      <c r="L190" s="4"/>
      <c r="M190" s="4"/>
      <c r="N190" s="4"/>
      <c r="O190" s="4"/>
      <c r="P190" s="4"/>
      <c r="Q190" s="4"/>
      <c r="R190" s="4"/>
      <c r="S190" s="4"/>
      <c r="T190" s="4"/>
      <c r="U190" s="4"/>
      <c r="V190" s="4"/>
      <c r="W190" s="4"/>
      <c r="X190" s="4"/>
      <c r="Y190" s="4"/>
      <c r="Z190" s="4"/>
    </row>
    <row r="191" ht="15.75" customHeight="1">
      <c r="A191" s="155"/>
      <c r="B191" s="155"/>
      <c r="C191" s="155"/>
      <c r="D191" s="155"/>
      <c r="E191" s="156"/>
      <c r="F191" s="156"/>
      <c r="G191" s="156"/>
      <c r="H191" s="156"/>
      <c r="I191" s="1"/>
      <c r="J191" s="4"/>
      <c r="K191" s="4"/>
      <c r="L191" s="4"/>
      <c r="M191" s="4"/>
      <c r="N191" s="4"/>
      <c r="O191" s="4"/>
      <c r="P191" s="4"/>
      <c r="Q191" s="4"/>
      <c r="R191" s="4"/>
      <c r="S191" s="4"/>
      <c r="T191" s="4"/>
      <c r="U191" s="4"/>
      <c r="V191" s="4"/>
      <c r="W191" s="4"/>
      <c r="X191" s="4"/>
      <c r="Y191" s="4"/>
      <c r="Z191" s="4"/>
    </row>
    <row r="192" ht="15.75" customHeight="1">
      <c r="A192" s="155"/>
      <c r="B192" s="155"/>
      <c r="C192" s="155"/>
      <c r="D192" s="155"/>
      <c r="E192" s="156"/>
      <c r="F192" s="156"/>
      <c r="G192" s="156"/>
      <c r="H192" s="156"/>
      <c r="I192" s="1"/>
      <c r="J192" s="4"/>
      <c r="K192" s="4"/>
      <c r="L192" s="4"/>
      <c r="M192" s="4"/>
      <c r="N192" s="4"/>
      <c r="O192" s="4"/>
      <c r="P192" s="4"/>
      <c r="Q192" s="4"/>
      <c r="R192" s="4"/>
      <c r="S192" s="4"/>
      <c r="T192" s="4"/>
      <c r="U192" s="4"/>
      <c r="V192" s="4"/>
      <c r="W192" s="4"/>
      <c r="X192" s="4"/>
      <c r="Y192" s="4"/>
      <c r="Z192" s="4"/>
    </row>
    <row r="193" ht="15.75" customHeight="1">
      <c r="A193" s="155"/>
      <c r="B193" s="155"/>
      <c r="C193" s="155"/>
      <c r="D193" s="155"/>
      <c r="E193" s="156"/>
      <c r="F193" s="156"/>
      <c r="G193" s="156"/>
      <c r="H193" s="156"/>
      <c r="I193" s="1"/>
      <c r="J193" s="4"/>
      <c r="K193" s="4"/>
      <c r="L193" s="4"/>
      <c r="M193" s="4"/>
      <c r="N193" s="4"/>
      <c r="O193" s="4"/>
      <c r="P193" s="4"/>
      <c r="Q193" s="4"/>
      <c r="R193" s="4"/>
      <c r="S193" s="4"/>
      <c r="T193" s="4"/>
      <c r="U193" s="4"/>
      <c r="V193" s="4"/>
      <c r="W193" s="4"/>
      <c r="X193" s="4"/>
      <c r="Y193" s="4"/>
      <c r="Z193" s="4"/>
    </row>
    <row r="194" ht="15.75" customHeight="1">
      <c r="A194" s="155"/>
      <c r="B194" s="155"/>
      <c r="C194" s="155"/>
      <c r="D194" s="155"/>
      <c r="E194" s="156"/>
      <c r="F194" s="156"/>
      <c r="G194" s="156"/>
      <c r="H194" s="156"/>
      <c r="I194" s="1"/>
      <c r="J194" s="4"/>
      <c r="K194" s="4"/>
      <c r="L194" s="4"/>
      <c r="M194" s="4"/>
      <c r="N194" s="4"/>
      <c r="O194" s="4"/>
      <c r="P194" s="4"/>
      <c r="Q194" s="4"/>
      <c r="R194" s="4"/>
      <c r="S194" s="4"/>
      <c r="T194" s="4"/>
      <c r="U194" s="4"/>
      <c r="V194" s="4"/>
      <c r="W194" s="4"/>
      <c r="X194" s="4"/>
      <c r="Y194" s="4"/>
      <c r="Z194" s="4"/>
    </row>
    <row r="195" ht="15.75" customHeight="1">
      <c r="A195" s="155"/>
      <c r="B195" s="155"/>
      <c r="C195" s="155"/>
      <c r="D195" s="155"/>
      <c r="E195" s="156"/>
      <c r="F195" s="156"/>
      <c r="G195" s="156"/>
      <c r="H195" s="156"/>
      <c r="I195" s="1"/>
      <c r="J195" s="4"/>
      <c r="K195" s="4"/>
      <c r="L195" s="4"/>
      <c r="M195" s="4"/>
      <c r="N195" s="4"/>
      <c r="O195" s="4"/>
      <c r="P195" s="4"/>
      <c r="Q195" s="4"/>
      <c r="R195" s="4"/>
      <c r="S195" s="4"/>
      <c r="T195" s="4"/>
      <c r="U195" s="4"/>
      <c r="V195" s="4"/>
      <c r="W195" s="4"/>
      <c r="X195" s="4"/>
      <c r="Y195" s="4"/>
      <c r="Z195" s="4"/>
    </row>
    <row r="196" ht="15.75" customHeight="1">
      <c r="A196" s="155"/>
      <c r="B196" s="155"/>
      <c r="C196" s="155"/>
      <c r="D196" s="155"/>
      <c r="E196" s="156"/>
      <c r="F196" s="156"/>
      <c r="G196" s="156"/>
      <c r="H196" s="156"/>
      <c r="I196" s="1"/>
      <c r="J196" s="4"/>
      <c r="K196" s="4"/>
      <c r="L196" s="4"/>
      <c r="M196" s="4"/>
      <c r="N196" s="4"/>
      <c r="O196" s="4"/>
      <c r="P196" s="4"/>
      <c r="Q196" s="4"/>
      <c r="R196" s="4"/>
      <c r="S196" s="4"/>
      <c r="T196" s="4"/>
      <c r="U196" s="4"/>
      <c r="V196" s="4"/>
      <c r="W196" s="4"/>
      <c r="X196" s="4"/>
      <c r="Y196" s="4"/>
      <c r="Z196" s="4"/>
    </row>
    <row r="197" ht="15.75" customHeight="1">
      <c r="A197" s="155"/>
      <c r="B197" s="155"/>
      <c r="C197" s="155"/>
      <c r="D197" s="155"/>
      <c r="E197" s="156"/>
      <c r="F197" s="156"/>
      <c r="G197" s="156"/>
      <c r="H197" s="156"/>
      <c r="I197" s="1"/>
      <c r="J197" s="4"/>
      <c r="K197" s="4"/>
      <c r="L197" s="4"/>
      <c r="M197" s="4"/>
      <c r="N197" s="4"/>
      <c r="O197" s="4"/>
      <c r="P197" s="4"/>
      <c r="Q197" s="4"/>
      <c r="R197" s="4"/>
      <c r="S197" s="4"/>
      <c r="T197" s="4"/>
      <c r="U197" s="4"/>
      <c r="V197" s="4"/>
      <c r="W197" s="4"/>
      <c r="X197" s="4"/>
      <c r="Y197" s="4"/>
      <c r="Z197" s="4"/>
    </row>
    <row r="198" ht="15.75" customHeight="1">
      <c r="A198" s="155"/>
      <c r="B198" s="155"/>
      <c r="C198" s="155"/>
      <c r="D198" s="155"/>
      <c r="E198" s="156"/>
      <c r="F198" s="156"/>
      <c r="G198" s="156"/>
      <c r="H198" s="156"/>
      <c r="I198" s="1"/>
      <c r="J198" s="4"/>
      <c r="K198" s="4"/>
      <c r="L198" s="4"/>
      <c r="M198" s="4"/>
      <c r="N198" s="4"/>
      <c r="O198" s="4"/>
      <c r="P198" s="4"/>
      <c r="Q198" s="4"/>
      <c r="R198" s="4"/>
      <c r="S198" s="4"/>
      <c r="T198" s="4"/>
      <c r="U198" s="4"/>
      <c r="V198" s="4"/>
      <c r="W198" s="4"/>
      <c r="X198" s="4"/>
      <c r="Y198" s="4"/>
      <c r="Z198" s="4"/>
    </row>
    <row r="199" ht="15.75" customHeight="1">
      <c r="A199" s="155"/>
      <c r="B199" s="155"/>
      <c r="C199" s="155"/>
      <c r="D199" s="155"/>
      <c r="E199" s="156"/>
      <c r="F199" s="156"/>
      <c r="G199" s="156"/>
      <c r="H199" s="156"/>
      <c r="I199" s="1"/>
      <c r="J199" s="4"/>
      <c r="K199" s="4"/>
      <c r="L199" s="4"/>
      <c r="M199" s="4"/>
      <c r="N199" s="4"/>
      <c r="O199" s="4"/>
      <c r="P199" s="4"/>
      <c r="Q199" s="4"/>
      <c r="R199" s="4"/>
      <c r="S199" s="4"/>
      <c r="T199" s="4"/>
      <c r="U199" s="4"/>
      <c r="V199" s="4"/>
      <c r="W199" s="4"/>
      <c r="X199" s="4"/>
      <c r="Y199" s="4"/>
      <c r="Z199" s="4"/>
    </row>
    <row r="200" ht="15.75" customHeight="1">
      <c r="A200" s="155"/>
      <c r="B200" s="155"/>
      <c r="C200" s="155"/>
      <c r="D200" s="155"/>
      <c r="E200" s="156"/>
      <c r="F200" s="156"/>
      <c r="G200" s="156"/>
      <c r="H200" s="156"/>
      <c r="I200" s="1"/>
      <c r="J200" s="4"/>
      <c r="K200" s="4"/>
      <c r="L200" s="4"/>
      <c r="M200" s="4"/>
      <c r="N200" s="4"/>
      <c r="O200" s="4"/>
      <c r="P200" s="4"/>
      <c r="Q200" s="4"/>
      <c r="R200" s="4"/>
      <c r="S200" s="4"/>
      <c r="T200" s="4"/>
      <c r="U200" s="4"/>
      <c r="V200" s="4"/>
      <c r="W200" s="4"/>
      <c r="X200" s="4"/>
      <c r="Y200" s="4"/>
      <c r="Z200" s="4"/>
    </row>
    <row r="201" ht="15.75" customHeight="1">
      <c r="A201" s="155"/>
      <c r="B201" s="155"/>
      <c r="C201" s="155"/>
      <c r="D201" s="155"/>
      <c r="E201" s="156"/>
      <c r="F201" s="156"/>
      <c r="G201" s="156"/>
      <c r="H201" s="156"/>
      <c r="I201" s="1"/>
      <c r="J201" s="4"/>
      <c r="K201" s="4"/>
      <c r="L201" s="4"/>
      <c r="M201" s="4"/>
      <c r="N201" s="4"/>
      <c r="O201" s="4"/>
      <c r="P201" s="4"/>
      <c r="Q201" s="4"/>
      <c r="R201" s="4"/>
      <c r="S201" s="4"/>
      <c r="T201" s="4"/>
      <c r="U201" s="4"/>
      <c r="V201" s="4"/>
      <c r="W201" s="4"/>
      <c r="X201" s="4"/>
      <c r="Y201" s="4"/>
      <c r="Z201" s="4"/>
    </row>
    <row r="202" ht="15.75" customHeight="1">
      <c r="A202" s="155"/>
      <c r="B202" s="155"/>
      <c r="C202" s="155"/>
      <c r="D202" s="155"/>
      <c r="E202" s="156"/>
      <c r="F202" s="156"/>
      <c r="G202" s="156"/>
      <c r="H202" s="156"/>
      <c r="I202" s="1"/>
      <c r="J202" s="4"/>
      <c r="K202" s="4"/>
      <c r="L202" s="4"/>
      <c r="M202" s="4"/>
      <c r="N202" s="4"/>
      <c r="O202" s="4"/>
      <c r="P202" s="4"/>
      <c r="Q202" s="4"/>
      <c r="R202" s="4"/>
      <c r="S202" s="4"/>
      <c r="T202" s="4"/>
      <c r="U202" s="4"/>
      <c r="V202" s="4"/>
      <c r="W202" s="4"/>
      <c r="X202" s="4"/>
      <c r="Y202" s="4"/>
      <c r="Z202" s="4"/>
    </row>
    <row r="203" ht="15.75" customHeight="1">
      <c r="A203" s="155"/>
      <c r="B203" s="155"/>
      <c r="C203" s="155"/>
      <c r="D203" s="155"/>
      <c r="E203" s="156"/>
      <c r="F203" s="156"/>
      <c r="G203" s="156"/>
      <c r="H203" s="156"/>
      <c r="I203" s="1"/>
      <c r="J203" s="4"/>
      <c r="K203" s="4"/>
      <c r="L203" s="4"/>
      <c r="M203" s="4"/>
      <c r="N203" s="4"/>
      <c r="O203" s="4"/>
      <c r="P203" s="4"/>
      <c r="Q203" s="4"/>
      <c r="R203" s="4"/>
      <c r="S203" s="4"/>
      <c r="T203" s="4"/>
      <c r="U203" s="4"/>
      <c r="V203" s="4"/>
      <c r="W203" s="4"/>
      <c r="X203" s="4"/>
      <c r="Y203" s="4"/>
      <c r="Z203" s="4"/>
    </row>
    <row r="204" ht="15.75" customHeight="1">
      <c r="A204" s="155"/>
      <c r="B204" s="155"/>
      <c r="C204" s="155"/>
      <c r="D204" s="155"/>
      <c r="E204" s="156"/>
      <c r="F204" s="156"/>
      <c r="G204" s="156"/>
      <c r="H204" s="156"/>
      <c r="I204" s="1"/>
      <c r="J204" s="4"/>
      <c r="K204" s="4"/>
      <c r="L204" s="4"/>
      <c r="M204" s="4"/>
      <c r="N204" s="4"/>
      <c r="O204" s="4"/>
      <c r="P204" s="4"/>
      <c r="Q204" s="4"/>
      <c r="R204" s="4"/>
      <c r="S204" s="4"/>
      <c r="T204" s="4"/>
      <c r="U204" s="4"/>
      <c r="V204" s="4"/>
      <c r="W204" s="4"/>
      <c r="X204" s="4"/>
      <c r="Y204" s="4"/>
      <c r="Z204" s="4"/>
    </row>
    <row r="205" ht="15.75" customHeight="1">
      <c r="A205" s="155"/>
      <c r="B205" s="155"/>
      <c r="C205" s="155"/>
      <c r="D205" s="155"/>
      <c r="E205" s="156"/>
      <c r="F205" s="156"/>
      <c r="G205" s="156"/>
      <c r="H205" s="156"/>
      <c r="I205" s="1"/>
      <c r="J205" s="4"/>
      <c r="K205" s="4"/>
      <c r="L205" s="4"/>
      <c r="M205" s="4"/>
      <c r="N205" s="4"/>
      <c r="O205" s="4"/>
      <c r="P205" s="4"/>
      <c r="Q205" s="4"/>
      <c r="R205" s="4"/>
      <c r="S205" s="4"/>
      <c r="T205" s="4"/>
      <c r="U205" s="4"/>
      <c r="V205" s="4"/>
      <c r="W205" s="4"/>
      <c r="X205" s="4"/>
      <c r="Y205" s="4"/>
      <c r="Z205" s="4"/>
    </row>
    <row r="206" ht="15.75" customHeight="1">
      <c r="A206" s="155"/>
      <c r="B206" s="155"/>
      <c r="C206" s="155"/>
      <c r="D206" s="155"/>
      <c r="E206" s="156"/>
      <c r="F206" s="156"/>
      <c r="G206" s="156"/>
      <c r="H206" s="156"/>
      <c r="I206" s="1"/>
      <c r="J206" s="4"/>
      <c r="K206" s="4"/>
      <c r="L206" s="4"/>
      <c r="M206" s="4"/>
      <c r="N206" s="4"/>
      <c r="O206" s="4"/>
      <c r="P206" s="4"/>
      <c r="Q206" s="4"/>
      <c r="R206" s="4"/>
      <c r="S206" s="4"/>
      <c r="T206" s="4"/>
      <c r="U206" s="4"/>
      <c r="V206" s="4"/>
      <c r="W206" s="4"/>
      <c r="X206" s="4"/>
      <c r="Y206" s="4"/>
      <c r="Z206" s="4"/>
    </row>
    <row r="207" ht="15.75" customHeight="1">
      <c r="A207" s="155"/>
      <c r="B207" s="155"/>
      <c r="C207" s="155"/>
      <c r="D207" s="155"/>
      <c r="E207" s="156"/>
      <c r="F207" s="156"/>
      <c r="G207" s="156"/>
      <c r="H207" s="156"/>
      <c r="I207" s="1"/>
      <c r="J207" s="4"/>
      <c r="K207" s="4"/>
      <c r="L207" s="4"/>
      <c r="M207" s="4"/>
      <c r="N207" s="4"/>
      <c r="O207" s="4"/>
      <c r="P207" s="4"/>
      <c r="Q207" s="4"/>
      <c r="R207" s="4"/>
      <c r="S207" s="4"/>
      <c r="T207" s="4"/>
      <c r="U207" s="4"/>
      <c r="V207" s="4"/>
      <c r="W207" s="4"/>
      <c r="X207" s="4"/>
      <c r="Y207" s="4"/>
      <c r="Z207" s="4"/>
    </row>
    <row r="208" ht="15.75" customHeight="1">
      <c r="A208" s="155"/>
      <c r="B208" s="155"/>
      <c r="C208" s="155"/>
      <c r="D208" s="155"/>
      <c r="E208" s="156"/>
      <c r="F208" s="156"/>
      <c r="G208" s="156"/>
      <c r="H208" s="156"/>
      <c r="I208" s="1"/>
      <c r="J208" s="4"/>
      <c r="K208" s="4"/>
      <c r="L208" s="4"/>
      <c r="M208" s="4"/>
      <c r="N208" s="4"/>
      <c r="O208" s="4"/>
      <c r="P208" s="4"/>
      <c r="Q208" s="4"/>
      <c r="R208" s="4"/>
      <c r="S208" s="4"/>
      <c r="T208" s="4"/>
      <c r="U208" s="4"/>
      <c r="V208" s="4"/>
      <c r="W208" s="4"/>
      <c r="X208" s="4"/>
      <c r="Y208" s="4"/>
      <c r="Z208" s="4"/>
    </row>
    <row r="209" ht="15.75" customHeight="1">
      <c r="A209" s="155"/>
      <c r="B209" s="155"/>
      <c r="C209" s="155"/>
      <c r="D209" s="155"/>
      <c r="E209" s="156"/>
      <c r="F209" s="156"/>
      <c r="G209" s="156"/>
      <c r="H209" s="156"/>
      <c r="I209" s="1"/>
      <c r="J209" s="4"/>
      <c r="K209" s="4"/>
      <c r="L209" s="4"/>
      <c r="M209" s="4"/>
      <c r="N209" s="4"/>
      <c r="O209" s="4"/>
      <c r="P209" s="4"/>
      <c r="Q209" s="4"/>
      <c r="R209" s="4"/>
      <c r="S209" s="4"/>
      <c r="T209" s="4"/>
      <c r="U209" s="4"/>
      <c r="V209" s="4"/>
      <c r="W209" s="4"/>
      <c r="X209" s="4"/>
      <c r="Y209" s="4"/>
      <c r="Z209" s="4"/>
    </row>
    <row r="210" ht="15.75" customHeight="1">
      <c r="A210" s="155"/>
      <c r="B210" s="155"/>
      <c r="C210" s="155"/>
      <c r="D210" s="155"/>
      <c r="E210" s="156"/>
      <c r="F210" s="156"/>
      <c r="G210" s="156"/>
      <c r="H210" s="156"/>
      <c r="I210" s="1"/>
      <c r="J210" s="4"/>
      <c r="K210" s="4"/>
      <c r="L210" s="4"/>
      <c r="M210" s="4"/>
      <c r="N210" s="4"/>
      <c r="O210" s="4"/>
      <c r="P210" s="4"/>
      <c r="Q210" s="4"/>
      <c r="R210" s="4"/>
      <c r="S210" s="4"/>
      <c r="T210" s="4"/>
      <c r="U210" s="4"/>
      <c r="V210" s="4"/>
      <c r="W210" s="4"/>
      <c r="X210" s="4"/>
      <c r="Y210" s="4"/>
      <c r="Z210" s="4"/>
    </row>
    <row r="211" ht="15.75" customHeight="1">
      <c r="A211" s="155"/>
      <c r="B211" s="155"/>
      <c r="C211" s="155"/>
      <c r="D211" s="155"/>
      <c r="E211" s="156"/>
      <c r="F211" s="156"/>
      <c r="G211" s="156"/>
      <c r="H211" s="156"/>
      <c r="I211" s="1"/>
      <c r="J211" s="4"/>
      <c r="K211" s="4"/>
      <c r="L211" s="4"/>
      <c r="M211" s="4"/>
      <c r="N211" s="4"/>
      <c r="O211" s="4"/>
      <c r="P211" s="4"/>
      <c r="Q211" s="4"/>
      <c r="R211" s="4"/>
      <c r="S211" s="4"/>
      <c r="T211" s="4"/>
      <c r="U211" s="4"/>
      <c r="V211" s="4"/>
      <c r="W211" s="4"/>
      <c r="X211" s="4"/>
      <c r="Y211" s="4"/>
      <c r="Z211" s="4"/>
    </row>
    <row r="212" ht="15.75" customHeight="1">
      <c r="A212" s="155"/>
      <c r="B212" s="155"/>
      <c r="C212" s="155"/>
      <c r="D212" s="155"/>
      <c r="E212" s="156"/>
      <c r="F212" s="156"/>
      <c r="G212" s="156"/>
      <c r="H212" s="156"/>
      <c r="I212" s="1"/>
      <c r="J212" s="4"/>
      <c r="K212" s="4"/>
      <c r="L212" s="4"/>
      <c r="M212" s="4"/>
      <c r="N212" s="4"/>
      <c r="O212" s="4"/>
      <c r="P212" s="4"/>
      <c r="Q212" s="4"/>
      <c r="R212" s="4"/>
      <c r="S212" s="4"/>
      <c r="T212" s="4"/>
      <c r="U212" s="4"/>
      <c r="V212" s="4"/>
      <c r="W212" s="4"/>
      <c r="X212" s="4"/>
      <c r="Y212" s="4"/>
      <c r="Z212" s="4"/>
    </row>
    <row r="213" ht="15.75" customHeight="1">
      <c r="A213" s="155"/>
      <c r="B213" s="155"/>
      <c r="C213" s="155"/>
      <c r="D213" s="155"/>
      <c r="E213" s="156"/>
      <c r="F213" s="156"/>
      <c r="G213" s="156"/>
      <c r="H213" s="156"/>
      <c r="I213" s="1"/>
      <c r="J213" s="4"/>
      <c r="K213" s="4"/>
      <c r="L213" s="4"/>
      <c r="M213" s="4"/>
      <c r="N213" s="4"/>
      <c r="O213" s="4"/>
      <c r="P213" s="4"/>
      <c r="Q213" s="4"/>
      <c r="R213" s="4"/>
      <c r="S213" s="4"/>
      <c r="T213" s="4"/>
      <c r="U213" s="4"/>
      <c r="V213" s="4"/>
      <c r="W213" s="4"/>
      <c r="X213" s="4"/>
      <c r="Y213" s="4"/>
      <c r="Z213" s="4"/>
    </row>
    <row r="214" ht="15.75" customHeight="1">
      <c r="A214" s="155"/>
      <c r="B214" s="155"/>
      <c r="C214" s="155"/>
      <c r="D214" s="155"/>
      <c r="E214" s="156"/>
      <c r="F214" s="156"/>
      <c r="G214" s="156"/>
      <c r="H214" s="156"/>
      <c r="I214" s="1"/>
      <c r="J214" s="4"/>
      <c r="K214" s="4"/>
      <c r="L214" s="4"/>
      <c r="M214" s="4"/>
      <c r="N214" s="4"/>
      <c r="O214" s="4"/>
      <c r="P214" s="4"/>
      <c r="Q214" s="4"/>
      <c r="R214" s="4"/>
      <c r="S214" s="4"/>
      <c r="T214" s="4"/>
      <c r="U214" s="4"/>
      <c r="V214" s="4"/>
      <c r="W214" s="4"/>
      <c r="X214" s="4"/>
      <c r="Y214" s="4"/>
      <c r="Z214" s="4"/>
    </row>
    <row r="215" ht="15.75" customHeight="1">
      <c r="A215" s="155"/>
      <c r="B215" s="155"/>
      <c r="C215" s="155"/>
      <c r="D215" s="155"/>
      <c r="E215" s="156"/>
      <c r="F215" s="156"/>
      <c r="G215" s="156"/>
      <c r="H215" s="156"/>
      <c r="I215" s="1"/>
      <c r="J215" s="4"/>
      <c r="K215" s="4"/>
      <c r="L215" s="4"/>
      <c r="M215" s="4"/>
      <c r="N215" s="4"/>
      <c r="O215" s="4"/>
      <c r="P215" s="4"/>
      <c r="Q215" s="4"/>
      <c r="R215" s="4"/>
      <c r="S215" s="4"/>
      <c r="T215" s="4"/>
      <c r="U215" s="4"/>
      <c r="V215" s="4"/>
      <c r="W215" s="4"/>
      <c r="X215" s="4"/>
      <c r="Y215" s="4"/>
      <c r="Z215" s="4"/>
    </row>
    <row r="216" ht="15.75" customHeight="1">
      <c r="A216" s="155"/>
      <c r="B216" s="155"/>
      <c r="C216" s="155"/>
      <c r="D216" s="155"/>
      <c r="E216" s="156"/>
      <c r="F216" s="156"/>
      <c r="G216" s="156"/>
      <c r="H216" s="156"/>
      <c r="I216" s="1"/>
      <c r="J216" s="4"/>
      <c r="K216" s="4"/>
      <c r="L216" s="4"/>
      <c r="M216" s="4"/>
      <c r="N216" s="4"/>
      <c r="O216" s="4"/>
      <c r="P216" s="4"/>
      <c r="Q216" s="4"/>
      <c r="R216" s="4"/>
      <c r="S216" s="4"/>
      <c r="T216" s="4"/>
      <c r="U216" s="4"/>
      <c r="V216" s="4"/>
      <c r="W216" s="4"/>
      <c r="X216" s="4"/>
      <c r="Y216" s="4"/>
      <c r="Z216" s="4"/>
    </row>
    <row r="217" ht="15.75" customHeight="1">
      <c r="A217" s="155"/>
      <c r="B217" s="155"/>
      <c r="C217" s="155"/>
      <c r="D217" s="155"/>
      <c r="E217" s="156"/>
      <c r="F217" s="156"/>
      <c r="G217" s="156"/>
      <c r="H217" s="156"/>
      <c r="I217" s="1"/>
      <c r="J217" s="4"/>
      <c r="K217" s="4"/>
      <c r="L217" s="4"/>
      <c r="M217" s="4"/>
      <c r="N217" s="4"/>
      <c r="O217" s="4"/>
      <c r="P217" s="4"/>
      <c r="Q217" s="4"/>
      <c r="R217" s="4"/>
      <c r="S217" s="4"/>
      <c r="T217" s="4"/>
      <c r="U217" s="4"/>
      <c r="V217" s="4"/>
      <c r="W217" s="4"/>
      <c r="X217" s="4"/>
      <c r="Y217" s="4"/>
      <c r="Z217" s="4"/>
    </row>
    <row r="218" ht="15.75" customHeight="1">
      <c r="A218" s="155"/>
      <c r="B218" s="155"/>
      <c r="C218" s="155"/>
      <c r="D218" s="155"/>
      <c r="E218" s="156"/>
      <c r="F218" s="156"/>
      <c r="G218" s="156"/>
      <c r="H218" s="156"/>
      <c r="I218" s="1"/>
      <c r="J218" s="4"/>
      <c r="K218" s="4"/>
      <c r="L218" s="4"/>
      <c r="M218" s="4"/>
      <c r="N218" s="4"/>
      <c r="O218" s="4"/>
      <c r="P218" s="4"/>
      <c r="Q218" s="4"/>
      <c r="R218" s="4"/>
      <c r="S218" s="4"/>
      <c r="T218" s="4"/>
      <c r="U218" s="4"/>
      <c r="V218" s="4"/>
      <c r="W218" s="4"/>
      <c r="X218" s="4"/>
      <c r="Y218" s="4"/>
      <c r="Z218" s="4"/>
    </row>
    <row r="219" ht="15.75" customHeight="1">
      <c r="A219" s="155"/>
      <c r="B219" s="155"/>
      <c r="C219" s="155"/>
      <c r="D219" s="155"/>
      <c r="E219" s="156"/>
      <c r="F219" s="156"/>
      <c r="G219" s="156"/>
      <c r="H219" s="156"/>
      <c r="I219" s="1"/>
      <c r="J219" s="4"/>
      <c r="K219" s="4"/>
      <c r="L219" s="4"/>
      <c r="M219" s="4"/>
      <c r="N219" s="4"/>
      <c r="O219" s="4"/>
      <c r="P219" s="4"/>
      <c r="Q219" s="4"/>
      <c r="R219" s="4"/>
      <c r="S219" s="4"/>
      <c r="T219" s="4"/>
      <c r="U219" s="4"/>
      <c r="V219" s="4"/>
      <c r="W219" s="4"/>
      <c r="X219" s="4"/>
      <c r="Y219" s="4"/>
      <c r="Z219" s="4"/>
    </row>
    <row r="220" ht="15.75" customHeight="1">
      <c r="A220" s="155"/>
      <c r="B220" s="155"/>
      <c r="C220" s="155"/>
      <c r="D220" s="155"/>
      <c r="E220" s="156"/>
      <c r="F220" s="156"/>
      <c r="G220" s="156"/>
      <c r="H220" s="156"/>
      <c r="I220" s="1"/>
      <c r="J220" s="4"/>
      <c r="K220" s="4"/>
      <c r="L220" s="4"/>
      <c r="M220" s="4"/>
      <c r="N220" s="4"/>
      <c r="O220" s="4"/>
      <c r="P220" s="4"/>
      <c r="Q220" s="4"/>
      <c r="R220" s="4"/>
      <c r="S220" s="4"/>
      <c r="T220" s="4"/>
      <c r="U220" s="4"/>
      <c r="V220" s="4"/>
      <c r="W220" s="4"/>
      <c r="X220" s="4"/>
      <c r="Y220" s="4"/>
      <c r="Z220" s="4"/>
    </row>
    <row r="221" ht="15.75" customHeight="1">
      <c r="A221" s="155"/>
      <c r="B221" s="155"/>
      <c r="C221" s="155"/>
      <c r="D221" s="155"/>
      <c r="E221" s="156"/>
      <c r="F221" s="156"/>
      <c r="G221" s="156"/>
      <c r="H221" s="156"/>
      <c r="I221" s="1"/>
      <c r="J221" s="4"/>
      <c r="K221" s="4"/>
      <c r="L221" s="4"/>
      <c r="M221" s="4"/>
      <c r="N221" s="4"/>
      <c r="O221" s="4"/>
      <c r="P221" s="4"/>
      <c r="Q221" s="4"/>
      <c r="R221" s="4"/>
      <c r="S221" s="4"/>
      <c r="T221" s="4"/>
      <c r="U221" s="4"/>
      <c r="V221" s="4"/>
      <c r="W221" s="4"/>
      <c r="X221" s="4"/>
      <c r="Y221" s="4"/>
      <c r="Z221" s="4"/>
    </row>
    <row r="222" ht="15.75" customHeight="1">
      <c r="A222" s="155"/>
      <c r="B222" s="155"/>
      <c r="C222" s="155"/>
      <c r="D222" s="155"/>
      <c r="E222" s="156"/>
      <c r="F222" s="156"/>
      <c r="G222" s="156"/>
      <c r="H222" s="156"/>
      <c r="I222" s="1"/>
      <c r="J222" s="4"/>
      <c r="K222" s="4"/>
      <c r="L222" s="4"/>
      <c r="M222" s="4"/>
      <c r="N222" s="4"/>
      <c r="O222" s="4"/>
      <c r="P222" s="4"/>
      <c r="Q222" s="4"/>
      <c r="R222" s="4"/>
      <c r="S222" s="4"/>
      <c r="T222" s="4"/>
      <c r="U222" s="4"/>
      <c r="V222" s="4"/>
      <c r="W222" s="4"/>
      <c r="X222" s="4"/>
      <c r="Y222" s="4"/>
      <c r="Z222" s="4"/>
    </row>
    <row r="223" ht="15.75" customHeight="1">
      <c r="A223" s="155"/>
      <c r="B223" s="155"/>
      <c r="C223" s="155"/>
      <c r="D223" s="155"/>
      <c r="E223" s="156"/>
      <c r="F223" s="156"/>
      <c r="G223" s="156"/>
      <c r="H223" s="156"/>
      <c r="I223" s="1"/>
      <c r="J223" s="4"/>
      <c r="K223" s="4"/>
      <c r="L223" s="4"/>
      <c r="M223" s="4"/>
      <c r="N223" s="4"/>
      <c r="O223" s="4"/>
      <c r="P223" s="4"/>
      <c r="Q223" s="4"/>
      <c r="R223" s="4"/>
      <c r="S223" s="4"/>
      <c r="T223" s="4"/>
      <c r="U223" s="4"/>
      <c r="V223" s="4"/>
      <c r="W223" s="4"/>
      <c r="X223" s="4"/>
      <c r="Y223" s="4"/>
      <c r="Z223" s="4"/>
    </row>
    <row r="224" ht="15.75" customHeight="1">
      <c r="A224" s="155"/>
      <c r="B224" s="155"/>
      <c r="C224" s="155"/>
      <c r="D224" s="155"/>
      <c r="E224" s="156"/>
      <c r="F224" s="156"/>
      <c r="G224" s="156"/>
      <c r="H224" s="156"/>
      <c r="I224" s="1"/>
      <c r="J224" s="4"/>
      <c r="K224" s="4"/>
      <c r="L224" s="4"/>
      <c r="M224" s="4"/>
      <c r="N224" s="4"/>
      <c r="O224" s="4"/>
      <c r="P224" s="4"/>
      <c r="Q224" s="4"/>
      <c r="R224" s="4"/>
      <c r="S224" s="4"/>
      <c r="T224" s="4"/>
      <c r="U224" s="4"/>
      <c r="V224" s="4"/>
      <c r="W224" s="4"/>
      <c r="X224" s="4"/>
      <c r="Y224" s="4"/>
      <c r="Z224" s="4"/>
    </row>
    <row r="225" ht="15.75" customHeight="1">
      <c r="A225" s="155"/>
      <c r="B225" s="155"/>
      <c r="C225" s="155"/>
      <c r="D225" s="155"/>
      <c r="E225" s="156"/>
      <c r="F225" s="156"/>
      <c r="G225" s="156"/>
      <c r="H225" s="156"/>
      <c r="I225" s="1"/>
      <c r="J225" s="4"/>
      <c r="K225" s="4"/>
      <c r="L225" s="4"/>
      <c r="M225" s="4"/>
      <c r="N225" s="4"/>
      <c r="O225" s="4"/>
      <c r="P225" s="4"/>
      <c r="Q225" s="4"/>
      <c r="R225" s="4"/>
      <c r="S225" s="4"/>
      <c r="T225" s="4"/>
      <c r="U225" s="4"/>
      <c r="V225" s="4"/>
      <c r="W225" s="4"/>
      <c r="X225" s="4"/>
      <c r="Y225" s="4"/>
      <c r="Z225" s="4"/>
    </row>
    <row r="226" ht="15.75" customHeight="1">
      <c r="A226" s="155"/>
      <c r="B226" s="155"/>
      <c r="C226" s="155"/>
      <c r="D226" s="155"/>
      <c r="E226" s="156"/>
      <c r="F226" s="156"/>
      <c r="G226" s="156"/>
      <c r="H226" s="156"/>
      <c r="I226" s="1"/>
      <c r="J226" s="4"/>
      <c r="K226" s="4"/>
      <c r="L226" s="4"/>
      <c r="M226" s="4"/>
      <c r="N226" s="4"/>
      <c r="O226" s="4"/>
      <c r="P226" s="4"/>
      <c r="Q226" s="4"/>
      <c r="R226" s="4"/>
      <c r="S226" s="4"/>
      <c r="T226" s="4"/>
      <c r="U226" s="4"/>
      <c r="V226" s="4"/>
      <c r="W226" s="4"/>
      <c r="X226" s="4"/>
      <c r="Y226" s="4"/>
      <c r="Z226" s="4"/>
    </row>
    <row r="227" ht="15.75" customHeight="1">
      <c r="A227" s="155"/>
      <c r="B227" s="155"/>
      <c r="C227" s="155"/>
      <c r="D227" s="155"/>
      <c r="E227" s="156"/>
      <c r="F227" s="156"/>
      <c r="G227" s="156"/>
      <c r="H227" s="156"/>
      <c r="I227" s="1"/>
      <c r="J227" s="4"/>
      <c r="K227" s="4"/>
      <c r="L227" s="4"/>
      <c r="M227" s="4"/>
      <c r="N227" s="4"/>
      <c r="O227" s="4"/>
      <c r="P227" s="4"/>
      <c r="Q227" s="4"/>
      <c r="R227" s="4"/>
      <c r="S227" s="4"/>
      <c r="T227" s="4"/>
      <c r="U227" s="4"/>
      <c r="V227" s="4"/>
      <c r="W227" s="4"/>
      <c r="X227" s="4"/>
      <c r="Y227" s="4"/>
      <c r="Z227" s="4"/>
    </row>
    <row r="228" ht="15.75" customHeight="1">
      <c r="A228" s="155"/>
      <c r="B228" s="155"/>
      <c r="C228" s="155"/>
      <c r="D228" s="155"/>
      <c r="E228" s="156"/>
      <c r="F228" s="156"/>
      <c r="G228" s="156"/>
      <c r="H228" s="156"/>
      <c r="I228" s="1"/>
      <c r="J228" s="4"/>
      <c r="K228" s="4"/>
      <c r="L228" s="4"/>
      <c r="M228" s="4"/>
      <c r="N228" s="4"/>
      <c r="O228" s="4"/>
      <c r="P228" s="4"/>
      <c r="Q228" s="4"/>
      <c r="R228" s="4"/>
      <c r="S228" s="4"/>
      <c r="T228" s="4"/>
      <c r="U228" s="4"/>
      <c r="V228" s="4"/>
      <c r="W228" s="4"/>
      <c r="X228" s="4"/>
      <c r="Y228" s="4"/>
      <c r="Z228" s="4"/>
    </row>
    <row r="229" ht="15.75" customHeight="1">
      <c r="A229" s="155"/>
      <c r="B229" s="155"/>
      <c r="C229" s="155"/>
      <c r="D229" s="155"/>
      <c r="E229" s="156"/>
      <c r="F229" s="156"/>
      <c r="G229" s="156"/>
      <c r="H229" s="156"/>
      <c r="I229" s="1"/>
      <c r="J229" s="4"/>
      <c r="K229" s="4"/>
      <c r="L229" s="4"/>
      <c r="M229" s="4"/>
      <c r="N229" s="4"/>
      <c r="O229" s="4"/>
      <c r="P229" s="4"/>
      <c r="Q229" s="4"/>
      <c r="R229" s="4"/>
      <c r="S229" s="4"/>
      <c r="T229" s="4"/>
      <c r="U229" s="4"/>
      <c r="V229" s="4"/>
      <c r="W229" s="4"/>
      <c r="X229" s="4"/>
      <c r="Y229" s="4"/>
      <c r="Z229" s="4"/>
    </row>
    <row r="230" ht="15.75" customHeight="1">
      <c r="A230" s="155"/>
      <c r="B230" s="155"/>
      <c r="C230" s="155"/>
      <c r="D230" s="155"/>
      <c r="E230" s="156"/>
      <c r="F230" s="156"/>
      <c r="G230" s="156"/>
      <c r="H230" s="156"/>
      <c r="I230" s="1"/>
      <c r="J230" s="4"/>
      <c r="K230" s="4"/>
      <c r="L230" s="4"/>
      <c r="M230" s="4"/>
      <c r="N230" s="4"/>
      <c r="O230" s="4"/>
      <c r="P230" s="4"/>
      <c r="Q230" s="4"/>
      <c r="R230" s="4"/>
      <c r="S230" s="4"/>
      <c r="T230" s="4"/>
      <c r="U230" s="4"/>
      <c r="V230" s="4"/>
      <c r="W230" s="4"/>
      <c r="X230" s="4"/>
      <c r="Y230" s="4"/>
      <c r="Z230" s="4"/>
    </row>
    <row r="231" ht="15.75" customHeight="1">
      <c r="A231" s="155"/>
      <c r="B231" s="155"/>
      <c r="C231" s="155"/>
      <c r="D231" s="155"/>
      <c r="E231" s="156"/>
      <c r="F231" s="156"/>
      <c r="G231" s="156"/>
      <c r="H231" s="156"/>
      <c r="I231" s="1"/>
      <c r="J231" s="4"/>
      <c r="K231" s="4"/>
      <c r="L231" s="4"/>
      <c r="M231" s="4"/>
      <c r="N231" s="4"/>
      <c r="O231" s="4"/>
      <c r="P231" s="4"/>
      <c r="Q231" s="4"/>
      <c r="R231" s="4"/>
      <c r="S231" s="4"/>
      <c r="T231" s="4"/>
      <c r="U231" s="4"/>
      <c r="V231" s="4"/>
      <c r="W231" s="4"/>
      <c r="X231" s="4"/>
      <c r="Y231" s="4"/>
      <c r="Z231" s="4"/>
    </row>
    <row r="232" ht="15.75" customHeight="1">
      <c r="A232" s="155"/>
      <c r="B232" s="155"/>
      <c r="C232" s="155"/>
      <c r="D232" s="155"/>
      <c r="E232" s="156"/>
      <c r="F232" s="156"/>
      <c r="G232" s="156"/>
      <c r="H232" s="156"/>
      <c r="I232" s="1"/>
      <c r="J232" s="4"/>
      <c r="K232" s="4"/>
      <c r="L232" s="4"/>
      <c r="M232" s="4"/>
      <c r="N232" s="4"/>
      <c r="O232" s="4"/>
      <c r="P232" s="4"/>
      <c r="Q232" s="4"/>
      <c r="R232" s="4"/>
      <c r="S232" s="4"/>
      <c r="T232" s="4"/>
      <c r="U232" s="4"/>
      <c r="V232" s="4"/>
      <c r="W232" s="4"/>
      <c r="X232" s="4"/>
      <c r="Y232" s="4"/>
      <c r="Z232" s="4"/>
    </row>
    <row r="233" ht="15.75" customHeight="1">
      <c r="A233" s="155"/>
      <c r="B233" s="155"/>
      <c r="C233" s="155"/>
      <c r="D233" s="155"/>
      <c r="E233" s="156"/>
      <c r="F233" s="156"/>
      <c r="G233" s="156"/>
      <c r="H233" s="156"/>
      <c r="I233" s="1"/>
      <c r="J233" s="4"/>
      <c r="K233" s="4"/>
      <c r="L233" s="4"/>
      <c r="M233" s="4"/>
      <c r="N233" s="4"/>
      <c r="O233" s="4"/>
      <c r="P233" s="4"/>
      <c r="Q233" s="4"/>
      <c r="R233" s="4"/>
      <c r="S233" s="4"/>
      <c r="T233" s="4"/>
      <c r="U233" s="4"/>
      <c r="V233" s="4"/>
      <c r="W233" s="4"/>
      <c r="X233" s="4"/>
      <c r="Y233" s="4"/>
      <c r="Z233" s="4"/>
    </row>
    <row r="234" ht="15.75" customHeight="1">
      <c r="A234" s="155"/>
      <c r="B234" s="155"/>
      <c r="C234" s="155"/>
      <c r="D234" s="155"/>
      <c r="E234" s="156"/>
      <c r="F234" s="156"/>
      <c r="G234" s="156"/>
      <c r="H234" s="156"/>
      <c r="I234" s="1"/>
      <c r="J234" s="4"/>
      <c r="K234" s="4"/>
      <c r="L234" s="4"/>
      <c r="M234" s="4"/>
      <c r="N234" s="4"/>
      <c r="O234" s="4"/>
      <c r="P234" s="4"/>
      <c r="Q234" s="4"/>
      <c r="R234" s="4"/>
      <c r="S234" s="4"/>
      <c r="T234" s="4"/>
      <c r="U234" s="4"/>
      <c r="V234" s="4"/>
      <c r="W234" s="4"/>
      <c r="X234" s="4"/>
      <c r="Y234" s="4"/>
      <c r="Z234" s="4"/>
    </row>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34:I34"/>
    <mergeCell ref="A2:I2"/>
    <mergeCell ref="A4:I4"/>
    <mergeCell ref="A5:I5"/>
    <mergeCell ref="A6:I6"/>
    <mergeCell ref="A7:I7"/>
    <mergeCell ref="A8:I8"/>
    <mergeCell ref="A9:I9"/>
  </mergeCells>
  <hyperlinks>
    <hyperlink r:id="rId1" ref="F13"/>
    <hyperlink r:id="rId2" ref="F14"/>
    <hyperlink r:id="rId3" ref="F15"/>
    <hyperlink r:id="rId4" ref="F16"/>
    <hyperlink r:id="rId5" ref="F17"/>
    <hyperlink r:id="rId6" ref="F18"/>
    <hyperlink r:id="rId7" ref="F19"/>
    <hyperlink r:id="rId8" ref="F20"/>
    <hyperlink r:id="rId9" ref="F21"/>
    <hyperlink r:id="rId10" ref="F22"/>
    <hyperlink r:id="rId11" ref="F23"/>
    <hyperlink r:id="rId12" ref="F24"/>
    <hyperlink r:id="rId13" ref="F25"/>
  </hyperlinks>
  <printOptions/>
  <pageMargins bottom="1.0" footer="0.0" header="0.0" left="0.75" right="0.75" top="1.0"/>
  <pageSetup orientation="landscape"/>
  <drawing r:id="rId1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155"/>
      <c r="B1" s="156"/>
      <c r="C1" s="156"/>
      <c r="D1" s="1"/>
      <c r="E1" s="1"/>
      <c r="F1" s="1"/>
      <c r="G1" s="1"/>
      <c r="H1" s="1"/>
      <c r="I1" s="1"/>
      <c r="J1" s="1"/>
      <c r="K1" s="1"/>
    </row>
    <row r="2" ht="18.0" customHeight="1">
      <c r="A2" s="496" t="s">
        <v>5861</v>
      </c>
      <c r="B2" s="154"/>
      <c r="C2" s="154"/>
      <c r="D2" s="154"/>
      <c r="E2" s="154"/>
      <c r="F2" s="154"/>
      <c r="G2" s="154"/>
      <c r="H2" s="154"/>
      <c r="I2" s="154"/>
      <c r="J2" s="154"/>
      <c r="K2" s="154"/>
      <c r="L2" s="154"/>
      <c r="M2" s="154"/>
      <c r="N2" s="17"/>
      <c r="O2" s="17"/>
      <c r="P2" s="17"/>
      <c r="Q2" s="17"/>
      <c r="R2" s="17"/>
      <c r="S2" s="17"/>
      <c r="T2" s="17"/>
      <c r="U2" s="17"/>
      <c r="V2" s="17"/>
      <c r="W2" s="17"/>
      <c r="X2" s="17"/>
      <c r="Y2" s="17"/>
      <c r="Z2" s="17"/>
      <c r="AA2" s="17"/>
      <c r="AB2" s="17"/>
      <c r="AC2" s="17"/>
      <c r="AD2" s="17"/>
      <c r="AE2" s="17"/>
    </row>
    <row r="3">
      <c r="A3" s="465"/>
      <c r="B3" s="465"/>
      <c r="C3" s="465"/>
      <c r="D3" s="465"/>
      <c r="E3" s="465"/>
      <c r="F3" s="465"/>
      <c r="G3" s="465"/>
      <c r="H3" s="465"/>
      <c r="I3" s="465"/>
      <c r="J3" s="465"/>
      <c r="K3" s="465"/>
      <c r="L3" s="59"/>
      <c r="M3" s="59"/>
      <c r="N3" s="17"/>
      <c r="O3" s="17"/>
      <c r="P3" s="17"/>
      <c r="Q3" s="17"/>
      <c r="R3" s="17"/>
      <c r="S3" s="17"/>
      <c r="T3" s="17"/>
      <c r="U3" s="17"/>
      <c r="V3" s="17"/>
      <c r="W3" s="17"/>
      <c r="X3" s="17"/>
      <c r="Y3" s="17"/>
      <c r="Z3" s="17"/>
      <c r="AA3" s="17"/>
      <c r="AB3" s="17"/>
      <c r="AC3" s="17"/>
      <c r="AD3" s="17"/>
      <c r="AE3" s="17"/>
    </row>
    <row r="4" ht="15.75" customHeight="1">
      <c r="A4" s="158" t="s">
        <v>5862</v>
      </c>
      <c r="B4" s="57"/>
      <c r="C4" s="57"/>
      <c r="D4" s="57"/>
      <c r="E4" s="57"/>
      <c r="F4" s="57"/>
      <c r="G4" s="57"/>
      <c r="H4" s="57"/>
      <c r="I4" s="57"/>
      <c r="J4" s="57"/>
      <c r="K4" s="57"/>
      <c r="L4" s="57"/>
      <c r="M4" s="58"/>
      <c r="N4" s="497"/>
      <c r="O4" s="497"/>
      <c r="P4" s="497"/>
      <c r="Q4" s="497"/>
      <c r="R4" s="497"/>
      <c r="S4" s="497"/>
      <c r="T4" s="497"/>
      <c r="U4" s="497"/>
      <c r="V4" s="497"/>
      <c r="W4" s="497"/>
      <c r="X4" s="497"/>
      <c r="Y4" s="497"/>
      <c r="Z4" s="497"/>
      <c r="AA4" s="497"/>
      <c r="AB4" s="497"/>
      <c r="AC4" s="497"/>
      <c r="AD4" s="497"/>
      <c r="AE4" s="497"/>
    </row>
    <row r="5" ht="27.75" customHeight="1">
      <c r="A5" s="158" t="s">
        <v>5863</v>
      </c>
      <c r="B5" s="57"/>
      <c r="C5" s="57"/>
      <c r="D5" s="57"/>
      <c r="E5" s="57"/>
      <c r="F5" s="57"/>
      <c r="G5" s="57"/>
      <c r="H5" s="57"/>
      <c r="I5" s="57"/>
      <c r="J5" s="57"/>
      <c r="K5" s="57"/>
      <c r="L5" s="57"/>
      <c r="M5" s="58"/>
      <c r="N5" s="497"/>
      <c r="O5" s="497"/>
      <c r="P5" s="497"/>
      <c r="Q5" s="497"/>
      <c r="R5" s="497"/>
      <c r="S5" s="497"/>
      <c r="T5" s="497"/>
      <c r="U5" s="497"/>
      <c r="V5" s="497"/>
      <c r="W5" s="497"/>
      <c r="X5" s="497"/>
      <c r="Y5" s="497"/>
      <c r="Z5" s="497"/>
      <c r="AA5" s="497"/>
      <c r="AB5" s="497"/>
      <c r="AC5" s="497"/>
      <c r="AD5" s="497"/>
      <c r="AE5" s="497"/>
    </row>
    <row r="6" ht="51.75" customHeight="1">
      <c r="A6" s="158" t="s">
        <v>5864</v>
      </c>
      <c r="B6" s="57"/>
      <c r="C6" s="57"/>
      <c r="D6" s="57"/>
      <c r="E6" s="57"/>
      <c r="F6" s="57"/>
      <c r="G6" s="57"/>
      <c r="H6" s="57"/>
      <c r="I6" s="57"/>
      <c r="J6" s="57"/>
      <c r="K6" s="57"/>
      <c r="L6" s="57"/>
      <c r="M6" s="58"/>
      <c r="N6" s="497"/>
      <c r="O6" s="497"/>
      <c r="P6" s="497"/>
      <c r="Q6" s="497"/>
      <c r="R6" s="497"/>
      <c r="S6" s="497"/>
      <c r="T6" s="497"/>
      <c r="U6" s="497"/>
      <c r="V6" s="497"/>
      <c r="W6" s="497"/>
      <c r="X6" s="497"/>
      <c r="Y6" s="497"/>
      <c r="Z6" s="497"/>
      <c r="AA6" s="497"/>
      <c r="AB6" s="497"/>
      <c r="AC6" s="497"/>
      <c r="AD6" s="497"/>
      <c r="AE6" s="497"/>
    </row>
    <row r="7" ht="14.25" customHeight="1">
      <c r="A7" s="158" t="s">
        <v>3907</v>
      </c>
      <c r="B7" s="57"/>
      <c r="C7" s="57"/>
      <c r="D7" s="57"/>
      <c r="E7" s="57"/>
      <c r="F7" s="57"/>
      <c r="G7" s="57"/>
      <c r="H7" s="57"/>
      <c r="I7" s="57"/>
      <c r="J7" s="57"/>
      <c r="K7" s="57"/>
      <c r="L7" s="57"/>
      <c r="M7" s="58"/>
      <c r="N7" s="497"/>
      <c r="O7" s="497"/>
      <c r="P7" s="497"/>
      <c r="Q7" s="497"/>
      <c r="R7" s="497"/>
      <c r="S7" s="497"/>
      <c r="T7" s="497"/>
      <c r="U7" s="497"/>
      <c r="V7" s="497"/>
      <c r="W7" s="497"/>
      <c r="X7" s="497"/>
      <c r="Y7" s="497"/>
      <c r="Z7" s="497"/>
      <c r="AA7" s="497"/>
      <c r="AB7" s="497"/>
      <c r="AC7" s="497"/>
      <c r="AD7" s="497"/>
      <c r="AE7" s="497"/>
    </row>
    <row r="8" ht="26.25" customHeight="1">
      <c r="A8" s="158" t="s">
        <v>5865</v>
      </c>
      <c r="B8" s="57"/>
      <c r="C8" s="57"/>
      <c r="D8" s="57"/>
      <c r="E8" s="57"/>
      <c r="F8" s="57"/>
      <c r="G8" s="57"/>
      <c r="H8" s="57"/>
      <c r="I8" s="57"/>
      <c r="J8" s="57"/>
      <c r="K8" s="57"/>
      <c r="L8" s="57"/>
      <c r="M8" s="58"/>
      <c r="N8" s="497"/>
      <c r="O8" s="497"/>
      <c r="P8" s="497"/>
      <c r="Q8" s="497"/>
      <c r="R8" s="497"/>
      <c r="S8" s="497"/>
      <c r="T8" s="497"/>
      <c r="U8" s="497"/>
      <c r="V8" s="497"/>
      <c r="W8" s="497"/>
      <c r="X8" s="497"/>
      <c r="Y8" s="497"/>
      <c r="Z8" s="497"/>
      <c r="AA8" s="497"/>
      <c r="AB8" s="497"/>
      <c r="AC8" s="497"/>
      <c r="AD8" s="497"/>
      <c r="AE8" s="497"/>
    </row>
    <row r="9" ht="55.5" customHeight="1">
      <c r="A9" s="159" t="s">
        <v>5866</v>
      </c>
      <c r="B9" s="57"/>
      <c r="C9" s="57"/>
      <c r="D9" s="57"/>
      <c r="E9" s="57"/>
      <c r="F9" s="57"/>
      <c r="G9" s="57"/>
      <c r="H9" s="57"/>
      <c r="I9" s="57"/>
      <c r="J9" s="57"/>
      <c r="K9" s="57"/>
      <c r="L9" s="57"/>
      <c r="M9" s="58"/>
      <c r="N9" s="17"/>
      <c r="O9" s="17"/>
      <c r="P9" s="17"/>
      <c r="Q9" s="17"/>
      <c r="R9" s="17"/>
      <c r="S9" s="17"/>
      <c r="T9" s="17"/>
      <c r="U9" s="17"/>
      <c r="V9" s="17"/>
      <c r="W9" s="17"/>
      <c r="X9" s="17"/>
      <c r="Y9" s="17"/>
      <c r="Z9" s="17"/>
      <c r="AA9" s="17"/>
      <c r="AB9" s="17"/>
      <c r="AC9" s="17"/>
      <c r="AD9" s="17"/>
      <c r="AE9" s="17"/>
    </row>
    <row r="10">
      <c r="A10" s="160"/>
      <c r="B10" s="161"/>
      <c r="C10" s="161"/>
      <c r="D10" s="160"/>
      <c r="E10" s="160"/>
      <c r="F10" s="160"/>
      <c r="G10" s="160"/>
      <c r="H10" s="160"/>
      <c r="I10" s="160"/>
      <c r="J10" s="160"/>
      <c r="K10" s="160"/>
      <c r="L10" s="1"/>
      <c r="M10" s="1"/>
    </row>
    <row r="11">
      <c r="A11" s="155"/>
      <c r="B11" s="156"/>
      <c r="C11" s="156"/>
      <c r="D11" s="1"/>
      <c r="E11" s="1"/>
      <c r="F11" s="1"/>
      <c r="G11" s="1"/>
      <c r="H11" s="1"/>
      <c r="I11" s="1"/>
      <c r="J11" s="1"/>
      <c r="K11" s="1"/>
    </row>
    <row r="12" ht="51.75" customHeight="1">
      <c r="A12" s="185" t="s">
        <v>5867</v>
      </c>
      <c r="B12" s="457" t="s">
        <v>3912</v>
      </c>
      <c r="C12" s="68" t="s">
        <v>8</v>
      </c>
      <c r="D12" s="478" t="s">
        <v>3913</v>
      </c>
      <c r="E12" s="457" t="s">
        <v>3914</v>
      </c>
      <c r="F12" s="457" t="s">
        <v>145</v>
      </c>
      <c r="G12" s="457" t="s">
        <v>3915</v>
      </c>
      <c r="H12" s="457" t="s">
        <v>3916</v>
      </c>
      <c r="I12" s="67" t="s">
        <v>147</v>
      </c>
      <c r="J12" s="67" t="s">
        <v>148</v>
      </c>
      <c r="K12" s="67" t="s">
        <v>149</v>
      </c>
      <c r="L12" s="185" t="s">
        <v>150</v>
      </c>
      <c r="M12" s="185" t="s">
        <v>154</v>
      </c>
      <c r="N12" s="71" t="s">
        <v>155</v>
      </c>
    </row>
    <row r="13">
      <c r="A13" s="171"/>
      <c r="B13" s="171"/>
      <c r="C13" s="172"/>
      <c r="D13" s="173"/>
      <c r="E13" s="376"/>
      <c r="F13" s="445"/>
      <c r="G13" s="445"/>
      <c r="H13" s="721"/>
      <c r="I13" s="509"/>
      <c r="J13" s="509"/>
      <c r="K13" s="509"/>
      <c r="L13" s="458"/>
      <c r="M13" s="458"/>
    </row>
    <row r="14">
      <c r="A14" s="171"/>
      <c r="B14" s="171"/>
      <c r="C14" s="172"/>
      <c r="D14" s="173"/>
      <c r="E14" s="506"/>
      <c r="F14" s="174"/>
      <c r="G14" s="174"/>
      <c r="H14" s="511"/>
      <c r="I14" s="509"/>
      <c r="J14" s="509"/>
      <c r="K14" s="509"/>
      <c r="L14" s="458"/>
      <c r="M14" s="458"/>
    </row>
    <row r="15">
      <c r="A15" s="171"/>
      <c r="B15" s="171"/>
      <c r="C15" s="172"/>
      <c r="D15" s="173"/>
      <c r="E15" s="506"/>
      <c r="F15" s="445"/>
      <c r="G15" s="445"/>
      <c r="H15" s="511"/>
      <c r="I15" s="509"/>
      <c r="J15" s="509"/>
      <c r="K15" s="509"/>
      <c r="L15" s="458"/>
      <c r="M15" s="458"/>
    </row>
    <row r="16">
      <c r="A16" s="171"/>
      <c r="B16" s="171"/>
      <c r="C16" s="172"/>
      <c r="D16" s="173"/>
      <c r="E16" s="506"/>
      <c r="F16" s="174"/>
      <c r="G16" s="174"/>
      <c r="H16" s="511"/>
      <c r="I16" s="509"/>
      <c r="J16" s="509"/>
      <c r="K16" s="509"/>
      <c r="L16" s="458"/>
      <c r="M16" s="458"/>
    </row>
    <row r="17">
      <c r="A17" s="171"/>
      <c r="B17" s="171"/>
      <c r="C17" s="172"/>
      <c r="D17" s="173"/>
      <c r="E17" s="506"/>
      <c r="F17" s="174"/>
      <c r="G17" s="174"/>
      <c r="H17" s="511"/>
      <c r="I17" s="509"/>
      <c r="J17" s="509"/>
      <c r="K17" s="509"/>
      <c r="L17" s="458"/>
      <c r="M17" s="458"/>
    </row>
    <row r="18">
      <c r="A18" s="171"/>
      <c r="B18" s="171"/>
      <c r="C18" s="172"/>
      <c r="D18" s="173"/>
      <c r="E18" s="506"/>
      <c r="F18" s="174"/>
      <c r="G18" s="174"/>
      <c r="H18" s="511"/>
      <c r="I18" s="509"/>
      <c r="J18" s="509"/>
      <c r="K18" s="509"/>
      <c r="L18" s="458"/>
      <c r="M18" s="458"/>
    </row>
    <row r="19">
      <c r="A19" s="177" t="s">
        <v>118</v>
      </c>
      <c r="B19" s="156"/>
      <c r="C19" s="156"/>
      <c r="D19" s="156"/>
      <c r="E19" s="59"/>
      <c r="F19" s="512"/>
      <c r="G19" s="512"/>
      <c r="M19" s="512">
        <f>SUM(M13:M18)</f>
        <v>0</v>
      </c>
    </row>
    <row r="20">
      <c r="A20" s="155"/>
      <c r="B20" s="156"/>
      <c r="C20" s="156"/>
      <c r="D20" s="156"/>
      <c r="E20" s="156"/>
      <c r="F20" s="156"/>
      <c r="G20" s="156"/>
      <c r="H20" s="156"/>
      <c r="I20" s="156"/>
      <c r="J20" s="156"/>
      <c r="K20" s="156"/>
    </row>
    <row r="21" ht="15.75" customHeight="1">
      <c r="A21" s="513" t="s">
        <v>742</v>
      </c>
      <c r="B21" s="154"/>
      <c r="C21" s="154"/>
      <c r="D21" s="154"/>
      <c r="E21" s="154"/>
      <c r="F21" s="154"/>
      <c r="G21" s="154"/>
      <c r="H21" s="154"/>
      <c r="I21" s="4"/>
      <c r="J21" s="4"/>
      <c r="K21" s="4"/>
    </row>
    <row r="22" ht="15.75" customHeight="1">
      <c r="A22" s="155"/>
      <c r="B22" s="156"/>
      <c r="C22" s="156"/>
      <c r="D22" s="1"/>
      <c r="E22" s="1"/>
      <c r="F22" s="1"/>
      <c r="G22" s="1"/>
      <c r="H22" s="1"/>
      <c r="I22" s="1"/>
      <c r="J22" s="1"/>
      <c r="K22" s="1"/>
    </row>
    <row r="23" ht="15.75" customHeight="1">
      <c r="A23" s="155"/>
      <c r="B23" s="156"/>
      <c r="C23" s="156"/>
      <c r="D23" s="1"/>
      <c r="E23" s="1"/>
      <c r="F23" s="1"/>
      <c r="G23" s="1"/>
      <c r="H23" s="1"/>
      <c r="I23" s="1"/>
      <c r="J23" s="1"/>
      <c r="K23" s="1"/>
    </row>
    <row r="24" ht="15.75" customHeight="1">
      <c r="A24" s="155"/>
      <c r="B24" s="156"/>
      <c r="C24" s="156"/>
      <c r="D24" s="1"/>
      <c r="E24" s="1"/>
      <c r="F24" s="1"/>
      <c r="G24" s="1"/>
      <c r="H24" s="1"/>
      <c r="I24" s="1"/>
      <c r="J24" s="1"/>
      <c r="K24" s="1"/>
    </row>
    <row r="25" ht="15.75" customHeight="1">
      <c r="A25" s="155"/>
      <c r="B25" s="156"/>
      <c r="C25" s="156"/>
      <c r="D25" s="1"/>
      <c r="E25" s="1"/>
      <c r="F25" s="1"/>
      <c r="G25" s="1"/>
      <c r="H25" s="1"/>
      <c r="I25" s="1"/>
      <c r="J25" s="1"/>
      <c r="K25" s="1"/>
    </row>
    <row r="26" ht="15.75" customHeight="1">
      <c r="A26" s="155"/>
      <c r="B26" s="156"/>
      <c r="C26" s="156"/>
      <c r="D26" s="1"/>
      <c r="E26" s="1"/>
      <c r="F26" s="1"/>
      <c r="G26" s="1"/>
      <c r="H26" s="1"/>
      <c r="I26" s="1"/>
      <c r="J26" s="1"/>
      <c r="K26" s="1"/>
    </row>
    <row r="27" ht="15.75" customHeight="1">
      <c r="A27" s="155"/>
      <c r="B27" s="156"/>
      <c r="C27" s="156"/>
      <c r="D27" s="1"/>
      <c r="E27" s="1"/>
      <c r="F27" s="1"/>
      <c r="G27" s="1"/>
      <c r="H27" s="1"/>
      <c r="I27" s="1"/>
      <c r="J27" s="1"/>
      <c r="K27" s="1"/>
    </row>
    <row r="28" ht="15.75" customHeight="1">
      <c r="A28" s="155"/>
      <c r="B28" s="156"/>
      <c r="C28" s="156"/>
      <c r="D28" s="1"/>
      <c r="E28" s="1"/>
      <c r="F28" s="1"/>
      <c r="G28" s="1"/>
      <c r="H28" s="1"/>
      <c r="I28" s="1"/>
      <c r="J28" s="1"/>
      <c r="K28" s="1"/>
    </row>
    <row r="29" ht="15.75" customHeight="1">
      <c r="A29" s="155"/>
      <c r="B29" s="156"/>
      <c r="C29" s="156"/>
      <c r="D29" s="1"/>
      <c r="E29" s="1"/>
      <c r="F29" s="1"/>
      <c r="G29" s="1"/>
      <c r="H29" s="1"/>
      <c r="I29" s="1"/>
      <c r="J29" s="1"/>
      <c r="K29" s="1"/>
    </row>
    <row r="30" ht="15.75" customHeight="1">
      <c r="A30" s="155"/>
      <c r="B30" s="156"/>
      <c r="C30" s="156"/>
      <c r="D30" s="1"/>
      <c r="E30" s="1"/>
      <c r="F30" s="1"/>
      <c r="G30" s="1"/>
      <c r="H30" s="1"/>
      <c r="I30" s="1"/>
      <c r="J30" s="1"/>
      <c r="K30" s="1"/>
    </row>
    <row r="31" ht="15.75" customHeight="1">
      <c r="A31" s="155"/>
      <c r="B31" s="156"/>
      <c r="C31" s="156"/>
      <c r="D31" s="1"/>
      <c r="E31" s="1"/>
      <c r="F31" s="1"/>
      <c r="G31" s="1"/>
      <c r="H31" s="1"/>
      <c r="I31" s="1"/>
      <c r="J31" s="1"/>
      <c r="K31" s="1"/>
    </row>
    <row r="32" ht="15.75" customHeight="1">
      <c r="A32" s="155"/>
      <c r="B32" s="156"/>
      <c r="C32" s="156"/>
      <c r="D32" s="1"/>
      <c r="E32" s="1"/>
      <c r="F32" s="1"/>
      <c r="G32" s="1"/>
      <c r="H32" s="1"/>
      <c r="I32" s="1"/>
      <c r="J32" s="1"/>
      <c r="K32" s="1"/>
    </row>
    <row r="33" ht="15.75" customHeight="1">
      <c r="A33" s="155"/>
      <c r="B33" s="156"/>
      <c r="C33" s="156"/>
      <c r="D33" s="1"/>
      <c r="E33" s="1"/>
      <c r="F33" s="1"/>
      <c r="G33" s="1"/>
      <c r="H33" s="1"/>
      <c r="I33" s="1"/>
      <c r="J33" s="1"/>
      <c r="K33" s="1"/>
    </row>
    <row r="34" ht="15.75" customHeight="1">
      <c r="A34" s="155"/>
      <c r="B34" s="156"/>
      <c r="C34" s="156"/>
      <c r="D34" s="1"/>
      <c r="E34" s="1"/>
      <c r="F34" s="1"/>
      <c r="G34" s="1"/>
      <c r="H34" s="1"/>
      <c r="I34" s="1"/>
      <c r="J34" s="1"/>
      <c r="K34" s="1"/>
    </row>
    <row r="35" ht="15.75" customHeight="1">
      <c r="A35" s="155"/>
      <c r="B35" s="156"/>
      <c r="C35" s="156"/>
      <c r="D35" s="1"/>
      <c r="E35" s="1"/>
      <c r="F35" s="1"/>
      <c r="G35" s="1"/>
      <c r="H35" s="1"/>
      <c r="I35" s="1"/>
      <c r="J35" s="1"/>
      <c r="K35" s="1"/>
    </row>
    <row r="36" ht="15.75" customHeight="1">
      <c r="A36" s="155"/>
      <c r="B36" s="156"/>
      <c r="C36" s="156"/>
      <c r="D36" s="1"/>
      <c r="E36" s="1"/>
      <c r="F36" s="1"/>
      <c r="G36" s="1"/>
      <c r="H36" s="1"/>
      <c r="I36" s="1"/>
      <c r="J36" s="1"/>
      <c r="K36" s="1"/>
    </row>
    <row r="37" ht="15.75" customHeight="1">
      <c r="A37" s="155"/>
      <c r="B37" s="156"/>
      <c r="C37" s="156"/>
      <c r="D37" s="1"/>
      <c r="E37" s="1"/>
      <c r="F37" s="1"/>
      <c r="G37" s="1"/>
      <c r="H37" s="1"/>
      <c r="I37" s="1"/>
      <c r="J37" s="1"/>
      <c r="K37" s="1"/>
    </row>
    <row r="38" ht="15.75" customHeight="1">
      <c r="A38" s="155"/>
      <c r="B38" s="156"/>
      <c r="C38" s="156"/>
      <c r="D38" s="1"/>
      <c r="E38" s="1"/>
      <c r="F38" s="1"/>
      <c r="G38" s="1"/>
      <c r="H38" s="1"/>
      <c r="I38" s="1"/>
      <c r="J38" s="1"/>
      <c r="K38" s="1"/>
    </row>
    <row r="39" ht="15.75" customHeight="1">
      <c r="A39" s="155"/>
      <c r="B39" s="156"/>
      <c r="C39" s="156"/>
      <c r="D39" s="1"/>
      <c r="E39" s="1"/>
      <c r="F39" s="1"/>
      <c r="G39" s="1"/>
      <c r="H39" s="1"/>
      <c r="I39" s="1"/>
      <c r="J39" s="1"/>
      <c r="K39" s="1"/>
    </row>
    <row r="40" ht="15.75" customHeight="1">
      <c r="A40" s="155"/>
      <c r="B40" s="156"/>
      <c r="C40" s="156"/>
      <c r="D40" s="1"/>
      <c r="E40" s="1"/>
      <c r="F40" s="1"/>
      <c r="G40" s="1"/>
      <c r="H40" s="1"/>
      <c r="I40" s="1"/>
      <c r="J40" s="1"/>
      <c r="K40" s="1"/>
    </row>
    <row r="41" ht="15.75" customHeight="1">
      <c r="A41" s="155"/>
      <c r="B41" s="156"/>
      <c r="C41" s="156"/>
      <c r="D41" s="1"/>
      <c r="E41" s="1"/>
      <c r="F41" s="1"/>
      <c r="G41" s="1"/>
      <c r="H41" s="1"/>
      <c r="I41" s="1"/>
      <c r="J41" s="1"/>
      <c r="K41" s="1"/>
    </row>
    <row r="42" ht="15.75" customHeight="1">
      <c r="A42" s="155"/>
      <c r="B42" s="156"/>
      <c r="C42" s="156"/>
      <c r="D42" s="1"/>
      <c r="E42" s="1"/>
      <c r="F42" s="1"/>
      <c r="G42" s="1"/>
      <c r="H42" s="1"/>
      <c r="I42" s="1"/>
      <c r="J42" s="1"/>
      <c r="K42" s="1"/>
    </row>
    <row r="43" ht="15.75" customHeight="1">
      <c r="A43" s="155"/>
      <c r="B43" s="156"/>
      <c r="C43" s="156"/>
      <c r="D43" s="1"/>
      <c r="E43" s="1"/>
      <c r="F43" s="1"/>
      <c r="G43" s="1"/>
      <c r="H43" s="1"/>
      <c r="I43" s="1"/>
      <c r="J43" s="1"/>
      <c r="K43" s="1"/>
    </row>
    <row r="44" ht="15.75" customHeight="1">
      <c r="A44" s="155"/>
      <c r="B44" s="156"/>
      <c r="C44" s="156"/>
      <c r="D44" s="1"/>
      <c r="E44" s="1"/>
      <c r="F44" s="1"/>
      <c r="G44" s="1"/>
      <c r="H44" s="1"/>
      <c r="I44" s="1"/>
      <c r="J44" s="1"/>
      <c r="K44" s="1"/>
    </row>
    <row r="45" ht="15.75" customHeight="1">
      <c r="A45" s="155"/>
      <c r="B45" s="156"/>
      <c r="C45" s="156"/>
      <c r="D45" s="1"/>
      <c r="E45" s="1"/>
      <c r="F45" s="1"/>
      <c r="G45" s="1"/>
      <c r="H45" s="1"/>
      <c r="I45" s="1"/>
      <c r="J45" s="1"/>
      <c r="K45" s="1"/>
    </row>
    <row r="46" ht="15.75" customHeight="1">
      <c r="A46" s="155"/>
      <c r="B46" s="156"/>
      <c r="C46" s="156"/>
      <c r="D46" s="1"/>
      <c r="E46" s="1"/>
      <c r="F46" s="1"/>
      <c r="G46" s="1"/>
      <c r="H46" s="1"/>
      <c r="I46" s="1"/>
      <c r="J46" s="1"/>
      <c r="K46" s="1"/>
    </row>
    <row r="47" ht="15.75" customHeight="1">
      <c r="A47" s="155"/>
      <c r="B47" s="156"/>
      <c r="C47" s="156"/>
      <c r="D47" s="1"/>
      <c r="E47" s="1"/>
      <c r="F47" s="1"/>
      <c r="G47" s="1"/>
      <c r="H47" s="1"/>
      <c r="I47" s="1"/>
      <c r="J47" s="1"/>
      <c r="K47" s="1"/>
    </row>
    <row r="48" ht="15.75" customHeight="1">
      <c r="A48" s="155"/>
      <c r="B48" s="156"/>
      <c r="C48" s="156"/>
      <c r="D48" s="1"/>
      <c r="E48" s="1"/>
      <c r="F48" s="1"/>
      <c r="G48" s="1"/>
      <c r="H48" s="1"/>
      <c r="I48" s="1"/>
      <c r="J48" s="1"/>
      <c r="K48" s="1"/>
    </row>
    <row r="49" ht="15.75" customHeight="1">
      <c r="A49" s="155"/>
      <c r="B49" s="156"/>
      <c r="C49" s="156"/>
      <c r="D49" s="1"/>
      <c r="E49" s="1"/>
      <c r="F49" s="1"/>
      <c r="G49" s="1"/>
      <c r="H49" s="1"/>
      <c r="I49" s="1"/>
      <c r="J49" s="1"/>
      <c r="K49" s="1"/>
    </row>
    <row r="50" ht="15.75" customHeight="1">
      <c r="A50" s="155"/>
      <c r="B50" s="156"/>
      <c r="C50" s="156"/>
      <c r="D50" s="1"/>
      <c r="E50" s="1"/>
      <c r="F50" s="1"/>
      <c r="G50" s="1"/>
      <c r="H50" s="1"/>
      <c r="I50" s="1"/>
      <c r="J50" s="1"/>
      <c r="K50" s="1"/>
    </row>
    <row r="51" ht="15.75" customHeight="1">
      <c r="A51" s="155"/>
      <c r="B51" s="156"/>
      <c r="C51" s="156"/>
      <c r="D51" s="1"/>
      <c r="E51" s="1"/>
      <c r="F51" s="1"/>
      <c r="G51" s="1"/>
      <c r="H51" s="1"/>
      <c r="I51" s="1"/>
      <c r="J51" s="1"/>
      <c r="K51" s="1"/>
    </row>
    <row r="52" ht="15.75" customHeight="1">
      <c r="A52" s="155"/>
      <c r="B52" s="156"/>
      <c r="C52" s="156"/>
      <c r="D52" s="1"/>
      <c r="E52" s="1"/>
      <c r="F52" s="1"/>
      <c r="G52" s="1"/>
      <c r="H52" s="1"/>
      <c r="I52" s="1"/>
      <c r="J52" s="1"/>
      <c r="K52" s="1"/>
    </row>
    <row r="53" ht="15.75" customHeight="1">
      <c r="A53" s="155"/>
      <c r="B53" s="156"/>
      <c r="C53" s="156"/>
      <c r="D53" s="1"/>
      <c r="E53" s="1"/>
      <c r="F53" s="1"/>
      <c r="G53" s="1"/>
      <c r="H53" s="1"/>
      <c r="I53" s="1"/>
      <c r="J53" s="1"/>
      <c r="K53" s="1"/>
    </row>
    <row r="54" ht="15.75" customHeight="1">
      <c r="A54" s="155"/>
      <c r="B54" s="156"/>
      <c r="C54" s="156"/>
      <c r="D54" s="1"/>
      <c r="E54" s="1"/>
      <c r="F54" s="1"/>
      <c r="G54" s="1"/>
      <c r="H54" s="1"/>
      <c r="I54" s="1"/>
      <c r="J54" s="1"/>
      <c r="K54" s="1"/>
    </row>
    <row r="55" ht="15.75" customHeight="1">
      <c r="A55" s="155"/>
      <c r="B55" s="156"/>
      <c r="C55" s="156"/>
      <c r="D55" s="1"/>
      <c r="E55" s="1"/>
      <c r="F55" s="1"/>
      <c r="G55" s="1"/>
      <c r="H55" s="1"/>
      <c r="I55" s="1"/>
      <c r="J55" s="1"/>
      <c r="K55" s="1"/>
    </row>
    <row r="56" ht="15.75" customHeight="1">
      <c r="A56" s="155"/>
      <c r="B56" s="156"/>
      <c r="C56" s="156"/>
      <c r="D56" s="1"/>
      <c r="E56" s="1"/>
      <c r="F56" s="1"/>
      <c r="G56" s="1"/>
      <c r="H56" s="1"/>
      <c r="I56" s="1"/>
      <c r="J56" s="1"/>
      <c r="K56" s="1"/>
    </row>
    <row r="57" ht="15.75" customHeight="1">
      <c r="A57" s="155"/>
      <c r="B57" s="156"/>
      <c r="C57" s="156"/>
      <c r="D57" s="1"/>
      <c r="E57" s="1"/>
      <c r="F57" s="1"/>
      <c r="G57" s="1"/>
      <c r="H57" s="1"/>
      <c r="I57" s="1"/>
      <c r="J57" s="1"/>
      <c r="K57" s="1"/>
    </row>
    <row r="58" ht="15.75" customHeight="1">
      <c r="A58" s="155"/>
      <c r="B58" s="156"/>
      <c r="C58" s="156"/>
      <c r="D58" s="1"/>
      <c r="E58" s="1"/>
      <c r="F58" s="1"/>
      <c r="G58" s="1"/>
      <c r="H58" s="1"/>
      <c r="I58" s="1"/>
      <c r="J58" s="1"/>
      <c r="K58" s="1"/>
    </row>
    <row r="59" ht="15.75" customHeight="1">
      <c r="A59" s="155"/>
      <c r="B59" s="156"/>
      <c r="C59" s="156"/>
      <c r="D59" s="1"/>
      <c r="E59" s="1"/>
      <c r="F59" s="1"/>
      <c r="G59" s="1"/>
      <c r="H59" s="1"/>
      <c r="I59" s="1"/>
      <c r="J59" s="1"/>
      <c r="K59" s="1"/>
    </row>
    <row r="60" ht="15.75" customHeight="1">
      <c r="A60" s="155"/>
      <c r="B60" s="156"/>
      <c r="C60" s="156"/>
      <c r="D60" s="1"/>
      <c r="E60" s="1"/>
      <c r="F60" s="1"/>
      <c r="G60" s="1"/>
      <c r="H60" s="1"/>
      <c r="I60" s="1"/>
      <c r="J60" s="1"/>
      <c r="K60" s="1"/>
    </row>
    <row r="61" ht="15.75" customHeight="1">
      <c r="A61" s="155"/>
      <c r="B61" s="156"/>
      <c r="C61" s="156"/>
      <c r="D61" s="1"/>
      <c r="E61" s="1"/>
      <c r="F61" s="1"/>
      <c r="G61" s="1"/>
      <c r="H61" s="1"/>
      <c r="I61" s="1"/>
      <c r="J61" s="1"/>
      <c r="K61" s="1"/>
    </row>
    <row r="62" ht="15.75" customHeight="1">
      <c r="A62" s="155"/>
      <c r="B62" s="156"/>
      <c r="C62" s="156"/>
      <c r="D62" s="1"/>
      <c r="E62" s="1"/>
      <c r="F62" s="1"/>
      <c r="G62" s="1"/>
      <c r="H62" s="1"/>
      <c r="I62" s="1"/>
      <c r="J62" s="1"/>
      <c r="K62" s="1"/>
    </row>
    <row r="63" ht="15.75" customHeight="1">
      <c r="A63" s="155"/>
      <c r="B63" s="156"/>
      <c r="C63" s="156"/>
      <c r="D63" s="1"/>
      <c r="E63" s="1"/>
      <c r="F63" s="1"/>
      <c r="G63" s="1"/>
      <c r="H63" s="1"/>
      <c r="I63" s="1"/>
      <c r="J63" s="1"/>
      <c r="K63" s="1"/>
    </row>
    <row r="64" ht="15.75" customHeight="1">
      <c r="A64" s="155"/>
      <c r="B64" s="156"/>
      <c r="C64" s="156"/>
      <c r="D64" s="1"/>
      <c r="E64" s="1"/>
      <c r="F64" s="1"/>
      <c r="G64" s="1"/>
      <c r="H64" s="1"/>
      <c r="I64" s="1"/>
      <c r="J64" s="1"/>
      <c r="K64" s="1"/>
    </row>
    <row r="65" ht="15.75" customHeight="1">
      <c r="A65" s="155"/>
      <c r="B65" s="156"/>
      <c r="C65" s="156"/>
      <c r="D65" s="1"/>
      <c r="E65" s="1"/>
      <c r="F65" s="1"/>
      <c r="G65" s="1"/>
      <c r="H65" s="1"/>
      <c r="I65" s="1"/>
      <c r="J65" s="1"/>
      <c r="K65" s="1"/>
    </row>
    <row r="66" ht="15.75" customHeight="1">
      <c r="A66" s="155"/>
      <c r="B66" s="156"/>
      <c r="C66" s="156"/>
      <c r="D66" s="1"/>
      <c r="E66" s="1"/>
      <c r="F66" s="1"/>
      <c r="G66" s="1"/>
      <c r="H66" s="1"/>
      <c r="I66" s="1"/>
      <c r="J66" s="1"/>
      <c r="K66" s="1"/>
    </row>
    <row r="67" ht="15.75" customHeight="1">
      <c r="A67" s="155"/>
      <c r="B67" s="156"/>
      <c r="C67" s="156"/>
      <c r="D67" s="1"/>
      <c r="E67" s="1"/>
      <c r="F67" s="1"/>
      <c r="G67" s="1"/>
      <c r="H67" s="1"/>
      <c r="I67" s="1"/>
      <c r="J67" s="1"/>
      <c r="K67" s="1"/>
    </row>
    <row r="68" ht="15.75" customHeight="1">
      <c r="A68" s="155"/>
      <c r="B68" s="156"/>
      <c r="C68" s="156"/>
      <c r="D68" s="1"/>
      <c r="E68" s="1"/>
      <c r="F68" s="1"/>
      <c r="G68" s="1"/>
      <c r="H68" s="1"/>
      <c r="I68" s="1"/>
      <c r="J68" s="1"/>
      <c r="K68" s="1"/>
    </row>
    <row r="69" ht="15.75" customHeight="1">
      <c r="A69" s="155"/>
      <c r="B69" s="156"/>
      <c r="C69" s="156"/>
      <c r="D69" s="1"/>
      <c r="E69" s="1"/>
      <c r="F69" s="1"/>
      <c r="G69" s="1"/>
      <c r="H69" s="1"/>
      <c r="I69" s="1"/>
      <c r="J69" s="1"/>
      <c r="K69" s="1"/>
    </row>
    <row r="70" ht="15.75" customHeight="1">
      <c r="A70" s="155"/>
      <c r="B70" s="156"/>
      <c r="C70" s="156"/>
      <c r="D70" s="1"/>
      <c r="E70" s="1"/>
      <c r="F70" s="1"/>
      <c r="G70" s="1"/>
      <c r="H70" s="1"/>
      <c r="I70" s="1"/>
      <c r="J70" s="1"/>
      <c r="K70" s="1"/>
    </row>
    <row r="71" ht="15.75" customHeight="1">
      <c r="A71" s="155"/>
      <c r="B71" s="156"/>
      <c r="C71" s="156"/>
      <c r="D71" s="1"/>
      <c r="E71" s="1"/>
      <c r="F71" s="1"/>
      <c r="G71" s="1"/>
      <c r="H71" s="1"/>
      <c r="I71" s="1"/>
      <c r="J71" s="1"/>
      <c r="K71" s="1"/>
    </row>
    <row r="72" ht="15.75" customHeight="1">
      <c r="A72" s="155"/>
      <c r="B72" s="156"/>
      <c r="C72" s="156"/>
      <c r="D72" s="1"/>
      <c r="E72" s="1"/>
      <c r="F72" s="1"/>
      <c r="G72" s="1"/>
      <c r="H72" s="1"/>
      <c r="I72" s="1"/>
      <c r="J72" s="1"/>
      <c r="K72" s="1"/>
    </row>
    <row r="73" ht="15.75" customHeight="1">
      <c r="A73" s="155"/>
      <c r="B73" s="156"/>
      <c r="C73" s="156"/>
      <c r="D73" s="1"/>
      <c r="E73" s="1"/>
      <c r="F73" s="1"/>
      <c r="G73" s="1"/>
      <c r="H73" s="1"/>
      <c r="I73" s="1"/>
      <c r="J73" s="1"/>
      <c r="K73" s="1"/>
    </row>
    <row r="74" ht="15.75" customHeight="1">
      <c r="A74" s="155"/>
      <c r="B74" s="156"/>
      <c r="C74" s="156"/>
      <c r="D74" s="1"/>
      <c r="E74" s="1"/>
      <c r="F74" s="1"/>
      <c r="G74" s="1"/>
      <c r="H74" s="1"/>
      <c r="I74" s="1"/>
      <c r="J74" s="1"/>
      <c r="K74" s="1"/>
    </row>
    <row r="75" ht="15.75" customHeight="1">
      <c r="A75" s="155"/>
      <c r="B75" s="156"/>
      <c r="C75" s="156"/>
      <c r="D75" s="1"/>
      <c r="E75" s="1"/>
      <c r="F75" s="1"/>
      <c r="G75" s="1"/>
      <c r="H75" s="1"/>
      <c r="I75" s="1"/>
      <c r="J75" s="1"/>
      <c r="K75" s="1"/>
    </row>
    <row r="76" ht="15.75" customHeight="1">
      <c r="A76" s="155"/>
      <c r="B76" s="156"/>
      <c r="C76" s="156"/>
      <c r="D76" s="1"/>
      <c r="E76" s="1"/>
      <c r="F76" s="1"/>
      <c r="G76" s="1"/>
      <c r="H76" s="1"/>
      <c r="I76" s="1"/>
      <c r="J76" s="1"/>
      <c r="K76" s="1"/>
    </row>
    <row r="77" ht="15.75" customHeight="1">
      <c r="A77" s="155"/>
      <c r="B77" s="156"/>
      <c r="C77" s="156"/>
      <c r="D77" s="1"/>
      <c r="E77" s="1"/>
      <c r="F77" s="1"/>
      <c r="G77" s="1"/>
      <c r="H77" s="1"/>
      <c r="I77" s="1"/>
      <c r="J77" s="1"/>
      <c r="K77" s="1"/>
    </row>
    <row r="78" ht="15.75" customHeight="1">
      <c r="A78" s="155"/>
      <c r="B78" s="156"/>
      <c r="C78" s="156"/>
      <c r="D78" s="1"/>
      <c r="E78" s="1"/>
      <c r="F78" s="1"/>
      <c r="G78" s="1"/>
      <c r="H78" s="1"/>
      <c r="I78" s="1"/>
      <c r="J78" s="1"/>
      <c r="K78" s="1"/>
    </row>
    <row r="79" ht="15.75" customHeight="1">
      <c r="A79" s="155"/>
      <c r="B79" s="156"/>
      <c r="C79" s="156"/>
      <c r="D79" s="1"/>
      <c r="E79" s="1"/>
      <c r="F79" s="1"/>
      <c r="G79" s="1"/>
      <c r="H79" s="1"/>
      <c r="I79" s="1"/>
      <c r="J79" s="1"/>
      <c r="K79" s="1"/>
    </row>
    <row r="80" ht="15.75" customHeight="1">
      <c r="A80" s="155"/>
      <c r="B80" s="156"/>
      <c r="C80" s="156"/>
      <c r="D80" s="1"/>
      <c r="E80" s="1"/>
      <c r="F80" s="1"/>
      <c r="G80" s="1"/>
      <c r="H80" s="1"/>
      <c r="I80" s="1"/>
      <c r="J80" s="1"/>
      <c r="K80" s="1"/>
    </row>
    <row r="81" ht="15.75" customHeight="1">
      <c r="A81" s="155"/>
      <c r="B81" s="156"/>
      <c r="C81" s="156"/>
      <c r="D81" s="1"/>
      <c r="E81" s="1"/>
      <c r="F81" s="1"/>
      <c r="G81" s="1"/>
      <c r="H81" s="1"/>
      <c r="I81" s="1"/>
      <c r="J81" s="1"/>
      <c r="K81" s="1"/>
    </row>
    <row r="82" ht="15.75" customHeight="1">
      <c r="A82" s="155"/>
      <c r="B82" s="156"/>
      <c r="C82" s="156"/>
      <c r="D82" s="1"/>
      <c r="E82" s="1"/>
      <c r="F82" s="1"/>
      <c r="G82" s="1"/>
      <c r="H82" s="1"/>
      <c r="I82" s="1"/>
      <c r="J82" s="1"/>
      <c r="K82" s="1"/>
    </row>
    <row r="83" ht="15.75" customHeight="1">
      <c r="A83" s="155"/>
      <c r="B83" s="156"/>
      <c r="C83" s="156"/>
      <c r="D83" s="1"/>
      <c r="E83" s="1"/>
      <c r="F83" s="1"/>
      <c r="G83" s="1"/>
      <c r="H83" s="1"/>
      <c r="I83" s="1"/>
      <c r="J83" s="1"/>
      <c r="K83" s="1"/>
    </row>
    <row r="84" ht="15.75" customHeight="1">
      <c r="A84" s="155"/>
      <c r="B84" s="156"/>
      <c r="C84" s="156"/>
      <c r="D84" s="1"/>
      <c r="E84" s="1"/>
      <c r="F84" s="1"/>
      <c r="G84" s="1"/>
      <c r="H84" s="1"/>
      <c r="I84" s="1"/>
      <c r="J84" s="1"/>
      <c r="K84" s="1"/>
    </row>
    <row r="85" ht="15.75" customHeight="1">
      <c r="A85" s="155"/>
      <c r="B85" s="156"/>
      <c r="C85" s="156"/>
      <c r="D85" s="1"/>
      <c r="E85" s="1"/>
      <c r="F85" s="1"/>
      <c r="G85" s="1"/>
      <c r="H85" s="1"/>
      <c r="I85" s="1"/>
      <c r="J85" s="1"/>
      <c r="K85" s="1"/>
    </row>
    <row r="86" ht="15.75" customHeight="1">
      <c r="A86" s="155"/>
      <c r="B86" s="156"/>
      <c r="C86" s="156"/>
      <c r="D86" s="1"/>
      <c r="E86" s="1"/>
      <c r="F86" s="1"/>
      <c r="G86" s="1"/>
      <c r="H86" s="1"/>
      <c r="I86" s="1"/>
      <c r="J86" s="1"/>
      <c r="K86" s="1"/>
    </row>
    <row r="87" ht="15.75" customHeight="1">
      <c r="A87" s="155"/>
      <c r="B87" s="156"/>
      <c r="C87" s="156"/>
      <c r="D87" s="1"/>
      <c r="E87" s="1"/>
      <c r="F87" s="1"/>
      <c r="G87" s="1"/>
      <c r="H87" s="1"/>
      <c r="I87" s="1"/>
      <c r="J87" s="1"/>
      <c r="K87" s="1"/>
    </row>
    <row r="88" ht="15.75" customHeight="1">
      <c r="A88" s="155"/>
      <c r="B88" s="156"/>
      <c r="C88" s="156"/>
      <c r="D88" s="1"/>
      <c r="E88" s="1"/>
      <c r="F88" s="1"/>
      <c r="G88" s="1"/>
      <c r="H88" s="1"/>
      <c r="I88" s="1"/>
      <c r="J88" s="1"/>
      <c r="K88" s="1"/>
    </row>
    <row r="89" ht="15.75" customHeight="1">
      <c r="A89" s="155"/>
      <c r="B89" s="156"/>
      <c r="C89" s="156"/>
      <c r="D89" s="1"/>
      <c r="E89" s="1"/>
      <c r="F89" s="1"/>
      <c r="G89" s="1"/>
      <c r="H89" s="1"/>
      <c r="I89" s="1"/>
      <c r="J89" s="1"/>
      <c r="K89" s="1"/>
    </row>
    <row r="90" ht="15.75" customHeight="1">
      <c r="A90" s="155"/>
      <c r="B90" s="156"/>
      <c r="C90" s="156"/>
      <c r="D90" s="1"/>
      <c r="E90" s="1"/>
      <c r="F90" s="1"/>
      <c r="G90" s="1"/>
      <c r="H90" s="1"/>
      <c r="I90" s="1"/>
      <c r="J90" s="1"/>
      <c r="K90" s="1"/>
    </row>
    <row r="91" ht="15.75" customHeight="1">
      <c r="A91" s="155"/>
      <c r="B91" s="156"/>
      <c r="C91" s="156"/>
      <c r="D91" s="1"/>
      <c r="E91" s="1"/>
      <c r="F91" s="1"/>
      <c r="G91" s="1"/>
      <c r="H91" s="1"/>
      <c r="I91" s="1"/>
      <c r="J91" s="1"/>
      <c r="K91" s="1"/>
    </row>
    <row r="92" ht="15.75" customHeight="1">
      <c r="A92" s="155"/>
      <c r="B92" s="156"/>
      <c r="C92" s="156"/>
      <c r="D92" s="1"/>
      <c r="E92" s="1"/>
      <c r="F92" s="1"/>
      <c r="G92" s="1"/>
      <c r="H92" s="1"/>
      <c r="I92" s="1"/>
      <c r="J92" s="1"/>
      <c r="K92" s="1"/>
    </row>
    <row r="93" ht="15.75" customHeight="1">
      <c r="A93" s="155"/>
      <c r="B93" s="156"/>
      <c r="C93" s="156"/>
      <c r="D93" s="1"/>
      <c r="E93" s="1"/>
      <c r="F93" s="1"/>
      <c r="G93" s="1"/>
      <c r="H93" s="1"/>
      <c r="I93" s="1"/>
      <c r="J93" s="1"/>
      <c r="K93" s="1"/>
    </row>
    <row r="94" ht="15.75" customHeight="1">
      <c r="A94" s="155"/>
      <c r="B94" s="156"/>
      <c r="C94" s="156"/>
      <c r="D94" s="1"/>
      <c r="E94" s="1"/>
      <c r="F94" s="1"/>
      <c r="G94" s="1"/>
      <c r="H94" s="1"/>
      <c r="I94" s="1"/>
      <c r="J94" s="1"/>
      <c r="K94" s="1"/>
    </row>
    <row r="95" ht="15.75" customHeight="1">
      <c r="A95" s="155"/>
      <c r="B95" s="156"/>
      <c r="C95" s="156"/>
      <c r="D95" s="1"/>
      <c r="E95" s="1"/>
      <c r="F95" s="1"/>
      <c r="G95" s="1"/>
      <c r="H95" s="1"/>
      <c r="I95" s="1"/>
      <c r="J95" s="1"/>
      <c r="K95" s="1"/>
    </row>
    <row r="96" ht="15.75" customHeight="1">
      <c r="A96" s="155"/>
      <c r="B96" s="156"/>
      <c r="C96" s="156"/>
      <c r="D96" s="1"/>
      <c r="E96" s="1"/>
      <c r="F96" s="1"/>
      <c r="G96" s="1"/>
      <c r="H96" s="1"/>
      <c r="I96" s="1"/>
      <c r="J96" s="1"/>
      <c r="K96" s="1"/>
    </row>
    <row r="97" ht="15.75" customHeight="1">
      <c r="A97" s="155"/>
      <c r="B97" s="156"/>
      <c r="C97" s="156"/>
      <c r="D97" s="1"/>
      <c r="E97" s="1"/>
      <c r="F97" s="1"/>
      <c r="G97" s="1"/>
      <c r="H97" s="1"/>
      <c r="I97" s="1"/>
      <c r="J97" s="1"/>
      <c r="K97" s="1"/>
    </row>
    <row r="98" ht="15.75" customHeight="1">
      <c r="A98" s="155"/>
      <c r="B98" s="156"/>
      <c r="C98" s="156"/>
      <c r="D98" s="1"/>
      <c r="E98" s="1"/>
      <c r="F98" s="1"/>
      <c r="G98" s="1"/>
      <c r="H98" s="1"/>
      <c r="I98" s="1"/>
      <c r="J98" s="1"/>
      <c r="K98" s="1"/>
    </row>
    <row r="99" ht="15.75" customHeight="1">
      <c r="A99" s="155"/>
      <c r="B99" s="156"/>
      <c r="C99" s="156"/>
      <c r="D99" s="1"/>
      <c r="E99" s="1"/>
      <c r="F99" s="1"/>
      <c r="G99" s="1"/>
      <c r="H99" s="1"/>
      <c r="I99" s="1"/>
      <c r="J99" s="1"/>
      <c r="K99" s="1"/>
    </row>
    <row r="100" ht="15.75" customHeight="1">
      <c r="A100" s="155"/>
      <c r="B100" s="156"/>
      <c r="C100" s="156"/>
      <c r="D100" s="1"/>
      <c r="E100" s="1"/>
      <c r="F100" s="1"/>
      <c r="G100" s="1"/>
      <c r="H100" s="1"/>
      <c r="I100" s="1"/>
      <c r="J100" s="1"/>
      <c r="K100" s="1"/>
    </row>
    <row r="101" ht="15.75" customHeight="1">
      <c r="A101" s="155"/>
      <c r="B101" s="156"/>
      <c r="C101" s="156"/>
      <c r="D101" s="1"/>
      <c r="E101" s="1"/>
      <c r="F101" s="1"/>
      <c r="G101" s="1"/>
      <c r="H101" s="1"/>
      <c r="I101" s="1"/>
      <c r="J101" s="1"/>
      <c r="K101" s="1"/>
    </row>
    <row r="102" ht="15.75" customHeight="1">
      <c r="A102" s="155"/>
      <c r="B102" s="156"/>
      <c r="C102" s="156"/>
      <c r="D102" s="1"/>
      <c r="E102" s="1"/>
      <c r="F102" s="1"/>
      <c r="G102" s="1"/>
      <c r="H102" s="1"/>
      <c r="I102" s="1"/>
      <c r="J102" s="1"/>
      <c r="K102" s="1"/>
    </row>
    <row r="103" ht="15.75" customHeight="1">
      <c r="A103" s="155"/>
      <c r="B103" s="156"/>
      <c r="C103" s="156"/>
      <c r="D103" s="1"/>
      <c r="E103" s="1"/>
      <c r="F103" s="1"/>
      <c r="G103" s="1"/>
      <c r="H103" s="1"/>
      <c r="I103" s="1"/>
      <c r="J103" s="1"/>
      <c r="K103" s="1"/>
    </row>
    <row r="104" ht="15.75" customHeight="1">
      <c r="A104" s="155"/>
      <c r="B104" s="156"/>
      <c r="C104" s="156"/>
      <c r="D104" s="1"/>
      <c r="E104" s="1"/>
      <c r="F104" s="1"/>
      <c r="G104" s="1"/>
      <c r="H104" s="1"/>
      <c r="I104" s="1"/>
      <c r="J104" s="1"/>
      <c r="K104" s="1"/>
    </row>
    <row r="105" ht="15.75" customHeight="1">
      <c r="A105" s="155"/>
      <c r="B105" s="156"/>
      <c r="C105" s="156"/>
      <c r="D105" s="1"/>
      <c r="E105" s="1"/>
      <c r="F105" s="1"/>
      <c r="G105" s="1"/>
      <c r="H105" s="1"/>
      <c r="I105" s="1"/>
      <c r="J105" s="1"/>
      <c r="K105" s="1"/>
    </row>
    <row r="106" ht="15.75" customHeight="1">
      <c r="A106" s="155"/>
      <c r="B106" s="156"/>
      <c r="C106" s="156"/>
      <c r="D106" s="1"/>
      <c r="E106" s="1"/>
      <c r="F106" s="1"/>
      <c r="G106" s="1"/>
      <c r="H106" s="1"/>
      <c r="I106" s="1"/>
      <c r="J106" s="1"/>
      <c r="K106" s="1"/>
    </row>
    <row r="107" ht="15.75" customHeight="1">
      <c r="A107" s="155"/>
      <c r="B107" s="156"/>
      <c r="C107" s="156"/>
      <c r="D107" s="1"/>
      <c r="E107" s="1"/>
      <c r="F107" s="1"/>
      <c r="G107" s="1"/>
      <c r="H107" s="1"/>
      <c r="I107" s="1"/>
      <c r="J107" s="1"/>
      <c r="K107" s="1"/>
    </row>
    <row r="108" ht="15.75" customHeight="1">
      <c r="A108" s="155"/>
      <c r="B108" s="156"/>
      <c r="C108" s="156"/>
      <c r="D108" s="1"/>
      <c r="E108" s="1"/>
      <c r="F108" s="1"/>
      <c r="G108" s="1"/>
      <c r="H108" s="1"/>
      <c r="I108" s="1"/>
      <c r="J108" s="1"/>
      <c r="K108" s="1"/>
    </row>
    <row r="109" ht="15.75" customHeight="1">
      <c r="A109" s="155"/>
      <c r="B109" s="156"/>
      <c r="C109" s="156"/>
      <c r="D109" s="1"/>
      <c r="E109" s="1"/>
      <c r="F109" s="1"/>
      <c r="G109" s="1"/>
      <c r="H109" s="1"/>
      <c r="I109" s="1"/>
      <c r="J109" s="1"/>
      <c r="K109" s="1"/>
    </row>
    <row r="110" ht="15.75" customHeight="1">
      <c r="A110" s="155"/>
      <c r="B110" s="156"/>
      <c r="C110" s="156"/>
      <c r="D110" s="1"/>
      <c r="E110" s="1"/>
      <c r="F110" s="1"/>
      <c r="G110" s="1"/>
      <c r="H110" s="1"/>
      <c r="I110" s="1"/>
      <c r="J110" s="1"/>
      <c r="K110" s="1"/>
    </row>
    <row r="111" ht="15.75" customHeight="1">
      <c r="A111" s="155"/>
      <c r="B111" s="156"/>
      <c r="C111" s="156"/>
      <c r="D111" s="1"/>
      <c r="E111" s="1"/>
      <c r="F111" s="1"/>
      <c r="G111" s="1"/>
      <c r="H111" s="1"/>
      <c r="I111" s="1"/>
      <c r="J111" s="1"/>
      <c r="K111" s="1"/>
    </row>
    <row r="112" ht="15.75" customHeight="1">
      <c r="A112" s="155"/>
      <c r="B112" s="156"/>
      <c r="C112" s="156"/>
      <c r="D112" s="1"/>
      <c r="E112" s="1"/>
      <c r="F112" s="1"/>
      <c r="G112" s="1"/>
      <c r="H112" s="1"/>
      <c r="I112" s="1"/>
      <c r="J112" s="1"/>
      <c r="K112" s="1"/>
    </row>
    <row r="113" ht="15.75" customHeight="1">
      <c r="A113" s="155"/>
      <c r="B113" s="156"/>
      <c r="C113" s="156"/>
      <c r="D113" s="1"/>
      <c r="E113" s="1"/>
      <c r="F113" s="1"/>
      <c r="G113" s="1"/>
      <c r="H113" s="1"/>
      <c r="I113" s="1"/>
      <c r="J113" s="1"/>
      <c r="K113" s="1"/>
    </row>
    <row r="114" ht="15.75" customHeight="1">
      <c r="A114" s="155"/>
      <c r="B114" s="156"/>
      <c r="C114" s="156"/>
      <c r="D114" s="1"/>
      <c r="E114" s="1"/>
      <c r="F114" s="1"/>
      <c r="G114" s="1"/>
      <c r="H114" s="1"/>
      <c r="I114" s="1"/>
      <c r="J114" s="1"/>
      <c r="K114" s="1"/>
    </row>
    <row r="115" ht="15.75" customHeight="1">
      <c r="A115" s="155"/>
      <c r="B115" s="156"/>
      <c r="C115" s="156"/>
      <c r="D115" s="1"/>
      <c r="E115" s="1"/>
      <c r="F115" s="1"/>
      <c r="G115" s="1"/>
      <c r="H115" s="1"/>
      <c r="I115" s="1"/>
      <c r="J115" s="1"/>
      <c r="K115" s="1"/>
    </row>
    <row r="116" ht="15.75" customHeight="1">
      <c r="A116" s="155"/>
      <c r="B116" s="156"/>
      <c r="C116" s="156"/>
      <c r="D116" s="1"/>
      <c r="E116" s="1"/>
      <c r="F116" s="1"/>
      <c r="G116" s="1"/>
      <c r="H116" s="1"/>
      <c r="I116" s="1"/>
      <c r="J116" s="1"/>
      <c r="K116" s="1"/>
    </row>
    <row r="117" ht="15.75" customHeight="1">
      <c r="A117" s="155"/>
      <c r="B117" s="156"/>
      <c r="C117" s="156"/>
      <c r="D117" s="1"/>
      <c r="E117" s="1"/>
      <c r="F117" s="1"/>
      <c r="G117" s="1"/>
      <c r="H117" s="1"/>
      <c r="I117" s="1"/>
      <c r="J117" s="1"/>
      <c r="K117" s="1"/>
    </row>
    <row r="118" ht="15.75" customHeight="1">
      <c r="A118" s="155"/>
      <c r="B118" s="156"/>
      <c r="C118" s="156"/>
      <c r="D118" s="1"/>
      <c r="E118" s="1"/>
      <c r="F118" s="1"/>
      <c r="G118" s="1"/>
      <c r="H118" s="1"/>
      <c r="I118" s="1"/>
      <c r="J118" s="1"/>
      <c r="K118" s="1"/>
    </row>
    <row r="119" ht="15.75" customHeight="1">
      <c r="A119" s="155"/>
      <c r="B119" s="156"/>
      <c r="C119" s="156"/>
      <c r="D119" s="1"/>
      <c r="E119" s="1"/>
      <c r="F119" s="1"/>
      <c r="G119" s="1"/>
      <c r="H119" s="1"/>
      <c r="I119" s="1"/>
      <c r="J119" s="1"/>
      <c r="K119" s="1"/>
    </row>
    <row r="120" ht="15.75" customHeight="1">
      <c r="A120" s="155"/>
      <c r="B120" s="156"/>
      <c r="C120" s="156"/>
      <c r="D120" s="1"/>
      <c r="E120" s="1"/>
      <c r="F120" s="1"/>
      <c r="G120" s="1"/>
      <c r="H120" s="1"/>
      <c r="I120" s="1"/>
      <c r="J120" s="1"/>
      <c r="K120" s="1"/>
    </row>
    <row r="121" ht="15.75" customHeight="1">
      <c r="A121" s="155"/>
      <c r="B121" s="156"/>
      <c r="C121" s="156"/>
      <c r="D121" s="1"/>
      <c r="E121" s="1"/>
      <c r="F121" s="1"/>
      <c r="G121" s="1"/>
      <c r="H121" s="1"/>
      <c r="I121" s="1"/>
      <c r="J121" s="1"/>
      <c r="K121" s="1"/>
    </row>
    <row r="122" ht="15.75" customHeight="1">
      <c r="A122" s="155"/>
      <c r="B122" s="156"/>
      <c r="C122" s="156"/>
      <c r="D122" s="1"/>
      <c r="E122" s="1"/>
      <c r="F122" s="1"/>
      <c r="G122" s="1"/>
      <c r="H122" s="1"/>
      <c r="I122" s="1"/>
      <c r="J122" s="1"/>
      <c r="K122" s="1"/>
    </row>
    <row r="123" ht="15.75" customHeight="1">
      <c r="A123" s="155"/>
      <c r="B123" s="156"/>
      <c r="C123" s="156"/>
      <c r="D123" s="1"/>
      <c r="E123" s="1"/>
      <c r="F123" s="1"/>
      <c r="G123" s="1"/>
      <c r="H123" s="1"/>
      <c r="I123" s="1"/>
      <c r="J123" s="1"/>
      <c r="K123" s="1"/>
    </row>
    <row r="124" ht="15.75" customHeight="1">
      <c r="A124" s="155"/>
      <c r="B124" s="156"/>
      <c r="C124" s="156"/>
      <c r="D124" s="1"/>
      <c r="E124" s="1"/>
      <c r="F124" s="1"/>
      <c r="G124" s="1"/>
      <c r="H124" s="1"/>
      <c r="I124" s="1"/>
      <c r="J124" s="1"/>
      <c r="K124" s="1"/>
    </row>
    <row r="125" ht="15.75" customHeight="1">
      <c r="A125" s="155"/>
      <c r="B125" s="156"/>
      <c r="C125" s="156"/>
      <c r="D125" s="1"/>
      <c r="E125" s="1"/>
      <c r="F125" s="1"/>
      <c r="G125" s="1"/>
      <c r="H125" s="1"/>
      <c r="I125" s="1"/>
      <c r="J125" s="1"/>
      <c r="K125" s="1"/>
    </row>
    <row r="126" ht="15.75" customHeight="1">
      <c r="A126" s="155"/>
      <c r="B126" s="156"/>
      <c r="C126" s="156"/>
      <c r="D126" s="1"/>
      <c r="E126" s="1"/>
      <c r="F126" s="1"/>
      <c r="G126" s="1"/>
      <c r="H126" s="1"/>
      <c r="I126" s="1"/>
      <c r="J126" s="1"/>
      <c r="K126" s="1"/>
    </row>
    <row r="127" ht="15.75" customHeight="1">
      <c r="A127" s="155"/>
      <c r="B127" s="156"/>
      <c r="C127" s="156"/>
      <c r="D127" s="1"/>
      <c r="E127" s="1"/>
      <c r="F127" s="1"/>
      <c r="G127" s="1"/>
      <c r="H127" s="1"/>
      <c r="I127" s="1"/>
      <c r="J127" s="1"/>
      <c r="K127" s="1"/>
    </row>
    <row r="128" ht="15.75" customHeight="1">
      <c r="A128" s="155"/>
      <c r="B128" s="156"/>
      <c r="C128" s="156"/>
      <c r="D128" s="1"/>
      <c r="E128" s="1"/>
      <c r="F128" s="1"/>
      <c r="G128" s="1"/>
      <c r="H128" s="1"/>
      <c r="I128" s="1"/>
      <c r="J128" s="1"/>
      <c r="K128" s="1"/>
    </row>
    <row r="129" ht="15.75" customHeight="1">
      <c r="A129" s="155"/>
      <c r="B129" s="156"/>
      <c r="C129" s="156"/>
      <c r="D129" s="1"/>
      <c r="E129" s="1"/>
      <c r="F129" s="1"/>
      <c r="G129" s="1"/>
      <c r="H129" s="1"/>
      <c r="I129" s="1"/>
      <c r="J129" s="1"/>
      <c r="K129" s="1"/>
    </row>
    <row r="130" ht="15.75" customHeight="1">
      <c r="A130" s="155"/>
      <c r="B130" s="156"/>
      <c r="C130" s="156"/>
      <c r="D130" s="1"/>
      <c r="E130" s="1"/>
      <c r="F130" s="1"/>
      <c r="G130" s="1"/>
      <c r="H130" s="1"/>
      <c r="I130" s="1"/>
      <c r="J130" s="1"/>
      <c r="K130" s="1"/>
    </row>
    <row r="131" ht="15.75" customHeight="1">
      <c r="A131" s="155"/>
      <c r="B131" s="156"/>
      <c r="C131" s="156"/>
      <c r="D131" s="1"/>
      <c r="E131" s="1"/>
      <c r="F131" s="1"/>
      <c r="G131" s="1"/>
      <c r="H131" s="1"/>
      <c r="I131" s="1"/>
      <c r="J131" s="1"/>
      <c r="K131" s="1"/>
    </row>
    <row r="132" ht="15.75" customHeight="1">
      <c r="A132" s="155"/>
      <c r="B132" s="156"/>
      <c r="C132" s="156"/>
      <c r="D132" s="1"/>
      <c r="E132" s="1"/>
      <c r="F132" s="1"/>
      <c r="G132" s="1"/>
      <c r="H132" s="1"/>
      <c r="I132" s="1"/>
      <c r="J132" s="1"/>
      <c r="K132" s="1"/>
    </row>
    <row r="133" ht="15.75" customHeight="1">
      <c r="A133" s="155"/>
      <c r="B133" s="156"/>
      <c r="C133" s="156"/>
      <c r="D133" s="1"/>
      <c r="E133" s="1"/>
      <c r="F133" s="1"/>
      <c r="G133" s="1"/>
      <c r="H133" s="1"/>
      <c r="I133" s="1"/>
      <c r="J133" s="1"/>
      <c r="K133" s="1"/>
    </row>
    <row r="134" ht="15.75" customHeight="1">
      <c r="A134" s="155"/>
      <c r="B134" s="156"/>
      <c r="C134" s="156"/>
      <c r="D134" s="1"/>
      <c r="E134" s="1"/>
      <c r="F134" s="1"/>
      <c r="G134" s="1"/>
      <c r="H134" s="1"/>
      <c r="I134" s="1"/>
      <c r="J134" s="1"/>
      <c r="K134" s="1"/>
    </row>
    <row r="135" ht="15.75" customHeight="1">
      <c r="A135" s="155"/>
      <c r="B135" s="156"/>
      <c r="C135" s="156"/>
      <c r="D135" s="1"/>
      <c r="E135" s="1"/>
      <c r="F135" s="1"/>
      <c r="G135" s="1"/>
      <c r="H135" s="1"/>
      <c r="I135" s="1"/>
      <c r="J135" s="1"/>
      <c r="K135" s="1"/>
    </row>
    <row r="136" ht="15.75" customHeight="1">
      <c r="A136" s="155"/>
      <c r="B136" s="156"/>
      <c r="C136" s="156"/>
      <c r="D136" s="1"/>
      <c r="E136" s="1"/>
      <c r="F136" s="1"/>
      <c r="G136" s="1"/>
      <c r="H136" s="1"/>
      <c r="I136" s="1"/>
      <c r="J136" s="1"/>
      <c r="K136" s="1"/>
    </row>
    <row r="137" ht="15.75" customHeight="1">
      <c r="A137" s="155"/>
      <c r="B137" s="156"/>
      <c r="C137" s="156"/>
      <c r="D137" s="1"/>
      <c r="E137" s="1"/>
      <c r="F137" s="1"/>
      <c r="G137" s="1"/>
      <c r="H137" s="1"/>
      <c r="I137" s="1"/>
      <c r="J137" s="1"/>
      <c r="K137" s="1"/>
    </row>
    <row r="138" ht="15.75" customHeight="1">
      <c r="A138" s="155"/>
      <c r="B138" s="156"/>
      <c r="C138" s="156"/>
      <c r="D138" s="1"/>
      <c r="E138" s="1"/>
      <c r="F138" s="1"/>
      <c r="G138" s="1"/>
      <c r="H138" s="1"/>
      <c r="I138" s="1"/>
      <c r="J138" s="1"/>
      <c r="K138" s="1"/>
    </row>
    <row r="139" ht="15.75" customHeight="1">
      <c r="A139" s="155"/>
      <c r="B139" s="156"/>
      <c r="C139" s="156"/>
      <c r="D139" s="1"/>
      <c r="E139" s="1"/>
      <c r="F139" s="1"/>
      <c r="G139" s="1"/>
      <c r="H139" s="1"/>
      <c r="I139" s="1"/>
      <c r="J139" s="1"/>
      <c r="K139" s="1"/>
    </row>
    <row r="140" ht="15.75" customHeight="1">
      <c r="A140" s="155"/>
      <c r="B140" s="156"/>
      <c r="C140" s="156"/>
      <c r="D140" s="1"/>
      <c r="E140" s="1"/>
      <c r="F140" s="1"/>
      <c r="G140" s="1"/>
      <c r="H140" s="1"/>
      <c r="I140" s="1"/>
      <c r="J140" s="1"/>
      <c r="K140" s="1"/>
    </row>
    <row r="141" ht="15.75" customHeight="1">
      <c r="A141" s="155"/>
      <c r="B141" s="156"/>
      <c r="C141" s="156"/>
      <c r="D141" s="1"/>
      <c r="E141" s="1"/>
      <c r="F141" s="1"/>
      <c r="G141" s="1"/>
      <c r="H141" s="1"/>
      <c r="I141" s="1"/>
      <c r="J141" s="1"/>
      <c r="K141" s="1"/>
    </row>
    <row r="142" ht="15.75" customHeight="1">
      <c r="A142" s="155"/>
      <c r="B142" s="156"/>
      <c r="C142" s="156"/>
      <c r="D142" s="1"/>
      <c r="E142" s="1"/>
      <c r="F142" s="1"/>
      <c r="G142" s="1"/>
      <c r="H142" s="1"/>
      <c r="I142" s="1"/>
      <c r="J142" s="1"/>
      <c r="K142" s="1"/>
    </row>
    <row r="143" ht="15.75" customHeight="1">
      <c r="A143" s="155"/>
      <c r="B143" s="156"/>
      <c r="C143" s="156"/>
      <c r="D143" s="1"/>
      <c r="E143" s="1"/>
      <c r="F143" s="1"/>
      <c r="G143" s="1"/>
      <c r="H143" s="1"/>
      <c r="I143" s="1"/>
      <c r="J143" s="1"/>
      <c r="K143" s="1"/>
    </row>
    <row r="144" ht="15.75" customHeight="1">
      <c r="A144" s="155"/>
      <c r="B144" s="156"/>
      <c r="C144" s="156"/>
      <c r="D144" s="1"/>
      <c r="E144" s="1"/>
      <c r="F144" s="1"/>
      <c r="G144" s="1"/>
      <c r="H144" s="1"/>
      <c r="I144" s="1"/>
      <c r="J144" s="1"/>
      <c r="K144" s="1"/>
    </row>
    <row r="145" ht="15.75" customHeight="1">
      <c r="A145" s="155"/>
      <c r="B145" s="156"/>
      <c r="C145" s="156"/>
      <c r="D145" s="1"/>
      <c r="E145" s="1"/>
      <c r="F145" s="1"/>
      <c r="G145" s="1"/>
      <c r="H145" s="1"/>
      <c r="I145" s="1"/>
      <c r="J145" s="1"/>
      <c r="K145" s="1"/>
    </row>
    <row r="146" ht="15.75" customHeight="1">
      <c r="A146" s="155"/>
      <c r="B146" s="156"/>
      <c r="C146" s="156"/>
      <c r="D146" s="1"/>
      <c r="E146" s="1"/>
      <c r="F146" s="1"/>
      <c r="G146" s="1"/>
      <c r="H146" s="1"/>
      <c r="I146" s="1"/>
      <c r="J146" s="1"/>
      <c r="K146" s="1"/>
    </row>
    <row r="147" ht="15.75" customHeight="1">
      <c r="A147" s="155"/>
      <c r="B147" s="156"/>
      <c r="C147" s="156"/>
      <c r="D147" s="1"/>
      <c r="E147" s="1"/>
      <c r="F147" s="1"/>
      <c r="G147" s="1"/>
      <c r="H147" s="1"/>
      <c r="I147" s="1"/>
      <c r="J147" s="1"/>
      <c r="K147" s="1"/>
    </row>
    <row r="148" ht="15.75" customHeight="1">
      <c r="A148" s="155"/>
      <c r="B148" s="156"/>
      <c r="C148" s="156"/>
      <c r="D148" s="1"/>
      <c r="E148" s="1"/>
      <c r="F148" s="1"/>
      <c r="G148" s="1"/>
      <c r="H148" s="1"/>
      <c r="I148" s="1"/>
      <c r="J148" s="1"/>
      <c r="K148" s="1"/>
    </row>
    <row r="149" ht="15.75" customHeight="1">
      <c r="A149" s="155"/>
      <c r="B149" s="156"/>
      <c r="C149" s="156"/>
      <c r="D149" s="1"/>
      <c r="E149" s="1"/>
      <c r="F149" s="1"/>
      <c r="G149" s="1"/>
      <c r="H149" s="1"/>
      <c r="I149" s="1"/>
      <c r="J149" s="1"/>
      <c r="K149" s="1"/>
    </row>
    <row r="150" ht="15.75" customHeight="1">
      <c r="A150" s="155"/>
      <c r="B150" s="156"/>
      <c r="C150" s="156"/>
      <c r="D150" s="1"/>
      <c r="E150" s="1"/>
      <c r="F150" s="1"/>
      <c r="G150" s="1"/>
      <c r="H150" s="1"/>
      <c r="I150" s="1"/>
      <c r="J150" s="1"/>
      <c r="K150" s="1"/>
    </row>
    <row r="151" ht="15.75" customHeight="1">
      <c r="A151" s="155"/>
      <c r="B151" s="156"/>
      <c r="C151" s="156"/>
      <c r="D151" s="1"/>
      <c r="E151" s="1"/>
      <c r="F151" s="1"/>
      <c r="G151" s="1"/>
      <c r="H151" s="1"/>
      <c r="I151" s="1"/>
      <c r="J151" s="1"/>
      <c r="K151" s="1"/>
    </row>
    <row r="152" ht="15.75" customHeight="1">
      <c r="A152" s="155"/>
      <c r="B152" s="156"/>
      <c r="C152" s="156"/>
      <c r="D152" s="1"/>
      <c r="E152" s="1"/>
      <c r="F152" s="1"/>
      <c r="G152" s="1"/>
      <c r="H152" s="1"/>
      <c r="I152" s="1"/>
      <c r="J152" s="1"/>
      <c r="K152" s="1"/>
    </row>
    <row r="153" ht="15.75" customHeight="1">
      <c r="A153" s="155"/>
      <c r="B153" s="156"/>
      <c r="C153" s="156"/>
      <c r="D153" s="1"/>
      <c r="E153" s="1"/>
      <c r="F153" s="1"/>
      <c r="G153" s="1"/>
      <c r="H153" s="1"/>
      <c r="I153" s="1"/>
      <c r="J153" s="1"/>
      <c r="K153" s="1"/>
    </row>
    <row r="154" ht="15.75" customHeight="1">
      <c r="A154" s="155"/>
      <c r="B154" s="156"/>
      <c r="C154" s="156"/>
      <c r="D154" s="1"/>
      <c r="E154" s="1"/>
      <c r="F154" s="1"/>
      <c r="G154" s="1"/>
      <c r="H154" s="1"/>
      <c r="I154" s="1"/>
      <c r="J154" s="1"/>
      <c r="K154" s="1"/>
    </row>
    <row r="155" ht="15.75" customHeight="1">
      <c r="A155" s="155"/>
      <c r="B155" s="156"/>
      <c r="C155" s="156"/>
      <c r="D155" s="1"/>
      <c r="E155" s="1"/>
      <c r="F155" s="1"/>
      <c r="G155" s="1"/>
      <c r="H155" s="1"/>
      <c r="I155" s="1"/>
      <c r="J155" s="1"/>
      <c r="K155" s="1"/>
    </row>
    <row r="156" ht="15.75" customHeight="1">
      <c r="A156" s="155"/>
      <c r="B156" s="156"/>
      <c r="C156" s="156"/>
      <c r="D156" s="1"/>
      <c r="E156" s="1"/>
      <c r="F156" s="1"/>
      <c r="G156" s="1"/>
      <c r="H156" s="1"/>
      <c r="I156" s="1"/>
      <c r="J156" s="1"/>
      <c r="K156" s="1"/>
    </row>
    <row r="157" ht="15.75" customHeight="1">
      <c r="A157" s="155"/>
      <c r="B157" s="156"/>
      <c r="C157" s="156"/>
      <c r="D157" s="1"/>
      <c r="E157" s="1"/>
      <c r="F157" s="1"/>
      <c r="G157" s="1"/>
      <c r="H157" s="1"/>
      <c r="I157" s="1"/>
      <c r="J157" s="1"/>
      <c r="K157" s="1"/>
    </row>
    <row r="158" ht="15.75" customHeight="1">
      <c r="A158" s="155"/>
      <c r="B158" s="156"/>
      <c r="C158" s="156"/>
      <c r="D158" s="1"/>
      <c r="E158" s="1"/>
      <c r="F158" s="1"/>
      <c r="G158" s="1"/>
      <c r="H158" s="1"/>
      <c r="I158" s="1"/>
      <c r="J158" s="1"/>
      <c r="K158" s="1"/>
    </row>
    <row r="159" ht="15.75" customHeight="1">
      <c r="A159" s="155"/>
      <c r="B159" s="156"/>
      <c r="C159" s="156"/>
      <c r="D159" s="1"/>
      <c r="E159" s="1"/>
      <c r="F159" s="1"/>
      <c r="G159" s="1"/>
      <c r="H159" s="1"/>
      <c r="I159" s="1"/>
      <c r="J159" s="1"/>
      <c r="K159" s="1"/>
    </row>
    <row r="160" ht="15.75" customHeight="1">
      <c r="A160" s="155"/>
      <c r="B160" s="156"/>
      <c r="C160" s="156"/>
      <c r="D160" s="1"/>
      <c r="E160" s="1"/>
      <c r="F160" s="1"/>
      <c r="G160" s="1"/>
      <c r="H160" s="1"/>
      <c r="I160" s="1"/>
      <c r="J160" s="1"/>
      <c r="K160" s="1"/>
    </row>
    <row r="161" ht="15.75" customHeight="1">
      <c r="A161" s="155"/>
      <c r="B161" s="156"/>
      <c r="C161" s="156"/>
      <c r="D161" s="1"/>
      <c r="E161" s="1"/>
      <c r="F161" s="1"/>
      <c r="G161" s="1"/>
      <c r="H161" s="1"/>
      <c r="I161" s="1"/>
      <c r="J161" s="1"/>
      <c r="K161" s="1"/>
    </row>
    <row r="162" ht="15.75" customHeight="1">
      <c r="A162" s="155"/>
      <c r="B162" s="156"/>
      <c r="C162" s="156"/>
      <c r="D162" s="1"/>
      <c r="E162" s="1"/>
      <c r="F162" s="1"/>
      <c r="G162" s="1"/>
      <c r="H162" s="1"/>
      <c r="I162" s="1"/>
      <c r="J162" s="1"/>
      <c r="K162" s="1"/>
    </row>
    <row r="163" ht="15.75" customHeight="1">
      <c r="A163" s="155"/>
      <c r="B163" s="156"/>
      <c r="C163" s="156"/>
      <c r="D163" s="1"/>
      <c r="E163" s="1"/>
      <c r="F163" s="1"/>
      <c r="G163" s="1"/>
      <c r="H163" s="1"/>
      <c r="I163" s="1"/>
      <c r="J163" s="1"/>
      <c r="K163" s="1"/>
    </row>
    <row r="164" ht="15.75" customHeight="1">
      <c r="A164" s="155"/>
      <c r="B164" s="156"/>
      <c r="C164" s="156"/>
      <c r="D164" s="1"/>
      <c r="E164" s="1"/>
      <c r="F164" s="1"/>
      <c r="G164" s="1"/>
      <c r="H164" s="1"/>
      <c r="I164" s="1"/>
      <c r="J164" s="1"/>
      <c r="K164" s="1"/>
    </row>
    <row r="165" ht="15.75" customHeight="1">
      <c r="A165" s="155"/>
      <c r="B165" s="156"/>
      <c r="C165" s="156"/>
      <c r="D165" s="1"/>
      <c r="E165" s="1"/>
      <c r="F165" s="1"/>
      <c r="G165" s="1"/>
      <c r="H165" s="1"/>
      <c r="I165" s="1"/>
      <c r="J165" s="1"/>
      <c r="K165" s="1"/>
    </row>
    <row r="166" ht="15.75" customHeight="1">
      <c r="A166" s="155"/>
      <c r="B166" s="156"/>
      <c r="C166" s="156"/>
      <c r="D166" s="1"/>
      <c r="E166" s="1"/>
      <c r="F166" s="1"/>
      <c r="G166" s="1"/>
      <c r="H166" s="1"/>
      <c r="I166" s="1"/>
      <c r="J166" s="1"/>
      <c r="K166" s="1"/>
    </row>
    <row r="167" ht="15.75" customHeight="1">
      <c r="A167" s="155"/>
      <c r="B167" s="156"/>
      <c r="C167" s="156"/>
      <c r="D167" s="1"/>
      <c r="E167" s="1"/>
      <c r="F167" s="1"/>
      <c r="G167" s="1"/>
      <c r="H167" s="1"/>
      <c r="I167" s="1"/>
      <c r="J167" s="1"/>
      <c r="K167" s="1"/>
    </row>
    <row r="168" ht="15.75" customHeight="1">
      <c r="A168" s="155"/>
      <c r="B168" s="156"/>
      <c r="C168" s="156"/>
      <c r="D168" s="1"/>
      <c r="E168" s="1"/>
      <c r="F168" s="1"/>
      <c r="G168" s="1"/>
      <c r="H168" s="1"/>
      <c r="I168" s="1"/>
      <c r="J168" s="1"/>
      <c r="K168" s="1"/>
    </row>
    <row r="169" ht="15.75" customHeight="1">
      <c r="A169" s="155"/>
      <c r="B169" s="156"/>
      <c r="C169" s="156"/>
      <c r="D169" s="1"/>
      <c r="E169" s="1"/>
      <c r="F169" s="1"/>
      <c r="G169" s="1"/>
      <c r="H169" s="1"/>
      <c r="I169" s="1"/>
      <c r="J169" s="1"/>
      <c r="K169" s="1"/>
    </row>
    <row r="170" ht="15.75" customHeight="1">
      <c r="A170" s="155"/>
      <c r="B170" s="156"/>
      <c r="C170" s="156"/>
      <c r="D170" s="1"/>
      <c r="E170" s="1"/>
      <c r="F170" s="1"/>
      <c r="G170" s="1"/>
      <c r="H170" s="1"/>
      <c r="I170" s="1"/>
      <c r="J170" s="1"/>
      <c r="K170" s="1"/>
    </row>
    <row r="171" ht="15.75" customHeight="1">
      <c r="A171" s="155"/>
      <c r="B171" s="156"/>
      <c r="C171" s="156"/>
      <c r="D171" s="1"/>
      <c r="E171" s="1"/>
      <c r="F171" s="1"/>
      <c r="G171" s="1"/>
      <c r="H171" s="1"/>
      <c r="I171" s="1"/>
      <c r="J171" s="1"/>
      <c r="K171" s="1"/>
    </row>
    <row r="172" ht="15.75" customHeight="1">
      <c r="A172" s="155"/>
      <c r="B172" s="156"/>
      <c r="C172" s="156"/>
      <c r="D172" s="1"/>
      <c r="E172" s="1"/>
      <c r="F172" s="1"/>
      <c r="G172" s="1"/>
      <c r="H172" s="1"/>
      <c r="I172" s="1"/>
      <c r="J172" s="1"/>
      <c r="K172" s="1"/>
    </row>
    <row r="173" ht="15.75" customHeight="1">
      <c r="A173" s="155"/>
      <c r="B173" s="156"/>
      <c r="C173" s="156"/>
      <c r="D173" s="1"/>
      <c r="E173" s="1"/>
      <c r="F173" s="1"/>
      <c r="G173" s="1"/>
      <c r="H173" s="1"/>
      <c r="I173" s="1"/>
      <c r="J173" s="1"/>
      <c r="K173" s="1"/>
    </row>
    <row r="174" ht="15.75" customHeight="1">
      <c r="A174" s="155"/>
      <c r="B174" s="156"/>
      <c r="C174" s="156"/>
      <c r="D174" s="1"/>
      <c r="E174" s="1"/>
      <c r="F174" s="1"/>
      <c r="G174" s="1"/>
      <c r="H174" s="1"/>
      <c r="I174" s="1"/>
      <c r="J174" s="1"/>
      <c r="K174" s="1"/>
    </row>
    <row r="175" ht="15.75" customHeight="1">
      <c r="A175" s="155"/>
      <c r="B175" s="156"/>
      <c r="C175" s="156"/>
      <c r="D175" s="1"/>
      <c r="E175" s="1"/>
      <c r="F175" s="1"/>
      <c r="G175" s="1"/>
      <c r="H175" s="1"/>
      <c r="I175" s="1"/>
      <c r="J175" s="1"/>
      <c r="K175" s="1"/>
    </row>
    <row r="176" ht="15.75" customHeight="1">
      <c r="A176" s="155"/>
      <c r="B176" s="156"/>
      <c r="C176" s="156"/>
      <c r="D176" s="1"/>
      <c r="E176" s="1"/>
      <c r="F176" s="1"/>
      <c r="G176" s="1"/>
      <c r="H176" s="1"/>
      <c r="I176" s="1"/>
      <c r="J176" s="1"/>
      <c r="K176" s="1"/>
    </row>
    <row r="177" ht="15.75" customHeight="1">
      <c r="A177" s="155"/>
      <c r="B177" s="156"/>
      <c r="C177" s="156"/>
      <c r="D177" s="1"/>
      <c r="E177" s="1"/>
      <c r="F177" s="1"/>
      <c r="G177" s="1"/>
      <c r="H177" s="1"/>
      <c r="I177" s="1"/>
      <c r="J177" s="1"/>
      <c r="K177" s="1"/>
    </row>
    <row r="178" ht="15.75" customHeight="1">
      <c r="A178" s="155"/>
      <c r="B178" s="156"/>
      <c r="C178" s="156"/>
      <c r="D178" s="1"/>
      <c r="E178" s="1"/>
      <c r="F178" s="1"/>
      <c r="G178" s="1"/>
      <c r="H178" s="1"/>
      <c r="I178" s="1"/>
      <c r="J178" s="1"/>
      <c r="K178" s="1"/>
    </row>
    <row r="179" ht="15.75" customHeight="1">
      <c r="A179" s="155"/>
      <c r="B179" s="156"/>
      <c r="C179" s="156"/>
      <c r="D179" s="1"/>
      <c r="E179" s="1"/>
      <c r="F179" s="1"/>
      <c r="G179" s="1"/>
      <c r="H179" s="1"/>
      <c r="I179" s="1"/>
      <c r="J179" s="1"/>
      <c r="K179" s="1"/>
    </row>
    <row r="180" ht="15.75" customHeight="1">
      <c r="A180" s="155"/>
      <c r="B180" s="156"/>
      <c r="C180" s="156"/>
      <c r="D180" s="1"/>
      <c r="E180" s="1"/>
      <c r="F180" s="1"/>
      <c r="G180" s="1"/>
      <c r="H180" s="1"/>
      <c r="I180" s="1"/>
      <c r="J180" s="1"/>
      <c r="K180" s="1"/>
    </row>
    <row r="181" ht="15.75" customHeight="1">
      <c r="A181" s="155"/>
      <c r="B181" s="156"/>
      <c r="C181" s="156"/>
      <c r="D181" s="1"/>
      <c r="E181" s="1"/>
      <c r="F181" s="1"/>
      <c r="G181" s="1"/>
      <c r="H181" s="1"/>
      <c r="I181" s="1"/>
      <c r="J181" s="1"/>
      <c r="K181" s="1"/>
    </row>
    <row r="182" ht="15.75" customHeight="1">
      <c r="A182" s="155"/>
      <c r="B182" s="156"/>
      <c r="C182" s="156"/>
      <c r="D182" s="1"/>
      <c r="E182" s="1"/>
      <c r="F182" s="1"/>
      <c r="G182" s="1"/>
      <c r="H182" s="1"/>
      <c r="I182" s="1"/>
      <c r="J182" s="1"/>
      <c r="K182" s="1"/>
    </row>
    <row r="183" ht="15.75" customHeight="1">
      <c r="A183" s="155"/>
      <c r="B183" s="156"/>
      <c r="C183" s="156"/>
      <c r="D183" s="1"/>
      <c r="E183" s="1"/>
      <c r="F183" s="1"/>
      <c r="G183" s="1"/>
      <c r="H183" s="1"/>
      <c r="I183" s="1"/>
      <c r="J183" s="1"/>
      <c r="K183" s="1"/>
    </row>
    <row r="184" ht="15.75" customHeight="1">
      <c r="A184" s="155"/>
      <c r="B184" s="156"/>
      <c r="C184" s="156"/>
      <c r="D184" s="1"/>
      <c r="E184" s="1"/>
      <c r="F184" s="1"/>
      <c r="G184" s="1"/>
      <c r="H184" s="1"/>
      <c r="I184" s="1"/>
      <c r="J184" s="1"/>
      <c r="K184" s="1"/>
    </row>
    <row r="185" ht="15.75" customHeight="1">
      <c r="A185" s="155"/>
      <c r="B185" s="156"/>
      <c r="C185" s="156"/>
      <c r="D185" s="1"/>
      <c r="E185" s="1"/>
      <c r="F185" s="1"/>
      <c r="G185" s="1"/>
      <c r="H185" s="1"/>
      <c r="I185" s="1"/>
      <c r="J185" s="1"/>
      <c r="K185" s="1"/>
    </row>
    <row r="186" ht="15.75" customHeight="1">
      <c r="A186" s="155"/>
      <c r="B186" s="156"/>
      <c r="C186" s="156"/>
      <c r="D186" s="1"/>
      <c r="E186" s="1"/>
      <c r="F186" s="1"/>
      <c r="G186" s="1"/>
      <c r="H186" s="1"/>
      <c r="I186" s="1"/>
      <c r="J186" s="1"/>
      <c r="K186" s="1"/>
    </row>
    <row r="187" ht="15.75" customHeight="1">
      <c r="A187" s="155"/>
      <c r="B187" s="156"/>
      <c r="C187" s="156"/>
      <c r="D187" s="1"/>
      <c r="E187" s="1"/>
      <c r="F187" s="1"/>
      <c r="G187" s="1"/>
      <c r="H187" s="1"/>
      <c r="I187" s="1"/>
      <c r="J187" s="1"/>
      <c r="K187" s="1"/>
    </row>
    <row r="188" ht="15.75" customHeight="1">
      <c r="A188" s="155"/>
      <c r="B188" s="156"/>
      <c r="C188" s="156"/>
      <c r="D188" s="1"/>
      <c r="E188" s="1"/>
      <c r="F188" s="1"/>
      <c r="G188" s="1"/>
      <c r="H188" s="1"/>
      <c r="I188" s="1"/>
      <c r="J188" s="1"/>
      <c r="K188" s="1"/>
    </row>
    <row r="189" ht="15.75" customHeight="1">
      <c r="A189" s="155"/>
      <c r="B189" s="156"/>
      <c r="C189" s="156"/>
      <c r="D189" s="1"/>
      <c r="E189" s="1"/>
      <c r="F189" s="1"/>
      <c r="G189" s="1"/>
      <c r="H189" s="1"/>
      <c r="I189" s="1"/>
      <c r="J189" s="1"/>
      <c r="K189" s="1"/>
    </row>
    <row r="190" ht="15.75" customHeight="1">
      <c r="A190" s="155"/>
      <c r="B190" s="156"/>
      <c r="C190" s="156"/>
      <c r="D190" s="1"/>
      <c r="E190" s="1"/>
      <c r="F190" s="1"/>
      <c r="G190" s="1"/>
      <c r="H190" s="1"/>
      <c r="I190" s="1"/>
      <c r="J190" s="1"/>
      <c r="K190" s="1"/>
    </row>
    <row r="191" ht="15.75" customHeight="1">
      <c r="A191" s="155"/>
      <c r="B191" s="156"/>
      <c r="C191" s="156"/>
      <c r="D191" s="1"/>
      <c r="E191" s="1"/>
      <c r="F191" s="1"/>
      <c r="G191" s="1"/>
      <c r="H191" s="1"/>
      <c r="I191" s="1"/>
      <c r="J191" s="1"/>
      <c r="K191" s="1"/>
    </row>
    <row r="192" ht="15.75" customHeight="1">
      <c r="A192" s="155"/>
      <c r="B192" s="156"/>
      <c r="C192" s="156"/>
      <c r="D192" s="1"/>
      <c r="E192" s="1"/>
      <c r="F192" s="1"/>
      <c r="G192" s="1"/>
      <c r="H192" s="1"/>
      <c r="I192" s="1"/>
      <c r="J192" s="1"/>
      <c r="K192" s="1"/>
    </row>
    <row r="193" ht="15.75" customHeight="1">
      <c r="A193" s="155"/>
      <c r="B193" s="156"/>
      <c r="C193" s="156"/>
      <c r="D193" s="1"/>
      <c r="E193" s="1"/>
      <c r="F193" s="1"/>
      <c r="G193" s="1"/>
      <c r="H193" s="1"/>
      <c r="I193" s="1"/>
      <c r="J193" s="1"/>
      <c r="K193" s="1"/>
    </row>
    <row r="194" ht="15.75" customHeight="1">
      <c r="A194" s="155"/>
      <c r="B194" s="156"/>
      <c r="C194" s="156"/>
      <c r="D194" s="1"/>
      <c r="E194" s="1"/>
      <c r="F194" s="1"/>
      <c r="G194" s="1"/>
      <c r="H194" s="1"/>
      <c r="I194" s="1"/>
      <c r="J194" s="1"/>
      <c r="K194" s="1"/>
    </row>
    <row r="195" ht="15.75" customHeight="1">
      <c r="A195" s="155"/>
      <c r="B195" s="156"/>
      <c r="C195" s="156"/>
      <c r="D195" s="1"/>
      <c r="E195" s="1"/>
      <c r="F195" s="1"/>
      <c r="G195" s="1"/>
      <c r="H195" s="1"/>
      <c r="I195" s="1"/>
      <c r="J195" s="1"/>
      <c r="K195" s="1"/>
    </row>
    <row r="196" ht="15.75" customHeight="1">
      <c r="A196" s="155"/>
      <c r="B196" s="156"/>
      <c r="C196" s="156"/>
      <c r="D196" s="1"/>
      <c r="E196" s="1"/>
      <c r="F196" s="1"/>
      <c r="G196" s="1"/>
      <c r="H196" s="1"/>
      <c r="I196" s="1"/>
      <c r="J196" s="1"/>
      <c r="K196" s="1"/>
    </row>
    <row r="197" ht="15.75" customHeight="1">
      <c r="A197" s="155"/>
      <c r="B197" s="156"/>
      <c r="C197" s="156"/>
      <c r="D197" s="1"/>
      <c r="E197" s="1"/>
      <c r="F197" s="1"/>
      <c r="G197" s="1"/>
      <c r="H197" s="1"/>
      <c r="I197" s="1"/>
      <c r="J197" s="1"/>
      <c r="K197" s="1"/>
    </row>
    <row r="198" ht="15.75" customHeight="1">
      <c r="A198" s="155"/>
      <c r="B198" s="156"/>
      <c r="C198" s="156"/>
      <c r="D198" s="1"/>
      <c r="E198" s="1"/>
      <c r="F198" s="1"/>
      <c r="G198" s="1"/>
      <c r="H198" s="1"/>
      <c r="I198" s="1"/>
      <c r="J198" s="1"/>
      <c r="K198" s="1"/>
    </row>
    <row r="199" ht="15.75" customHeight="1">
      <c r="A199" s="155"/>
      <c r="B199" s="156"/>
      <c r="C199" s="156"/>
      <c r="D199" s="1"/>
      <c r="E199" s="1"/>
      <c r="F199" s="1"/>
      <c r="G199" s="1"/>
      <c r="H199" s="1"/>
      <c r="I199" s="1"/>
      <c r="J199" s="1"/>
      <c r="K199" s="1"/>
    </row>
    <row r="200" ht="15.75" customHeight="1">
      <c r="A200" s="155"/>
      <c r="B200" s="156"/>
      <c r="C200" s="156"/>
      <c r="D200" s="1"/>
      <c r="E200" s="1"/>
      <c r="F200" s="1"/>
      <c r="G200" s="1"/>
      <c r="H200" s="1"/>
      <c r="I200" s="1"/>
      <c r="J200" s="1"/>
      <c r="K200" s="1"/>
    </row>
    <row r="201" ht="15.75" customHeight="1">
      <c r="A201" s="155"/>
      <c r="B201" s="156"/>
      <c r="C201" s="156"/>
      <c r="D201" s="1"/>
      <c r="E201" s="1"/>
      <c r="F201" s="1"/>
      <c r="G201" s="1"/>
      <c r="H201" s="1"/>
      <c r="I201" s="1"/>
      <c r="J201" s="1"/>
      <c r="K201" s="1"/>
    </row>
    <row r="202" ht="15.75" customHeight="1">
      <c r="A202" s="155"/>
      <c r="B202" s="156"/>
      <c r="C202" s="156"/>
      <c r="D202" s="1"/>
      <c r="E202" s="1"/>
      <c r="F202" s="1"/>
      <c r="G202" s="1"/>
      <c r="H202" s="1"/>
      <c r="I202" s="1"/>
      <c r="J202" s="1"/>
      <c r="K202" s="1"/>
    </row>
    <row r="203" ht="15.75" customHeight="1">
      <c r="A203" s="155"/>
      <c r="B203" s="156"/>
      <c r="C203" s="156"/>
      <c r="D203" s="1"/>
      <c r="E203" s="1"/>
      <c r="F203" s="1"/>
      <c r="G203" s="1"/>
      <c r="H203" s="1"/>
      <c r="I203" s="1"/>
      <c r="J203" s="1"/>
      <c r="K203" s="1"/>
    </row>
    <row r="204" ht="15.75" customHeight="1">
      <c r="A204" s="155"/>
      <c r="B204" s="156"/>
      <c r="C204" s="156"/>
      <c r="D204" s="1"/>
      <c r="E204" s="1"/>
      <c r="F204" s="1"/>
      <c r="G204" s="1"/>
      <c r="H204" s="1"/>
      <c r="I204" s="1"/>
      <c r="J204" s="1"/>
      <c r="K204" s="1"/>
    </row>
    <row r="205" ht="15.75" customHeight="1">
      <c r="A205" s="155"/>
      <c r="B205" s="156"/>
      <c r="C205" s="156"/>
      <c r="D205" s="1"/>
      <c r="E205" s="1"/>
      <c r="F205" s="1"/>
      <c r="G205" s="1"/>
      <c r="H205" s="1"/>
      <c r="I205" s="1"/>
      <c r="J205" s="1"/>
      <c r="K205" s="1"/>
    </row>
    <row r="206" ht="15.75" customHeight="1">
      <c r="A206" s="155"/>
      <c r="B206" s="156"/>
      <c r="C206" s="156"/>
      <c r="D206" s="1"/>
      <c r="E206" s="1"/>
      <c r="F206" s="1"/>
      <c r="G206" s="1"/>
      <c r="H206" s="1"/>
      <c r="I206" s="1"/>
      <c r="J206" s="1"/>
      <c r="K206" s="1"/>
    </row>
    <row r="207" ht="15.75" customHeight="1">
      <c r="A207" s="155"/>
      <c r="B207" s="156"/>
      <c r="C207" s="156"/>
      <c r="D207" s="1"/>
      <c r="E207" s="1"/>
      <c r="F207" s="1"/>
      <c r="G207" s="1"/>
      <c r="H207" s="1"/>
      <c r="I207" s="1"/>
      <c r="J207" s="1"/>
      <c r="K207" s="1"/>
    </row>
    <row r="208" ht="15.75" customHeight="1">
      <c r="A208" s="155"/>
      <c r="B208" s="156"/>
      <c r="C208" s="156"/>
      <c r="D208" s="1"/>
      <c r="E208" s="1"/>
      <c r="F208" s="1"/>
      <c r="G208" s="1"/>
      <c r="H208" s="1"/>
      <c r="I208" s="1"/>
      <c r="J208" s="1"/>
      <c r="K208" s="1"/>
    </row>
    <row r="209" ht="15.75" customHeight="1">
      <c r="A209" s="155"/>
      <c r="B209" s="156"/>
      <c r="C209" s="156"/>
      <c r="D209" s="1"/>
      <c r="E209" s="1"/>
      <c r="F209" s="1"/>
      <c r="G209" s="1"/>
      <c r="H209" s="1"/>
      <c r="I209" s="1"/>
      <c r="J209" s="1"/>
      <c r="K209" s="1"/>
    </row>
    <row r="210" ht="15.75" customHeight="1">
      <c r="A210" s="155"/>
      <c r="B210" s="156"/>
      <c r="C210" s="156"/>
      <c r="D210" s="1"/>
      <c r="E210" s="1"/>
      <c r="F210" s="1"/>
      <c r="G210" s="1"/>
      <c r="H210" s="1"/>
      <c r="I210" s="1"/>
      <c r="J210" s="1"/>
      <c r="K210" s="1"/>
    </row>
    <row r="211" ht="15.75" customHeight="1">
      <c r="A211" s="155"/>
      <c r="B211" s="156"/>
      <c r="C211" s="156"/>
      <c r="D211" s="1"/>
      <c r="E211" s="1"/>
      <c r="F211" s="1"/>
      <c r="G211" s="1"/>
      <c r="H211" s="1"/>
      <c r="I211" s="1"/>
      <c r="J211" s="1"/>
      <c r="K211" s="1"/>
    </row>
    <row r="212" ht="15.75" customHeight="1">
      <c r="A212" s="155"/>
      <c r="B212" s="156"/>
      <c r="C212" s="156"/>
      <c r="D212" s="1"/>
      <c r="E212" s="1"/>
      <c r="F212" s="1"/>
      <c r="G212" s="1"/>
      <c r="H212" s="1"/>
      <c r="I212" s="1"/>
      <c r="J212" s="1"/>
      <c r="K212" s="1"/>
    </row>
    <row r="213" ht="15.75" customHeight="1">
      <c r="A213" s="155"/>
      <c r="B213" s="156"/>
      <c r="C213" s="156"/>
      <c r="D213" s="1"/>
      <c r="E213" s="1"/>
      <c r="F213" s="1"/>
      <c r="G213" s="1"/>
      <c r="H213" s="1"/>
      <c r="I213" s="1"/>
      <c r="J213" s="1"/>
      <c r="K213" s="1"/>
    </row>
    <row r="214" ht="15.75" customHeight="1">
      <c r="A214" s="155"/>
      <c r="B214" s="156"/>
      <c r="C214" s="156"/>
      <c r="D214" s="1"/>
      <c r="E214" s="1"/>
      <c r="F214" s="1"/>
      <c r="G214" s="1"/>
      <c r="H214" s="1"/>
      <c r="I214" s="1"/>
      <c r="J214" s="1"/>
      <c r="K214" s="1"/>
    </row>
    <row r="215" ht="15.75" customHeight="1">
      <c r="A215" s="155"/>
      <c r="B215" s="156"/>
      <c r="C215" s="156"/>
      <c r="D215" s="1"/>
      <c r="E215" s="1"/>
      <c r="F215" s="1"/>
      <c r="G215" s="1"/>
      <c r="H215" s="1"/>
      <c r="I215" s="1"/>
      <c r="J215" s="1"/>
      <c r="K215" s="1"/>
    </row>
    <row r="216" ht="15.75" customHeight="1">
      <c r="A216" s="155"/>
      <c r="B216" s="156"/>
      <c r="C216" s="156"/>
      <c r="D216" s="1"/>
      <c r="E216" s="1"/>
      <c r="F216" s="1"/>
      <c r="G216" s="1"/>
      <c r="H216" s="1"/>
      <c r="I216" s="1"/>
      <c r="J216" s="1"/>
      <c r="K216" s="1"/>
    </row>
    <row r="217" ht="15.75" customHeight="1">
      <c r="A217" s="155"/>
      <c r="B217" s="156"/>
      <c r="C217" s="156"/>
      <c r="D217" s="1"/>
      <c r="E217" s="1"/>
      <c r="F217" s="1"/>
      <c r="G217" s="1"/>
      <c r="H217" s="1"/>
      <c r="I217" s="1"/>
      <c r="J217" s="1"/>
      <c r="K217" s="1"/>
    </row>
    <row r="218" ht="15.75" customHeight="1">
      <c r="A218" s="155"/>
      <c r="B218" s="156"/>
      <c r="C218" s="156"/>
      <c r="D218" s="1"/>
      <c r="E218" s="1"/>
      <c r="F218" s="1"/>
      <c r="G218" s="1"/>
      <c r="H218" s="1"/>
      <c r="I218" s="1"/>
      <c r="J218" s="1"/>
      <c r="K218" s="1"/>
    </row>
    <row r="219" ht="15.75" customHeight="1">
      <c r="A219" s="155"/>
      <c r="B219" s="156"/>
      <c r="C219" s="156"/>
      <c r="D219" s="1"/>
      <c r="E219" s="1"/>
      <c r="F219" s="1"/>
      <c r="G219" s="1"/>
      <c r="H219" s="1"/>
      <c r="I219" s="1"/>
      <c r="J219" s="1"/>
      <c r="K219" s="1"/>
    </row>
    <row r="220" ht="15.75" customHeight="1">
      <c r="A220" s="155"/>
      <c r="B220" s="156"/>
      <c r="C220" s="156"/>
      <c r="D220" s="1"/>
      <c r="E220" s="1"/>
      <c r="F220" s="1"/>
      <c r="G220" s="1"/>
      <c r="H220" s="1"/>
      <c r="I220" s="1"/>
      <c r="J220" s="1"/>
      <c r="K220" s="1"/>
    </row>
    <row r="221" ht="15.75" customHeight="1">
      <c r="A221" s="155"/>
      <c r="B221" s="156"/>
      <c r="C221" s="156"/>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0"/>
    <col customWidth="1" min="2" max="2" width="29.29"/>
    <col customWidth="1" min="3" max="3" width="10.57"/>
    <col customWidth="1" min="4" max="4" width="12.14"/>
    <col customWidth="1" min="5" max="5" width="5.71"/>
    <col customWidth="1" min="6" max="6" width="8.86"/>
    <col customWidth="1" min="7" max="7" width="10.29"/>
    <col customWidth="1" min="8" max="8" width="18.29"/>
    <col customWidth="1" min="9" max="9" width="9.14"/>
    <col customWidth="1" min="10" max="10" width="10.14"/>
    <col customWidth="1" min="11" max="11" width="18.57"/>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26.57"/>
    <col customWidth="1" min="24" max="24" width="9.14"/>
    <col customWidth="1" min="25" max="27" width="8.0"/>
  </cols>
  <sheetData>
    <row r="1">
      <c r="A1" s="1"/>
      <c r="B1" s="55"/>
      <c r="C1" s="55"/>
      <c r="D1" s="55"/>
      <c r="E1" s="55"/>
      <c r="F1" s="55"/>
      <c r="G1" s="1"/>
      <c r="H1" s="1"/>
      <c r="I1" s="1"/>
      <c r="J1" s="1"/>
      <c r="K1" s="1"/>
      <c r="L1" s="1"/>
      <c r="M1" s="1"/>
      <c r="N1" s="1"/>
      <c r="O1" s="1"/>
      <c r="P1" s="1"/>
      <c r="Q1" s="1"/>
      <c r="R1" s="1"/>
      <c r="S1" s="1"/>
      <c r="T1" s="1"/>
      <c r="U1" s="1"/>
      <c r="V1" s="1"/>
      <c r="W1" s="1"/>
      <c r="X1" s="1"/>
    </row>
    <row r="2" ht="35.25" customHeight="1">
      <c r="A2" s="56" t="s">
        <v>126</v>
      </c>
      <c r="B2" s="57"/>
      <c r="C2" s="57"/>
      <c r="D2" s="57"/>
      <c r="E2" s="57"/>
      <c r="F2" s="57"/>
      <c r="G2" s="57"/>
      <c r="H2" s="57"/>
      <c r="I2" s="57"/>
      <c r="J2" s="57"/>
      <c r="K2" s="57"/>
      <c r="L2" s="57"/>
      <c r="M2" s="57"/>
      <c r="N2" s="57"/>
      <c r="O2" s="57"/>
      <c r="P2" s="57"/>
      <c r="Q2" s="57"/>
      <c r="R2" s="57"/>
      <c r="S2" s="57"/>
      <c r="T2" s="57"/>
      <c r="U2" s="57"/>
      <c r="V2" s="58"/>
      <c r="W2" s="59"/>
      <c r="X2" s="59"/>
      <c r="Y2" s="17"/>
      <c r="Z2" s="17"/>
      <c r="AA2" s="17"/>
    </row>
    <row r="3">
      <c r="A3" s="17"/>
      <c r="B3" s="17"/>
      <c r="C3" s="17"/>
      <c r="D3" s="17"/>
      <c r="E3" s="17"/>
      <c r="F3" s="17"/>
      <c r="G3" s="17"/>
      <c r="H3" s="59"/>
      <c r="I3" s="59"/>
      <c r="J3" s="17"/>
      <c r="K3" s="17"/>
      <c r="L3" s="17"/>
      <c r="M3" s="17"/>
      <c r="N3" s="17"/>
      <c r="O3" s="17"/>
      <c r="P3" s="17"/>
      <c r="Q3" s="17"/>
      <c r="R3" s="17"/>
      <c r="S3" s="17"/>
      <c r="T3" s="17"/>
      <c r="U3" s="59"/>
      <c r="V3" s="59"/>
      <c r="W3" s="59"/>
      <c r="X3" s="59"/>
      <c r="Y3" s="17"/>
      <c r="Z3" s="17"/>
      <c r="AA3" s="17"/>
    </row>
    <row r="4" ht="22.5" customHeight="1">
      <c r="A4" s="60" t="s">
        <v>127</v>
      </c>
      <c r="B4" s="57"/>
      <c r="C4" s="57"/>
      <c r="D4" s="57"/>
      <c r="E4" s="57"/>
      <c r="F4" s="57"/>
      <c r="G4" s="57"/>
      <c r="H4" s="57"/>
      <c r="I4" s="57"/>
      <c r="J4" s="57"/>
      <c r="K4" s="57"/>
      <c r="L4" s="57"/>
      <c r="M4" s="57"/>
      <c r="N4" s="57"/>
      <c r="O4" s="57"/>
      <c r="P4" s="57"/>
      <c r="Q4" s="57"/>
      <c r="R4" s="57"/>
      <c r="S4" s="57"/>
      <c r="T4" s="57"/>
      <c r="U4" s="57"/>
      <c r="V4" s="58"/>
      <c r="W4" s="59"/>
      <c r="X4" s="59"/>
      <c r="Y4" s="17"/>
      <c r="Z4" s="17"/>
      <c r="AA4" s="17"/>
    </row>
    <row r="5" ht="19.5" customHeight="1">
      <c r="A5" s="60" t="s">
        <v>128</v>
      </c>
      <c r="B5" s="57"/>
      <c r="C5" s="57"/>
      <c r="D5" s="57"/>
      <c r="E5" s="57"/>
      <c r="F5" s="57"/>
      <c r="G5" s="57"/>
      <c r="H5" s="57"/>
      <c r="I5" s="57"/>
      <c r="J5" s="57"/>
      <c r="K5" s="57"/>
      <c r="L5" s="57"/>
      <c r="M5" s="57"/>
      <c r="N5" s="57"/>
      <c r="O5" s="57"/>
      <c r="P5" s="57"/>
      <c r="Q5" s="57"/>
      <c r="R5" s="57"/>
      <c r="S5" s="57"/>
      <c r="T5" s="57"/>
      <c r="U5" s="57"/>
      <c r="V5" s="58"/>
      <c r="W5" s="59"/>
      <c r="X5" s="59"/>
      <c r="Y5" s="17"/>
      <c r="Z5" s="17"/>
      <c r="AA5" s="17"/>
    </row>
    <row r="6" ht="14.25" customHeight="1">
      <c r="A6" s="60" t="s">
        <v>129</v>
      </c>
      <c r="B6" s="57"/>
      <c r="C6" s="57"/>
      <c r="D6" s="57"/>
      <c r="E6" s="57"/>
      <c r="F6" s="57"/>
      <c r="G6" s="57"/>
      <c r="H6" s="57"/>
      <c r="I6" s="57"/>
      <c r="J6" s="57"/>
      <c r="K6" s="57"/>
      <c r="L6" s="57"/>
      <c r="M6" s="57"/>
      <c r="N6" s="57"/>
      <c r="O6" s="57"/>
      <c r="P6" s="57"/>
      <c r="Q6" s="57"/>
      <c r="R6" s="57"/>
      <c r="S6" s="57"/>
      <c r="T6" s="57"/>
      <c r="U6" s="57"/>
      <c r="V6" s="58"/>
      <c r="W6" s="59"/>
      <c r="X6" s="59"/>
      <c r="Y6" s="17"/>
      <c r="Z6" s="17"/>
      <c r="AA6" s="17"/>
    </row>
    <row r="7" ht="26.25" customHeight="1">
      <c r="A7" s="60" t="s">
        <v>130</v>
      </c>
      <c r="B7" s="57"/>
      <c r="C7" s="57"/>
      <c r="D7" s="57"/>
      <c r="E7" s="57"/>
      <c r="F7" s="57"/>
      <c r="G7" s="57"/>
      <c r="H7" s="57"/>
      <c r="I7" s="57"/>
      <c r="J7" s="57"/>
      <c r="K7" s="57"/>
      <c r="L7" s="57"/>
      <c r="M7" s="57"/>
      <c r="N7" s="57"/>
      <c r="O7" s="57"/>
      <c r="P7" s="57"/>
      <c r="Q7" s="57"/>
      <c r="R7" s="57"/>
      <c r="S7" s="57"/>
      <c r="T7" s="57"/>
      <c r="U7" s="57"/>
      <c r="V7" s="58"/>
      <c r="W7" s="61"/>
      <c r="X7" s="61"/>
      <c r="Y7" s="62"/>
      <c r="Z7" s="62"/>
      <c r="AA7" s="62"/>
    </row>
    <row r="8" ht="14.25" customHeight="1">
      <c r="A8" s="60" t="s">
        <v>131</v>
      </c>
      <c r="B8" s="57"/>
      <c r="C8" s="57"/>
      <c r="D8" s="57"/>
      <c r="E8" s="57"/>
      <c r="F8" s="57"/>
      <c r="G8" s="57"/>
      <c r="H8" s="57"/>
      <c r="I8" s="57"/>
      <c r="J8" s="57"/>
      <c r="K8" s="57"/>
      <c r="L8" s="57"/>
      <c r="M8" s="57"/>
      <c r="N8" s="57"/>
      <c r="O8" s="57"/>
      <c r="P8" s="57"/>
      <c r="Q8" s="57"/>
      <c r="R8" s="57"/>
      <c r="S8" s="57"/>
      <c r="T8" s="57"/>
      <c r="U8" s="57"/>
      <c r="V8" s="58"/>
      <c r="W8" s="61"/>
      <c r="X8" s="61"/>
      <c r="Y8" s="62"/>
      <c r="Z8" s="62"/>
      <c r="AA8" s="62"/>
    </row>
    <row r="9" ht="146.25" customHeight="1">
      <c r="A9" s="63" t="s">
        <v>132</v>
      </c>
      <c r="B9" s="57"/>
      <c r="C9" s="57"/>
      <c r="D9" s="57"/>
      <c r="E9" s="57"/>
      <c r="F9" s="57"/>
      <c r="G9" s="57"/>
      <c r="H9" s="57"/>
      <c r="I9" s="57"/>
      <c r="J9" s="57"/>
      <c r="K9" s="57"/>
      <c r="L9" s="57"/>
      <c r="M9" s="57"/>
      <c r="N9" s="57"/>
      <c r="O9" s="57"/>
      <c r="P9" s="57"/>
      <c r="Q9" s="57"/>
      <c r="R9" s="57"/>
      <c r="S9" s="57"/>
      <c r="T9" s="57"/>
      <c r="U9" s="57"/>
      <c r="V9" s="58"/>
      <c r="W9" s="61"/>
      <c r="X9" s="61"/>
      <c r="Y9" s="62"/>
      <c r="Z9" s="62"/>
      <c r="AA9" s="62"/>
    </row>
    <row r="10">
      <c r="A10" s="64"/>
      <c r="B10" s="65"/>
      <c r="C10" s="65"/>
      <c r="D10" s="65"/>
      <c r="E10" s="65"/>
      <c r="F10" s="65"/>
      <c r="G10" s="64"/>
      <c r="H10" s="17"/>
      <c r="I10" s="17"/>
      <c r="J10" s="64"/>
      <c r="K10" s="64"/>
      <c r="L10" s="64"/>
      <c r="M10" s="64"/>
      <c r="N10" s="64"/>
      <c r="O10" s="64"/>
      <c r="P10" s="64"/>
      <c r="Q10" s="64"/>
      <c r="R10" s="64"/>
      <c r="S10" s="64"/>
      <c r="T10" s="64"/>
      <c r="U10" s="59"/>
      <c r="V10" s="59"/>
      <c r="W10" s="59"/>
      <c r="X10" s="59"/>
      <c r="Y10" s="17"/>
      <c r="Z10" s="17"/>
      <c r="AA10" s="17"/>
    </row>
    <row r="11" ht="101.25" customHeight="1">
      <c r="A11" s="66" t="s">
        <v>133</v>
      </c>
      <c r="B11" s="66" t="s">
        <v>134</v>
      </c>
      <c r="C11" s="66" t="s">
        <v>135</v>
      </c>
      <c r="D11" s="67" t="s">
        <v>136</v>
      </c>
      <c r="E11" s="67" t="s">
        <v>137</v>
      </c>
      <c r="F11" s="67" t="s">
        <v>138</v>
      </c>
      <c r="G11" s="66" t="s">
        <v>139</v>
      </c>
      <c r="H11" s="68" t="s">
        <v>140</v>
      </c>
      <c r="I11" s="68" t="s">
        <v>141</v>
      </c>
      <c r="J11" s="67" t="s">
        <v>142</v>
      </c>
      <c r="K11" s="67" t="s">
        <v>143</v>
      </c>
      <c r="L11" s="67" t="s">
        <v>144</v>
      </c>
      <c r="M11" s="67" t="s">
        <v>145</v>
      </c>
      <c r="N11" s="67" t="s">
        <v>146</v>
      </c>
      <c r="O11" s="67" t="s">
        <v>147</v>
      </c>
      <c r="P11" s="67" t="s">
        <v>148</v>
      </c>
      <c r="Q11" s="69" t="s">
        <v>149</v>
      </c>
      <c r="R11" s="70" t="s">
        <v>150</v>
      </c>
      <c r="S11" s="70" t="s">
        <v>151</v>
      </c>
      <c r="T11" s="67" t="s">
        <v>152</v>
      </c>
      <c r="U11" s="67" t="s">
        <v>153</v>
      </c>
      <c r="V11" s="70" t="s">
        <v>154</v>
      </c>
      <c r="W11" s="71" t="s">
        <v>155</v>
      </c>
      <c r="X11" s="72"/>
      <c r="Y11" s="73"/>
      <c r="Z11" s="73"/>
      <c r="AA11" s="73"/>
    </row>
    <row r="12" ht="11.25" customHeight="1">
      <c r="A12" s="74" t="s">
        <v>156</v>
      </c>
      <c r="B12" s="74" t="s">
        <v>157</v>
      </c>
      <c r="C12" s="75" t="s">
        <v>52</v>
      </c>
      <c r="D12" s="74" t="s">
        <v>158</v>
      </c>
      <c r="E12" s="76">
        <v>14.0</v>
      </c>
      <c r="F12" s="77"/>
      <c r="G12" s="75" t="s">
        <v>159</v>
      </c>
      <c r="H12" s="78" t="s">
        <v>160</v>
      </c>
      <c r="I12" s="78" t="s">
        <v>161</v>
      </c>
      <c r="J12" s="79" t="s">
        <v>162</v>
      </c>
      <c r="K12" s="79" t="s">
        <v>163</v>
      </c>
      <c r="L12" s="80" t="s">
        <v>164</v>
      </c>
      <c r="M12" s="81">
        <v>2024.0</v>
      </c>
      <c r="N12" s="81" t="s">
        <v>165</v>
      </c>
      <c r="O12" s="81">
        <v>7.0</v>
      </c>
      <c r="P12" s="82">
        <v>3.0</v>
      </c>
      <c r="Q12" s="82">
        <v>8.0</v>
      </c>
      <c r="R12" s="83">
        <v>1500.0</v>
      </c>
      <c r="S12" s="84"/>
      <c r="T12" s="85"/>
      <c r="U12" s="85"/>
      <c r="V12" s="86">
        <v>107.14</v>
      </c>
      <c r="W12" s="87" t="s">
        <v>51</v>
      </c>
      <c r="X12" s="1"/>
    </row>
    <row r="13" ht="11.25" customHeight="1">
      <c r="A13" s="74" t="s">
        <v>166</v>
      </c>
      <c r="B13" s="74" t="s">
        <v>167</v>
      </c>
      <c r="C13" s="75" t="s">
        <v>52</v>
      </c>
      <c r="D13" s="74" t="s">
        <v>168</v>
      </c>
      <c r="E13" s="75">
        <v>14.0</v>
      </c>
      <c r="F13" s="75"/>
      <c r="G13" s="75" t="s">
        <v>169</v>
      </c>
      <c r="H13" s="88" t="s">
        <v>170</v>
      </c>
      <c r="I13" s="88" t="s">
        <v>171</v>
      </c>
      <c r="J13" s="74" t="s">
        <v>172</v>
      </c>
      <c r="K13" s="74" t="s">
        <v>173</v>
      </c>
      <c r="L13" s="89" t="s">
        <v>174</v>
      </c>
      <c r="M13" s="81">
        <v>2024.0</v>
      </c>
      <c r="N13" s="81" t="s">
        <v>165</v>
      </c>
      <c r="O13" s="81">
        <v>2.0</v>
      </c>
      <c r="P13" s="82">
        <v>2.0</v>
      </c>
      <c r="Q13" s="82">
        <v>3.0</v>
      </c>
      <c r="R13" s="90">
        <v>1500.0</v>
      </c>
      <c r="S13" s="91"/>
      <c r="T13" s="85"/>
      <c r="U13" s="85"/>
      <c r="V13" s="86">
        <v>750.0</v>
      </c>
      <c r="W13" s="87" t="s">
        <v>51</v>
      </c>
      <c r="X13" s="1"/>
    </row>
    <row r="14" ht="11.25" customHeight="1">
      <c r="A14" s="92" t="s">
        <v>175</v>
      </c>
      <c r="B14" s="92" t="s">
        <v>176</v>
      </c>
      <c r="C14" s="75" t="s">
        <v>52</v>
      </c>
      <c r="D14" s="92" t="s">
        <v>177</v>
      </c>
      <c r="E14" s="92">
        <v>25.0</v>
      </c>
      <c r="F14" s="6">
        <v>14.0</v>
      </c>
      <c r="G14" s="92" t="s">
        <v>178</v>
      </c>
      <c r="H14" s="93" t="s">
        <v>179</v>
      </c>
      <c r="I14" s="93" t="s">
        <v>180</v>
      </c>
      <c r="J14" s="92" t="s">
        <v>181</v>
      </c>
      <c r="K14" s="92" t="s">
        <v>182</v>
      </c>
      <c r="L14" s="94"/>
      <c r="M14" s="81">
        <v>2024.0</v>
      </c>
      <c r="N14" s="81" t="s">
        <v>165</v>
      </c>
      <c r="O14" s="81">
        <v>16.0</v>
      </c>
      <c r="P14" s="82">
        <v>13.0</v>
      </c>
      <c r="Q14" s="82">
        <v>18.0</v>
      </c>
      <c r="R14" s="82">
        <v>1500.0</v>
      </c>
      <c r="S14" s="91"/>
      <c r="T14" s="85"/>
      <c r="U14" s="85"/>
      <c r="V14" s="86">
        <v>93.75</v>
      </c>
      <c r="W14" s="95" t="s">
        <v>183</v>
      </c>
      <c r="X14" s="1"/>
    </row>
    <row r="15" ht="11.25" customHeight="1">
      <c r="A15" s="92" t="s">
        <v>184</v>
      </c>
      <c r="B15" s="92" t="s">
        <v>185</v>
      </c>
      <c r="C15" s="75" t="s">
        <v>52</v>
      </c>
      <c r="D15" s="92" t="s">
        <v>177</v>
      </c>
      <c r="E15" s="92">
        <v>25.0</v>
      </c>
      <c r="F15" s="6">
        <v>11.0</v>
      </c>
      <c r="G15" s="92" t="s">
        <v>178</v>
      </c>
      <c r="H15" s="95" t="s">
        <v>186</v>
      </c>
      <c r="I15" s="95" t="s">
        <v>187</v>
      </c>
      <c r="J15" s="92" t="s">
        <v>188</v>
      </c>
      <c r="K15" s="92" t="s">
        <v>189</v>
      </c>
      <c r="L15" s="89"/>
      <c r="M15" s="81">
        <v>2024.0</v>
      </c>
      <c r="N15" s="81" t="s">
        <v>165</v>
      </c>
      <c r="O15" s="81">
        <v>11.0</v>
      </c>
      <c r="P15" s="82">
        <v>11.0</v>
      </c>
      <c r="Q15" s="82">
        <v>12.0</v>
      </c>
      <c r="R15" s="82">
        <v>1500.0</v>
      </c>
      <c r="S15" s="91"/>
      <c r="T15" s="85"/>
      <c r="U15" s="85"/>
      <c r="V15" s="86">
        <v>136.36</v>
      </c>
      <c r="W15" s="95" t="s">
        <v>183</v>
      </c>
      <c r="X15" s="1"/>
    </row>
    <row r="16" ht="11.25" customHeight="1">
      <c r="A16" s="92" t="s">
        <v>190</v>
      </c>
      <c r="B16" s="92" t="s">
        <v>191</v>
      </c>
      <c r="C16" s="81" t="s">
        <v>52</v>
      </c>
      <c r="D16" s="92" t="s">
        <v>192</v>
      </c>
      <c r="E16" s="92">
        <v>12.0</v>
      </c>
      <c r="F16" s="6">
        <v>3.0</v>
      </c>
      <c r="G16" s="92" t="s">
        <v>193</v>
      </c>
      <c r="H16" s="95" t="s">
        <v>194</v>
      </c>
      <c r="I16" s="95" t="s">
        <v>195</v>
      </c>
      <c r="J16" s="92" t="s">
        <v>196</v>
      </c>
      <c r="K16" s="96" t="s">
        <v>197</v>
      </c>
      <c r="L16" s="94"/>
      <c r="M16" s="81">
        <v>2024.0</v>
      </c>
      <c r="N16" s="81" t="s">
        <v>198</v>
      </c>
      <c r="O16" s="81">
        <v>13.0</v>
      </c>
      <c r="P16" s="82">
        <v>12.0</v>
      </c>
      <c r="Q16" s="82">
        <v>13.0</v>
      </c>
      <c r="R16" s="82">
        <v>1000.0</v>
      </c>
      <c r="S16" s="91"/>
      <c r="T16" s="85"/>
      <c r="U16" s="85"/>
      <c r="V16" s="86">
        <v>76.92</v>
      </c>
      <c r="W16" s="95" t="s">
        <v>183</v>
      </c>
      <c r="X16" s="1"/>
    </row>
    <row r="17" ht="11.25" customHeight="1">
      <c r="A17" s="97" t="s">
        <v>199</v>
      </c>
      <c r="B17" s="97" t="s">
        <v>200</v>
      </c>
      <c r="C17" s="81" t="s">
        <v>52</v>
      </c>
      <c r="D17" s="97" t="s">
        <v>201</v>
      </c>
      <c r="E17" s="97">
        <v>16.0</v>
      </c>
      <c r="F17" s="7">
        <v>3.0</v>
      </c>
      <c r="G17" s="97" t="s">
        <v>202</v>
      </c>
      <c r="H17" s="95" t="s">
        <v>203</v>
      </c>
      <c r="I17" s="95" t="s">
        <v>204</v>
      </c>
      <c r="J17" s="97" t="s">
        <v>205</v>
      </c>
      <c r="K17" s="98" t="s">
        <v>206</v>
      </c>
      <c r="L17" s="94"/>
      <c r="M17" s="81">
        <v>2024.0</v>
      </c>
      <c r="N17" s="81" t="s">
        <v>198</v>
      </c>
      <c r="O17" s="81">
        <v>3.0</v>
      </c>
      <c r="P17" s="82">
        <v>3.0</v>
      </c>
      <c r="Q17" s="82">
        <v>5.0</v>
      </c>
      <c r="R17" s="90">
        <v>1000.0</v>
      </c>
      <c r="S17" s="91"/>
      <c r="T17" s="85"/>
      <c r="U17" s="85"/>
      <c r="V17" s="86">
        <v>333.3333333333333</v>
      </c>
      <c r="W17" s="95" t="s">
        <v>183</v>
      </c>
      <c r="X17" s="1"/>
    </row>
    <row r="18" ht="11.25" customHeight="1">
      <c r="A18" s="97" t="s">
        <v>207</v>
      </c>
      <c r="B18" s="97" t="s">
        <v>208</v>
      </c>
      <c r="C18" s="81" t="s">
        <v>52</v>
      </c>
      <c r="D18" s="97" t="s">
        <v>209</v>
      </c>
      <c r="E18" s="97">
        <v>56.0</v>
      </c>
      <c r="F18" s="7">
        <v>1.0</v>
      </c>
      <c r="G18" s="97" t="s">
        <v>210</v>
      </c>
      <c r="H18" s="95" t="s">
        <v>211</v>
      </c>
      <c r="I18" s="95" t="s">
        <v>212</v>
      </c>
      <c r="J18" s="97" t="s">
        <v>213</v>
      </c>
      <c r="K18" s="97" t="s">
        <v>214</v>
      </c>
      <c r="L18" s="94" t="s">
        <v>215</v>
      </c>
      <c r="M18" s="81">
        <v>2024.0</v>
      </c>
      <c r="N18" s="81" t="s">
        <v>165</v>
      </c>
      <c r="O18" s="81">
        <v>8.0</v>
      </c>
      <c r="P18" s="82">
        <v>8.0</v>
      </c>
      <c r="Q18" s="82">
        <v>8.0</v>
      </c>
      <c r="R18" s="90">
        <v>1500.0</v>
      </c>
      <c r="S18" s="91"/>
      <c r="T18" s="85"/>
      <c r="U18" s="85"/>
      <c r="V18" s="86">
        <v>187.5</v>
      </c>
      <c r="W18" s="95" t="s">
        <v>183</v>
      </c>
      <c r="X18" s="1"/>
    </row>
    <row r="19" ht="11.25" customHeight="1">
      <c r="A19" s="97" t="s">
        <v>156</v>
      </c>
      <c r="B19" s="97" t="s">
        <v>216</v>
      </c>
      <c r="C19" s="81" t="s">
        <v>52</v>
      </c>
      <c r="D19" s="97" t="s">
        <v>217</v>
      </c>
      <c r="E19" s="97">
        <v>14.0</v>
      </c>
      <c r="F19" s="7">
        <v>2.0</v>
      </c>
      <c r="G19" s="97" t="s">
        <v>159</v>
      </c>
      <c r="H19" s="95" t="s">
        <v>160</v>
      </c>
      <c r="I19" s="95" t="s">
        <v>161</v>
      </c>
      <c r="J19" s="97" t="s">
        <v>162</v>
      </c>
      <c r="K19" s="97" t="s">
        <v>163</v>
      </c>
      <c r="L19" s="94"/>
      <c r="M19" s="81">
        <v>2024.0</v>
      </c>
      <c r="N19" s="81" t="s">
        <v>165</v>
      </c>
      <c r="O19" s="81">
        <v>6.0</v>
      </c>
      <c r="P19" s="82">
        <v>3.0</v>
      </c>
      <c r="Q19" s="82">
        <v>8.0</v>
      </c>
      <c r="R19" s="90">
        <v>1500.0</v>
      </c>
      <c r="S19" s="91"/>
      <c r="T19" s="85"/>
      <c r="U19" s="85"/>
      <c r="V19" s="86">
        <v>214.0</v>
      </c>
      <c r="W19" s="99" t="s">
        <v>183</v>
      </c>
      <c r="X19" s="1"/>
    </row>
    <row r="20" ht="11.25" customHeight="1">
      <c r="A20" s="95" t="s">
        <v>218</v>
      </c>
      <c r="B20" s="100" t="s">
        <v>219</v>
      </c>
      <c r="C20" s="75" t="s">
        <v>52</v>
      </c>
      <c r="D20" s="81" t="s">
        <v>220</v>
      </c>
      <c r="E20" s="81">
        <v>19.0</v>
      </c>
      <c r="F20" s="81">
        <v>1.0</v>
      </c>
      <c r="G20" s="81" t="s">
        <v>221</v>
      </c>
      <c r="H20" s="88" t="s">
        <v>222</v>
      </c>
      <c r="I20" s="88" t="s">
        <v>223</v>
      </c>
      <c r="J20" s="95" t="s">
        <v>224</v>
      </c>
      <c r="K20" s="95" t="s">
        <v>225</v>
      </c>
      <c r="L20" s="94" t="s">
        <v>226</v>
      </c>
      <c r="M20" s="81">
        <v>2024.0</v>
      </c>
      <c r="N20" s="81" t="s">
        <v>165</v>
      </c>
      <c r="O20" s="81">
        <v>1.0</v>
      </c>
      <c r="P20" s="82">
        <v>1.0</v>
      </c>
      <c r="Q20" s="82">
        <v>6.0</v>
      </c>
      <c r="R20" s="90">
        <v>1500.0</v>
      </c>
      <c r="S20" s="91"/>
      <c r="T20" s="85"/>
      <c r="U20" s="85"/>
      <c r="V20" s="101">
        <v>1500.0</v>
      </c>
      <c r="W20" s="102" t="s">
        <v>58</v>
      </c>
      <c r="X20" s="1"/>
    </row>
    <row r="21" ht="11.25" customHeight="1">
      <c r="A21" s="95" t="s">
        <v>227</v>
      </c>
      <c r="B21" s="103" t="s">
        <v>228</v>
      </c>
      <c r="C21" s="75" t="s">
        <v>52</v>
      </c>
      <c r="D21" s="81" t="s">
        <v>229</v>
      </c>
      <c r="E21" s="81">
        <v>195.0</v>
      </c>
      <c r="F21" s="81"/>
      <c r="G21" s="81" t="s">
        <v>230</v>
      </c>
      <c r="H21" s="88" t="s">
        <v>231</v>
      </c>
      <c r="I21" s="88" t="s">
        <v>232</v>
      </c>
      <c r="J21" s="95" t="s">
        <v>233</v>
      </c>
      <c r="K21" s="95" t="s">
        <v>234</v>
      </c>
      <c r="L21" s="94" t="s">
        <v>235</v>
      </c>
      <c r="M21" s="81">
        <v>2024.0</v>
      </c>
      <c r="N21" s="81" t="s">
        <v>165</v>
      </c>
      <c r="O21" s="81">
        <v>1.0</v>
      </c>
      <c r="P21" s="82">
        <v>1.0</v>
      </c>
      <c r="Q21" s="82">
        <v>51.0</v>
      </c>
      <c r="R21" s="90">
        <v>1500.0</v>
      </c>
      <c r="S21" s="91"/>
      <c r="T21" s="85"/>
      <c r="U21" s="85"/>
      <c r="V21" s="101">
        <v>1500.0</v>
      </c>
      <c r="W21" s="102" t="s">
        <v>58</v>
      </c>
      <c r="X21" s="1"/>
    </row>
    <row r="22" ht="11.25" customHeight="1">
      <c r="A22" s="104" t="s">
        <v>236</v>
      </c>
      <c r="B22" s="104" t="s">
        <v>237</v>
      </c>
      <c r="C22" s="75" t="s">
        <v>52</v>
      </c>
      <c r="D22" s="76" t="s">
        <v>238</v>
      </c>
      <c r="E22" s="76">
        <v>67.0</v>
      </c>
      <c r="F22" s="77">
        <v>2.0</v>
      </c>
      <c r="G22" s="75"/>
      <c r="H22" s="78" t="s">
        <v>239</v>
      </c>
      <c r="I22" s="105"/>
      <c r="J22" s="78" t="s">
        <v>240</v>
      </c>
      <c r="K22" s="79"/>
      <c r="L22" s="80" t="s">
        <v>241</v>
      </c>
      <c r="M22" s="81">
        <v>2024.0</v>
      </c>
      <c r="N22" s="81" t="s">
        <v>242</v>
      </c>
      <c r="O22" s="81">
        <v>2.0</v>
      </c>
      <c r="P22" s="82">
        <v>1.0</v>
      </c>
      <c r="Q22" s="82">
        <v>2.0</v>
      </c>
      <c r="R22" s="83">
        <v>300.0</v>
      </c>
      <c r="S22" s="84"/>
      <c r="T22" s="85"/>
      <c r="U22" s="85"/>
      <c r="V22" s="86">
        <v>150.0</v>
      </c>
      <c r="W22" s="102" t="s">
        <v>59</v>
      </c>
      <c r="X22" s="1"/>
    </row>
    <row r="23" ht="11.25" customHeight="1">
      <c r="A23" s="103" t="s">
        <v>243</v>
      </c>
      <c r="B23" s="106" t="s">
        <v>244</v>
      </c>
      <c r="C23" s="75" t="s">
        <v>52</v>
      </c>
      <c r="D23" s="75" t="s">
        <v>245</v>
      </c>
      <c r="E23" s="75" t="s">
        <v>246</v>
      </c>
      <c r="F23" s="75">
        <v>3.0</v>
      </c>
      <c r="G23" s="75"/>
      <c r="H23" s="88" t="s">
        <v>247</v>
      </c>
      <c r="I23" s="95"/>
      <c r="J23" s="88" t="s">
        <v>248</v>
      </c>
      <c r="K23" s="74"/>
      <c r="L23" s="89" t="s">
        <v>249</v>
      </c>
      <c r="M23" s="81">
        <v>2024.0</v>
      </c>
      <c r="N23" s="81" t="s">
        <v>242</v>
      </c>
      <c r="O23" s="81">
        <v>1.0</v>
      </c>
      <c r="P23" s="82">
        <v>1.0</v>
      </c>
      <c r="Q23" s="82">
        <v>1.0</v>
      </c>
      <c r="R23" s="90">
        <v>300.0</v>
      </c>
      <c r="S23" s="91"/>
      <c r="T23" s="85"/>
      <c r="U23" s="85"/>
      <c r="V23" s="86">
        <v>300.0</v>
      </c>
      <c r="W23" s="102" t="s">
        <v>59</v>
      </c>
      <c r="X23" s="1"/>
    </row>
    <row r="24" ht="11.25" customHeight="1">
      <c r="A24" s="103" t="s">
        <v>250</v>
      </c>
      <c r="B24" s="100" t="s">
        <v>251</v>
      </c>
      <c r="C24" s="75" t="s">
        <v>52</v>
      </c>
      <c r="D24" s="81" t="s">
        <v>252</v>
      </c>
      <c r="E24" s="75" t="s">
        <v>246</v>
      </c>
      <c r="F24" s="75">
        <v>3.0</v>
      </c>
      <c r="G24" s="81"/>
      <c r="H24" s="88" t="s">
        <v>247</v>
      </c>
      <c r="I24" s="95"/>
      <c r="J24" s="88" t="s">
        <v>248</v>
      </c>
      <c r="K24" s="95"/>
      <c r="L24" s="94" t="s">
        <v>253</v>
      </c>
      <c r="M24" s="81">
        <v>2024.0</v>
      </c>
      <c r="N24" s="81" t="s">
        <v>242</v>
      </c>
      <c r="O24" s="81">
        <v>3.0</v>
      </c>
      <c r="P24" s="82">
        <v>1.0</v>
      </c>
      <c r="Q24" s="82">
        <v>5.0</v>
      </c>
      <c r="R24" s="90">
        <v>300.0</v>
      </c>
      <c r="S24" s="91"/>
      <c r="T24" s="85"/>
      <c r="U24" s="85"/>
      <c r="V24" s="86">
        <v>100.0</v>
      </c>
      <c r="W24" s="102" t="s">
        <v>59</v>
      </c>
      <c r="X24" s="1"/>
    </row>
    <row r="25" ht="11.25" customHeight="1">
      <c r="A25" s="103" t="s">
        <v>254</v>
      </c>
      <c r="B25" s="103" t="s">
        <v>255</v>
      </c>
      <c r="C25" s="75" t="s">
        <v>52</v>
      </c>
      <c r="D25" s="81" t="s">
        <v>252</v>
      </c>
      <c r="E25" s="75" t="s">
        <v>246</v>
      </c>
      <c r="F25" s="75">
        <v>3.0</v>
      </c>
      <c r="G25" s="81"/>
      <c r="H25" s="88" t="s">
        <v>247</v>
      </c>
      <c r="I25" s="95"/>
      <c r="J25" s="88" t="s">
        <v>248</v>
      </c>
      <c r="K25" s="95"/>
      <c r="L25" s="94" t="s">
        <v>256</v>
      </c>
      <c r="M25" s="81">
        <v>2024.0</v>
      </c>
      <c r="N25" s="81" t="s">
        <v>242</v>
      </c>
      <c r="O25" s="81">
        <v>4.0</v>
      </c>
      <c r="P25" s="82">
        <v>1.0</v>
      </c>
      <c r="Q25" s="82">
        <v>4.0</v>
      </c>
      <c r="R25" s="90">
        <v>300.0</v>
      </c>
      <c r="S25" s="91"/>
      <c r="T25" s="85"/>
      <c r="U25" s="85"/>
      <c r="V25" s="86">
        <v>75.0</v>
      </c>
      <c r="W25" s="102" t="s">
        <v>59</v>
      </c>
      <c r="X25" s="1"/>
    </row>
    <row r="26" ht="11.25" customHeight="1">
      <c r="A26" s="107" t="s">
        <v>257</v>
      </c>
      <c r="B26" s="108" t="s">
        <v>258</v>
      </c>
      <c r="C26" s="75" t="s">
        <v>52</v>
      </c>
      <c r="D26" s="109" t="s">
        <v>259</v>
      </c>
      <c r="E26" s="75">
        <v>14.0</v>
      </c>
      <c r="F26" s="75">
        <v>1.0</v>
      </c>
      <c r="G26" s="75" t="s">
        <v>169</v>
      </c>
      <c r="H26" s="110" t="s">
        <v>260</v>
      </c>
      <c r="I26" s="110" t="s">
        <v>171</v>
      </c>
      <c r="J26" s="108" t="s">
        <v>172</v>
      </c>
      <c r="K26" s="74"/>
      <c r="L26" s="89" t="s">
        <v>261</v>
      </c>
      <c r="M26" s="81">
        <v>2024.0</v>
      </c>
      <c r="N26" s="81" t="s">
        <v>165</v>
      </c>
      <c r="O26" s="81">
        <v>2.0</v>
      </c>
      <c r="P26" s="82">
        <v>2.0</v>
      </c>
      <c r="Q26" s="82">
        <v>3.0</v>
      </c>
      <c r="R26" s="90">
        <v>1500.0</v>
      </c>
      <c r="S26" s="91"/>
      <c r="T26" s="85"/>
      <c r="U26" s="85"/>
      <c r="V26" s="101">
        <v>750.0</v>
      </c>
      <c r="W26" s="102" t="s">
        <v>63</v>
      </c>
      <c r="X26" s="1"/>
    </row>
    <row r="27" ht="11.25" customHeight="1">
      <c r="A27" s="74" t="s">
        <v>262</v>
      </c>
      <c r="B27" s="74" t="s">
        <v>263</v>
      </c>
      <c r="C27" s="75" t="s">
        <v>52</v>
      </c>
      <c r="D27" s="74" t="s">
        <v>264</v>
      </c>
      <c r="E27" s="76">
        <v>16.0</v>
      </c>
      <c r="F27" s="77">
        <v>15.0</v>
      </c>
      <c r="G27" s="111" t="s">
        <v>202</v>
      </c>
      <c r="H27" s="95" t="s">
        <v>265</v>
      </c>
      <c r="I27" s="95" t="s">
        <v>266</v>
      </c>
      <c r="J27" s="95" t="s">
        <v>267</v>
      </c>
      <c r="K27" s="79" t="s">
        <v>268</v>
      </c>
      <c r="L27" s="80" t="s">
        <v>269</v>
      </c>
      <c r="M27" s="81">
        <v>2024.0</v>
      </c>
      <c r="N27" s="81" t="s">
        <v>198</v>
      </c>
      <c r="O27" s="81">
        <v>2.0</v>
      </c>
      <c r="P27" s="82">
        <v>2.0</v>
      </c>
      <c r="Q27" s="82">
        <v>13.0</v>
      </c>
      <c r="R27" s="83">
        <v>1000.0</v>
      </c>
      <c r="S27" s="84"/>
      <c r="T27" s="85"/>
      <c r="U27" s="85"/>
      <c r="V27" s="101">
        <v>500.0</v>
      </c>
      <c r="W27" s="102" t="s">
        <v>65</v>
      </c>
      <c r="X27" s="1"/>
    </row>
    <row r="28" ht="11.25" customHeight="1">
      <c r="A28" s="74" t="s">
        <v>270</v>
      </c>
      <c r="B28" s="74" t="s">
        <v>271</v>
      </c>
      <c r="C28" s="75" t="s">
        <v>52</v>
      </c>
      <c r="D28" s="74" t="s">
        <v>272</v>
      </c>
      <c r="E28" s="76">
        <v>16.0</v>
      </c>
      <c r="F28" s="77">
        <v>4.0</v>
      </c>
      <c r="G28" s="75" t="s">
        <v>273</v>
      </c>
      <c r="H28" s="78" t="s">
        <v>274</v>
      </c>
      <c r="I28" s="78" t="s">
        <v>275</v>
      </c>
      <c r="J28" s="79" t="s">
        <v>276</v>
      </c>
      <c r="K28" s="79" t="s">
        <v>277</v>
      </c>
      <c r="L28" s="80" t="s">
        <v>278</v>
      </c>
      <c r="M28" s="81">
        <v>2024.0</v>
      </c>
      <c r="N28" s="81" t="s">
        <v>279</v>
      </c>
      <c r="O28" s="81">
        <v>3.0</v>
      </c>
      <c r="P28" s="82">
        <v>1.0</v>
      </c>
      <c r="Q28" s="82">
        <v>3.0</v>
      </c>
      <c r="R28" s="83">
        <v>300.0</v>
      </c>
      <c r="S28" s="84"/>
      <c r="T28" s="85"/>
      <c r="U28" s="85"/>
      <c r="V28" s="101">
        <v>100.0</v>
      </c>
      <c r="W28" s="102" t="s">
        <v>70</v>
      </c>
      <c r="X28" s="1"/>
    </row>
    <row r="29" ht="11.25" customHeight="1">
      <c r="A29" s="74" t="s">
        <v>280</v>
      </c>
      <c r="B29" s="74" t="s">
        <v>281</v>
      </c>
      <c r="C29" s="75" t="s">
        <v>52</v>
      </c>
      <c r="D29" s="74" t="s">
        <v>282</v>
      </c>
      <c r="E29" s="75">
        <v>24.0</v>
      </c>
      <c r="F29" s="75">
        <v>1.0</v>
      </c>
      <c r="G29" s="75" t="s">
        <v>283</v>
      </c>
      <c r="H29" s="88" t="s">
        <v>284</v>
      </c>
      <c r="I29" s="88" t="s">
        <v>285</v>
      </c>
      <c r="J29" s="74" t="s">
        <v>286</v>
      </c>
      <c r="K29" s="112" t="s">
        <v>287</v>
      </c>
      <c r="L29" s="89"/>
      <c r="M29" s="81">
        <v>2024.0</v>
      </c>
      <c r="N29" s="81" t="s">
        <v>198</v>
      </c>
      <c r="O29" s="81">
        <v>4.0</v>
      </c>
      <c r="P29" s="82">
        <v>1.0</v>
      </c>
      <c r="Q29" s="82">
        <v>4.0</v>
      </c>
      <c r="R29" s="90">
        <v>1000.0</v>
      </c>
      <c r="S29" s="91"/>
      <c r="T29" s="85"/>
      <c r="U29" s="85"/>
      <c r="V29" s="101">
        <v>250.0</v>
      </c>
      <c r="W29" s="102" t="s">
        <v>70</v>
      </c>
      <c r="X29" s="1"/>
    </row>
    <row r="30" ht="11.25" customHeight="1">
      <c r="A30" s="95" t="s">
        <v>288</v>
      </c>
      <c r="B30" s="81" t="s">
        <v>289</v>
      </c>
      <c r="C30" s="81" t="s">
        <v>52</v>
      </c>
      <c r="D30" s="81" t="s">
        <v>290</v>
      </c>
      <c r="E30" s="81">
        <v>13.0</v>
      </c>
      <c r="F30" s="81">
        <v>20.0</v>
      </c>
      <c r="G30" s="81" t="s">
        <v>291</v>
      </c>
      <c r="H30" s="113" t="s">
        <v>292</v>
      </c>
      <c r="I30" s="88"/>
      <c r="J30" s="88" t="s">
        <v>293</v>
      </c>
      <c r="K30" s="114" t="s">
        <v>294</v>
      </c>
      <c r="L30" s="94"/>
      <c r="M30" s="81">
        <v>2024.0</v>
      </c>
      <c r="N30" s="81" t="s">
        <v>165</v>
      </c>
      <c r="O30" s="81">
        <v>8.0</v>
      </c>
      <c r="P30" s="82">
        <v>7.0</v>
      </c>
      <c r="Q30" s="82">
        <v>8.0</v>
      </c>
      <c r="R30" s="82">
        <v>1500.0</v>
      </c>
      <c r="S30" s="91"/>
      <c r="T30" s="93"/>
      <c r="U30" s="93"/>
      <c r="V30" s="101">
        <v>187.5</v>
      </c>
      <c r="W30" s="102" t="s">
        <v>77</v>
      </c>
      <c r="X30" s="1"/>
    </row>
    <row r="31" ht="11.25" customHeight="1">
      <c r="A31" s="74" t="s">
        <v>295</v>
      </c>
      <c r="B31" s="74" t="s">
        <v>296</v>
      </c>
      <c r="C31" s="75" t="s">
        <v>52</v>
      </c>
      <c r="D31" s="74" t="s">
        <v>297</v>
      </c>
      <c r="E31" s="76">
        <v>12.0</v>
      </c>
      <c r="F31" s="77"/>
      <c r="G31" s="75" t="s">
        <v>298</v>
      </c>
      <c r="H31" s="78" t="s">
        <v>299</v>
      </c>
      <c r="I31" s="78" t="s">
        <v>300</v>
      </c>
      <c r="J31" s="79" t="s">
        <v>301</v>
      </c>
      <c r="K31" s="115" t="s">
        <v>302</v>
      </c>
      <c r="L31" s="80"/>
      <c r="M31" s="81">
        <v>2024.0</v>
      </c>
      <c r="N31" s="81" t="s">
        <v>198</v>
      </c>
      <c r="O31" s="81">
        <v>6.0</v>
      </c>
      <c r="P31" s="82">
        <v>1.0</v>
      </c>
      <c r="Q31" s="82">
        <v>6.0</v>
      </c>
      <c r="R31" s="83">
        <v>1000.0</v>
      </c>
      <c r="S31" s="84"/>
      <c r="T31" s="85"/>
      <c r="U31" s="85"/>
      <c r="V31" s="116">
        <v>166.66</v>
      </c>
      <c r="W31" s="102" t="s">
        <v>78</v>
      </c>
      <c r="X31" s="1"/>
    </row>
    <row r="32" ht="11.25" customHeight="1">
      <c r="A32" s="117" t="s">
        <v>303</v>
      </c>
      <c r="B32" s="117" t="s">
        <v>304</v>
      </c>
      <c r="C32" s="118" t="s">
        <v>52</v>
      </c>
      <c r="D32" s="117" t="s">
        <v>305</v>
      </c>
      <c r="E32" s="119" t="s">
        <v>306</v>
      </c>
      <c r="F32" s="120" t="s">
        <v>307</v>
      </c>
      <c r="G32" s="118" t="s">
        <v>308</v>
      </c>
      <c r="H32" s="121" t="s">
        <v>309</v>
      </c>
      <c r="I32" s="121" t="s">
        <v>310</v>
      </c>
      <c r="J32" s="105" t="s">
        <v>311</v>
      </c>
      <c r="K32" s="105" t="s">
        <v>312</v>
      </c>
      <c r="L32" s="122" t="s">
        <v>313</v>
      </c>
      <c r="M32" s="101" t="s">
        <v>314</v>
      </c>
      <c r="N32" s="101" t="s">
        <v>165</v>
      </c>
      <c r="O32" s="101">
        <v>2.0</v>
      </c>
      <c r="P32" s="123">
        <v>2.0</v>
      </c>
      <c r="Q32" s="123">
        <v>2.0</v>
      </c>
      <c r="R32" s="124">
        <v>1500.0</v>
      </c>
      <c r="S32" s="125"/>
      <c r="T32" s="85"/>
      <c r="U32" s="85"/>
      <c r="V32" s="6">
        <v>750.0</v>
      </c>
      <c r="W32" s="102" t="s">
        <v>85</v>
      </c>
      <c r="X32" s="1"/>
    </row>
    <row r="33" ht="11.25" customHeight="1">
      <c r="A33" s="117" t="s">
        <v>315</v>
      </c>
      <c r="B33" s="117" t="s">
        <v>316</v>
      </c>
      <c r="C33" s="118" t="s">
        <v>52</v>
      </c>
      <c r="D33" s="117" t="s">
        <v>317</v>
      </c>
      <c r="E33" s="118" t="s">
        <v>318</v>
      </c>
      <c r="F33" s="118" t="s">
        <v>307</v>
      </c>
      <c r="G33" s="118" t="s">
        <v>319</v>
      </c>
      <c r="H33" s="126" t="s">
        <v>320</v>
      </c>
      <c r="I33" s="126" t="s">
        <v>321</v>
      </c>
      <c r="J33" s="117" t="s">
        <v>322</v>
      </c>
      <c r="K33" s="117" t="s">
        <v>323</v>
      </c>
      <c r="L33" s="127" t="s">
        <v>324</v>
      </c>
      <c r="M33" s="101" t="s">
        <v>325</v>
      </c>
      <c r="N33" s="101" t="s">
        <v>165</v>
      </c>
      <c r="O33" s="101">
        <v>9.0</v>
      </c>
      <c r="P33" s="123">
        <v>2.0</v>
      </c>
      <c r="Q33" s="123">
        <v>9.0</v>
      </c>
      <c r="R33" s="128">
        <v>1500.0</v>
      </c>
      <c r="S33" s="129"/>
      <c r="T33" s="85"/>
      <c r="U33" s="85"/>
      <c r="V33" s="6">
        <v>166.666666666667</v>
      </c>
      <c r="W33" s="102" t="s">
        <v>85</v>
      </c>
      <c r="X33" s="1"/>
    </row>
    <row r="34" ht="11.25" customHeight="1">
      <c r="A34" s="93" t="s">
        <v>326</v>
      </c>
      <c r="B34" s="101" t="s">
        <v>327</v>
      </c>
      <c r="C34" s="118" t="s">
        <v>52</v>
      </c>
      <c r="D34" s="101" t="s">
        <v>328</v>
      </c>
      <c r="E34" s="101" t="s">
        <v>329</v>
      </c>
      <c r="F34" s="101" t="s">
        <v>330</v>
      </c>
      <c r="G34" s="101" t="s">
        <v>331</v>
      </c>
      <c r="H34" s="126" t="s">
        <v>332</v>
      </c>
      <c r="I34" s="126" t="s">
        <v>333</v>
      </c>
      <c r="J34" s="93" t="s">
        <v>334</v>
      </c>
      <c r="K34" s="93" t="s">
        <v>335</v>
      </c>
      <c r="L34" s="130" t="s">
        <v>336</v>
      </c>
      <c r="M34" s="131">
        <v>45597.0</v>
      </c>
      <c r="N34" s="101" t="s">
        <v>198</v>
      </c>
      <c r="O34" s="101">
        <v>10.0</v>
      </c>
      <c r="P34" s="123">
        <v>2.0</v>
      </c>
      <c r="Q34" s="123">
        <v>10.0</v>
      </c>
      <c r="R34" s="128">
        <v>1000.0</v>
      </c>
      <c r="S34" s="129"/>
      <c r="T34" s="85"/>
      <c r="U34" s="85"/>
      <c r="V34" s="6">
        <v>100.0</v>
      </c>
      <c r="W34" s="102" t="s">
        <v>85</v>
      </c>
      <c r="X34" s="1"/>
    </row>
    <row r="35" ht="11.25" customHeight="1">
      <c r="A35" s="93" t="s">
        <v>337</v>
      </c>
      <c r="B35" s="101" t="s">
        <v>338</v>
      </c>
      <c r="C35" s="118" t="s">
        <v>52</v>
      </c>
      <c r="D35" s="101" t="s">
        <v>339</v>
      </c>
      <c r="E35" s="101" t="s">
        <v>318</v>
      </c>
      <c r="F35" s="101" t="s">
        <v>340</v>
      </c>
      <c r="G35" s="130" t="s">
        <v>341</v>
      </c>
      <c r="H35" s="93" t="s">
        <v>342</v>
      </c>
      <c r="I35" s="93"/>
      <c r="J35" s="93" t="s">
        <v>343</v>
      </c>
      <c r="K35" s="93" t="s">
        <v>344</v>
      </c>
      <c r="L35" s="97">
        <v>822.0</v>
      </c>
      <c r="M35" s="101" t="s">
        <v>345</v>
      </c>
      <c r="N35" s="101" t="s">
        <v>165</v>
      </c>
      <c r="O35" s="101">
        <v>10.0</v>
      </c>
      <c r="P35" s="123">
        <v>2.0</v>
      </c>
      <c r="Q35" s="123">
        <v>12.0</v>
      </c>
      <c r="R35" s="128">
        <v>1500.0</v>
      </c>
      <c r="S35" s="129"/>
      <c r="T35" s="85"/>
      <c r="U35" s="85"/>
      <c r="V35" s="6">
        <v>150.0</v>
      </c>
      <c r="W35" s="102" t="s">
        <v>85</v>
      </c>
      <c r="X35" s="1"/>
    </row>
    <row r="36" ht="11.25" customHeight="1">
      <c r="A36" s="93" t="s">
        <v>346</v>
      </c>
      <c r="B36" s="101" t="s">
        <v>347</v>
      </c>
      <c r="C36" s="118" t="s">
        <v>52</v>
      </c>
      <c r="D36" s="101" t="s">
        <v>305</v>
      </c>
      <c r="E36" s="101" t="s">
        <v>306</v>
      </c>
      <c r="F36" s="101" t="s">
        <v>348</v>
      </c>
      <c r="G36" s="118" t="s">
        <v>308</v>
      </c>
      <c r="H36" s="126" t="s">
        <v>349</v>
      </c>
      <c r="I36" s="93" t="s">
        <v>350</v>
      </c>
      <c r="J36" s="93" t="s">
        <v>351</v>
      </c>
      <c r="K36" s="93" t="s">
        <v>352</v>
      </c>
      <c r="L36" s="130"/>
      <c r="M36" s="131">
        <v>45352.0</v>
      </c>
      <c r="N36" s="101" t="s">
        <v>165</v>
      </c>
      <c r="O36" s="101">
        <v>3.0</v>
      </c>
      <c r="P36" s="123">
        <v>3.0</v>
      </c>
      <c r="Q36" s="123">
        <v>3.0</v>
      </c>
      <c r="R36" s="128">
        <v>1500.0</v>
      </c>
      <c r="S36" s="129"/>
      <c r="T36" s="85"/>
      <c r="U36" s="85"/>
      <c r="V36" s="6">
        <v>500.0</v>
      </c>
      <c r="W36" s="102" t="s">
        <v>85</v>
      </c>
      <c r="X36" s="1"/>
    </row>
    <row r="37" ht="11.25" customHeight="1">
      <c r="A37" s="93" t="s">
        <v>353</v>
      </c>
      <c r="B37" s="101" t="s">
        <v>354</v>
      </c>
      <c r="C37" s="118" t="s">
        <v>52</v>
      </c>
      <c r="D37" s="101"/>
      <c r="E37" s="101"/>
      <c r="F37" s="101"/>
      <c r="G37" s="101"/>
      <c r="H37" s="126" t="s">
        <v>355</v>
      </c>
      <c r="I37" s="126" t="s">
        <v>356</v>
      </c>
      <c r="J37" s="93" t="s">
        <v>357</v>
      </c>
      <c r="K37" s="93" t="s">
        <v>358</v>
      </c>
      <c r="L37" s="130"/>
      <c r="M37" s="101"/>
      <c r="N37" s="101"/>
      <c r="O37" s="101">
        <v>2.0</v>
      </c>
      <c r="P37" s="123">
        <v>2.0</v>
      </c>
      <c r="Q37" s="123">
        <v>2.0</v>
      </c>
      <c r="R37" s="128">
        <v>200.0</v>
      </c>
      <c r="S37" s="132" t="s">
        <v>359</v>
      </c>
      <c r="T37" s="85" t="s">
        <v>360</v>
      </c>
      <c r="U37" s="85" t="s">
        <v>361</v>
      </c>
      <c r="V37" s="6">
        <v>100.0</v>
      </c>
      <c r="W37" s="102" t="s">
        <v>85</v>
      </c>
      <c r="X37" s="1"/>
    </row>
    <row r="38" ht="11.25" customHeight="1">
      <c r="A38" s="74" t="s">
        <v>362</v>
      </c>
      <c r="B38" s="74" t="s">
        <v>363</v>
      </c>
      <c r="C38" s="75" t="s">
        <v>52</v>
      </c>
      <c r="D38" s="74" t="s">
        <v>364</v>
      </c>
      <c r="E38" s="76">
        <v>17.0</v>
      </c>
      <c r="F38" s="77">
        <v>6.0</v>
      </c>
      <c r="G38" s="75" t="s">
        <v>308</v>
      </c>
      <c r="H38" s="78" t="s">
        <v>365</v>
      </c>
      <c r="I38" s="78" t="s">
        <v>366</v>
      </c>
      <c r="J38" s="79" t="s">
        <v>367</v>
      </c>
      <c r="K38" s="79" t="s">
        <v>368</v>
      </c>
      <c r="L38" s="80" t="s">
        <v>369</v>
      </c>
      <c r="M38" s="81">
        <v>2024.0</v>
      </c>
      <c r="N38" s="81" t="s">
        <v>165</v>
      </c>
      <c r="O38" s="81">
        <v>6.0</v>
      </c>
      <c r="P38" s="82">
        <v>3.0</v>
      </c>
      <c r="Q38" s="82">
        <v>6.0</v>
      </c>
      <c r="R38" s="83">
        <v>1500.0</v>
      </c>
      <c r="S38" s="84"/>
      <c r="T38" s="85"/>
      <c r="U38" s="85"/>
      <c r="V38" s="7">
        <v>250.0</v>
      </c>
      <c r="W38" s="102" t="s">
        <v>87</v>
      </c>
      <c r="X38" s="1"/>
    </row>
    <row r="39" ht="11.25" customHeight="1">
      <c r="A39" s="74" t="s">
        <v>370</v>
      </c>
      <c r="B39" s="74" t="s">
        <v>371</v>
      </c>
      <c r="C39" s="75" t="s">
        <v>89</v>
      </c>
      <c r="D39" s="75" t="s">
        <v>372</v>
      </c>
      <c r="E39" s="76">
        <v>8.0</v>
      </c>
      <c r="F39" s="77">
        <v>12.0</v>
      </c>
      <c r="G39" s="77" t="s">
        <v>373</v>
      </c>
      <c r="H39" s="121" t="s">
        <v>374</v>
      </c>
      <c r="I39" s="105" t="s">
        <v>375</v>
      </c>
      <c r="J39" s="79" t="s">
        <v>376</v>
      </c>
      <c r="K39" s="79" t="s">
        <v>377</v>
      </c>
      <c r="L39" s="80"/>
      <c r="M39" s="81">
        <v>2024.0</v>
      </c>
      <c r="N39" s="81" t="s">
        <v>165</v>
      </c>
      <c r="O39" s="81">
        <v>3.0</v>
      </c>
      <c r="P39" s="82">
        <v>3.0</v>
      </c>
      <c r="Q39" s="82">
        <v>3.0</v>
      </c>
      <c r="R39" s="133">
        <v>1500.0</v>
      </c>
      <c r="S39" s="134"/>
      <c r="T39" s="135"/>
      <c r="U39" s="135"/>
      <c r="V39" s="51">
        <v>500.0</v>
      </c>
      <c r="W39" s="136" t="s">
        <v>90</v>
      </c>
      <c r="X39" s="1"/>
    </row>
    <row r="40" ht="11.25" customHeight="1">
      <c r="A40" s="74" t="s">
        <v>370</v>
      </c>
      <c r="B40" s="74" t="s">
        <v>371</v>
      </c>
      <c r="C40" s="75" t="s">
        <v>89</v>
      </c>
      <c r="D40" s="75" t="s">
        <v>372</v>
      </c>
      <c r="E40" s="76">
        <v>8.0</v>
      </c>
      <c r="F40" s="77">
        <v>12.0</v>
      </c>
      <c r="G40" s="77" t="s">
        <v>373</v>
      </c>
      <c r="H40" s="121" t="s">
        <v>374</v>
      </c>
      <c r="I40" s="105" t="s">
        <v>375</v>
      </c>
      <c r="J40" s="79" t="s">
        <v>376</v>
      </c>
      <c r="K40" s="79" t="s">
        <v>377</v>
      </c>
      <c r="L40" s="80"/>
      <c r="M40" s="81">
        <v>2024.0</v>
      </c>
      <c r="N40" s="81" t="s">
        <v>165</v>
      </c>
      <c r="O40" s="81">
        <v>3.0</v>
      </c>
      <c r="P40" s="82">
        <v>3.0</v>
      </c>
      <c r="Q40" s="82">
        <v>3.0</v>
      </c>
      <c r="R40" s="83">
        <v>1500.0</v>
      </c>
      <c r="S40" s="84"/>
      <c r="T40" s="85"/>
      <c r="U40" s="85"/>
      <c r="V40" s="86">
        <v>500.0</v>
      </c>
      <c r="W40" s="136" t="s">
        <v>93</v>
      </c>
      <c r="X40" s="1"/>
    </row>
    <row r="41" ht="11.25" customHeight="1">
      <c r="A41" s="74" t="s">
        <v>378</v>
      </c>
      <c r="B41" s="74" t="s">
        <v>379</v>
      </c>
      <c r="C41" s="75" t="s">
        <v>89</v>
      </c>
      <c r="D41" s="74" t="s">
        <v>380</v>
      </c>
      <c r="E41" s="75">
        <v>16.0</v>
      </c>
      <c r="F41" s="75">
        <v>4.0</v>
      </c>
      <c r="G41" s="1" t="s">
        <v>273</v>
      </c>
      <c r="H41" s="95" t="s">
        <v>381</v>
      </c>
      <c r="I41" s="95" t="s">
        <v>382</v>
      </c>
      <c r="J41" s="137" t="s">
        <v>383</v>
      </c>
      <c r="K41" s="74" t="s">
        <v>384</v>
      </c>
      <c r="L41" s="89" t="s">
        <v>385</v>
      </c>
      <c r="M41" s="81">
        <v>2024.0</v>
      </c>
      <c r="N41" s="81" t="s">
        <v>386</v>
      </c>
      <c r="O41" s="81">
        <v>7.0</v>
      </c>
      <c r="P41" s="82">
        <v>4.0</v>
      </c>
      <c r="Q41" s="82">
        <v>7.0</v>
      </c>
      <c r="R41" s="90">
        <v>300.0</v>
      </c>
      <c r="S41" s="91"/>
      <c r="T41" s="85"/>
      <c r="U41" s="85"/>
      <c r="V41" s="86">
        <v>42.85</v>
      </c>
      <c r="W41" s="136" t="s">
        <v>93</v>
      </c>
      <c r="X41" s="1"/>
    </row>
    <row r="42" ht="11.25" customHeight="1">
      <c r="A42" s="74" t="s">
        <v>387</v>
      </c>
      <c r="B42" s="138" t="s">
        <v>388</v>
      </c>
      <c r="C42" s="75" t="s">
        <v>89</v>
      </c>
      <c r="D42" s="74" t="s">
        <v>389</v>
      </c>
      <c r="E42" s="75">
        <v>9.0</v>
      </c>
      <c r="F42" s="75">
        <v>2.0</v>
      </c>
      <c r="G42" s="75" t="s">
        <v>390</v>
      </c>
      <c r="H42" s="88" t="s">
        <v>391</v>
      </c>
      <c r="I42" s="88" t="s">
        <v>392</v>
      </c>
      <c r="J42" s="74" t="s">
        <v>393</v>
      </c>
      <c r="K42" s="74" t="s">
        <v>394</v>
      </c>
      <c r="L42" s="89"/>
      <c r="M42" s="81">
        <v>2024.0</v>
      </c>
      <c r="N42" s="81"/>
      <c r="O42" s="81">
        <v>3.0</v>
      </c>
      <c r="P42" s="82">
        <v>3.0</v>
      </c>
      <c r="Q42" s="82">
        <v>3.0</v>
      </c>
      <c r="R42" s="90">
        <v>200.0</v>
      </c>
      <c r="S42" s="91"/>
      <c r="T42" s="85"/>
      <c r="U42" s="85"/>
      <c r="V42" s="86">
        <v>66.0</v>
      </c>
      <c r="W42" s="136" t="s">
        <v>95</v>
      </c>
      <c r="X42" s="1"/>
    </row>
    <row r="43" ht="11.25" customHeight="1">
      <c r="A43" s="74" t="s">
        <v>395</v>
      </c>
      <c r="B43" s="74" t="s">
        <v>396</v>
      </c>
      <c r="C43" s="75" t="s">
        <v>89</v>
      </c>
      <c r="D43" s="74" t="s">
        <v>397</v>
      </c>
      <c r="E43" s="76">
        <v>12.0</v>
      </c>
      <c r="F43" s="77">
        <v>1.0</v>
      </c>
      <c r="G43" s="75" t="s">
        <v>398</v>
      </c>
      <c r="H43" s="78" t="s">
        <v>399</v>
      </c>
      <c r="I43" s="105" t="s">
        <v>400</v>
      </c>
      <c r="J43" s="79" t="s">
        <v>401</v>
      </c>
      <c r="K43" s="79" t="s">
        <v>402</v>
      </c>
      <c r="L43" s="80"/>
      <c r="M43" s="81">
        <v>2024.0</v>
      </c>
      <c r="N43" s="81" t="s">
        <v>165</v>
      </c>
      <c r="O43" s="81">
        <v>10.0</v>
      </c>
      <c r="P43" s="82">
        <v>1.0</v>
      </c>
      <c r="Q43" s="82">
        <v>10.0</v>
      </c>
      <c r="R43" s="83">
        <v>1500.0</v>
      </c>
      <c r="S43" s="84"/>
      <c r="T43" s="85"/>
      <c r="U43" s="85"/>
      <c r="V43" s="86">
        <v>150.0</v>
      </c>
      <c r="W43" s="136" t="s">
        <v>95</v>
      </c>
      <c r="X43" s="1"/>
    </row>
    <row r="44" ht="11.25" customHeight="1">
      <c r="A44" s="95" t="s">
        <v>403</v>
      </c>
      <c r="B44" s="81" t="s">
        <v>404</v>
      </c>
      <c r="C44" s="75" t="s">
        <v>89</v>
      </c>
      <c r="D44" s="81" t="s">
        <v>405</v>
      </c>
      <c r="E44" s="81">
        <v>14.0</v>
      </c>
      <c r="F44" s="81">
        <v>2.0</v>
      </c>
      <c r="G44" s="81" t="s">
        <v>406</v>
      </c>
      <c r="H44" s="88" t="s">
        <v>407</v>
      </c>
      <c r="I44" s="88" t="s">
        <v>408</v>
      </c>
      <c r="J44" s="95" t="s">
        <v>409</v>
      </c>
      <c r="K44" s="95" t="s">
        <v>410</v>
      </c>
      <c r="L44" s="94"/>
      <c r="M44" s="81">
        <v>2024.0</v>
      </c>
      <c r="N44" s="81" t="s">
        <v>411</v>
      </c>
      <c r="O44" s="81">
        <v>7.0</v>
      </c>
      <c r="P44" s="82">
        <v>6.0</v>
      </c>
      <c r="Q44" s="82">
        <v>7.0</v>
      </c>
      <c r="R44" s="90">
        <v>300.0</v>
      </c>
      <c r="S44" s="91"/>
      <c r="T44" s="85"/>
      <c r="U44" s="85"/>
      <c r="V44" s="86">
        <v>42.0</v>
      </c>
      <c r="W44" s="136" t="s">
        <v>95</v>
      </c>
      <c r="X44" s="1"/>
    </row>
    <row r="45" ht="11.25" customHeight="1">
      <c r="A45" s="95" t="s">
        <v>412</v>
      </c>
      <c r="B45" s="81" t="s">
        <v>413</v>
      </c>
      <c r="C45" s="75" t="s">
        <v>89</v>
      </c>
      <c r="D45" s="81" t="s">
        <v>414</v>
      </c>
      <c r="E45" s="81">
        <v>12.0</v>
      </c>
      <c r="F45" s="81">
        <v>3.0</v>
      </c>
      <c r="G45" s="81" t="s">
        <v>415</v>
      </c>
      <c r="H45" s="88" t="s">
        <v>416</v>
      </c>
      <c r="I45" s="88" t="s">
        <v>417</v>
      </c>
      <c r="J45" s="95" t="s">
        <v>418</v>
      </c>
      <c r="K45" s="95" t="s">
        <v>419</v>
      </c>
      <c r="L45" s="94"/>
      <c r="M45" s="81">
        <v>2024.0</v>
      </c>
      <c r="N45" s="81" t="s">
        <v>198</v>
      </c>
      <c r="O45" s="81">
        <v>8.0</v>
      </c>
      <c r="P45" s="82">
        <v>7.0</v>
      </c>
      <c r="Q45" s="82">
        <v>8.0</v>
      </c>
      <c r="R45" s="90">
        <v>300.0</v>
      </c>
      <c r="S45" s="91"/>
      <c r="T45" s="85"/>
      <c r="U45" s="85"/>
      <c r="V45" s="86">
        <v>37.0</v>
      </c>
      <c r="W45" s="136" t="s">
        <v>95</v>
      </c>
      <c r="X45" s="1"/>
    </row>
    <row r="46" ht="11.25" customHeight="1">
      <c r="A46" s="95" t="s">
        <v>420</v>
      </c>
      <c r="B46" s="81" t="s">
        <v>421</v>
      </c>
      <c r="C46" s="75" t="s">
        <v>89</v>
      </c>
      <c r="D46" s="81" t="s">
        <v>397</v>
      </c>
      <c r="E46" s="81">
        <v>12.0</v>
      </c>
      <c r="F46" s="81">
        <v>4.0</v>
      </c>
      <c r="G46" s="81" t="s">
        <v>398</v>
      </c>
      <c r="H46" s="88" t="s">
        <v>422</v>
      </c>
      <c r="I46" s="95"/>
      <c r="J46" s="95" t="s">
        <v>423</v>
      </c>
      <c r="K46" s="95" t="s">
        <v>424</v>
      </c>
      <c r="L46" s="94"/>
      <c r="M46" s="81">
        <v>2024.0</v>
      </c>
      <c r="N46" s="81" t="s">
        <v>165</v>
      </c>
      <c r="O46" s="81">
        <v>4.0</v>
      </c>
      <c r="P46" s="82">
        <v>4.0</v>
      </c>
      <c r="Q46" s="82">
        <v>4.0</v>
      </c>
      <c r="R46" s="90">
        <v>1500.0</v>
      </c>
      <c r="S46" s="91"/>
      <c r="T46" s="85"/>
      <c r="U46" s="85"/>
      <c r="V46" s="86">
        <v>375.0</v>
      </c>
      <c r="W46" s="136" t="s">
        <v>95</v>
      </c>
      <c r="X46" s="1"/>
    </row>
    <row r="47" ht="11.25" customHeight="1">
      <c r="A47" s="95" t="s">
        <v>425</v>
      </c>
      <c r="B47" s="81" t="s">
        <v>426</v>
      </c>
      <c r="C47" s="75" t="s">
        <v>89</v>
      </c>
      <c r="D47" s="81" t="s">
        <v>427</v>
      </c>
      <c r="E47" s="81">
        <v>12.0</v>
      </c>
      <c r="F47" s="81">
        <v>14.0</v>
      </c>
      <c r="G47" s="81" t="s">
        <v>428</v>
      </c>
      <c r="H47" s="88" t="s">
        <v>429</v>
      </c>
      <c r="I47" s="95"/>
      <c r="J47" s="95" t="s">
        <v>430</v>
      </c>
      <c r="K47" s="95" t="s">
        <v>431</v>
      </c>
      <c r="L47" s="94"/>
      <c r="M47" s="81">
        <v>2024.0</v>
      </c>
      <c r="N47" s="81" t="s">
        <v>198</v>
      </c>
      <c r="O47" s="81">
        <v>8.0</v>
      </c>
      <c r="P47" s="82">
        <v>7.0</v>
      </c>
      <c r="Q47" s="82">
        <v>8.0</v>
      </c>
      <c r="R47" s="90">
        <v>1000.0</v>
      </c>
      <c r="S47" s="91"/>
      <c r="T47" s="85"/>
      <c r="U47" s="85"/>
      <c r="V47" s="86">
        <v>125.0</v>
      </c>
      <c r="W47" s="136" t="s">
        <v>95</v>
      </c>
      <c r="X47" s="1"/>
    </row>
    <row r="48" ht="11.25" customHeight="1">
      <c r="A48" s="95" t="s">
        <v>432</v>
      </c>
      <c r="B48" s="81" t="s">
        <v>433</v>
      </c>
      <c r="C48" s="75" t="s">
        <v>89</v>
      </c>
      <c r="D48" s="81" t="s">
        <v>397</v>
      </c>
      <c r="E48" s="81">
        <v>12.0</v>
      </c>
      <c r="F48" s="81">
        <v>8.0</v>
      </c>
      <c r="G48" s="81" t="s">
        <v>398</v>
      </c>
      <c r="H48" s="88" t="s">
        <v>434</v>
      </c>
      <c r="I48" s="95"/>
      <c r="J48" s="95" t="s">
        <v>435</v>
      </c>
      <c r="K48" s="95" t="s">
        <v>436</v>
      </c>
      <c r="L48" s="94"/>
      <c r="M48" s="81">
        <v>2024.0</v>
      </c>
      <c r="N48" s="81" t="s">
        <v>165</v>
      </c>
      <c r="O48" s="81">
        <v>9.0</v>
      </c>
      <c r="P48" s="82">
        <v>1.0</v>
      </c>
      <c r="Q48" s="82">
        <v>9.0</v>
      </c>
      <c r="R48" s="90">
        <v>1500.0</v>
      </c>
      <c r="S48" s="91"/>
      <c r="T48" s="85"/>
      <c r="U48" s="85"/>
      <c r="V48" s="86">
        <v>166.0</v>
      </c>
      <c r="W48" s="136" t="s">
        <v>95</v>
      </c>
      <c r="X48" s="1"/>
    </row>
    <row r="49" ht="11.25" customHeight="1">
      <c r="A49" s="95" t="s">
        <v>437</v>
      </c>
      <c r="B49" s="81" t="s">
        <v>438</v>
      </c>
      <c r="C49" s="75" t="s">
        <v>89</v>
      </c>
      <c r="D49" s="81" t="s">
        <v>397</v>
      </c>
      <c r="E49" s="81">
        <v>12.0</v>
      </c>
      <c r="F49" s="81">
        <v>11.0</v>
      </c>
      <c r="G49" s="81" t="s">
        <v>398</v>
      </c>
      <c r="H49" s="88" t="s">
        <v>439</v>
      </c>
      <c r="I49" s="95"/>
      <c r="J49" s="95" t="s">
        <v>440</v>
      </c>
      <c r="K49" s="95" t="s">
        <v>441</v>
      </c>
      <c r="L49" s="94"/>
      <c r="M49" s="81">
        <v>2024.0</v>
      </c>
      <c r="N49" s="81" t="s">
        <v>165</v>
      </c>
      <c r="O49" s="81">
        <v>10.0</v>
      </c>
      <c r="P49" s="82">
        <v>1.0</v>
      </c>
      <c r="Q49" s="82">
        <v>10.0</v>
      </c>
      <c r="R49" s="90">
        <v>1500.0</v>
      </c>
      <c r="S49" s="91"/>
      <c r="T49" s="85"/>
      <c r="U49" s="85"/>
      <c r="V49" s="86">
        <v>150.0</v>
      </c>
      <c r="W49" s="136" t="s">
        <v>95</v>
      </c>
      <c r="X49" s="1"/>
    </row>
    <row r="50" ht="11.25" customHeight="1">
      <c r="A50" s="95" t="s">
        <v>442</v>
      </c>
      <c r="B50" s="81" t="s">
        <v>443</v>
      </c>
      <c r="C50" s="75" t="s">
        <v>89</v>
      </c>
      <c r="D50" s="81" t="s">
        <v>427</v>
      </c>
      <c r="E50" s="81">
        <v>12.0</v>
      </c>
      <c r="F50" s="81">
        <v>23.0</v>
      </c>
      <c r="G50" s="81" t="s">
        <v>428</v>
      </c>
      <c r="H50" s="88" t="s">
        <v>444</v>
      </c>
      <c r="I50" s="95"/>
      <c r="J50" s="95" t="s">
        <v>445</v>
      </c>
      <c r="K50" s="95" t="s">
        <v>446</v>
      </c>
      <c r="L50" s="94"/>
      <c r="M50" s="81">
        <v>2024.0</v>
      </c>
      <c r="N50" s="81" t="s">
        <v>198</v>
      </c>
      <c r="O50" s="81">
        <v>8.0</v>
      </c>
      <c r="P50" s="82">
        <v>6.0</v>
      </c>
      <c r="Q50" s="82">
        <v>8.0</v>
      </c>
      <c r="R50" s="90">
        <v>1000.0</v>
      </c>
      <c r="S50" s="91"/>
      <c r="T50" s="85"/>
      <c r="U50" s="85"/>
      <c r="V50" s="86">
        <v>125.0</v>
      </c>
      <c r="W50" s="136" t="s">
        <v>95</v>
      </c>
      <c r="X50" s="1"/>
    </row>
    <row r="51" ht="11.25" customHeight="1">
      <c r="A51" s="95" t="s">
        <v>447</v>
      </c>
      <c r="B51" s="81" t="s">
        <v>448</v>
      </c>
      <c r="C51" s="75" t="s">
        <v>89</v>
      </c>
      <c r="D51" s="81" t="s">
        <v>449</v>
      </c>
      <c r="E51" s="81">
        <v>97.0</v>
      </c>
      <c r="F51" s="81">
        <v>3.0</v>
      </c>
      <c r="G51" s="81">
        <v>2.6020807E7</v>
      </c>
      <c r="H51" s="88" t="s">
        <v>450</v>
      </c>
      <c r="I51" s="88" t="s">
        <v>451</v>
      </c>
      <c r="J51" s="88" t="s">
        <v>452</v>
      </c>
      <c r="K51" s="95"/>
      <c r="L51" s="94"/>
      <c r="M51" s="81">
        <v>2024.0</v>
      </c>
      <c r="N51" s="81" t="s">
        <v>242</v>
      </c>
      <c r="O51" s="81">
        <v>4.0</v>
      </c>
      <c r="P51" s="82">
        <v>4.0</v>
      </c>
      <c r="Q51" s="82">
        <v>4.0</v>
      </c>
      <c r="R51" s="90">
        <v>300.0</v>
      </c>
      <c r="S51" s="91"/>
      <c r="T51" s="85"/>
      <c r="U51" s="85"/>
      <c r="V51" s="86">
        <v>75.0</v>
      </c>
      <c r="W51" s="136" t="s">
        <v>95</v>
      </c>
      <c r="X51" s="1"/>
    </row>
    <row r="52" ht="11.25" customHeight="1">
      <c r="A52" s="75" t="s">
        <v>453</v>
      </c>
      <c r="B52" s="75" t="s">
        <v>454</v>
      </c>
      <c r="C52" s="75" t="s">
        <v>89</v>
      </c>
      <c r="D52" s="75" t="s">
        <v>455</v>
      </c>
      <c r="E52" s="75">
        <v>15.0</v>
      </c>
      <c r="F52" s="75">
        <v>11.0</v>
      </c>
      <c r="G52" s="75" t="s">
        <v>456</v>
      </c>
      <c r="H52" s="75" t="s">
        <v>457</v>
      </c>
      <c r="I52" s="75" t="s">
        <v>458</v>
      </c>
      <c r="J52" s="75" t="s">
        <v>459</v>
      </c>
      <c r="K52" s="75" t="s">
        <v>460</v>
      </c>
      <c r="L52" s="75" t="s">
        <v>461</v>
      </c>
      <c r="M52" s="75" t="s">
        <v>462</v>
      </c>
      <c r="N52" s="75" t="s">
        <v>386</v>
      </c>
      <c r="O52" s="75">
        <v>2.0</v>
      </c>
      <c r="P52" s="82">
        <v>2.0</v>
      </c>
      <c r="Q52" s="82">
        <v>2.0</v>
      </c>
      <c r="R52" s="83">
        <v>300.0</v>
      </c>
      <c r="S52" s="84"/>
      <c r="T52" s="85"/>
      <c r="U52" s="85"/>
      <c r="V52" s="86">
        <v>150.0</v>
      </c>
      <c r="W52" s="136" t="s">
        <v>99</v>
      </c>
      <c r="X52" s="1"/>
    </row>
    <row r="53" ht="11.25" customHeight="1">
      <c r="A53" s="75" t="s">
        <v>463</v>
      </c>
      <c r="B53" s="75" t="s">
        <v>464</v>
      </c>
      <c r="C53" s="75" t="s">
        <v>89</v>
      </c>
      <c r="D53" s="97" t="s">
        <v>465</v>
      </c>
      <c r="E53" s="75" t="s">
        <v>466</v>
      </c>
      <c r="F53" s="75">
        <v>2.0</v>
      </c>
      <c r="G53" s="75" t="s">
        <v>467</v>
      </c>
      <c r="H53" s="97" t="s">
        <v>468</v>
      </c>
      <c r="I53" s="139" t="s">
        <v>469</v>
      </c>
      <c r="J53" s="75" t="s">
        <v>470</v>
      </c>
      <c r="K53" s="75" t="s">
        <v>471</v>
      </c>
      <c r="L53" s="89" t="s">
        <v>472</v>
      </c>
      <c r="M53" s="81" t="s">
        <v>473</v>
      </c>
      <c r="N53" s="81" t="s">
        <v>165</v>
      </c>
      <c r="O53" s="81">
        <v>3.0</v>
      </c>
      <c r="P53" s="82">
        <v>2.0</v>
      </c>
      <c r="Q53" s="82">
        <v>3.0</v>
      </c>
      <c r="R53" s="90">
        <v>1500.0</v>
      </c>
      <c r="S53" s="91"/>
      <c r="T53" s="85"/>
      <c r="U53" s="85"/>
      <c r="V53" s="86">
        <v>500.0</v>
      </c>
      <c r="W53" s="136" t="s">
        <v>99</v>
      </c>
      <c r="X53" s="1"/>
    </row>
    <row r="54" ht="11.25" customHeight="1">
      <c r="A54" s="74" t="s">
        <v>474</v>
      </c>
      <c r="B54" s="74" t="s">
        <v>475</v>
      </c>
      <c r="C54" s="75" t="s">
        <v>89</v>
      </c>
      <c r="D54" s="74" t="s">
        <v>455</v>
      </c>
      <c r="E54" s="75" t="s">
        <v>476</v>
      </c>
      <c r="F54" s="81">
        <v>778.0</v>
      </c>
      <c r="G54" s="75" t="s">
        <v>456</v>
      </c>
      <c r="H54" s="93" t="s">
        <v>477</v>
      </c>
      <c r="I54" s="88" t="s">
        <v>478</v>
      </c>
      <c r="J54" s="140" t="s">
        <v>479</v>
      </c>
      <c r="K54" s="94" t="s">
        <v>480</v>
      </c>
      <c r="L54" s="94"/>
      <c r="M54" s="81">
        <v>2024.0</v>
      </c>
      <c r="N54" s="81" t="s">
        <v>386</v>
      </c>
      <c r="O54" s="81">
        <v>2.0</v>
      </c>
      <c r="P54" s="82">
        <v>2.0</v>
      </c>
      <c r="Q54" s="82">
        <v>2.0</v>
      </c>
      <c r="R54" s="82">
        <v>300.0</v>
      </c>
      <c r="S54" s="91"/>
      <c r="T54" s="85"/>
      <c r="U54" s="141"/>
      <c r="V54" s="142">
        <v>150.0</v>
      </c>
      <c r="W54" s="92" t="s">
        <v>100</v>
      </c>
      <c r="X54" s="1"/>
    </row>
    <row r="55" ht="11.25" customHeight="1">
      <c r="A55" s="74" t="s">
        <v>474</v>
      </c>
      <c r="B55" s="74" t="s">
        <v>475</v>
      </c>
      <c r="C55" s="75" t="s">
        <v>89</v>
      </c>
      <c r="D55" s="74" t="s">
        <v>455</v>
      </c>
      <c r="E55" s="75" t="s">
        <v>476</v>
      </c>
      <c r="F55" s="81">
        <v>778.0</v>
      </c>
      <c r="G55" s="75" t="s">
        <v>456</v>
      </c>
      <c r="H55" s="93" t="s">
        <v>477</v>
      </c>
      <c r="I55" s="88" t="s">
        <v>478</v>
      </c>
      <c r="J55" s="140" t="s">
        <v>479</v>
      </c>
      <c r="K55" s="94" t="s">
        <v>480</v>
      </c>
      <c r="L55" s="94"/>
      <c r="M55" s="81">
        <v>2024.0</v>
      </c>
      <c r="N55" s="81" t="s">
        <v>386</v>
      </c>
      <c r="O55" s="81">
        <v>2.0</v>
      </c>
      <c r="P55" s="82">
        <v>2.0</v>
      </c>
      <c r="Q55" s="82">
        <v>2.0</v>
      </c>
      <c r="R55" s="82">
        <v>300.0</v>
      </c>
      <c r="S55" s="91"/>
      <c r="T55" s="85"/>
      <c r="U55" s="141"/>
      <c r="V55" s="142">
        <v>150.0</v>
      </c>
      <c r="W55" s="92" t="s">
        <v>481</v>
      </c>
      <c r="X55" s="1"/>
    </row>
    <row r="56" ht="11.25" customHeight="1">
      <c r="A56" s="74" t="s">
        <v>370</v>
      </c>
      <c r="B56" s="74" t="s">
        <v>371</v>
      </c>
      <c r="C56" s="75" t="s">
        <v>89</v>
      </c>
      <c r="D56" s="75" t="s">
        <v>372</v>
      </c>
      <c r="E56" s="76">
        <v>8.0</v>
      </c>
      <c r="F56" s="77">
        <v>12.0</v>
      </c>
      <c r="G56" s="77" t="s">
        <v>373</v>
      </c>
      <c r="H56" s="121" t="s">
        <v>374</v>
      </c>
      <c r="I56" s="78" t="s">
        <v>375</v>
      </c>
      <c r="J56" s="79" t="s">
        <v>376</v>
      </c>
      <c r="K56" s="79" t="s">
        <v>377</v>
      </c>
      <c r="L56" s="80"/>
      <c r="M56" s="81">
        <v>2024.0</v>
      </c>
      <c r="N56" s="81" t="s">
        <v>165</v>
      </c>
      <c r="O56" s="81">
        <v>3.0</v>
      </c>
      <c r="P56" s="82">
        <v>3.0</v>
      </c>
      <c r="Q56" s="82">
        <v>3.0</v>
      </c>
      <c r="R56" s="83">
        <v>1500.0</v>
      </c>
      <c r="S56" s="84"/>
      <c r="T56" s="85"/>
      <c r="U56" s="85"/>
      <c r="V56" s="86">
        <v>500.0</v>
      </c>
      <c r="W56" s="136" t="s">
        <v>102</v>
      </c>
      <c r="X56" s="1"/>
    </row>
    <row r="57" ht="11.25" customHeight="1">
      <c r="A57" s="74" t="s">
        <v>482</v>
      </c>
      <c r="B57" s="74" t="s">
        <v>483</v>
      </c>
      <c r="C57" s="75" t="s">
        <v>89</v>
      </c>
      <c r="D57" s="74" t="s">
        <v>484</v>
      </c>
      <c r="E57" s="76">
        <v>18.0</v>
      </c>
      <c r="F57" s="77">
        <v>2.0</v>
      </c>
      <c r="G57" s="75" t="s">
        <v>485</v>
      </c>
      <c r="H57" s="78" t="s">
        <v>486</v>
      </c>
      <c r="I57" s="78" t="s">
        <v>487</v>
      </c>
      <c r="J57" s="79" t="s">
        <v>488</v>
      </c>
      <c r="K57" s="79" t="s">
        <v>489</v>
      </c>
      <c r="L57" s="80" t="s">
        <v>490</v>
      </c>
      <c r="M57" s="81">
        <v>2024.0</v>
      </c>
      <c r="N57" s="81" t="s">
        <v>165</v>
      </c>
      <c r="O57" s="81">
        <v>3.0</v>
      </c>
      <c r="P57" s="82">
        <v>1.0</v>
      </c>
      <c r="Q57" s="82">
        <v>4.0</v>
      </c>
      <c r="R57" s="83">
        <v>1500.0</v>
      </c>
      <c r="S57" s="84"/>
      <c r="T57" s="85"/>
      <c r="U57" s="85"/>
      <c r="V57" s="101">
        <v>500.0</v>
      </c>
      <c r="W57" s="136" t="s">
        <v>103</v>
      </c>
      <c r="X57" s="1"/>
    </row>
    <row r="58" ht="11.25" customHeight="1">
      <c r="A58" s="74" t="s">
        <v>491</v>
      </c>
      <c r="B58" s="74" t="s">
        <v>492</v>
      </c>
      <c r="C58" s="75" t="s">
        <v>89</v>
      </c>
      <c r="D58" s="74" t="s">
        <v>493</v>
      </c>
      <c r="E58" s="75">
        <v>57.0</v>
      </c>
      <c r="F58" s="75">
        <v>1.0</v>
      </c>
      <c r="G58" s="75" t="s">
        <v>494</v>
      </c>
      <c r="H58" s="88" t="s">
        <v>495</v>
      </c>
      <c r="I58" s="88" t="s">
        <v>496</v>
      </c>
      <c r="J58" s="74" t="s">
        <v>497</v>
      </c>
      <c r="K58" s="74" t="s">
        <v>498</v>
      </c>
      <c r="L58" s="89" t="s">
        <v>499</v>
      </c>
      <c r="M58" s="81">
        <v>2024.0</v>
      </c>
      <c r="N58" s="81" t="s">
        <v>165</v>
      </c>
      <c r="O58" s="81">
        <v>3.0</v>
      </c>
      <c r="P58" s="82">
        <v>2.0</v>
      </c>
      <c r="Q58" s="82">
        <v>3.0</v>
      </c>
      <c r="R58" s="90">
        <v>1500.0</v>
      </c>
      <c r="S58" s="91"/>
      <c r="T58" s="85"/>
      <c r="U58" s="85"/>
      <c r="V58" s="86">
        <v>500.0</v>
      </c>
      <c r="W58" s="136" t="s">
        <v>103</v>
      </c>
      <c r="X58" s="1"/>
    </row>
    <row r="59" ht="11.25" customHeight="1">
      <c r="A59" s="74" t="s">
        <v>500</v>
      </c>
      <c r="B59" s="74" t="s">
        <v>501</v>
      </c>
      <c r="C59" s="75" t="s">
        <v>89</v>
      </c>
      <c r="D59" s="74" t="s">
        <v>502</v>
      </c>
      <c r="E59" s="75">
        <v>118.0</v>
      </c>
      <c r="F59" s="75">
        <v>3.0</v>
      </c>
      <c r="G59" s="75" t="s">
        <v>503</v>
      </c>
      <c r="H59" s="88" t="s">
        <v>504</v>
      </c>
      <c r="I59" s="88" t="s">
        <v>505</v>
      </c>
      <c r="J59" s="74" t="s">
        <v>506</v>
      </c>
      <c r="K59" s="74" t="s">
        <v>507</v>
      </c>
      <c r="L59" s="89" t="s">
        <v>508</v>
      </c>
      <c r="M59" s="81">
        <v>2024.0</v>
      </c>
      <c r="N59" s="81" t="s">
        <v>165</v>
      </c>
      <c r="O59" s="81">
        <v>3.0</v>
      </c>
      <c r="P59" s="82">
        <v>1.0</v>
      </c>
      <c r="Q59" s="82">
        <v>3.0</v>
      </c>
      <c r="R59" s="90">
        <v>1500.0</v>
      </c>
      <c r="S59" s="91"/>
      <c r="T59" s="85"/>
      <c r="U59" s="85"/>
      <c r="V59" s="86">
        <v>500.0</v>
      </c>
      <c r="W59" s="136" t="s">
        <v>103</v>
      </c>
      <c r="X59" s="1"/>
    </row>
    <row r="60" ht="11.25" customHeight="1">
      <c r="A60" s="74" t="s">
        <v>509</v>
      </c>
      <c r="B60" s="74" t="s">
        <v>510</v>
      </c>
      <c r="C60" s="75" t="s">
        <v>89</v>
      </c>
      <c r="D60" s="74" t="s">
        <v>511</v>
      </c>
      <c r="E60" s="75">
        <v>47.0</v>
      </c>
      <c r="F60" s="75">
        <v>18.0</v>
      </c>
      <c r="G60" s="75" t="s">
        <v>512</v>
      </c>
      <c r="H60" s="88" t="s">
        <v>513</v>
      </c>
      <c r="I60" s="88" t="s">
        <v>514</v>
      </c>
      <c r="J60" s="74" t="s">
        <v>515</v>
      </c>
      <c r="K60" s="74" t="s">
        <v>516</v>
      </c>
      <c r="L60" s="89" t="s">
        <v>517</v>
      </c>
      <c r="M60" s="81">
        <v>2024.0</v>
      </c>
      <c r="N60" s="81" t="s">
        <v>165</v>
      </c>
      <c r="O60" s="81">
        <v>2.0</v>
      </c>
      <c r="P60" s="82">
        <v>1.0</v>
      </c>
      <c r="Q60" s="82">
        <v>4.0</v>
      </c>
      <c r="R60" s="90">
        <v>1500.0</v>
      </c>
      <c r="S60" s="91"/>
      <c r="T60" s="85"/>
      <c r="U60" s="85"/>
      <c r="V60" s="86">
        <v>750.0</v>
      </c>
      <c r="W60" s="136" t="s">
        <v>103</v>
      </c>
      <c r="X60" s="1"/>
    </row>
    <row r="61" ht="11.25" customHeight="1">
      <c r="A61" s="74" t="s">
        <v>518</v>
      </c>
      <c r="B61" s="74" t="s">
        <v>519</v>
      </c>
      <c r="C61" s="75" t="s">
        <v>89</v>
      </c>
      <c r="D61" s="74" t="s">
        <v>520</v>
      </c>
      <c r="E61" s="75">
        <v>18.0</v>
      </c>
      <c r="F61" s="75">
        <v>2.0</v>
      </c>
      <c r="G61" s="75" t="s">
        <v>521</v>
      </c>
      <c r="H61" s="88" t="s">
        <v>522</v>
      </c>
      <c r="I61" s="88" t="s">
        <v>523</v>
      </c>
      <c r="J61" s="74" t="s">
        <v>524</v>
      </c>
      <c r="K61" s="74" t="s">
        <v>525</v>
      </c>
      <c r="L61" s="89" t="s">
        <v>526</v>
      </c>
      <c r="M61" s="81">
        <v>2024.0</v>
      </c>
      <c r="N61" s="81" t="s">
        <v>165</v>
      </c>
      <c r="O61" s="81">
        <v>1.0</v>
      </c>
      <c r="P61" s="82">
        <v>1.0</v>
      </c>
      <c r="Q61" s="82">
        <v>3.0</v>
      </c>
      <c r="R61" s="90">
        <v>1500.0</v>
      </c>
      <c r="S61" s="91"/>
      <c r="T61" s="85"/>
      <c r="U61" s="85"/>
      <c r="V61" s="101">
        <v>1500.0</v>
      </c>
      <c r="W61" s="136" t="s">
        <v>103</v>
      </c>
      <c r="X61" s="1"/>
    </row>
    <row r="62" ht="11.25" customHeight="1">
      <c r="A62" s="74" t="s">
        <v>527</v>
      </c>
      <c r="B62" s="74" t="s">
        <v>528</v>
      </c>
      <c r="C62" s="75" t="s">
        <v>89</v>
      </c>
      <c r="D62" s="74" t="s">
        <v>529</v>
      </c>
      <c r="E62" s="75">
        <v>14.0</v>
      </c>
      <c r="F62" s="75">
        <v>1.0</v>
      </c>
      <c r="G62" s="75" t="s">
        <v>530</v>
      </c>
      <c r="H62" s="88" t="s">
        <v>531</v>
      </c>
      <c r="I62" s="88" t="s">
        <v>532</v>
      </c>
      <c r="J62" s="74" t="s">
        <v>533</v>
      </c>
      <c r="K62" s="74" t="s">
        <v>534</v>
      </c>
      <c r="L62" s="89" t="s">
        <v>535</v>
      </c>
      <c r="M62" s="81">
        <v>2024.0</v>
      </c>
      <c r="N62" s="81" t="s">
        <v>165</v>
      </c>
      <c r="O62" s="81">
        <v>2.0</v>
      </c>
      <c r="P62" s="82">
        <v>1.0</v>
      </c>
      <c r="Q62" s="82">
        <v>4.0</v>
      </c>
      <c r="R62" s="90">
        <v>1500.0</v>
      </c>
      <c r="S62" s="91"/>
      <c r="T62" s="85"/>
      <c r="U62" s="85"/>
      <c r="V62" s="86">
        <v>750.0</v>
      </c>
      <c r="W62" s="136" t="s">
        <v>103</v>
      </c>
      <c r="X62" s="1"/>
    </row>
    <row r="63" ht="11.25" customHeight="1">
      <c r="A63" s="74" t="s">
        <v>536</v>
      </c>
      <c r="B63" s="74" t="s">
        <v>537</v>
      </c>
      <c r="C63" s="75" t="s">
        <v>89</v>
      </c>
      <c r="D63" s="74" t="s">
        <v>538</v>
      </c>
      <c r="E63" s="75">
        <v>172.0</v>
      </c>
      <c r="F63" s="75">
        <v>1.0</v>
      </c>
      <c r="G63" s="75" t="s">
        <v>539</v>
      </c>
      <c r="H63" s="88" t="s">
        <v>540</v>
      </c>
      <c r="I63" s="88" t="s">
        <v>541</v>
      </c>
      <c r="J63" s="74" t="s">
        <v>542</v>
      </c>
      <c r="K63" s="74" t="s">
        <v>543</v>
      </c>
      <c r="L63" s="89" t="s">
        <v>544</v>
      </c>
      <c r="M63" s="81">
        <v>2024.0</v>
      </c>
      <c r="N63" s="81" t="s">
        <v>386</v>
      </c>
      <c r="O63" s="81">
        <v>2.0</v>
      </c>
      <c r="P63" s="82">
        <v>1.0</v>
      </c>
      <c r="Q63" s="82">
        <v>3.0</v>
      </c>
      <c r="R63" s="90">
        <v>500.0</v>
      </c>
      <c r="S63" s="91"/>
      <c r="T63" s="85"/>
      <c r="U63" s="85"/>
      <c r="V63" s="86">
        <v>250.0</v>
      </c>
      <c r="W63" s="136" t="s">
        <v>103</v>
      </c>
      <c r="X63" s="1"/>
    </row>
    <row r="64" ht="11.25" customHeight="1">
      <c r="A64" s="74" t="s">
        <v>545</v>
      </c>
      <c r="B64" s="74" t="s">
        <v>546</v>
      </c>
      <c r="C64" s="75" t="s">
        <v>89</v>
      </c>
      <c r="D64" s="74" t="s">
        <v>547</v>
      </c>
      <c r="E64" s="75">
        <v>533.0</v>
      </c>
      <c r="F64" s="75">
        <v>2.0</v>
      </c>
      <c r="G64" s="75" t="s">
        <v>548</v>
      </c>
      <c r="H64" s="88" t="s">
        <v>549</v>
      </c>
      <c r="I64" s="88" t="s">
        <v>550</v>
      </c>
      <c r="J64" s="74" t="s">
        <v>551</v>
      </c>
      <c r="K64" s="74" t="s">
        <v>552</v>
      </c>
      <c r="L64" s="89" t="s">
        <v>553</v>
      </c>
      <c r="M64" s="81">
        <v>2024.0</v>
      </c>
      <c r="N64" s="81" t="s">
        <v>165</v>
      </c>
      <c r="O64" s="81">
        <v>2.0</v>
      </c>
      <c r="P64" s="82">
        <v>1.0</v>
      </c>
      <c r="Q64" s="82">
        <v>3.0</v>
      </c>
      <c r="R64" s="90">
        <v>1500.0</v>
      </c>
      <c r="S64" s="91"/>
      <c r="T64" s="85"/>
      <c r="U64" s="85"/>
      <c r="V64" s="86">
        <v>750.0</v>
      </c>
      <c r="W64" s="136" t="s">
        <v>103</v>
      </c>
      <c r="X64" s="1"/>
    </row>
    <row r="65" ht="11.25" customHeight="1">
      <c r="A65" s="74" t="s">
        <v>554</v>
      </c>
      <c r="B65" s="74" t="s">
        <v>528</v>
      </c>
      <c r="C65" s="75" t="s">
        <v>89</v>
      </c>
      <c r="D65" s="74" t="s">
        <v>555</v>
      </c>
      <c r="E65" s="75">
        <v>15.0</v>
      </c>
      <c r="F65" s="75">
        <v>1.0</v>
      </c>
      <c r="G65" s="75" t="s">
        <v>556</v>
      </c>
      <c r="H65" s="88" t="s">
        <v>557</v>
      </c>
      <c r="I65" s="88" t="s">
        <v>558</v>
      </c>
      <c r="J65" s="74" t="s">
        <v>559</v>
      </c>
      <c r="K65" s="74" t="s">
        <v>560</v>
      </c>
      <c r="L65" s="89" t="s">
        <v>561</v>
      </c>
      <c r="M65" s="81">
        <v>2024.0</v>
      </c>
      <c r="N65" s="81" t="s">
        <v>165</v>
      </c>
      <c r="O65" s="81">
        <v>2.0</v>
      </c>
      <c r="P65" s="82">
        <v>1.0</v>
      </c>
      <c r="Q65" s="82">
        <v>4.0</v>
      </c>
      <c r="R65" s="90">
        <v>1500.0</v>
      </c>
      <c r="S65" s="91"/>
      <c r="T65" s="85"/>
      <c r="U65" s="85"/>
      <c r="V65" s="86">
        <v>750.0</v>
      </c>
      <c r="W65" s="136" t="s">
        <v>103</v>
      </c>
      <c r="X65" s="1"/>
    </row>
    <row r="66" ht="11.25" customHeight="1">
      <c r="A66" s="74" t="s">
        <v>562</v>
      </c>
      <c r="B66" s="74" t="s">
        <v>563</v>
      </c>
      <c r="C66" s="75" t="s">
        <v>89</v>
      </c>
      <c r="D66" s="74" t="s">
        <v>564</v>
      </c>
      <c r="E66" s="75">
        <v>69.0</v>
      </c>
      <c r="F66" s="75">
        <v>4.0</v>
      </c>
      <c r="G66" s="75" t="s">
        <v>565</v>
      </c>
      <c r="H66" s="88" t="s">
        <v>566</v>
      </c>
      <c r="I66" s="88" t="s">
        <v>567</v>
      </c>
      <c r="J66" s="74" t="s">
        <v>568</v>
      </c>
      <c r="K66" s="74" t="s">
        <v>569</v>
      </c>
      <c r="L66" s="89" t="s">
        <v>570</v>
      </c>
      <c r="M66" s="81">
        <v>2024.0</v>
      </c>
      <c r="N66" s="81" t="s">
        <v>411</v>
      </c>
      <c r="O66" s="81">
        <v>1.0</v>
      </c>
      <c r="P66" s="82">
        <v>1.0</v>
      </c>
      <c r="Q66" s="82">
        <v>2.0</v>
      </c>
      <c r="R66" s="90">
        <v>300.0</v>
      </c>
      <c r="S66" s="91"/>
      <c r="T66" s="85"/>
      <c r="U66" s="85"/>
      <c r="V66" s="86">
        <v>300.0</v>
      </c>
      <c r="W66" s="136" t="s">
        <v>103</v>
      </c>
      <c r="X66" s="1"/>
    </row>
    <row r="67" ht="11.25" customHeight="1">
      <c r="A67" s="74" t="s">
        <v>571</v>
      </c>
      <c r="B67" s="74" t="s">
        <v>572</v>
      </c>
      <c r="C67" s="75" t="s">
        <v>89</v>
      </c>
      <c r="D67" s="74" t="s">
        <v>573</v>
      </c>
      <c r="E67" s="76">
        <v>9.0</v>
      </c>
      <c r="F67" s="77">
        <v>1.0</v>
      </c>
      <c r="G67" s="75" t="s">
        <v>574</v>
      </c>
      <c r="H67" s="78" t="s">
        <v>575</v>
      </c>
      <c r="I67" s="78" t="s">
        <v>576</v>
      </c>
      <c r="J67" s="79" t="s">
        <v>577</v>
      </c>
      <c r="K67" s="79" t="s">
        <v>578</v>
      </c>
      <c r="L67" s="80" t="s">
        <v>579</v>
      </c>
      <c r="M67" s="81">
        <v>2024.0</v>
      </c>
      <c r="N67" s="81" t="s">
        <v>165</v>
      </c>
      <c r="O67" s="81">
        <v>3.0</v>
      </c>
      <c r="P67" s="82">
        <v>2.0</v>
      </c>
      <c r="Q67" s="82">
        <v>4.0</v>
      </c>
      <c r="R67" s="83">
        <v>1500.0</v>
      </c>
      <c r="S67" s="84"/>
      <c r="T67" s="85"/>
      <c r="U67" s="85"/>
      <c r="V67" s="86">
        <v>500.0</v>
      </c>
      <c r="W67" s="136" t="s">
        <v>105</v>
      </c>
      <c r="X67" s="1"/>
    </row>
    <row r="68" ht="11.25" customHeight="1">
      <c r="A68" s="95" t="s">
        <v>580</v>
      </c>
      <c r="B68" s="81" t="s">
        <v>581</v>
      </c>
      <c r="C68" s="81" t="s">
        <v>89</v>
      </c>
      <c r="D68" s="81" t="s">
        <v>573</v>
      </c>
      <c r="E68" s="81">
        <v>9.0</v>
      </c>
      <c r="F68" s="81">
        <v>1.0</v>
      </c>
      <c r="G68" s="81" t="s">
        <v>582</v>
      </c>
      <c r="H68" s="88" t="s">
        <v>583</v>
      </c>
      <c r="I68" s="88" t="s">
        <v>576</v>
      </c>
      <c r="J68" s="95" t="s">
        <v>584</v>
      </c>
      <c r="K68" s="95" t="s">
        <v>578</v>
      </c>
      <c r="L68" s="94" t="s">
        <v>579</v>
      </c>
      <c r="M68" s="81">
        <v>2024.0</v>
      </c>
      <c r="N68" s="81" t="s">
        <v>585</v>
      </c>
      <c r="O68" s="81">
        <v>3.0</v>
      </c>
      <c r="P68" s="82">
        <v>2.0</v>
      </c>
      <c r="Q68" s="82">
        <v>4.0</v>
      </c>
      <c r="R68" s="90">
        <v>1500.0</v>
      </c>
      <c r="S68" s="91"/>
      <c r="T68" s="85"/>
      <c r="U68" s="85"/>
      <c r="V68" s="86">
        <v>500.0</v>
      </c>
      <c r="W68" s="136" t="s">
        <v>106</v>
      </c>
      <c r="X68" s="1"/>
    </row>
    <row r="69" ht="11.25" customHeight="1">
      <c r="A69" s="74" t="s">
        <v>586</v>
      </c>
      <c r="B69" s="74" t="s">
        <v>587</v>
      </c>
      <c r="C69" s="75" t="s">
        <v>89</v>
      </c>
      <c r="D69" s="74" t="s">
        <v>588</v>
      </c>
      <c r="E69" s="75">
        <v>138.0</v>
      </c>
      <c r="F69" s="75">
        <v>2.0</v>
      </c>
      <c r="G69" s="75" t="s">
        <v>589</v>
      </c>
      <c r="H69" s="88" t="s">
        <v>590</v>
      </c>
      <c r="I69" s="88" t="s">
        <v>591</v>
      </c>
      <c r="J69" s="74" t="s">
        <v>592</v>
      </c>
      <c r="K69" s="74" t="s">
        <v>593</v>
      </c>
      <c r="L69" s="89" t="s">
        <v>594</v>
      </c>
      <c r="M69" s="81">
        <v>2023.0</v>
      </c>
      <c r="N69" s="81" t="s">
        <v>595</v>
      </c>
      <c r="O69" s="81">
        <v>2.0</v>
      </c>
      <c r="P69" s="82">
        <v>1.0</v>
      </c>
      <c r="Q69" s="82">
        <v>5.0</v>
      </c>
      <c r="R69" s="90">
        <v>500.0</v>
      </c>
      <c r="S69" s="91"/>
      <c r="T69" s="85"/>
      <c r="U69" s="85"/>
      <c r="V69" s="86">
        <v>250.0</v>
      </c>
      <c r="W69" s="136" t="s">
        <v>106</v>
      </c>
      <c r="X69" s="1"/>
    </row>
    <row r="70" ht="11.25" customHeight="1">
      <c r="A70" s="74" t="s">
        <v>596</v>
      </c>
      <c r="B70" s="74" t="s">
        <v>597</v>
      </c>
      <c r="C70" s="75" t="s">
        <v>89</v>
      </c>
      <c r="D70" s="74" t="s">
        <v>598</v>
      </c>
      <c r="E70" s="76">
        <v>25.0</v>
      </c>
      <c r="F70" s="77">
        <v>2.0</v>
      </c>
      <c r="G70" s="75" t="s">
        <v>599</v>
      </c>
      <c r="H70" s="78" t="s">
        <v>600</v>
      </c>
      <c r="I70" s="78" t="s">
        <v>601</v>
      </c>
      <c r="J70" s="79" t="s">
        <v>602</v>
      </c>
      <c r="K70" s="143" t="s">
        <v>603</v>
      </c>
      <c r="L70" s="80" t="s">
        <v>604</v>
      </c>
      <c r="M70" s="81">
        <v>2024.0</v>
      </c>
      <c r="N70" s="81" t="s">
        <v>198</v>
      </c>
      <c r="O70" s="81">
        <v>1.0</v>
      </c>
      <c r="P70" s="82">
        <v>1.0</v>
      </c>
      <c r="Q70" s="82">
        <v>1.0</v>
      </c>
      <c r="R70" s="83">
        <v>1000.0</v>
      </c>
      <c r="S70" s="84"/>
      <c r="T70" s="85"/>
      <c r="U70" s="85"/>
      <c r="V70" s="101">
        <v>1000.0</v>
      </c>
      <c r="W70" s="136" t="s">
        <v>605</v>
      </c>
      <c r="X70" s="1"/>
    </row>
    <row r="71" ht="11.25" customHeight="1">
      <c r="A71" s="74" t="s">
        <v>606</v>
      </c>
      <c r="B71" s="74" t="s">
        <v>607</v>
      </c>
      <c r="C71" s="75" t="s">
        <v>89</v>
      </c>
      <c r="D71" s="74" t="s">
        <v>608</v>
      </c>
      <c r="E71" s="144">
        <v>393.0</v>
      </c>
      <c r="F71" s="77"/>
      <c r="G71" s="75" t="s">
        <v>609</v>
      </c>
      <c r="H71" s="78" t="s">
        <v>610</v>
      </c>
      <c r="I71" s="78" t="s">
        <v>611</v>
      </c>
      <c r="J71" s="79" t="s">
        <v>612</v>
      </c>
      <c r="K71" s="79"/>
      <c r="L71" s="80" t="s">
        <v>613</v>
      </c>
      <c r="M71" s="81">
        <v>2024.0</v>
      </c>
      <c r="N71" s="81" t="s">
        <v>614</v>
      </c>
      <c r="O71" s="81">
        <v>2.0</v>
      </c>
      <c r="P71" s="82">
        <v>1.0</v>
      </c>
      <c r="Q71" s="82">
        <v>2.0</v>
      </c>
      <c r="R71" s="83">
        <v>200.0</v>
      </c>
      <c r="S71" s="145" t="s">
        <v>615</v>
      </c>
      <c r="T71" s="93" t="s">
        <v>616</v>
      </c>
      <c r="U71" s="93" t="s">
        <v>617</v>
      </c>
      <c r="V71" s="101">
        <v>100.0</v>
      </c>
      <c r="W71" s="92" t="s">
        <v>618</v>
      </c>
      <c r="X71" s="1"/>
    </row>
    <row r="72" ht="11.25" customHeight="1">
      <c r="A72" s="100" t="s">
        <v>619</v>
      </c>
      <c r="B72" s="100" t="s">
        <v>620</v>
      </c>
      <c r="C72" s="100" t="s">
        <v>89</v>
      </c>
      <c r="D72" s="146" t="s">
        <v>621</v>
      </c>
      <c r="E72" s="75">
        <v>57.0</v>
      </c>
      <c r="F72" s="81">
        <v>1.0</v>
      </c>
      <c r="G72" s="147" t="s">
        <v>494</v>
      </c>
      <c r="H72" s="148" t="s">
        <v>622</v>
      </c>
      <c r="I72" s="88" t="s">
        <v>623</v>
      </c>
      <c r="J72" s="147" t="s">
        <v>624</v>
      </c>
      <c r="K72" s="147" t="s">
        <v>625</v>
      </c>
      <c r="L72" s="94" t="s">
        <v>626</v>
      </c>
      <c r="M72" s="81">
        <v>2024.0</v>
      </c>
      <c r="N72" s="81" t="s">
        <v>165</v>
      </c>
      <c r="O72" s="81">
        <v>2.0</v>
      </c>
      <c r="P72" s="81">
        <v>1.0</v>
      </c>
      <c r="Q72" s="82">
        <v>4.0</v>
      </c>
      <c r="R72" s="82">
        <v>1500.0</v>
      </c>
      <c r="S72" s="91"/>
      <c r="T72" s="85"/>
      <c r="U72" s="85"/>
      <c r="V72" s="51">
        <v>750.0</v>
      </c>
      <c r="W72" s="136" t="s">
        <v>112</v>
      </c>
      <c r="X72" s="1"/>
    </row>
    <row r="73" ht="11.25" customHeight="1">
      <c r="A73" s="100" t="s">
        <v>627</v>
      </c>
      <c r="B73" s="146" t="s">
        <v>628</v>
      </c>
      <c r="C73" s="100" t="s">
        <v>89</v>
      </c>
      <c r="D73" s="146" t="s">
        <v>621</v>
      </c>
      <c r="E73" s="75">
        <v>57.0</v>
      </c>
      <c r="F73" s="81">
        <v>1.0</v>
      </c>
      <c r="G73" s="147" t="s">
        <v>494</v>
      </c>
      <c r="H73" s="88" t="s">
        <v>629</v>
      </c>
      <c r="I73" s="88" t="s">
        <v>630</v>
      </c>
      <c r="J73" s="147" t="s">
        <v>631</v>
      </c>
      <c r="K73" s="147" t="s">
        <v>632</v>
      </c>
      <c r="L73" s="89" t="s">
        <v>633</v>
      </c>
      <c r="M73" s="81">
        <v>2024.0</v>
      </c>
      <c r="N73" s="81" t="s">
        <v>165</v>
      </c>
      <c r="O73" s="149">
        <v>1.0</v>
      </c>
      <c r="P73" s="82">
        <v>1.0</v>
      </c>
      <c r="Q73" s="82">
        <v>3.0</v>
      </c>
      <c r="R73" s="82">
        <v>1500.0</v>
      </c>
      <c r="S73" s="91"/>
      <c r="T73" s="85"/>
      <c r="U73" s="85"/>
      <c r="V73" s="51">
        <v>1500.0</v>
      </c>
      <c r="W73" s="136" t="s">
        <v>112</v>
      </c>
      <c r="X73" s="1"/>
    </row>
    <row r="74" ht="11.25" customHeight="1">
      <c r="A74" s="100" t="s">
        <v>634</v>
      </c>
      <c r="B74" s="147" t="s">
        <v>635</v>
      </c>
      <c r="C74" s="100" t="s">
        <v>89</v>
      </c>
      <c r="D74" s="100" t="s">
        <v>636</v>
      </c>
      <c r="E74" s="81">
        <v>42.0</v>
      </c>
      <c r="F74" s="81">
        <v>3.0</v>
      </c>
      <c r="G74" s="147" t="s">
        <v>637</v>
      </c>
      <c r="H74" s="88" t="s">
        <v>638</v>
      </c>
      <c r="I74" s="88" t="s">
        <v>639</v>
      </c>
      <c r="J74" s="147" t="s">
        <v>640</v>
      </c>
      <c r="K74" s="147" t="s">
        <v>641</v>
      </c>
      <c r="L74" s="147" t="s">
        <v>642</v>
      </c>
      <c r="M74" s="81">
        <v>2024.0</v>
      </c>
      <c r="N74" s="81" t="s">
        <v>411</v>
      </c>
      <c r="O74" s="81">
        <v>1.0</v>
      </c>
      <c r="P74" s="82">
        <v>1.0</v>
      </c>
      <c r="Q74" s="82">
        <v>3.0</v>
      </c>
      <c r="R74" s="82">
        <v>300.0</v>
      </c>
      <c r="S74" s="91"/>
      <c r="T74" s="85"/>
      <c r="U74" s="85"/>
      <c r="V74" s="51">
        <v>300.0</v>
      </c>
      <c r="W74" s="136" t="s">
        <v>112</v>
      </c>
      <c r="X74" s="1"/>
    </row>
    <row r="75" ht="11.25" customHeight="1">
      <c r="A75" s="100" t="s">
        <v>643</v>
      </c>
      <c r="B75" s="100" t="s">
        <v>644</v>
      </c>
      <c r="C75" s="100" t="s">
        <v>89</v>
      </c>
      <c r="D75" s="150" t="s">
        <v>645</v>
      </c>
      <c r="E75" s="81">
        <v>2024.0</v>
      </c>
      <c r="F75" s="81">
        <v>4.0</v>
      </c>
      <c r="G75" s="147" t="s">
        <v>646</v>
      </c>
      <c r="H75" s="88" t="s">
        <v>647</v>
      </c>
      <c r="I75" s="88" t="s">
        <v>648</v>
      </c>
      <c r="J75" s="147" t="s">
        <v>649</v>
      </c>
      <c r="K75" s="147" t="s">
        <v>650</v>
      </c>
      <c r="L75" s="94"/>
      <c r="M75" s="81">
        <v>2024.0</v>
      </c>
      <c r="N75" s="81" t="s">
        <v>165</v>
      </c>
      <c r="O75" s="149">
        <v>1.0</v>
      </c>
      <c r="P75" s="82">
        <v>1.0</v>
      </c>
      <c r="Q75" s="82">
        <v>4.0</v>
      </c>
      <c r="R75" s="82">
        <v>1500.0</v>
      </c>
      <c r="S75" s="91"/>
      <c r="T75" s="85"/>
      <c r="U75" s="85"/>
      <c r="V75" s="51">
        <v>1500.0</v>
      </c>
      <c r="W75" s="136" t="s">
        <v>112</v>
      </c>
      <c r="X75" s="1"/>
    </row>
    <row r="76" ht="11.25" customHeight="1">
      <c r="A76" s="74" t="s">
        <v>491</v>
      </c>
      <c r="B76" s="74" t="s">
        <v>651</v>
      </c>
      <c r="C76" s="75" t="s">
        <v>89</v>
      </c>
      <c r="D76" s="74" t="s">
        <v>652</v>
      </c>
      <c r="E76" s="75">
        <v>57.0</v>
      </c>
      <c r="F76" s="81">
        <v>1.0</v>
      </c>
      <c r="G76" s="75" t="s">
        <v>653</v>
      </c>
      <c r="H76" s="88" t="s">
        <v>654</v>
      </c>
      <c r="I76" s="88" t="s">
        <v>655</v>
      </c>
      <c r="J76" s="95" t="s">
        <v>497</v>
      </c>
      <c r="K76" s="95" t="s">
        <v>498</v>
      </c>
      <c r="L76" s="94" t="s">
        <v>656</v>
      </c>
      <c r="M76" s="81">
        <v>2024.0</v>
      </c>
      <c r="N76" s="81" t="s">
        <v>165</v>
      </c>
      <c r="O76" s="81">
        <v>3.0</v>
      </c>
      <c r="P76" s="82">
        <v>2.0</v>
      </c>
      <c r="Q76" s="82">
        <v>3.0</v>
      </c>
      <c r="R76" s="82">
        <v>1500.0</v>
      </c>
      <c r="S76" s="91"/>
      <c r="T76" s="85"/>
      <c r="U76" s="85"/>
      <c r="V76" s="6">
        <v>500.0</v>
      </c>
      <c r="W76" s="136" t="s">
        <v>113</v>
      </c>
      <c r="X76" s="1"/>
      <c r="Z76" s="1"/>
    </row>
    <row r="77" ht="11.25" customHeight="1">
      <c r="A77" s="74" t="s">
        <v>657</v>
      </c>
      <c r="B77" s="74" t="s">
        <v>658</v>
      </c>
      <c r="C77" s="75" t="s">
        <v>89</v>
      </c>
      <c r="D77" s="74" t="s">
        <v>659</v>
      </c>
      <c r="E77" s="75">
        <v>16.0</v>
      </c>
      <c r="F77" s="75">
        <v>24.0</v>
      </c>
      <c r="G77" s="75" t="s">
        <v>660</v>
      </c>
      <c r="H77" s="88" t="s">
        <v>661</v>
      </c>
      <c r="I77" s="88" t="s">
        <v>662</v>
      </c>
      <c r="J77" s="74" t="s">
        <v>663</v>
      </c>
      <c r="K77" s="74" t="s">
        <v>664</v>
      </c>
      <c r="L77" s="89"/>
      <c r="M77" s="81">
        <v>2024.0</v>
      </c>
      <c r="N77" s="81" t="s">
        <v>165</v>
      </c>
      <c r="O77" s="81">
        <v>13.0</v>
      </c>
      <c r="P77" s="82">
        <v>10.0</v>
      </c>
      <c r="Q77" s="82">
        <v>13.0</v>
      </c>
      <c r="R77" s="90">
        <v>1500.0</v>
      </c>
      <c r="S77" s="91"/>
      <c r="T77" s="85"/>
      <c r="U77" s="85"/>
      <c r="V77" s="6">
        <v>115.38461538461539</v>
      </c>
      <c r="W77" s="136" t="s">
        <v>113</v>
      </c>
      <c r="X77" s="1"/>
    </row>
    <row r="78" ht="11.25" customHeight="1">
      <c r="A78" s="74" t="s">
        <v>665</v>
      </c>
      <c r="B78" s="74" t="s">
        <v>666</v>
      </c>
      <c r="C78" s="75" t="s">
        <v>89</v>
      </c>
      <c r="D78" s="74" t="s">
        <v>667</v>
      </c>
      <c r="E78" s="76">
        <v>37.0</v>
      </c>
      <c r="F78" s="77">
        <v>2.0</v>
      </c>
      <c r="G78" s="75" t="s">
        <v>668</v>
      </c>
      <c r="H78" s="78" t="s">
        <v>669</v>
      </c>
      <c r="I78" s="78" t="s">
        <v>670</v>
      </c>
      <c r="J78" s="79" t="s">
        <v>671</v>
      </c>
      <c r="K78" s="79" t="s">
        <v>672</v>
      </c>
      <c r="L78" s="80" t="s">
        <v>673</v>
      </c>
      <c r="M78" s="81">
        <v>2024.0</v>
      </c>
      <c r="N78" s="81" t="s">
        <v>674</v>
      </c>
      <c r="O78" s="81">
        <v>1.0</v>
      </c>
      <c r="P78" s="82">
        <v>1.0</v>
      </c>
      <c r="Q78" s="82">
        <v>3.0</v>
      </c>
      <c r="R78" s="83">
        <v>1500.0</v>
      </c>
      <c r="S78" s="84"/>
      <c r="T78" s="85"/>
      <c r="U78" s="85"/>
      <c r="V78" s="86">
        <v>1500.0</v>
      </c>
      <c r="W78" s="136" t="s">
        <v>115</v>
      </c>
      <c r="X78" s="1"/>
    </row>
    <row r="79" ht="11.25" customHeight="1">
      <c r="A79" s="74" t="s">
        <v>675</v>
      </c>
      <c r="B79" s="74" t="s">
        <v>676</v>
      </c>
      <c r="C79" s="75" t="s">
        <v>89</v>
      </c>
      <c r="D79" s="74" t="s">
        <v>677</v>
      </c>
      <c r="E79" s="75">
        <v>298.0</v>
      </c>
      <c r="F79" s="75">
        <v>2.0</v>
      </c>
      <c r="G79" s="75" t="s">
        <v>678</v>
      </c>
      <c r="H79" s="88" t="s">
        <v>679</v>
      </c>
      <c r="I79" s="88" t="s">
        <v>680</v>
      </c>
      <c r="J79" s="74" t="s">
        <v>681</v>
      </c>
      <c r="K79" s="74" t="s">
        <v>682</v>
      </c>
      <c r="L79" s="89" t="s">
        <v>683</v>
      </c>
      <c r="M79" s="81">
        <v>2024.0</v>
      </c>
      <c r="N79" s="81" t="s">
        <v>684</v>
      </c>
      <c r="O79" s="81">
        <v>1.0</v>
      </c>
      <c r="P79" s="82">
        <v>1.0</v>
      </c>
      <c r="Q79" s="82">
        <v>4.0</v>
      </c>
      <c r="R79" s="90">
        <v>1000.0</v>
      </c>
      <c r="S79" s="91"/>
      <c r="T79" s="85"/>
      <c r="U79" s="85"/>
      <c r="V79" s="86">
        <v>1000.0</v>
      </c>
      <c r="W79" s="136" t="s">
        <v>115</v>
      </c>
      <c r="X79" s="1"/>
    </row>
    <row r="80" ht="11.25" customHeight="1">
      <c r="A80" s="74" t="s">
        <v>685</v>
      </c>
      <c r="B80" s="74" t="s">
        <v>686</v>
      </c>
      <c r="C80" s="75" t="s">
        <v>89</v>
      </c>
      <c r="D80" s="74" t="s">
        <v>687</v>
      </c>
      <c r="E80" s="76" t="s">
        <v>688</v>
      </c>
      <c r="F80" s="77">
        <v>2.0</v>
      </c>
      <c r="G80" s="75" t="s">
        <v>689</v>
      </c>
      <c r="H80" s="78" t="s">
        <v>690</v>
      </c>
      <c r="I80" s="78" t="s">
        <v>691</v>
      </c>
      <c r="J80" s="78" t="s">
        <v>692</v>
      </c>
      <c r="K80" s="79" t="s">
        <v>693</v>
      </c>
      <c r="L80" s="80" t="s">
        <v>694</v>
      </c>
      <c r="M80" s="81">
        <v>2024.0</v>
      </c>
      <c r="N80" s="81" t="s">
        <v>165</v>
      </c>
      <c r="O80" s="81">
        <v>3.0</v>
      </c>
      <c r="P80" s="82">
        <v>2.0</v>
      </c>
      <c r="Q80" s="82">
        <v>3.0</v>
      </c>
      <c r="R80" s="83">
        <v>1500.0</v>
      </c>
      <c r="S80" s="84"/>
      <c r="T80" s="85"/>
      <c r="U80" s="85"/>
      <c r="V80" s="86">
        <v>500.0</v>
      </c>
      <c r="W80" s="136" t="s">
        <v>116</v>
      </c>
      <c r="X80" s="1"/>
    </row>
    <row r="81" ht="11.25" customHeight="1">
      <c r="A81" s="74" t="s">
        <v>695</v>
      </c>
      <c r="B81" s="74" t="s">
        <v>696</v>
      </c>
      <c r="C81" s="75" t="s">
        <v>89</v>
      </c>
      <c r="D81" s="74" t="s">
        <v>547</v>
      </c>
      <c r="E81" s="75">
        <v>529.0</v>
      </c>
      <c r="F81" s="75">
        <v>1.0</v>
      </c>
      <c r="G81" s="75" t="s">
        <v>548</v>
      </c>
      <c r="H81" s="88" t="s">
        <v>697</v>
      </c>
      <c r="I81" s="88" t="s">
        <v>698</v>
      </c>
      <c r="J81" s="151" t="s">
        <v>699</v>
      </c>
      <c r="K81" s="74" t="s">
        <v>700</v>
      </c>
      <c r="L81" s="89" t="s">
        <v>594</v>
      </c>
      <c r="M81" s="81">
        <v>2024.0</v>
      </c>
      <c r="N81" s="81" t="s">
        <v>165</v>
      </c>
      <c r="O81" s="81">
        <v>2.0</v>
      </c>
      <c r="P81" s="82">
        <v>1.0</v>
      </c>
      <c r="Q81" s="82">
        <v>2.0</v>
      </c>
      <c r="R81" s="90">
        <v>1500.0</v>
      </c>
      <c r="S81" s="91"/>
      <c r="T81" s="85"/>
      <c r="U81" s="85"/>
      <c r="V81" s="86">
        <v>750.0</v>
      </c>
      <c r="W81" s="136" t="s">
        <v>116</v>
      </c>
      <c r="X81" s="1"/>
    </row>
    <row r="82" ht="11.25" customHeight="1">
      <c r="A82" s="95" t="s">
        <v>701</v>
      </c>
      <c r="B82" s="95" t="s">
        <v>702</v>
      </c>
      <c r="C82" s="81" t="s">
        <v>89</v>
      </c>
      <c r="D82" s="81" t="s">
        <v>703</v>
      </c>
      <c r="E82" s="81">
        <v>44.0</v>
      </c>
      <c r="F82" s="81">
        <v>6.0</v>
      </c>
      <c r="G82" s="81" t="s">
        <v>704</v>
      </c>
      <c r="H82" s="88" t="s">
        <v>705</v>
      </c>
      <c r="I82" s="88" t="s">
        <v>706</v>
      </c>
      <c r="J82" s="88" t="s">
        <v>707</v>
      </c>
      <c r="K82" s="95" t="s">
        <v>708</v>
      </c>
      <c r="L82" s="94" t="s">
        <v>709</v>
      </c>
      <c r="M82" s="81">
        <v>2024.0</v>
      </c>
      <c r="N82" s="81" t="s">
        <v>710</v>
      </c>
      <c r="O82" s="81">
        <v>1.0</v>
      </c>
      <c r="P82" s="82">
        <v>1.0</v>
      </c>
      <c r="Q82" s="82">
        <v>1.0</v>
      </c>
      <c r="R82" s="90">
        <v>300.0</v>
      </c>
      <c r="S82" s="91"/>
      <c r="T82" s="85"/>
      <c r="U82" s="85"/>
      <c r="V82" s="86">
        <v>300.0</v>
      </c>
      <c r="W82" s="136" t="s">
        <v>116</v>
      </c>
      <c r="X82" s="1"/>
    </row>
    <row r="83" ht="11.25" customHeight="1">
      <c r="A83" s="74" t="s">
        <v>262</v>
      </c>
      <c r="B83" s="74" t="s">
        <v>263</v>
      </c>
      <c r="C83" s="75" t="s">
        <v>52</v>
      </c>
      <c r="D83" s="74" t="s">
        <v>201</v>
      </c>
      <c r="E83" s="76">
        <v>16.0</v>
      </c>
      <c r="F83" s="77">
        <v>15.0</v>
      </c>
      <c r="G83" s="75" t="s">
        <v>202</v>
      </c>
      <c r="H83" s="78" t="s">
        <v>265</v>
      </c>
      <c r="I83" s="78" t="s">
        <v>266</v>
      </c>
      <c r="J83" s="78" t="s">
        <v>267</v>
      </c>
      <c r="K83" s="79" t="s">
        <v>268</v>
      </c>
      <c r="L83" s="80" t="s">
        <v>269</v>
      </c>
      <c r="M83" s="81">
        <v>2024.0</v>
      </c>
      <c r="N83" s="81" t="s">
        <v>198</v>
      </c>
      <c r="O83" s="81">
        <v>2.0</v>
      </c>
      <c r="P83" s="82">
        <v>2.0</v>
      </c>
      <c r="Q83" s="82">
        <v>13.0</v>
      </c>
      <c r="R83" s="83">
        <v>1000.0</v>
      </c>
      <c r="S83" s="84"/>
      <c r="T83" s="85"/>
      <c r="U83" s="85"/>
      <c r="V83" s="86">
        <v>500.0</v>
      </c>
      <c r="W83" s="92" t="s">
        <v>711</v>
      </c>
      <c r="X83" s="1"/>
    </row>
    <row r="84" ht="11.25" customHeight="1">
      <c r="A84" s="74" t="s">
        <v>712</v>
      </c>
      <c r="B84" s="74" t="s">
        <v>713</v>
      </c>
      <c r="C84" s="75" t="s">
        <v>52</v>
      </c>
      <c r="D84" s="74" t="s">
        <v>714</v>
      </c>
      <c r="E84" s="75">
        <v>26.0</v>
      </c>
      <c r="F84" s="75">
        <v>10.0</v>
      </c>
      <c r="G84" s="75" t="s">
        <v>715</v>
      </c>
      <c r="H84" s="88" t="s">
        <v>716</v>
      </c>
      <c r="I84" s="88" t="s">
        <v>717</v>
      </c>
      <c r="J84" s="151" t="s">
        <v>718</v>
      </c>
      <c r="K84" s="74" t="s">
        <v>719</v>
      </c>
      <c r="L84" s="89" t="s">
        <v>720</v>
      </c>
      <c r="M84" s="81">
        <v>2024.0</v>
      </c>
      <c r="N84" s="81" t="s">
        <v>165</v>
      </c>
      <c r="O84" s="81">
        <v>1.0</v>
      </c>
      <c r="P84" s="82">
        <v>1.0</v>
      </c>
      <c r="Q84" s="82">
        <v>11.0</v>
      </c>
      <c r="R84" s="90">
        <v>1500.0</v>
      </c>
      <c r="S84" s="91"/>
      <c r="T84" s="85"/>
      <c r="U84" s="85"/>
      <c r="V84" s="86">
        <v>1500.0</v>
      </c>
      <c r="W84" s="92" t="s">
        <v>711</v>
      </c>
      <c r="X84" s="1"/>
    </row>
    <row r="85" ht="11.25" customHeight="1">
      <c r="A85" s="95" t="s">
        <v>721</v>
      </c>
      <c r="B85" s="81" t="s">
        <v>722</v>
      </c>
      <c r="C85" s="81" t="s">
        <v>52</v>
      </c>
      <c r="D85" s="81" t="s">
        <v>723</v>
      </c>
      <c r="E85" s="81">
        <v>16.0</v>
      </c>
      <c r="F85" s="81">
        <v>5.0</v>
      </c>
      <c r="G85" s="81" t="s">
        <v>724</v>
      </c>
      <c r="H85" s="88" t="s">
        <v>725</v>
      </c>
      <c r="I85" s="95" t="s">
        <v>726</v>
      </c>
      <c r="J85" s="88" t="s">
        <v>727</v>
      </c>
      <c r="K85" s="95" t="s">
        <v>728</v>
      </c>
      <c r="L85" s="94" t="s">
        <v>729</v>
      </c>
      <c r="M85" s="81">
        <v>2024.0</v>
      </c>
      <c r="N85" s="81" t="s">
        <v>198</v>
      </c>
      <c r="O85" s="81">
        <v>1.0</v>
      </c>
      <c r="P85" s="82">
        <v>1.0</v>
      </c>
      <c r="Q85" s="82">
        <v>2.0</v>
      </c>
      <c r="R85" s="90">
        <v>1000.0</v>
      </c>
      <c r="S85" s="91"/>
      <c r="T85" s="85"/>
      <c r="U85" s="85"/>
      <c r="V85" s="86">
        <v>1000.0</v>
      </c>
      <c r="W85" s="92" t="s">
        <v>711</v>
      </c>
      <c r="X85" s="1"/>
    </row>
    <row r="86" ht="11.25" customHeight="1">
      <c r="A86" s="95" t="s">
        <v>199</v>
      </c>
      <c r="B86" s="81" t="s">
        <v>730</v>
      </c>
      <c r="C86" s="81" t="s">
        <v>52</v>
      </c>
      <c r="D86" s="74" t="s">
        <v>201</v>
      </c>
      <c r="E86" s="81">
        <v>16.0</v>
      </c>
      <c r="F86" s="81">
        <v>3.0</v>
      </c>
      <c r="G86" s="75" t="s">
        <v>202</v>
      </c>
      <c r="H86" s="95" t="s">
        <v>731</v>
      </c>
      <c r="I86" s="95" t="s">
        <v>204</v>
      </c>
      <c r="J86" s="88" t="s">
        <v>732</v>
      </c>
      <c r="K86" s="95" t="s">
        <v>206</v>
      </c>
      <c r="L86" s="94" t="s">
        <v>594</v>
      </c>
      <c r="M86" s="81">
        <v>2024.0</v>
      </c>
      <c r="N86" s="81" t="s">
        <v>198</v>
      </c>
      <c r="O86" s="81">
        <v>3.0</v>
      </c>
      <c r="P86" s="82">
        <v>3.0</v>
      </c>
      <c r="Q86" s="82">
        <v>5.0</v>
      </c>
      <c r="R86" s="90">
        <v>1000.0</v>
      </c>
      <c r="S86" s="91"/>
      <c r="T86" s="85"/>
      <c r="U86" s="85"/>
      <c r="V86" s="86">
        <v>333.333</v>
      </c>
      <c r="W86" s="92" t="s">
        <v>711</v>
      </c>
      <c r="X86" s="1"/>
    </row>
    <row r="87" ht="11.25" customHeight="1">
      <c r="A87" s="95" t="s">
        <v>733</v>
      </c>
      <c r="B87" s="81" t="s">
        <v>734</v>
      </c>
      <c r="C87" s="81" t="s">
        <v>52</v>
      </c>
      <c r="D87" s="81" t="s">
        <v>735</v>
      </c>
      <c r="E87" s="81">
        <v>9.0</v>
      </c>
      <c r="F87" s="81">
        <v>1.0</v>
      </c>
      <c r="G87" s="81" t="s">
        <v>736</v>
      </c>
      <c r="H87" s="88" t="s">
        <v>737</v>
      </c>
      <c r="I87" s="95" t="s">
        <v>738</v>
      </c>
      <c r="J87" s="88" t="s">
        <v>739</v>
      </c>
      <c r="K87" s="95" t="s">
        <v>740</v>
      </c>
      <c r="L87" s="94" t="s">
        <v>741</v>
      </c>
      <c r="M87" s="81">
        <v>2024.0</v>
      </c>
      <c r="N87" s="81" t="s">
        <v>165</v>
      </c>
      <c r="O87" s="81">
        <v>2.0</v>
      </c>
      <c r="P87" s="82">
        <v>2.0</v>
      </c>
      <c r="Q87" s="82">
        <v>7.0</v>
      </c>
      <c r="R87" s="90">
        <v>1500.0</v>
      </c>
      <c r="S87" s="91"/>
      <c r="T87" s="85"/>
      <c r="U87" s="85"/>
      <c r="V87" s="86">
        <v>750.0</v>
      </c>
      <c r="W87" s="92" t="s">
        <v>711</v>
      </c>
      <c r="X87" s="1"/>
    </row>
    <row r="88" ht="11.25" customHeight="1">
      <c r="A88" s="59" t="s">
        <v>118</v>
      </c>
      <c r="B88" s="55"/>
      <c r="C88" s="55"/>
      <c r="D88" s="55"/>
      <c r="E88" s="55"/>
      <c r="F88" s="55"/>
      <c r="G88" s="1"/>
      <c r="H88" s="1"/>
      <c r="I88" s="1"/>
      <c r="J88" s="1"/>
      <c r="K88" s="1"/>
      <c r="L88" s="1"/>
      <c r="M88" s="1"/>
      <c r="N88" s="1"/>
      <c r="O88" s="1"/>
      <c r="P88" s="59"/>
      <c r="Q88" s="59"/>
      <c r="R88" s="59"/>
      <c r="T88" s="1"/>
      <c r="U88" s="1"/>
      <c r="V88" s="152">
        <f>SUM(V12:V87)</f>
        <v>34997.39762</v>
      </c>
      <c r="X88" s="1"/>
    </row>
    <row r="89" ht="11.25" customHeight="1">
      <c r="A89" s="1"/>
      <c r="B89" s="55"/>
      <c r="C89" s="55"/>
      <c r="D89" s="55"/>
      <c r="E89" s="55"/>
      <c r="F89" s="55"/>
      <c r="G89" s="1"/>
      <c r="H89" s="1"/>
      <c r="I89" s="1"/>
      <c r="J89" s="1"/>
      <c r="K89" s="1"/>
      <c r="L89" s="1"/>
      <c r="M89" s="1"/>
      <c r="N89" s="1"/>
      <c r="O89" s="1"/>
      <c r="P89" s="1"/>
      <c r="Q89" s="1"/>
      <c r="R89" s="1"/>
      <c r="S89" s="1"/>
      <c r="T89" s="1"/>
      <c r="U89" s="1"/>
      <c r="V89" s="1"/>
      <c r="W89" s="1"/>
      <c r="X89" s="1"/>
    </row>
    <row r="90" ht="11.25" customHeight="1">
      <c r="A90" s="153" t="s">
        <v>742</v>
      </c>
      <c r="B90" s="154"/>
      <c r="C90" s="154"/>
      <c r="D90" s="154"/>
      <c r="E90" s="154"/>
      <c r="F90" s="154"/>
      <c r="G90" s="154"/>
      <c r="H90" s="154"/>
      <c r="I90" s="154"/>
      <c r="J90" s="154"/>
      <c r="K90" s="154"/>
      <c r="L90" s="154"/>
      <c r="M90" s="154"/>
      <c r="N90" s="154"/>
      <c r="O90" s="154"/>
      <c r="P90" s="154"/>
      <c r="Q90" s="154"/>
      <c r="R90" s="154"/>
      <c r="S90" s="154"/>
      <c r="T90" s="154"/>
      <c r="U90" s="1"/>
      <c r="V90" s="1"/>
      <c r="W90" s="1"/>
      <c r="X90" s="1"/>
    </row>
    <row r="91" ht="15.75" customHeight="1">
      <c r="A91" s="1"/>
      <c r="B91" s="55"/>
      <c r="C91" s="55"/>
      <c r="D91" s="55"/>
      <c r="E91" s="55"/>
      <c r="F91" s="55"/>
      <c r="G91" s="1"/>
      <c r="H91" s="1"/>
      <c r="I91" s="1"/>
      <c r="J91" s="1"/>
      <c r="K91" s="1"/>
      <c r="L91" s="1"/>
      <c r="M91" s="1"/>
      <c r="N91" s="1"/>
      <c r="O91" s="1"/>
      <c r="P91" s="1"/>
      <c r="Q91" s="1"/>
      <c r="R91" s="1"/>
      <c r="S91" s="1"/>
      <c r="T91" s="1"/>
      <c r="U91" s="1"/>
      <c r="V91" s="1"/>
      <c r="W91" s="1"/>
      <c r="X91" s="1"/>
    </row>
    <row r="92" ht="15.75" customHeight="1">
      <c r="A92" s="1"/>
      <c r="B92" s="55"/>
      <c r="C92" s="55"/>
      <c r="D92" s="55"/>
      <c r="E92" s="55"/>
      <c r="F92" s="55"/>
      <c r="G92" s="1"/>
      <c r="H92" s="1"/>
      <c r="I92" s="1"/>
      <c r="J92" s="1"/>
      <c r="K92" s="1"/>
      <c r="L92" s="1"/>
      <c r="M92" s="1"/>
      <c r="N92" s="1"/>
      <c r="O92" s="1"/>
      <c r="P92" s="1"/>
      <c r="Q92" s="1"/>
      <c r="R92" s="1"/>
      <c r="S92" s="1"/>
      <c r="T92" s="1"/>
      <c r="U92" s="1"/>
      <c r="V92" s="1"/>
      <c r="W92" s="1"/>
      <c r="X92" s="1"/>
    </row>
    <row r="93" ht="15.75" customHeight="1">
      <c r="A93" s="1"/>
      <c r="B93" s="55"/>
      <c r="C93" s="55"/>
      <c r="D93" s="55"/>
      <c r="E93" s="55"/>
      <c r="F93" s="55"/>
      <c r="G93" s="1"/>
      <c r="H93" s="1"/>
      <c r="I93" s="1"/>
      <c r="J93" s="1"/>
      <c r="K93" s="1"/>
      <c r="L93" s="1"/>
      <c r="M93" s="1"/>
      <c r="N93" s="1"/>
      <c r="O93" s="1"/>
      <c r="P93" s="1"/>
      <c r="Q93" s="1"/>
      <c r="R93" s="1"/>
      <c r="S93" s="1"/>
      <c r="T93" s="1"/>
      <c r="U93" s="1"/>
      <c r="V93" s="1"/>
      <c r="W93" s="1"/>
      <c r="X93" s="1"/>
    </row>
    <row r="94" ht="15.75" customHeight="1">
      <c r="A94" s="1"/>
      <c r="B94" s="55"/>
      <c r="C94" s="55"/>
      <c r="D94" s="55"/>
      <c r="E94" s="55"/>
      <c r="F94" s="55"/>
      <c r="G94" s="1"/>
      <c r="H94" s="1"/>
      <c r="I94" s="1"/>
      <c r="J94" s="1"/>
      <c r="K94" s="1"/>
      <c r="L94" s="1"/>
      <c r="M94" s="1"/>
      <c r="N94" s="1"/>
      <c r="O94" s="1"/>
      <c r="P94" s="1"/>
      <c r="Q94" s="1"/>
      <c r="R94" s="1"/>
      <c r="S94" s="1"/>
      <c r="T94" s="1"/>
      <c r="U94" s="1"/>
      <c r="V94" s="1"/>
      <c r="W94" s="1"/>
      <c r="X94" s="1"/>
    </row>
    <row r="95" ht="15.75" customHeight="1">
      <c r="A95" s="1"/>
      <c r="B95" s="55"/>
      <c r="C95" s="55"/>
      <c r="D95" s="55"/>
      <c r="E95" s="55"/>
      <c r="F95" s="55"/>
      <c r="G95" s="1"/>
      <c r="H95" s="1"/>
      <c r="I95" s="1"/>
      <c r="J95" s="1"/>
      <c r="K95" s="1"/>
      <c r="L95" s="1"/>
      <c r="M95" s="1"/>
      <c r="N95" s="1"/>
      <c r="O95" s="1"/>
      <c r="P95" s="1"/>
      <c r="Q95" s="1"/>
      <c r="R95" s="1"/>
      <c r="S95" s="1"/>
      <c r="T95" s="1"/>
      <c r="U95" s="1"/>
      <c r="V95" s="1"/>
      <c r="W95" s="1"/>
      <c r="X95" s="1"/>
    </row>
    <row r="96" ht="15.75" customHeight="1">
      <c r="A96" s="1"/>
      <c r="B96" s="55"/>
      <c r="C96" s="55"/>
      <c r="D96" s="55"/>
      <c r="E96" s="55"/>
      <c r="F96" s="55"/>
      <c r="G96" s="1"/>
      <c r="H96" s="1"/>
      <c r="I96" s="1"/>
      <c r="J96" s="1"/>
      <c r="K96" s="1"/>
      <c r="L96" s="1"/>
      <c r="M96" s="1"/>
      <c r="N96" s="1"/>
      <c r="O96" s="1"/>
      <c r="P96" s="1"/>
      <c r="Q96" s="1"/>
      <c r="R96" s="1"/>
      <c r="S96" s="1"/>
      <c r="T96" s="1"/>
      <c r="U96" s="1"/>
      <c r="V96" s="1"/>
      <c r="W96" s="1"/>
      <c r="X96" s="1"/>
    </row>
    <row r="97" ht="15.75" customHeight="1">
      <c r="A97" s="1"/>
      <c r="B97" s="55"/>
      <c r="C97" s="55"/>
      <c r="D97" s="55"/>
      <c r="E97" s="55"/>
      <c r="F97" s="55"/>
      <c r="G97" s="1"/>
      <c r="H97" s="1"/>
      <c r="I97" s="1"/>
      <c r="J97" s="1"/>
      <c r="K97" s="1"/>
      <c r="L97" s="1"/>
      <c r="M97" s="1"/>
      <c r="N97" s="1"/>
      <c r="O97" s="1"/>
      <c r="P97" s="1"/>
      <c r="Q97" s="1"/>
      <c r="R97" s="1"/>
      <c r="S97" s="1"/>
      <c r="T97" s="1"/>
      <c r="U97" s="1"/>
      <c r="V97" s="1"/>
      <c r="W97" s="1"/>
      <c r="X97" s="1"/>
    </row>
    <row r="98" ht="15.75" customHeight="1">
      <c r="A98" s="1"/>
      <c r="B98" s="55"/>
      <c r="C98" s="55"/>
      <c r="D98" s="55"/>
      <c r="E98" s="55"/>
      <c r="F98" s="55"/>
      <c r="G98" s="1"/>
      <c r="H98" s="1"/>
      <c r="I98" s="1"/>
      <c r="J98" s="1"/>
      <c r="K98" s="1"/>
      <c r="L98" s="1"/>
      <c r="M98" s="1"/>
      <c r="N98" s="1"/>
      <c r="O98" s="1"/>
      <c r="P98" s="1"/>
      <c r="Q98" s="1"/>
      <c r="R98" s="1"/>
      <c r="S98" s="1"/>
      <c r="T98" s="1"/>
      <c r="U98" s="1"/>
      <c r="V98" s="1"/>
      <c r="W98" s="1"/>
      <c r="X98" s="1"/>
    </row>
    <row r="99" ht="15.75" customHeight="1">
      <c r="A99" s="1"/>
      <c r="B99" s="55"/>
      <c r="C99" s="55"/>
      <c r="D99" s="55"/>
      <c r="E99" s="55"/>
      <c r="F99" s="55"/>
      <c r="G99" s="1"/>
      <c r="H99" s="1"/>
      <c r="I99" s="1"/>
      <c r="J99" s="1"/>
      <c r="K99" s="1"/>
      <c r="L99" s="1"/>
      <c r="M99" s="1"/>
      <c r="N99" s="1"/>
      <c r="O99" s="1"/>
      <c r="P99" s="1"/>
      <c r="Q99" s="1"/>
      <c r="R99" s="1"/>
      <c r="S99" s="1"/>
      <c r="T99" s="1"/>
      <c r="U99" s="1"/>
      <c r="V99" s="1"/>
      <c r="W99" s="1"/>
      <c r="X99" s="1"/>
    </row>
    <row r="100" ht="15.75" customHeight="1">
      <c r="A100" s="1"/>
      <c r="B100" s="55"/>
      <c r="C100" s="55"/>
      <c r="D100" s="55"/>
      <c r="E100" s="55"/>
      <c r="F100" s="55"/>
      <c r="G100" s="1"/>
      <c r="H100" s="1"/>
      <c r="I100" s="1"/>
      <c r="J100" s="1"/>
      <c r="K100" s="1"/>
      <c r="L100" s="1"/>
      <c r="M100" s="1"/>
      <c r="N100" s="1"/>
      <c r="O100" s="1"/>
      <c r="P100" s="1"/>
      <c r="Q100" s="1"/>
      <c r="R100" s="1"/>
      <c r="S100" s="1"/>
      <c r="T100" s="1"/>
      <c r="U100" s="1"/>
      <c r="V100" s="1"/>
      <c r="W100" s="1"/>
      <c r="X100" s="1"/>
    </row>
    <row r="101" ht="15.75" customHeight="1">
      <c r="A101" s="1"/>
      <c r="B101" s="55"/>
      <c r="C101" s="55"/>
      <c r="D101" s="55"/>
      <c r="E101" s="55"/>
      <c r="F101" s="55"/>
      <c r="G101" s="1"/>
      <c r="H101" s="1"/>
      <c r="I101" s="1"/>
      <c r="J101" s="1"/>
      <c r="K101" s="1"/>
      <c r="L101" s="1"/>
      <c r="M101" s="1"/>
      <c r="N101" s="1"/>
      <c r="O101" s="1"/>
      <c r="P101" s="1"/>
      <c r="Q101" s="1"/>
      <c r="R101" s="1"/>
      <c r="S101" s="1"/>
      <c r="T101" s="1"/>
      <c r="U101" s="1"/>
      <c r="V101" s="1"/>
      <c r="W101" s="1"/>
      <c r="X101" s="1"/>
    </row>
    <row r="102" ht="15.75" customHeight="1">
      <c r="A102" s="1"/>
      <c r="B102" s="55"/>
      <c r="C102" s="55"/>
      <c r="D102" s="55"/>
      <c r="E102" s="55"/>
      <c r="F102" s="55"/>
      <c r="G102" s="1"/>
      <c r="H102" s="1"/>
      <c r="I102" s="1"/>
      <c r="J102" s="1"/>
      <c r="K102" s="1"/>
      <c r="L102" s="1"/>
      <c r="M102" s="1"/>
      <c r="N102" s="1"/>
      <c r="O102" s="1"/>
      <c r="P102" s="1"/>
      <c r="Q102" s="1"/>
      <c r="R102" s="1"/>
      <c r="S102" s="1"/>
      <c r="T102" s="1"/>
      <c r="U102" s="1"/>
      <c r="V102" s="1"/>
      <c r="W102" s="1"/>
      <c r="X102" s="1"/>
    </row>
    <row r="103" ht="15.75" customHeight="1">
      <c r="A103" s="1"/>
      <c r="B103" s="55"/>
      <c r="C103" s="55"/>
      <c r="D103" s="55"/>
      <c r="E103" s="55"/>
      <c r="F103" s="55"/>
      <c r="G103" s="1"/>
      <c r="H103" s="1"/>
      <c r="I103" s="1"/>
      <c r="J103" s="1"/>
      <c r="K103" s="1"/>
      <c r="L103" s="1"/>
      <c r="M103" s="1"/>
      <c r="N103" s="1"/>
      <c r="O103" s="1"/>
      <c r="P103" s="1"/>
      <c r="Q103" s="1"/>
      <c r="R103" s="1"/>
      <c r="S103" s="1"/>
      <c r="T103" s="1"/>
      <c r="U103" s="1"/>
      <c r="V103" s="1"/>
      <c r="W103" s="1"/>
      <c r="X103" s="1"/>
    </row>
    <row r="104" ht="15.75" customHeight="1">
      <c r="A104" s="1"/>
      <c r="B104" s="55"/>
      <c r="C104" s="55"/>
      <c r="D104" s="55"/>
      <c r="E104" s="55"/>
      <c r="F104" s="55"/>
      <c r="G104" s="1"/>
      <c r="H104" s="1"/>
      <c r="I104" s="1"/>
      <c r="J104" s="1"/>
      <c r="K104" s="1"/>
      <c r="L104" s="1"/>
      <c r="M104" s="1"/>
      <c r="N104" s="1"/>
      <c r="O104" s="1"/>
      <c r="P104" s="1"/>
      <c r="Q104" s="1"/>
      <c r="R104" s="1"/>
      <c r="S104" s="1"/>
      <c r="T104" s="1"/>
      <c r="U104" s="1"/>
      <c r="V104" s="1"/>
      <c r="W104" s="1"/>
      <c r="X104" s="1"/>
    </row>
    <row r="105" ht="15.75" customHeight="1">
      <c r="A105" s="1"/>
      <c r="B105" s="55"/>
      <c r="C105" s="55"/>
      <c r="D105" s="55"/>
      <c r="E105" s="55"/>
      <c r="F105" s="55"/>
      <c r="G105" s="1"/>
      <c r="H105" s="1"/>
      <c r="I105" s="1"/>
      <c r="J105" s="1"/>
      <c r="K105" s="1"/>
      <c r="L105" s="1"/>
      <c r="M105" s="1"/>
      <c r="N105" s="1"/>
      <c r="O105" s="1"/>
      <c r="P105" s="1"/>
      <c r="Q105" s="1"/>
      <c r="R105" s="1"/>
      <c r="S105" s="1"/>
      <c r="T105" s="1"/>
      <c r="U105" s="1"/>
      <c r="V105" s="1"/>
      <c r="W105" s="1"/>
      <c r="X105" s="1"/>
    </row>
    <row r="106" ht="15.75" customHeight="1">
      <c r="A106" s="1"/>
      <c r="B106" s="55"/>
      <c r="C106" s="55"/>
      <c r="D106" s="55"/>
      <c r="E106" s="55"/>
      <c r="F106" s="55"/>
      <c r="G106" s="1"/>
      <c r="H106" s="1"/>
      <c r="I106" s="1"/>
      <c r="J106" s="1"/>
      <c r="K106" s="1"/>
      <c r="L106" s="1"/>
      <c r="M106" s="1"/>
      <c r="N106" s="1"/>
      <c r="O106" s="1"/>
      <c r="P106" s="1"/>
      <c r="Q106" s="1"/>
      <c r="R106" s="1"/>
      <c r="S106" s="1"/>
      <c r="T106" s="1"/>
      <c r="U106" s="1"/>
      <c r="V106" s="1"/>
      <c r="W106" s="1"/>
      <c r="X106" s="1"/>
    </row>
    <row r="107" ht="15.75" customHeight="1">
      <c r="A107" s="1"/>
      <c r="B107" s="55"/>
      <c r="C107" s="55"/>
      <c r="D107" s="55"/>
      <c r="E107" s="55"/>
      <c r="F107" s="55"/>
      <c r="G107" s="1"/>
      <c r="H107" s="1"/>
      <c r="I107" s="1"/>
      <c r="J107" s="1"/>
      <c r="K107" s="1"/>
      <c r="L107" s="1"/>
      <c r="M107" s="1"/>
      <c r="N107" s="1"/>
      <c r="O107" s="1"/>
      <c r="P107" s="1"/>
      <c r="Q107" s="1"/>
      <c r="R107" s="1"/>
      <c r="S107" s="1"/>
      <c r="T107" s="1"/>
      <c r="U107" s="1"/>
      <c r="V107" s="1"/>
      <c r="W107" s="1"/>
      <c r="X107" s="1"/>
    </row>
    <row r="108" ht="15.75" customHeight="1">
      <c r="A108" s="1"/>
      <c r="B108" s="55"/>
      <c r="C108" s="55"/>
      <c r="D108" s="55"/>
      <c r="E108" s="55"/>
      <c r="F108" s="55"/>
      <c r="G108" s="1"/>
      <c r="H108" s="1"/>
      <c r="I108" s="1"/>
      <c r="J108" s="1"/>
      <c r="K108" s="1"/>
      <c r="L108" s="1"/>
      <c r="M108" s="1"/>
      <c r="N108" s="1"/>
      <c r="O108" s="1"/>
      <c r="P108" s="1"/>
      <c r="Q108" s="1"/>
      <c r="R108" s="1"/>
      <c r="S108" s="1"/>
      <c r="T108" s="1"/>
      <c r="U108" s="1"/>
      <c r="V108" s="1"/>
      <c r="W108" s="1"/>
      <c r="X108" s="1"/>
    </row>
    <row r="109" ht="15.75" customHeight="1">
      <c r="A109" s="1"/>
      <c r="B109" s="55"/>
      <c r="C109" s="55"/>
      <c r="D109" s="55"/>
      <c r="E109" s="55"/>
      <c r="F109" s="55"/>
      <c r="G109" s="1"/>
      <c r="H109" s="1"/>
      <c r="I109" s="1"/>
      <c r="J109" s="1"/>
      <c r="K109" s="1"/>
      <c r="L109" s="1"/>
      <c r="M109" s="1"/>
      <c r="N109" s="1"/>
      <c r="O109" s="1"/>
      <c r="P109" s="1"/>
      <c r="Q109" s="1"/>
      <c r="R109" s="1"/>
      <c r="S109" s="1"/>
      <c r="T109" s="1"/>
      <c r="U109" s="1"/>
      <c r="V109" s="1"/>
      <c r="W109" s="1"/>
      <c r="X109" s="1"/>
    </row>
    <row r="110" ht="15.75" customHeight="1">
      <c r="A110" s="1"/>
      <c r="B110" s="55"/>
      <c r="C110" s="55"/>
      <c r="D110" s="55"/>
      <c r="E110" s="55"/>
      <c r="F110" s="55"/>
      <c r="G110" s="1"/>
      <c r="H110" s="1"/>
      <c r="I110" s="1"/>
      <c r="J110" s="1"/>
      <c r="K110" s="1"/>
      <c r="L110" s="1"/>
      <c r="M110" s="1"/>
      <c r="N110" s="1"/>
      <c r="O110" s="1"/>
      <c r="P110" s="1"/>
      <c r="Q110" s="1"/>
      <c r="R110" s="1"/>
      <c r="S110" s="1"/>
      <c r="T110" s="1"/>
      <c r="U110" s="1"/>
      <c r="V110" s="1"/>
      <c r="W110" s="1"/>
      <c r="X110" s="1"/>
    </row>
    <row r="111" ht="15.75" customHeight="1">
      <c r="A111" s="1"/>
      <c r="B111" s="55"/>
      <c r="C111" s="55"/>
      <c r="D111" s="55"/>
      <c r="E111" s="55"/>
      <c r="F111" s="55"/>
      <c r="G111" s="1"/>
      <c r="H111" s="1"/>
      <c r="I111" s="1"/>
      <c r="J111" s="1"/>
      <c r="K111" s="1"/>
      <c r="L111" s="1"/>
      <c r="M111" s="1"/>
      <c r="N111" s="1"/>
      <c r="O111" s="1"/>
      <c r="P111" s="1"/>
      <c r="Q111" s="1"/>
      <c r="R111" s="1"/>
      <c r="S111" s="1"/>
      <c r="T111" s="1"/>
      <c r="U111" s="1"/>
      <c r="V111" s="1"/>
      <c r="W111" s="1"/>
      <c r="X111" s="1"/>
    </row>
    <row r="112" ht="15.75" customHeight="1">
      <c r="A112" s="1"/>
      <c r="B112" s="55"/>
      <c r="C112" s="55"/>
      <c r="D112" s="55"/>
      <c r="E112" s="55"/>
      <c r="F112" s="55"/>
      <c r="G112" s="1"/>
      <c r="H112" s="1"/>
      <c r="I112" s="1"/>
      <c r="J112" s="1"/>
      <c r="K112" s="1"/>
      <c r="L112" s="1"/>
      <c r="M112" s="1"/>
      <c r="N112" s="1"/>
      <c r="O112" s="1"/>
      <c r="P112" s="1"/>
      <c r="Q112" s="1"/>
      <c r="R112" s="1"/>
      <c r="S112" s="1"/>
      <c r="T112" s="1"/>
      <c r="U112" s="1"/>
      <c r="V112" s="1"/>
      <c r="W112" s="1"/>
      <c r="X112" s="1"/>
    </row>
    <row r="113" ht="15.75" customHeight="1">
      <c r="A113" s="1"/>
      <c r="B113" s="55"/>
      <c r="C113" s="55"/>
      <c r="D113" s="55"/>
      <c r="E113" s="55"/>
      <c r="F113" s="55"/>
      <c r="G113" s="1"/>
      <c r="H113" s="1"/>
      <c r="I113" s="1"/>
      <c r="J113" s="1"/>
      <c r="K113" s="1"/>
      <c r="L113" s="1"/>
      <c r="M113" s="1"/>
      <c r="N113" s="1"/>
      <c r="O113" s="1"/>
      <c r="P113" s="1"/>
      <c r="Q113" s="1"/>
      <c r="R113" s="1"/>
      <c r="S113" s="1"/>
      <c r="T113" s="1"/>
      <c r="U113" s="1"/>
      <c r="V113" s="1"/>
      <c r="W113" s="1"/>
      <c r="X113" s="1"/>
    </row>
    <row r="114" ht="15.75" customHeight="1">
      <c r="A114" s="1"/>
      <c r="B114" s="55"/>
      <c r="C114" s="55"/>
      <c r="D114" s="55"/>
      <c r="E114" s="55"/>
      <c r="F114" s="55"/>
      <c r="G114" s="1"/>
      <c r="H114" s="1"/>
      <c r="I114" s="1"/>
      <c r="J114" s="1"/>
      <c r="K114" s="1"/>
      <c r="L114" s="1"/>
      <c r="M114" s="1"/>
      <c r="N114" s="1"/>
      <c r="O114" s="1"/>
      <c r="P114" s="1"/>
      <c r="Q114" s="1"/>
      <c r="R114" s="1"/>
      <c r="S114" s="1"/>
      <c r="T114" s="1"/>
      <c r="U114" s="1"/>
      <c r="V114" s="1"/>
      <c r="W114" s="1"/>
      <c r="X114" s="1"/>
    </row>
    <row r="115" ht="15.75" customHeight="1">
      <c r="A115" s="1"/>
      <c r="B115" s="55"/>
      <c r="C115" s="55"/>
      <c r="D115" s="55"/>
      <c r="E115" s="55"/>
      <c r="F115" s="55"/>
      <c r="G115" s="1"/>
      <c r="H115" s="1"/>
      <c r="I115" s="1"/>
      <c r="J115" s="1"/>
      <c r="K115" s="1"/>
      <c r="L115" s="1"/>
      <c r="M115" s="1"/>
      <c r="N115" s="1"/>
      <c r="O115" s="1"/>
      <c r="P115" s="1"/>
      <c r="Q115" s="1"/>
      <c r="R115" s="1"/>
      <c r="S115" s="1"/>
      <c r="T115" s="1"/>
      <c r="U115" s="1"/>
      <c r="V115" s="1"/>
      <c r="W115" s="1"/>
      <c r="X115" s="1"/>
    </row>
    <row r="116" ht="15.75" customHeight="1">
      <c r="A116" s="1"/>
      <c r="B116" s="55"/>
      <c r="C116" s="55"/>
      <c r="D116" s="55"/>
      <c r="E116" s="55"/>
      <c r="F116" s="55"/>
      <c r="G116" s="1"/>
      <c r="H116" s="1"/>
      <c r="I116" s="1"/>
      <c r="J116" s="1"/>
      <c r="K116" s="1"/>
      <c r="L116" s="1"/>
      <c r="M116" s="1"/>
      <c r="N116" s="1"/>
      <c r="O116" s="1"/>
      <c r="P116" s="1"/>
      <c r="Q116" s="1"/>
      <c r="R116" s="1"/>
      <c r="S116" s="1"/>
      <c r="T116" s="1"/>
      <c r="U116" s="1"/>
      <c r="V116" s="1"/>
      <c r="W116" s="1"/>
      <c r="X116" s="1"/>
    </row>
    <row r="117" ht="15.75" customHeight="1">
      <c r="A117" s="1"/>
      <c r="B117" s="55"/>
      <c r="C117" s="55"/>
      <c r="D117" s="55"/>
      <c r="E117" s="55"/>
      <c r="F117" s="55"/>
      <c r="G117" s="1"/>
      <c r="H117" s="1"/>
      <c r="I117" s="1"/>
      <c r="J117" s="1"/>
      <c r="K117" s="1"/>
      <c r="L117" s="1"/>
      <c r="M117" s="1"/>
      <c r="N117" s="1"/>
      <c r="O117" s="1"/>
      <c r="P117" s="1"/>
      <c r="Q117" s="1"/>
      <c r="R117" s="1"/>
      <c r="S117" s="1"/>
      <c r="T117" s="1"/>
      <c r="U117" s="1"/>
      <c r="V117" s="1"/>
      <c r="W117" s="1"/>
      <c r="X117" s="1"/>
    </row>
    <row r="118" ht="15.75" customHeight="1">
      <c r="A118" s="1"/>
      <c r="B118" s="55"/>
      <c r="C118" s="55"/>
      <c r="D118" s="55"/>
      <c r="E118" s="55"/>
      <c r="F118" s="55"/>
      <c r="G118" s="1"/>
      <c r="H118" s="1"/>
      <c r="I118" s="1"/>
      <c r="J118" s="1"/>
      <c r="K118" s="1"/>
      <c r="L118" s="1"/>
      <c r="M118" s="1"/>
      <c r="N118" s="1"/>
      <c r="O118" s="1"/>
      <c r="P118" s="1"/>
      <c r="Q118" s="1"/>
      <c r="R118" s="1"/>
      <c r="S118" s="1"/>
      <c r="T118" s="1"/>
      <c r="U118" s="1"/>
      <c r="V118" s="1"/>
      <c r="W118" s="1"/>
      <c r="X118" s="1"/>
    </row>
    <row r="119" ht="15.75" customHeight="1">
      <c r="A119" s="1"/>
      <c r="B119" s="55"/>
      <c r="C119" s="55"/>
      <c r="D119" s="55"/>
      <c r="E119" s="55"/>
      <c r="F119" s="55"/>
      <c r="G119" s="1"/>
      <c r="H119" s="1"/>
      <c r="I119" s="1"/>
      <c r="J119" s="1"/>
      <c r="K119" s="1"/>
      <c r="L119" s="1"/>
      <c r="M119" s="1"/>
      <c r="N119" s="1"/>
      <c r="O119" s="1"/>
      <c r="P119" s="1"/>
      <c r="Q119" s="1"/>
      <c r="R119" s="1"/>
      <c r="S119" s="1"/>
      <c r="T119" s="1"/>
      <c r="U119" s="1"/>
      <c r="V119" s="1"/>
      <c r="W119" s="1"/>
      <c r="X119" s="1"/>
    </row>
    <row r="120" ht="15.75" customHeight="1">
      <c r="A120" s="1"/>
      <c r="B120" s="55"/>
      <c r="C120" s="55"/>
      <c r="D120" s="55"/>
      <c r="E120" s="55"/>
      <c r="F120" s="55"/>
      <c r="G120" s="1"/>
      <c r="H120" s="1"/>
      <c r="I120" s="1"/>
      <c r="J120" s="1"/>
      <c r="K120" s="1"/>
      <c r="L120" s="1"/>
      <c r="M120" s="1"/>
      <c r="N120" s="1"/>
      <c r="O120" s="1"/>
      <c r="P120" s="1"/>
      <c r="Q120" s="1"/>
      <c r="R120" s="1"/>
      <c r="S120" s="1"/>
      <c r="T120" s="1"/>
      <c r="U120" s="1"/>
      <c r="V120" s="1"/>
      <c r="W120" s="1"/>
      <c r="X120" s="1"/>
    </row>
    <row r="121" ht="15.75" customHeight="1">
      <c r="A121" s="1"/>
      <c r="B121" s="55"/>
      <c r="C121" s="55"/>
      <c r="D121" s="55"/>
      <c r="E121" s="55"/>
      <c r="F121" s="55"/>
      <c r="G121" s="1"/>
      <c r="H121" s="1"/>
      <c r="I121" s="1"/>
      <c r="J121" s="1"/>
      <c r="K121" s="1"/>
      <c r="L121" s="1"/>
      <c r="M121" s="1"/>
      <c r="N121" s="1"/>
      <c r="O121" s="1"/>
      <c r="P121" s="1"/>
      <c r="Q121" s="1"/>
      <c r="R121" s="1"/>
      <c r="S121" s="1"/>
      <c r="T121" s="1"/>
      <c r="U121" s="1"/>
      <c r="V121" s="1"/>
      <c r="W121" s="1"/>
      <c r="X121" s="1"/>
    </row>
    <row r="122" ht="15.75" customHeight="1">
      <c r="A122" s="1"/>
      <c r="B122" s="55"/>
      <c r="C122" s="55"/>
      <c r="D122" s="55"/>
      <c r="E122" s="55"/>
      <c r="F122" s="55"/>
      <c r="G122" s="1"/>
      <c r="H122" s="1"/>
      <c r="I122" s="1"/>
      <c r="J122" s="1"/>
      <c r="K122" s="1"/>
      <c r="L122" s="1"/>
      <c r="M122" s="1"/>
      <c r="N122" s="1"/>
      <c r="O122" s="1"/>
      <c r="P122" s="1"/>
      <c r="Q122" s="1"/>
      <c r="R122" s="1"/>
      <c r="S122" s="1"/>
      <c r="T122" s="1"/>
      <c r="U122" s="1"/>
      <c r="V122" s="1"/>
      <c r="W122" s="1"/>
      <c r="X122" s="1"/>
    </row>
    <row r="123" ht="15.75" customHeight="1">
      <c r="A123" s="1"/>
      <c r="B123" s="55"/>
      <c r="C123" s="55"/>
      <c r="D123" s="55"/>
      <c r="E123" s="55"/>
      <c r="F123" s="55"/>
      <c r="G123" s="1"/>
      <c r="H123" s="1"/>
      <c r="I123" s="1"/>
      <c r="J123" s="1"/>
      <c r="K123" s="1"/>
      <c r="L123" s="1"/>
      <c r="M123" s="1"/>
      <c r="N123" s="1"/>
      <c r="O123" s="1"/>
      <c r="P123" s="1"/>
      <c r="Q123" s="1"/>
      <c r="R123" s="1"/>
      <c r="S123" s="1"/>
      <c r="T123" s="1"/>
      <c r="U123" s="1"/>
      <c r="V123" s="1"/>
      <c r="W123" s="1"/>
      <c r="X123" s="1"/>
    </row>
    <row r="124" ht="15.75" customHeight="1">
      <c r="A124" s="1"/>
      <c r="B124" s="55"/>
      <c r="C124" s="55"/>
      <c r="D124" s="55"/>
      <c r="E124" s="55"/>
      <c r="F124" s="55"/>
      <c r="G124" s="1"/>
      <c r="H124" s="1"/>
      <c r="I124" s="1"/>
      <c r="J124" s="1"/>
      <c r="K124" s="1"/>
      <c r="L124" s="1"/>
      <c r="M124" s="1"/>
      <c r="N124" s="1"/>
      <c r="O124" s="1"/>
      <c r="P124" s="1"/>
      <c r="Q124" s="1"/>
      <c r="R124" s="1"/>
      <c r="S124" s="1"/>
      <c r="T124" s="1"/>
      <c r="U124" s="1"/>
      <c r="V124" s="1"/>
      <c r="W124" s="1"/>
      <c r="X124" s="1"/>
    </row>
    <row r="125" ht="15.75" customHeight="1">
      <c r="A125" s="1"/>
      <c r="B125" s="55"/>
      <c r="C125" s="55"/>
      <c r="D125" s="55"/>
      <c r="E125" s="55"/>
      <c r="F125" s="55"/>
      <c r="G125" s="1"/>
      <c r="H125" s="1"/>
      <c r="I125" s="1"/>
      <c r="J125" s="1"/>
      <c r="K125" s="1"/>
      <c r="L125" s="1"/>
      <c r="M125" s="1"/>
      <c r="N125" s="1"/>
      <c r="O125" s="1"/>
      <c r="P125" s="1"/>
      <c r="Q125" s="1"/>
      <c r="R125" s="1"/>
      <c r="S125" s="1"/>
      <c r="T125" s="1"/>
      <c r="U125" s="1"/>
      <c r="V125" s="1"/>
      <c r="W125" s="1"/>
      <c r="X125" s="1"/>
    </row>
    <row r="126" ht="15.75" customHeight="1">
      <c r="A126" s="1"/>
      <c r="B126" s="55"/>
      <c r="C126" s="55"/>
      <c r="D126" s="55"/>
      <c r="E126" s="55"/>
      <c r="F126" s="55"/>
      <c r="G126" s="1"/>
      <c r="H126" s="1"/>
      <c r="I126" s="1"/>
      <c r="J126" s="1"/>
      <c r="K126" s="1"/>
      <c r="L126" s="1"/>
      <c r="M126" s="1"/>
      <c r="N126" s="1"/>
      <c r="O126" s="1"/>
      <c r="P126" s="1"/>
      <c r="Q126" s="1"/>
      <c r="R126" s="1"/>
      <c r="S126" s="1"/>
      <c r="T126" s="1"/>
      <c r="U126" s="1"/>
      <c r="V126" s="1"/>
      <c r="W126" s="1"/>
      <c r="X126" s="1"/>
    </row>
    <row r="127" ht="15.75" customHeight="1">
      <c r="A127" s="1"/>
      <c r="B127" s="55"/>
      <c r="C127" s="55"/>
      <c r="D127" s="55"/>
      <c r="E127" s="55"/>
      <c r="F127" s="55"/>
      <c r="G127" s="1"/>
      <c r="H127" s="1"/>
      <c r="I127" s="1"/>
      <c r="J127" s="1"/>
      <c r="K127" s="1"/>
      <c r="L127" s="1"/>
      <c r="M127" s="1"/>
      <c r="N127" s="1"/>
      <c r="O127" s="1"/>
      <c r="P127" s="1"/>
      <c r="Q127" s="1"/>
      <c r="R127" s="1"/>
      <c r="S127" s="1"/>
      <c r="T127" s="1"/>
      <c r="U127" s="1"/>
      <c r="V127" s="1"/>
      <c r="W127" s="1"/>
      <c r="X127" s="1"/>
    </row>
    <row r="128" ht="15.75" customHeight="1">
      <c r="A128" s="1"/>
      <c r="B128" s="55"/>
      <c r="C128" s="55"/>
      <c r="D128" s="55"/>
      <c r="E128" s="55"/>
      <c r="F128" s="55"/>
      <c r="G128" s="1"/>
      <c r="H128" s="1"/>
      <c r="I128" s="1"/>
      <c r="J128" s="1"/>
      <c r="K128" s="1"/>
      <c r="L128" s="1"/>
      <c r="M128" s="1"/>
      <c r="N128" s="1"/>
      <c r="O128" s="1"/>
      <c r="P128" s="1"/>
      <c r="Q128" s="1"/>
      <c r="R128" s="1"/>
      <c r="S128" s="1"/>
      <c r="T128" s="1"/>
      <c r="U128" s="1"/>
      <c r="V128" s="1"/>
      <c r="W128" s="1"/>
      <c r="X128" s="1"/>
    </row>
    <row r="129" ht="15.75" customHeight="1">
      <c r="A129" s="1"/>
      <c r="B129" s="55"/>
      <c r="C129" s="55"/>
      <c r="D129" s="55"/>
      <c r="E129" s="55"/>
      <c r="F129" s="55"/>
      <c r="G129" s="1"/>
      <c r="H129" s="1"/>
      <c r="I129" s="1"/>
      <c r="J129" s="1"/>
      <c r="K129" s="1"/>
      <c r="L129" s="1"/>
      <c r="M129" s="1"/>
      <c r="N129" s="1"/>
      <c r="O129" s="1"/>
      <c r="P129" s="1"/>
      <c r="Q129" s="1"/>
      <c r="R129" s="1"/>
      <c r="S129" s="1"/>
      <c r="T129" s="1"/>
      <c r="U129" s="1"/>
      <c r="V129" s="1"/>
      <c r="W129" s="1"/>
      <c r="X129" s="1"/>
    </row>
    <row r="130" ht="15.75" customHeight="1">
      <c r="A130" s="1"/>
      <c r="B130" s="55"/>
      <c r="C130" s="55"/>
      <c r="D130" s="55"/>
      <c r="E130" s="55"/>
      <c r="F130" s="55"/>
      <c r="G130" s="1"/>
      <c r="H130" s="1"/>
      <c r="I130" s="1"/>
      <c r="J130" s="1"/>
      <c r="K130" s="1"/>
      <c r="L130" s="1"/>
      <c r="M130" s="1"/>
      <c r="N130" s="1"/>
      <c r="O130" s="1"/>
      <c r="P130" s="1"/>
      <c r="Q130" s="1"/>
      <c r="R130" s="1"/>
      <c r="S130" s="1"/>
      <c r="T130" s="1"/>
      <c r="U130" s="1"/>
      <c r="V130" s="1"/>
      <c r="W130" s="1"/>
      <c r="X130" s="1"/>
    </row>
    <row r="131" ht="15.75" customHeight="1">
      <c r="A131" s="1"/>
      <c r="B131" s="55"/>
      <c r="C131" s="55"/>
      <c r="D131" s="55"/>
      <c r="E131" s="55"/>
      <c r="F131" s="55"/>
      <c r="G131" s="1"/>
      <c r="H131" s="1"/>
      <c r="I131" s="1"/>
      <c r="J131" s="1"/>
      <c r="K131" s="1"/>
      <c r="L131" s="1"/>
      <c r="M131" s="1"/>
      <c r="N131" s="1"/>
      <c r="O131" s="1"/>
      <c r="P131" s="1"/>
      <c r="Q131" s="1"/>
      <c r="R131" s="1"/>
      <c r="S131" s="1"/>
      <c r="T131" s="1"/>
      <c r="U131" s="1"/>
      <c r="V131" s="1"/>
      <c r="W131" s="1"/>
      <c r="X131" s="1"/>
    </row>
    <row r="132" ht="15.75" customHeight="1">
      <c r="A132" s="1"/>
      <c r="B132" s="55"/>
      <c r="C132" s="55"/>
      <c r="D132" s="55"/>
      <c r="E132" s="55"/>
      <c r="F132" s="55"/>
      <c r="G132" s="1"/>
      <c r="H132" s="1"/>
      <c r="I132" s="1"/>
      <c r="J132" s="1"/>
      <c r="K132" s="1"/>
      <c r="L132" s="1"/>
      <c r="M132" s="1"/>
      <c r="N132" s="1"/>
      <c r="O132" s="1"/>
      <c r="P132" s="1"/>
      <c r="Q132" s="1"/>
      <c r="R132" s="1"/>
      <c r="S132" s="1"/>
      <c r="T132" s="1"/>
      <c r="U132" s="1"/>
      <c r="V132" s="1"/>
      <c r="W132" s="1"/>
      <c r="X132" s="1"/>
    </row>
    <row r="133" ht="15.75" customHeight="1">
      <c r="A133" s="1"/>
      <c r="B133" s="55"/>
      <c r="C133" s="55"/>
      <c r="D133" s="55"/>
      <c r="E133" s="55"/>
      <c r="F133" s="55"/>
      <c r="G133" s="1"/>
      <c r="H133" s="1"/>
      <c r="I133" s="1"/>
      <c r="J133" s="1"/>
      <c r="K133" s="1"/>
      <c r="L133" s="1"/>
      <c r="M133" s="1"/>
      <c r="N133" s="1"/>
      <c r="O133" s="1"/>
      <c r="P133" s="1"/>
      <c r="Q133" s="1"/>
      <c r="R133" s="1"/>
      <c r="S133" s="1"/>
      <c r="T133" s="1"/>
      <c r="U133" s="1"/>
      <c r="V133" s="1"/>
      <c r="W133" s="1"/>
      <c r="X133" s="1"/>
    </row>
    <row r="134" ht="15.75" customHeight="1">
      <c r="A134" s="1"/>
      <c r="B134" s="55"/>
      <c r="C134" s="55"/>
      <c r="D134" s="55"/>
      <c r="E134" s="55"/>
      <c r="F134" s="55"/>
      <c r="G134" s="1"/>
      <c r="H134" s="1"/>
      <c r="I134" s="1"/>
      <c r="J134" s="1"/>
      <c r="K134" s="1"/>
      <c r="L134" s="1"/>
      <c r="M134" s="1"/>
      <c r="N134" s="1"/>
      <c r="O134" s="1"/>
      <c r="P134" s="1"/>
      <c r="Q134" s="1"/>
      <c r="R134" s="1"/>
      <c r="S134" s="1"/>
      <c r="T134" s="1"/>
      <c r="U134" s="1"/>
      <c r="V134" s="1"/>
      <c r="W134" s="1"/>
      <c r="X134" s="1"/>
    </row>
    <row r="135" ht="15.75" customHeight="1">
      <c r="A135" s="1"/>
      <c r="B135" s="55"/>
      <c r="C135" s="55"/>
      <c r="D135" s="55"/>
      <c r="E135" s="55"/>
      <c r="F135" s="55"/>
      <c r="G135" s="1"/>
      <c r="H135" s="1"/>
      <c r="I135" s="1"/>
      <c r="J135" s="1"/>
      <c r="K135" s="1"/>
      <c r="L135" s="1"/>
      <c r="M135" s="1"/>
      <c r="N135" s="1"/>
      <c r="O135" s="1"/>
      <c r="P135" s="1"/>
      <c r="Q135" s="1"/>
      <c r="R135" s="1"/>
      <c r="S135" s="1"/>
      <c r="T135" s="1"/>
      <c r="U135" s="1"/>
      <c r="V135" s="1"/>
      <c r="W135" s="1"/>
      <c r="X135" s="1"/>
    </row>
    <row r="136" ht="15.75" customHeight="1">
      <c r="A136" s="1"/>
      <c r="B136" s="55"/>
      <c r="C136" s="55"/>
      <c r="D136" s="55"/>
      <c r="E136" s="55"/>
      <c r="F136" s="55"/>
      <c r="G136" s="1"/>
      <c r="H136" s="1"/>
      <c r="I136" s="1"/>
      <c r="J136" s="1"/>
      <c r="K136" s="1"/>
      <c r="L136" s="1"/>
      <c r="M136" s="1"/>
      <c r="N136" s="1"/>
      <c r="O136" s="1"/>
      <c r="P136" s="1"/>
      <c r="Q136" s="1"/>
      <c r="R136" s="1"/>
      <c r="S136" s="1"/>
      <c r="T136" s="1"/>
      <c r="U136" s="1"/>
      <c r="V136" s="1"/>
      <c r="W136" s="1"/>
      <c r="X136" s="1"/>
    </row>
    <row r="137" ht="15.75" customHeight="1">
      <c r="A137" s="1"/>
      <c r="B137" s="55"/>
      <c r="C137" s="55"/>
      <c r="D137" s="55"/>
      <c r="E137" s="55"/>
      <c r="F137" s="55"/>
      <c r="G137" s="1"/>
      <c r="H137" s="1"/>
      <c r="I137" s="1"/>
      <c r="J137" s="1"/>
      <c r="K137" s="1"/>
      <c r="L137" s="1"/>
      <c r="M137" s="1"/>
      <c r="N137" s="1"/>
      <c r="O137" s="1"/>
      <c r="P137" s="1"/>
      <c r="Q137" s="1"/>
      <c r="R137" s="1"/>
      <c r="S137" s="1"/>
      <c r="T137" s="1"/>
      <c r="U137" s="1"/>
      <c r="V137" s="1"/>
      <c r="W137" s="1"/>
      <c r="X137" s="1"/>
    </row>
    <row r="138" ht="15.75" customHeight="1">
      <c r="A138" s="1"/>
      <c r="B138" s="55"/>
      <c r="C138" s="55"/>
      <c r="D138" s="55"/>
      <c r="E138" s="55"/>
      <c r="F138" s="55"/>
      <c r="G138" s="1"/>
      <c r="H138" s="1"/>
      <c r="I138" s="1"/>
      <c r="J138" s="1"/>
      <c r="K138" s="1"/>
      <c r="L138" s="1"/>
      <c r="M138" s="1"/>
      <c r="N138" s="1"/>
      <c r="O138" s="1"/>
      <c r="P138" s="1"/>
      <c r="Q138" s="1"/>
      <c r="R138" s="1"/>
      <c r="S138" s="1"/>
      <c r="T138" s="1"/>
      <c r="U138" s="1"/>
      <c r="V138" s="1"/>
      <c r="W138" s="1"/>
      <c r="X138" s="1"/>
    </row>
    <row r="139" ht="15.75" customHeight="1">
      <c r="A139" s="1"/>
      <c r="B139" s="55"/>
      <c r="C139" s="55"/>
      <c r="D139" s="55"/>
      <c r="E139" s="55"/>
      <c r="F139" s="55"/>
      <c r="G139" s="1"/>
      <c r="H139" s="1"/>
      <c r="I139" s="1"/>
      <c r="J139" s="1"/>
      <c r="K139" s="1"/>
      <c r="L139" s="1"/>
      <c r="M139" s="1"/>
      <c r="N139" s="1"/>
      <c r="O139" s="1"/>
      <c r="P139" s="1"/>
      <c r="Q139" s="1"/>
      <c r="R139" s="1"/>
      <c r="S139" s="1"/>
      <c r="T139" s="1"/>
      <c r="U139" s="1"/>
      <c r="V139" s="1"/>
      <c r="W139" s="1"/>
      <c r="X139" s="1"/>
    </row>
    <row r="140" ht="15.75" customHeight="1">
      <c r="A140" s="1"/>
      <c r="B140" s="55"/>
      <c r="C140" s="55"/>
      <c r="D140" s="55"/>
      <c r="E140" s="55"/>
      <c r="F140" s="55"/>
      <c r="G140" s="1"/>
      <c r="H140" s="1"/>
      <c r="I140" s="1"/>
      <c r="J140" s="1"/>
      <c r="K140" s="1"/>
      <c r="L140" s="1"/>
      <c r="M140" s="1"/>
      <c r="N140" s="1"/>
      <c r="O140" s="1"/>
      <c r="P140" s="1"/>
      <c r="Q140" s="1"/>
      <c r="R140" s="1"/>
      <c r="S140" s="1"/>
      <c r="T140" s="1"/>
      <c r="U140" s="1"/>
      <c r="V140" s="1"/>
      <c r="W140" s="1"/>
      <c r="X140" s="1"/>
    </row>
    <row r="141" ht="15.75" customHeight="1">
      <c r="A141" s="1"/>
      <c r="B141" s="55"/>
      <c r="C141" s="55"/>
      <c r="D141" s="55"/>
      <c r="E141" s="55"/>
      <c r="F141" s="55"/>
      <c r="G141" s="1"/>
      <c r="H141" s="1"/>
      <c r="I141" s="1"/>
      <c r="J141" s="1"/>
      <c r="K141" s="1"/>
      <c r="L141" s="1"/>
      <c r="M141" s="1"/>
      <c r="N141" s="1"/>
      <c r="O141" s="1"/>
      <c r="P141" s="1"/>
      <c r="Q141" s="1"/>
      <c r="R141" s="1"/>
      <c r="S141" s="1"/>
      <c r="T141" s="1"/>
      <c r="U141" s="1"/>
      <c r="V141" s="1"/>
      <c r="W141" s="1"/>
      <c r="X141" s="1"/>
    </row>
    <row r="142" ht="15.75" customHeight="1">
      <c r="A142" s="1"/>
      <c r="B142" s="55"/>
      <c r="C142" s="55"/>
      <c r="D142" s="55"/>
      <c r="E142" s="55"/>
      <c r="F142" s="55"/>
      <c r="G142" s="1"/>
      <c r="H142" s="1"/>
      <c r="I142" s="1"/>
      <c r="J142" s="1"/>
      <c r="K142" s="1"/>
      <c r="L142" s="1"/>
      <c r="M142" s="1"/>
      <c r="N142" s="1"/>
      <c r="O142" s="1"/>
      <c r="P142" s="1"/>
      <c r="Q142" s="1"/>
      <c r="R142" s="1"/>
      <c r="S142" s="1"/>
      <c r="T142" s="1"/>
      <c r="U142" s="1"/>
      <c r="V142" s="1"/>
      <c r="W142" s="1"/>
      <c r="X142" s="1"/>
    </row>
    <row r="143" ht="15.75" customHeight="1">
      <c r="A143" s="1"/>
      <c r="B143" s="55"/>
      <c r="C143" s="55"/>
      <c r="D143" s="55"/>
      <c r="E143" s="55"/>
      <c r="F143" s="55"/>
      <c r="G143" s="1"/>
      <c r="H143" s="1"/>
      <c r="I143" s="1"/>
      <c r="J143" s="1"/>
      <c r="K143" s="1"/>
      <c r="L143" s="1"/>
      <c r="M143" s="1"/>
      <c r="N143" s="1"/>
      <c r="O143" s="1"/>
      <c r="P143" s="1"/>
      <c r="Q143" s="1"/>
      <c r="R143" s="1"/>
      <c r="S143" s="1"/>
      <c r="T143" s="1"/>
      <c r="U143" s="1"/>
      <c r="V143" s="1"/>
      <c r="W143" s="1"/>
      <c r="X143" s="1"/>
    </row>
    <row r="144" ht="15.75" customHeight="1">
      <c r="A144" s="1"/>
      <c r="B144" s="55"/>
      <c r="C144" s="55"/>
      <c r="D144" s="55"/>
      <c r="E144" s="55"/>
      <c r="F144" s="55"/>
      <c r="G144" s="1"/>
      <c r="H144" s="1"/>
      <c r="I144" s="1"/>
      <c r="J144" s="1"/>
      <c r="K144" s="1"/>
      <c r="L144" s="1"/>
      <c r="M144" s="1"/>
      <c r="N144" s="1"/>
      <c r="O144" s="1"/>
      <c r="P144" s="1"/>
      <c r="Q144" s="1"/>
      <c r="R144" s="1"/>
      <c r="S144" s="1"/>
      <c r="T144" s="1"/>
      <c r="U144" s="1"/>
      <c r="V144" s="1"/>
      <c r="W144" s="1"/>
      <c r="X144" s="1"/>
    </row>
    <row r="145" ht="15.75" customHeight="1">
      <c r="A145" s="1"/>
      <c r="B145" s="55"/>
      <c r="C145" s="55"/>
      <c r="D145" s="55"/>
      <c r="E145" s="55"/>
      <c r="F145" s="55"/>
      <c r="G145" s="1"/>
      <c r="H145" s="1"/>
      <c r="I145" s="1"/>
      <c r="J145" s="1"/>
      <c r="K145" s="1"/>
      <c r="L145" s="1"/>
      <c r="M145" s="1"/>
      <c r="N145" s="1"/>
      <c r="O145" s="1"/>
      <c r="P145" s="1"/>
      <c r="Q145" s="1"/>
      <c r="R145" s="1"/>
      <c r="S145" s="1"/>
      <c r="T145" s="1"/>
      <c r="U145" s="1"/>
      <c r="V145" s="1"/>
      <c r="W145" s="1"/>
      <c r="X145" s="1"/>
    </row>
    <row r="146" ht="15.75" customHeight="1">
      <c r="A146" s="1"/>
      <c r="B146" s="55"/>
      <c r="C146" s="55"/>
      <c r="D146" s="55"/>
      <c r="E146" s="55"/>
      <c r="F146" s="55"/>
      <c r="G146" s="1"/>
      <c r="H146" s="1"/>
      <c r="I146" s="1"/>
      <c r="J146" s="1"/>
      <c r="K146" s="1"/>
      <c r="L146" s="1"/>
      <c r="M146" s="1"/>
      <c r="N146" s="1"/>
      <c r="O146" s="1"/>
      <c r="P146" s="1"/>
      <c r="Q146" s="1"/>
      <c r="R146" s="1"/>
      <c r="S146" s="1"/>
      <c r="T146" s="1"/>
      <c r="U146" s="1"/>
      <c r="V146" s="1"/>
      <c r="W146" s="1"/>
      <c r="X146" s="1"/>
    </row>
    <row r="147" ht="15.75" customHeight="1">
      <c r="A147" s="1"/>
      <c r="B147" s="55"/>
      <c r="C147" s="55"/>
      <c r="D147" s="55"/>
      <c r="E147" s="55"/>
      <c r="F147" s="55"/>
      <c r="G147" s="1"/>
      <c r="H147" s="1"/>
      <c r="I147" s="1"/>
      <c r="J147" s="1"/>
      <c r="K147" s="1"/>
      <c r="L147" s="1"/>
      <c r="M147" s="1"/>
      <c r="N147" s="1"/>
      <c r="O147" s="1"/>
      <c r="P147" s="1"/>
      <c r="Q147" s="1"/>
      <c r="R147" s="1"/>
      <c r="S147" s="1"/>
      <c r="T147" s="1"/>
      <c r="U147" s="1"/>
      <c r="V147" s="1"/>
      <c r="W147" s="1"/>
      <c r="X147" s="1"/>
    </row>
    <row r="148" ht="15.75" customHeight="1">
      <c r="A148" s="1"/>
      <c r="B148" s="55"/>
      <c r="C148" s="55"/>
      <c r="D148" s="55"/>
      <c r="E148" s="55"/>
      <c r="F148" s="55"/>
      <c r="G148" s="1"/>
      <c r="H148" s="1"/>
      <c r="I148" s="1"/>
      <c r="J148" s="1"/>
      <c r="K148" s="1"/>
      <c r="L148" s="1"/>
      <c r="M148" s="1"/>
      <c r="N148" s="1"/>
      <c r="O148" s="1"/>
      <c r="P148" s="1"/>
      <c r="Q148" s="1"/>
      <c r="R148" s="1"/>
      <c r="S148" s="1"/>
      <c r="T148" s="1"/>
      <c r="U148" s="1"/>
      <c r="V148" s="1"/>
      <c r="W148" s="1"/>
      <c r="X148" s="1"/>
    </row>
    <row r="149" ht="15.75" customHeight="1">
      <c r="A149" s="1"/>
      <c r="B149" s="55"/>
      <c r="C149" s="55"/>
      <c r="D149" s="55"/>
      <c r="E149" s="55"/>
      <c r="F149" s="55"/>
      <c r="G149" s="1"/>
      <c r="H149" s="1"/>
      <c r="I149" s="1"/>
      <c r="J149" s="1"/>
      <c r="K149" s="1"/>
      <c r="L149" s="1"/>
      <c r="M149" s="1"/>
      <c r="N149" s="1"/>
      <c r="O149" s="1"/>
      <c r="P149" s="1"/>
      <c r="Q149" s="1"/>
      <c r="R149" s="1"/>
      <c r="S149" s="1"/>
      <c r="T149" s="1"/>
      <c r="U149" s="1"/>
      <c r="V149" s="1"/>
      <c r="W149" s="1"/>
      <c r="X149" s="1"/>
    </row>
    <row r="150" ht="15.75" customHeight="1">
      <c r="A150" s="1"/>
      <c r="B150" s="55"/>
      <c r="C150" s="55"/>
      <c r="D150" s="55"/>
      <c r="E150" s="55"/>
      <c r="F150" s="55"/>
      <c r="G150" s="1"/>
      <c r="H150" s="1"/>
      <c r="I150" s="1"/>
      <c r="J150" s="1"/>
      <c r="K150" s="1"/>
      <c r="L150" s="1"/>
      <c r="M150" s="1"/>
      <c r="N150" s="1"/>
      <c r="O150" s="1"/>
      <c r="P150" s="1"/>
      <c r="Q150" s="1"/>
      <c r="R150" s="1"/>
      <c r="S150" s="1"/>
      <c r="T150" s="1"/>
      <c r="U150" s="1"/>
      <c r="V150" s="1"/>
      <c r="W150" s="1"/>
      <c r="X150" s="1"/>
    </row>
    <row r="151" ht="15.75" customHeight="1">
      <c r="A151" s="1"/>
      <c r="B151" s="55"/>
      <c r="C151" s="55"/>
      <c r="D151" s="55"/>
      <c r="E151" s="55"/>
      <c r="F151" s="55"/>
      <c r="G151" s="1"/>
      <c r="H151" s="1"/>
      <c r="I151" s="1"/>
      <c r="J151" s="1"/>
      <c r="K151" s="1"/>
      <c r="L151" s="1"/>
      <c r="M151" s="1"/>
      <c r="N151" s="1"/>
      <c r="O151" s="1"/>
      <c r="P151" s="1"/>
      <c r="Q151" s="1"/>
      <c r="R151" s="1"/>
      <c r="S151" s="1"/>
      <c r="T151" s="1"/>
      <c r="U151" s="1"/>
      <c r="V151" s="1"/>
      <c r="W151" s="1"/>
      <c r="X151" s="1"/>
    </row>
    <row r="152" ht="15.75" customHeight="1">
      <c r="A152" s="1"/>
      <c r="B152" s="55"/>
      <c r="C152" s="55"/>
      <c r="D152" s="55"/>
      <c r="E152" s="55"/>
      <c r="F152" s="55"/>
      <c r="G152" s="1"/>
      <c r="H152" s="1"/>
      <c r="I152" s="1"/>
      <c r="J152" s="1"/>
      <c r="K152" s="1"/>
      <c r="L152" s="1"/>
      <c r="M152" s="1"/>
      <c r="N152" s="1"/>
      <c r="O152" s="1"/>
      <c r="P152" s="1"/>
      <c r="Q152" s="1"/>
      <c r="R152" s="1"/>
      <c r="S152" s="1"/>
      <c r="T152" s="1"/>
      <c r="U152" s="1"/>
      <c r="V152" s="1"/>
      <c r="W152" s="1"/>
      <c r="X152" s="1"/>
    </row>
    <row r="153" ht="15.75" customHeight="1">
      <c r="A153" s="1"/>
      <c r="B153" s="55"/>
      <c r="C153" s="55"/>
      <c r="D153" s="55"/>
      <c r="E153" s="55"/>
      <c r="F153" s="55"/>
      <c r="G153" s="1"/>
      <c r="H153" s="1"/>
      <c r="I153" s="1"/>
      <c r="J153" s="1"/>
      <c r="K153" s="1"/>
      <c r="L153" s="1"/>
      <c r="M153" s="1"/>
      <c r="N153" s="1"/>
      <c r="O153" s="1"/>
      <c r="P153" s="1"/>
      <c r="Q153" s="1"/>
      <c r="R153" s="1"/>
      <c r="S153" s="1"/>
      <c r="T153" s="1"/>
      <c r="U153" s="1"/>
      <c r="V153" s="1"/>
      <c r="W153" s="1"/>
      <c r="X153" s="1"/>
    </row>
    <row r="154" ht="15.75" customHeight="1">
      <c r="A154" s="1"/>
      <c r="B154" s="55"/>
      <c r="C154" s="55"/>
      <c r="D154" s="55"/>
      <c r="E154" s="55"/>
      <c r="F154" s="55"/>
      <c r="G154" s="1"/>
      <c r="H154" s="1"/>
      <c r="I154" s="1"/>
      <c r="J154" s="1"/>
      <c r="K154" s="1"/>
      <c r="L154" s="1"/>
      <c r="M154" s="1"/>
      <c r="N154" s="1"/>
      <c r="O154" s="1"/>
      <c r="P154" s="1"/>
      <c r="Q154" s="1"/>
      <c r="R154" s="1"/>
      <c r="S154" s="1"/>
      <c r="T154" s="1"/>
      <c r="U154" s="1"/>
      <c r="V154" s="1"/>
      <c r="W154" s="1"/>
      <c r="X154" s="1"/>
    </row>
    <row r="155" ht="15.75" customHeight="1">
      <c r="A155" s="1"/>
      <c r="B155" s="55"/>
      <c r="C155" s="55"/>
      <c r="D155" s="55"/>
      <c r="E155" s="55"/>
      <c r="F155" s="55"/>
      <c r="G155" s="1"/>
      <c r="H155" s="1"/>
      <c r="I155" s="1"/>
      <c r="J155" s="1"/>
      <c r="K155" s="1"/>
      <c r="L155" s="1"/>
      <c r="M155" s="1"/>
      <c r="N155" s="1"/>
      <c r="O155" s="1"/>
      <c r="P155" s="1"/>
      <c r="Q155" s="1"/>
      <c r="R155" s="1"/>
      <c r="S155" s="1"/>
      <c r="T155" s="1"/>
      <c r="U155" s="1"/>
      <c r="V155" s="1"/>
      <c r="W155" s="1"/>
      <c r="X155" s="1"/>
    </row>
    <row r="156" ht="15.75" customHeight="1">
      <c r="A156" s="1"/>
      <c r="B156" s="55"/>
      <c r="C156" s="55"/>
      <c r="D156" s="55"/>
      <c r="E156" s="55"/>
      <c r="F156" s="55"/>
      <c r="G156" s="1"/>
      <c r="H156" s="1"/>
      <c r="I156" s="1"/>
      <c r="J156" s="1"/>
      <c r="K156" s="1"/>
      <c r="L156" s="1"/>
      <c r="M156" s="1"/>
      <c r="N156" s="1"/>
      <c r="O156" s="1"/>
      <c r="P156" s="1"/>
      <c r="Q156" s="1"/>
      <c r="R156" s="1"/>
      <c r="S156" s="1"/>
      <c r="T156" s="1"/>
      <c r="U156" s="1"/>
      <c r="V156" s="1"/>
      <c r="W156" s="1"/>
      <c r="X156" s="1"/>
    </row>
    <row r="157" ht="15.75" customHeight="1">
      <c r="A157" s="1"/>
      <c r="B157" s="55"/>
      <c r="C157" s="55"/>
      <c r="D157" s="55"/>
      <c r="E157" s="55"/>
      <c r="F157" s="55"/>
      <c r="G157" s="1"/>
      <c r="H157" s="1"/>
      <c r="I157" s="1"/>
      <c r="J157" s="1"/>
      <c r="K157" s="1"/>
      <c r="L157" s="1"/>
      <c r="M157" s="1"/>
      <c r="N157" s="1"/>
      <c r="O157" s="1"/>
      <c r="P157" s="1"/>
      <c r="Q157" s="1"/>
      <c r="R157" s="1"/>
      <c r="S157" s="1"/>
      <c r="T157" s="1"/>
      <c r="U157" s="1"/>
      <c r="V157" s="1"/>
      <c r="W157" s="1"/>
      <c r="X157" s="1"/>
    </row>
    <row r="158" ht="15.75" customHeight="1">
      <c r="A158" s="1"/>
      <c r="B158" s="55"/>
      <c r="C158" s="55"/>
      <c r="D158" s="55"/>
      <c r="E158" s="55"/>
      <c r="F158" s="55"/>
      <c r="G158" s="1"/>
      <c r="H158" s="1"/>
      <c r="I158" s="1"/>
      <c r="J158" s="1"/>
      <c r="K158" s="1"/>
      <c r="L158" s="1"/>
      <c r="M158" s="1"/>
      <c r="N158" s="1"/>
      <c r="O158" s="1"/>
      <c r="P158" s="1"/>
      <c r="Q158" s="1"/>
      <c r="R158" s="1"/>
      <c r="S158" s="1"/>
      <c r="T158" s="1"/>
      <c r="U158" s="1"/>
      <c r="V158" s="1"/>
      <c r="W158" s="1"/>
      <c r="X158" s="1"/>
    </row>
    <row r="159" ht="15.75" customHeight="1">
      <c r="A159" s="1"/>
      <c r="B159" s="55"/>
      <c r="C159" s="55"/>
      <c r="D159" s="55"/>
      <c r="E159" s="55"/>
      <c r="F159" s="55"/>
      <c r="G159" s="1"/>
      <c r="H159" s="1"/>
      <c r="I159" s="1"/>
      <c r="J159" s="1"/>
      <c r="K159" s="1"/>
      <c r="L159" s="1"/>
      <c r="M159" s="1"/>
      <c r="N159" s="1"/>
      <c r="O159" s="1"/>
      <c r="P159" s="1"/>
      <c r="Q159" s="1"/>
      <c r="R159" s="1"/>
      <c r="S159" s="1"/>
      <c r="T159" s="1"/>
      <c r="U159" s="1"/>
      <c r="V159" s="1"/>
      <c r="W159" s="1"/>
      <c r="X159" s="1"/>
    </row>
    <row r="160" ht="15.75" customHeight="1">
      <c r="A160" s="1"/>
      <c r="B160" s="55"/>
      <c r="C160" s="55"/>
      <c r="D160" s="55"/>
      <c r="E160" s="55"/>
      <c r="F160" s="55"/>
      <c r="G160" s="1"/>
      <c r="H160" s="1"/>
      <c r="I160" s="1"/>
      <c r="J160" s="1"/>
      <c r="K160" s="1"/>
      <c r="L160" s="1"/>
      <c r="M160" s="1"/>
      <c r="N160" s="1"/>
      <c r="O160" s="1"/>
      <c r="P160" s="1"/>
      <c r="Q160" s="1"/>
      <c r="R160" s="1"/>
      <c r="S160" s="1"/>
      <c r="T160" s="1"/>
      <c r="U160" s="1"/>
      <c r="V160" s="1"/>
      <c r="W160" s="1"/>
      <c r="X160" s="1"/>
    </row>
    <row r="161" ht="15.75" customHeight="1">
      <c r="A161" s="1"/>
      <c r="B161" s="55"/>
      <c r="C161" s="55"/>
      <c r="D161" s="55"/>
      <c r="E161" s="55"/>
      <c r="F161" s="55"/>
      <c r="G161" s="1"/>
      <c r="H161" s="1"/>
      <c r="I161" s="1"/>
      <c r="J161" s="1"/>
      <c r="K161" s="1"/>
      <c r="L161" s="1"/>
      <c r="M161" s="1"/>
      <c r="N161" s="1"/>
      <c r="O161" s="1"/>
      <c r="P161" s="1"/>
      <c r="Q161" s="1"/>
      <c r="R161" s="1"/>
      <c r="S161" s="1"/>
      <c r="T161" s="1"/>
      <c r="U161" s="1"/>
      <c r="V161" s="1"/>
      <c r="W161" s="1"/>
      <c r="X161" s="1"/>
    </row>
    <row r="162" ht="15.75" customHeight="1">
      <c r="A162" s="1"/>
      <c r="B162" s="55"/>
      <c r="C162" s="55"/>
      <c r="D162" s="55"/>
      <c r="E162" s="55"/>
      <c r="F162" s="55"/>
      <c r="G162" s="1"/>
      <c r="H162" s="1"/>
      <c r="I162" s="1"/>
      <c r="J162" s="1"/>
      <c r="K162" s="1"/>
      <c r="L162" s="1"/>
      <c r="M162" s="1"/>
      <c r="N162" s="1"/>
      <c r="O162" s="1"/>
      <c r="P162" s="1"/>
      <c r="Q162" s="1"/>
      <c r="R162" s="1"/>
      <c r="S162" s="1"/>
      <c r="T162" s="1"/>
      <c r="U162" s="1"/>
      <c r="V162" s="1"/>
      <c r="W162" s="1"/>
      <c r="X162" s="1"/>
    </row>
    <row r="163" ht="15.75" customHeight="1">
      <c r="A163" s="1"/>
      <c r="B163" s="55"/>
      <c r="C163" s="55"/>
      <c r="D163" s="55"/>
      <c r="E163" s="55"/>
      <c r="F163" s="55"/>
      <c r="G163" s="1"/>
      <c r="H163" s="1"/>
      <c r="I163" s="1"/>
      <c r="J163" s="1"/>
      <c r="K163" s="1"/>
      <c r="L163" s="1"/>
      <c r="M163" s="1"/>
      <c r="N163" s="1"/>
      <c r="O163" s="1"/>
      <c r="P163" s="1"/>
      <c r="Q163" s="1"/>
      <c r="R163" s="1"/>
      <c r="S163" s="1"/>
      <c r="T163" s="1"/>
      <c r="U163" s="1"/>
      <c r="V163" s="1"/>
      <c r="W163" s="1"/>
      <c r="X163" s="1"/>
    </row>
    <row r="164" ht="15.75" customHeight="1">
      <c r="A164" s="1"/>
      <c r="B164" s="55"/>
      <c r="C164" s="55"/>
      <c r="D164" s="55"/>
      <c r="E164" s="55"/>
      <c r="F164" s="55"/>
      <c r="G164" s="1"/>
      <c r="H164" s="1"/>
      <c r="I164" s="1"/>
      <c r="J164" s="1"/>
      <c r="K164" s="1"/>
      <c r="L164" s="1"/>
      <c r="M164" s="1"/>
      <c r="N164" s="1"/>
      <c r="O164" s="1"/>
      <c r="P164" s="1"/>
      <c r="Q164" s="1"/>
      <c r="R164" s="1"/>
      <c r="S164" s="1"/>
      <c r="T164" s="1"/>
      <c r="U164" s="1"/>
      <c r="V164" s="1"/>
      <c r="W164" s="1"/>
      <c r="X164" s="1"/>
    </row>
    <row r="165" ht="15.75" customHeight="1">
      <c r="A165" s="1"/>
      <c r="B165" s="55"/>
      <c r="C165" s="55"/>
      <c r="D165" s="55"/>
      <c r="E165" s="55"/>
      <c r="F165" s="55"/>
      <c r="G165" s="1"/>
      <c r="H165" s="1"/>
      <c r="I165" s="1"/>
      <c r="J165" s="1"/>
      <c r="K165" s="1"/>
      <c r="L165" s="1"/>
      <c r="M165" s="1"/>
      <c r="N165" s="1"/>
      <c r="O165" s="1"/>
      <c r="P165" s="1"/>
      <c r="Q165" s="1"/>
      <c r="R165" s="1"/>
      <c r="S165" s="1"/>
      <c r="T165" s="1"/>
      <c r="U165" s="1"/>
      <c r="V165" s="1"/>
      <c r="W165" s="1"/>
      <c r="X165" s="1"/>
    </row>
    <row r="166" ht="15.75" customHeight="1">
      <c r="A166" s="1"/>
      <c r="B166" s="55"/>
      <c r="C166" s="55"/>
      <c r="D166" s="55"/>
      <c r="E166" s="55"/>
      <c r="F166" s="55"/>
      <c r="G166" s="1"/>
      <c r="H166" s="1"/>
      <c r="I166" s="1"/>
      <c r="J166" s="1"/>
      <c r="K166" s="1"/>
      <c r="L166" s="1"/>
      <c r="M166" s="1"/>
      <c r="N166" s="1"/>
      <c r="O166" s="1"/>
      <c r="P166" s="1"/>
      <c r="Q166" s="1"/>
      <c r="R166" s="1"/>
      <c r="S166" s="1"/>
      <c r="T166" s="1"/>
      <c r="U166" s="1"/>
      <c r="V166" s="1"/>
      <c r="W166" s="1"/>
      <c r="X166" s="1"/>
    </row>
    <row r="167" ht="15.75" customHeight="1">
      <c r="A167" s="1"/>
      <c r="B167" s="55"/>
      <c r="C167" s="55"/>
      <c r="D167" s="55"/>
      <c r="E167" s="55"/>
      <c r="F167" s="55"/>
      <c r="G167" s="1"/>
      <c r="H167" s="1"/>
      <c r="I167" s="1"/>
      <c r="J167" s="1"/>
      <c r="K167" s="1"/>
      <c r="L167" s="1"/>
      <c r="M167" s="1"/>
      <c r="N167" s="1"/>
      <c r="O167" s="1"/>
      <c r="P167" s="1"/>
      <c r="Q167" s="1"/>
      <c r="R167" s="1"/>
      <c r="S167" s="1"/>
      <c r="T167" s="1"/>
      <c r="U167" s="1"/>
      <c r="V167" s="1"/>
      <c r="W167" s="1"/>
      <c r="X167" s="1"/>
    </row>
    <row r="168" ht="15.75" customHeight="1">
      <c r="A168" s="1"/>
      <c r="B168" s="55"/>
      <c r="C168" s="55"/>
      <c r="D168" s="55"/>
      <c r="E168" s="55"/>
      <c r="F168" s="55"/>
      <c r="G168" s="1"/>
      <c r="H168" s="1"/>
      <c r="I168" s="1"/>
      <c r="J168" s="1"/>
      <c r="K168" s="1"/>
      <c r="L168" s="1"/>
      <c r="M168" s="1"/>
      <c r="N168" s="1"/>
      <c r="O168" s="1"/>
      <c r="P168" s="1"/>
      <c r="Q168" s="1"/>
      <c r="R168" s="1"/>
      <c r="S168" s="1"/>
      <c r="T168" s="1"/>
      <c r="U168" s="1"/>
      <c r="V168" s="1"/>
      <c r="W168" s="1"/>
      <c r="X168" s="1"/>
    </row>
    <row r="169" ht="15.75" customHeight="1">
      <c r="A169" s="1"/>
      <c r="B169" s="55"/>
      <c r="C169" s="55"/>
      <c r="D169" s="55"/>
      <c r="E169" s="55"/>
      <c r="F169" s="55"/>
      <c r="G169" s="1"/>
      <c r="H169" s="1"/>
      <c r="I169" s="1"/>
      <c r="J169" s="1"/>
      <c r="K169" s="1"/>
      <c r="L169" s="1"/>
      <c r="M169" s="1"/>
      <c r="N169" s="1"/>
      <c r="O169" s="1"/>
      <c r="P169" s="1"/>
      <c r="Q169" s="1"/>
      <c r="R169" s="1"/>
      <c r="S169" s="1"/>
      <c r="T169" s="1"/>
      <c r="U169" s="1"/>
      <c r="V169" s="1"/>
      <c r="W169" s="1"/>
      <c r="X169" s="1"/>
    </row>
    <row r="170" ht="15.75" customHeight="1">
      <c r="A170" s="1"/>
      <c r="B170" s="55"/>
      <c r="C170" s="55"/>
      <c r="D170" s="55"/>
      <c r="E170" s="55"/>
      <c r="F170" s="55"/>
      <c r="G170" s="1"/>
      <c r="H170" s="1"/>
      <c r="I170" s="1"/>
      <c r="J170" s="1"/>
      <c r="K170" s="1"/>
      <c r="L170" s="1"/>
      <c r="M170" s="1"/>
      <c r="N170" s="1"/>
      <c r="O170" s="1"/>
      <c r="P170" s="1"/>
      <c r="Q170" s="1"/>
      <c r="R170" s="1"/>
      <c r="S170" s="1"/>
      <c r="T170" s="1"/>
      <c r="U170" s="1"/>
      <c r="V170" s="1"/>
      <c r="W170" s="1"/>
      <c r="X170" s="1"/>
    </row>
    <row r="171" ht="15.75" customHeight="1">
      <c r="A171" s="1"/>
      <c r="B171" s="55"/>
      <c r="C171" s="55"/>
      <c r="D171" s="55"/>
      <c r="E171" s="55"/>
      <c r="F171" s="55"/>
      <c r="G171" s="1"/>
      <c r="H171" s="1"/>
      <c r="I171" s="1"/>
      <c r="J171" s="1"/>
      <c r="K171" s="1"/>
      <c r="L171" s="1"/>
      <c r="M171" s="1"/>
      <c r="N171" s="1"/>
      <c r="O171" s="1"/>
      <c r="P171" s="1"/>
      <c r="Q171" s="1"/>
      <c r="R171" s="1"/>
      <c r="S171" s="1"/>
      <c r="T171" s="1"/>
      <c r="U171" s="1"/>
      <c r="V171" s="1"/>
      <c r="W171" s="1"/>
      <c r="X171" s="1"/>
    </row>
    <row r="172" ht="15.75" customHeight="1">
      <c r="A172" s="1"/>
      <c r="B172" s="55"/>
      <c r="C172" s="55"/>
      <c r="D172" s="55"/>
      <c r="E172" s="55"/>
      <c r="F172" s="55"/>
      <c r="G172" s="1"/>
      <c r="H172" s="1"/>
      <c r="I172" s="1"/>
      <c r="J172" s="1"/>
      <c r="K172" s="1"/>
      <c r="L172" s="1"/>
      <c r="M172" s="1"/>
      <c r="N172" s="1"/>
      <c r="O172" s="1"/>
      <c r="P172" s="1"/>
      <c r="Q172" s="1"/>
      <c r="R172" s="1"/>
      <c r="S172" s="1"/>
      <c r="T172" s="1"/>
      <c r="U172" s="1"/>
      <c r="V172" s="1"/>
      <c r="W172" s="1"/>
      <c r="X172" s="1"/>
    </row>
    <row r="173" ht="15.75" customHeight="1">
      <c r="A173" s="1"/>
      <c r="B173" s="55"/>
      <c r="C173" s="55"/>
      <c r="D173" s="55"/>
      <c r="E173" s="55"/>
      <c r="F173" s="55"/>
      <c r="G173" s="1"/>
      <c r="H173" s="1"/>
      <c r="I173" s="1"/>
      <c r="J173" s="1"/>
      <c r="K173" s="1"/>
      <c r="L173" s="1"/>
      <c r="M173" s="1"/>
      <c r="N173" s="1"/>
      <c r="O173" s="1"/>
      <c r="P173" s="1"/>
      <c r="Q173" s="1"/>
      <c r="R173" s="1"/>
      <c r="S173" s="1"/>
      <c r="T173" s="1"/>
      <c r="U173" s="1"/>
      <c r="V173" s="1"/>
      <c r="W173" s="1"/>
      <c r="X173" s="1"/>
    </row>
    <row r="174" ht="15.75" customHeight="1">
      <c r="A174" s="1"/>
      <c r="B174" s="55"/>
      <c r="C174" s="55"/>
      <c r="D174" s="55"/>
      <c r="E174" s="55"/>
      <c r="F174" s="55"/>
      <c r="G174" s="1"/>
      <c r="H174" s="1"/>
      <c r="I174" s="1"/>
      <c r="J174" s="1"/>
      <c r="K174" s="1"/>
      <c r="L174" s="1"/>
      <c r="M174" s="1"/>
      <c r="N174" s="1"/>
      <c r="O174" s="1"/>
      <c r="P174" s="1"/>
      <c r="Q174" s="1"/>
      <c r="R174" s="1"/>
      <c r="S174" s="1"/>
      <c r="T174" s="1"/>
      <c r="U174" s="1"/>
      <c r="V174" s="1"/>
      <c r="W174" s="1"/>
      <c r="X174" s="1"/>
    </row>
    <row r="175" ht="15.75" customHeight="1">
      <c r="A175" s="1"/>
      <c r="B175" s="55"/>
      <c r="C175" s="55"/>
      <c r="D175" s="55"/>
      <c r="E175" s="55"/>
      <c r="F175" s="55"/>
      <c r="G175" s="1"/>
      <c r="H175" s="1"/>
      <c r="I175" s="1"/>
      <c r="J175" s="1"/>
      <c r="K175" s="1"/>
      <c r="L175" s="1"/>
      <c r="M175" s="1"/>
      <c r="N175" s="1"/>
      <c r="O175" s="1"/>
      <c r="P175" s="1"/>
      <c r="Q175" s="1"/>
      <c r="R175" s="1"/>
      <c r="S175" s="1"/>
      <c r="T175" s="1"/>
      <c r="U175" s="1"/>
      <c r="V175" s="1"/>
      <c r="W175" s="1"/>
      <c r="X175" s="1"/>
    </row>
    <row r="176" ht="15.75" customHeight="1">
      <c r="A176" s="1"/>
      <c r="B176" s="55"/>
      <c r="C176" s="55"/>
      <c r="D176" s="55"/>
      <c r="E176" s="55"/>
      <c r="F176" s="55"/>
      <c r="G176" s="1"/>
      <c r="H176" s="1"/>
      <c r="I176" s="1"/>
      <c r="J176" s="1"/>
      <c r="K176" s="1"/>
      <c r="L176" s="1"/>
      <c r="M176" s="1"/>
      <c r="N176" s="1"/>
      <c r="O176" s="1"/>
      <c r="P176" s="1"/>
      <c r="Q176" s="1"/>
      <c r="R176" s="1"/>
      <c r="S176" s="1"/>
      <c r="T176" s="1"/>
      <c r="U176" s="1"/>
      <c r="V176" s="1"/>
      <c r="W176" s="1"/>
      <c r="X176" s="1"/>
    </row>
    <row r="177" ht="15.75" customHeight="1">
      <c r="A177" s="1"/>
      <c r="B177" s="55"/>
      <c r="C177" s="55"/>
      <c r="D177" s="55"/>
      <c r="E177" s="55"/>
      <c r="F177" s="55"/>
      <c r="G177" s="1"/>
      <c r="H177" s="1"/>
      <c r="I177" s="1"/>
      <c r="J177" s="1"/>
      <c r="K177" s="1"/>
      <c r="L177" s="1"/>
      <c r="M177" s="1"/>
      <c r="N177" s="1"/>
      <c r="O177" s="1"/>
      <c r="P177" s="1"/>
      <c r="Q177" s="1"/>
      <c r="R177" s="1"/>
      <c r="S177" s="1"/>
      <c r="T177" s="1"/>
      <c r="U177" s="1"/>
      <c r="V177" s="1"/>
      <c r="W177" s="1"/>
      <c r="X177" s="1"/>
    </row>
    <row r="178" ht="15.75" customHeight="1">
      <c r="A178" s="1"/>
      <c r="B178" s="55"/>
      <c r="C178" s="55"/>
      <c r="D178" s="55"/>
      <c r="E178" s="55"/>
      <c r="F178" s="55"/>
      <c r="G178" s="1"/>
      <c r="H178" s="1"/>
      <c r="I178" s="1"/>
      <c r="J178" s="1"/>
      <c r="K178" s="1"/>
      <c r="L178" s="1"/>
      <c r="M178" s="1"/>
      <c r="N178" s="1"/>
      <c r="O178" s="1"/>
      <c r="P178" s="1"/>
      <c r="Q178" s="1"/>
      <c r="R178" s="1"/>
      <c r="S178" s="1"/>
      <c r="T178" s="1"/>
      <c r="U178" s="1"/>
      <c r="V178" s="1"/>
      <c r="W178" s="1"/>
      <c r="X178" s="1"/>
    </row>
    <row r="179" ht="15.75" customHeight="1">
      <c r="A179" s="1"/>
      <c r="B179" s="55"/>
      <c r="C179" s="55"/>
      <c r="D179" s="55"/>
      <c r="E179" s="55"/>
      <c r="F179" s="55"/>
      <c r="G179" s="1"/>
      <c r="H179" s="1"/>
      <c r="I179" s="1"/>
      <c r="J179" s="1"/>
      <c r="K179" s="1"/>
      <c r="L179" s="1"/>
      <c r="M179" s="1"/>
      <c r="N179" s="1"/>
      <c r="O179" s="1"/>
      <c r="P179" s="1"/>
      <c r="Q179" s="1"/>
      <c r="R179" s="1"/>
      <c r="S179" s="1"/>
      <c r="T179" s="1"/>
      <c r="U179" s="1"/>
      <c r="V179" s="1"/>
      <c r="W179" s="1"/>
      <c r="X179" s="1"/>
    </row>
    <row r="180" ht="15.75" customHeight="1">
      <c r="A180" s="1"/>
      <c r="B180" s="55"/>
      <c r="C180" s="55"/>
      <c r="D180" s="55"/>
      <c r="E180" s="55"/>
      <c r="F180" s="55"/>
      <c r="G180" s="1"/>
      <c r="H180" s="1"/>
      <c r="I180" s="1"/>
      <c r="J180" s="1"/>
      <c r="K180" s="1"/>
      <c r="L180" s="1"/>
      <c r="M180" s="1"/>
      <c r="N180" s="1"/>
      <c r="O180" s="1"/>
      <c r="P180" s="1"/>
      <c r="Q180" s="1"/>
      <c r="R180" s="1"/>
      <c r="S180" s="1"/>
      <c r="T180" s="1"/>
      <c r="U180" s="1"/>
      <c r="V180" s="1"/>
      <c r="W180" s="1"/>
      <c r="X180" s="1"/>
    </row>
    <row r="181" ht="15.75" customHeight="1">
      <c r="A181" s="1"/>
      <c r="B181" s="55"/>
      <c r="C181" s="55"/>
      <c r="D181" s="55"/>
      <c r="E181" s="55"/>
      <c r="F181" s="55"/>
      <c r="G181" s="1"/>
      <c r="H181" s="1"/>
      <c r="I181" s="1"/>
      <c r="J181" s="1"/>
      <c r="K181" s="1"/>
      <c r="L181" s="1"/>
      <c r="M181" s="1"/>
      <c r="N181" s="1"/>
      <c r="O181" s="1"/>
      <c r="P181" s="1"/>
      <c r="Q181" s="1"/>
      <c r="R181" s="1"/>
      <c r="S181" s="1"/>
      <c r="T181" s="1"/>
      <c r="U181" s="1"/>
      <c r="V181" s="1"/>
      <c r="W181" s="1"/>
      <c r="X181" s="1"/>
    </row>
    <row r="182" ht="15.75" customHeight="1">
      <c r="A182" s="1"/>
      <c r="B182" s="55"/>
      <c r="C182" s="55"/>
      <c r="D182" s="55"/>
      <c r="E182" s="55"/>
      <c r="F182" s="55"/>
      <c r="G182" s="1"/>
      <c r="H182" s="1"/>
      <c r="I182" s="1"/>
      <c r="J182" s="1"/>
      <c r="K182" s="1"/>
      <c r="L182" s="1"/>
      <c r="M182" s="1"/>
      <c r="N182" s="1"/>
      <c r="O182" s="1"/>
      <c r="P182" s="1"/>
      <c r="Q182" s="1"/>
      <c r="R182" s="1"/>
      <c r="S182" s="1"/>
      <c r="T182" s="1"/>
      <c r="U182" s="1"/>
      <c r="V182" s="1"/>
      <c r="W182" s="1"/>
      <c r="X182" s="1"/>
    </row>
    <row r="183" ht="15.75" customHeight="1">
      <c r="A183" s="1"/>
      <c r="B183" s="55"/>
      <c r="C183" s="55"/>
      <c r="D183" s="55"/>
      <c r="E183" s="55"/>
      <c r="F183" s="55"/>
      <c r="G183" s="1"/>
      <c r="H183" s="1"/>
      <c r="I183" s="1"/>
      <c r="J183" s="1"/>
      <c r="K183" s="1"/>
      <c r="L183" s="1"/>
      <c r="M183" s="1"/>
      <c r="N183" s="1"/>
      <c r="O183" s="1"/>
      <c r="P183" s="1"/>
      <c r="Q183" s="1"/>
      <c r="R183" s="1"/>
      <c r="S183" s="1"/>
      <c r="T183" s="1"/>
      <c r="U183" s="1"/>
      <c r="V183" s="1"/>
      <c r="W183" s="1"/>
      <c r="X183" s="1"/>
    </row>
    <row r="184" ht="15.75" customHeight="1">
      <c r="A184" s="1"/>
      <c r="B184" s="55"/>
      <c r="C184" s="55"/>
      <c r="D184" s="55"/>
      <c r="E184" s="55"/>
      <c r="F184" s="55"/>
      <c r="G184" s="1"/>
      <c r="H184" s="1"/>
      <c r="I184" s="1"/>
      <c r="J184" s="1"/>
      <c r="K184" s="1"/>
      <c r="L184" s="1"/>
      <c r="M184" s="1"/>
      <c r="N184" s="1"/>
      <c r="O184" s="1"/>
      <c r="P184" s="1"/>
      <c r="Q184" s="1"/>
      <c r="R184" s="1"/>
      <c r="S184" s="1"/>
      <c r="T184" s="1"/>
      <c r="U184" s="1"/>
      <c r="V184" s="1"/>
      <c r="W184" s="1"/>
      <c r="X184" s="1"/>
    </row>
    <row r="185" ht="15.75" customHeight="1">
      <c r="A185" s="1"/>
      <c r="B185" s="55"/>
      <c r="C185" s="55"/>
      <c r="D185" s="55"/>
      <c r="E185" s="55"/>
      <c r="F185" s="55"/>
      <c r="G185" s="1"/>
      <c r="H185" s="1"/>
      <c r="I185" s="1"/>
      <c r="J185" s="1"/>
      <c r="K185" s="1"/>
      <c r="L185" s="1"/>
      <c r="M185" s="1"/>
      <c r="N185" s="1"/>
      <c r="O185" s="1"/>
      <c r="P185" s="1"/>
      <c r="Q185" s="1"/>
      <c r="R185" s="1"/>
      <c r="S185" s="1"/>
      <c r="T185" s="1"/>
      <c r="U185" s="1"/>
      <c r="V185" s="1"/>
      <c r="W185" s="1"/>
      <c r="X185" s="1"/>
    </row>
    <row r="186" ht="15.75" customHeight="1">
      <c r="A186" s="1"/>
      <c r="B186" s="55"/>
      <c r="C186" s="55"/>
      <c r="D186" s="55"/>
      <c r="E186" s="55"/>
      <c r="F186" s="55"/>
      <c r="G186" s="1"/>
      <c r="H186" s="1"/>
      <c r="I186" s="1"/>
      <c r="J186" s="1"/>
      <c r="K186" s="1"/>
      <c r="L186" s="1"/>
      <c r="M186" s="1"/>
      <c r="N186" s="1"/>
      <c r="O186" s="1"/>
      <c r="P186" s="1"/>
      <c r="Q186" s="1"/>
      <c r="R186" s="1"/>
      <c r="S186" s="1"/>
      <c r="T186" s="1"/>
      <c r="U186" s="1"/>
      <c r="V186" s="1"/>
      <c r="W186" s="1"/>
      <c r="X186" s="1"/>
    </row>
    <row r="187" ht="15.75" customHeight="1">
      <c r="A187" s="1"/>
      <c r="B187" s="55"/>
      <c r="C187" s="55"/>
      <c r="D187" s="55"/>
      <c r="E187" s="55"/>
      <c r="F187" s="55"/>
      <c r="G187" s="1"/>
      <c r="H187" s="1"/>
      <c r="I187" s="1"/>
      <c r="J187" s="1"/>
      <c r="K187" s="1"/>
      <c r="L187" s="1"/>
      <c r="M187" s="1"/>
      <c r="N187" s="1"/>
      <c r="O187" s="1"/>
      <c r="P187" s="1"/>
      <c r="Q187" s="1"/>
      <c r="R187" s="1"/>
      <c r="S187" s="1"/>
      <c r="T187" s="1"/>
      <c r="U187" s="1"/>
      <c r="V187" s="1"/>
      <c r="W187" s="1"/>
      <c r="X187" s="1"/>
    </row>
    <row r="188" ht="15.75" customHeight="1">
      <c r="A188" s="1"/>
      <c r="B188" s="55"/>
      <c r="C188" s="55"/>
      <c r="D188" s="55"/>
      <c r="E188" s="55"/>
      <c r="F188" s="55"/>
      <c r="G188" s="1"/>
      <c r="H188" s="1"/>
      <c r="I188" s="1"/>
      <c r="J188" s="1"/>
      <c r="K188" s="1"/>
      <c r="L188" s="1"/>
      <c r="M188" s="1"/>
      <c r="N188" s="1"/>
      <c r="O188" s="1"/>
      <c r="P188" s="1"/>
      <c r="Q188" s="1"/>
      <c r="R188" s="1"/>
      <c r="S188" s="1"/>
      <c r="T188" s="1"/>
      <c r="U188" s="1"/>
      <c r="V188" s="1"/>
      <c r="W188" s="1"/>
      <c r="X188" s="1"/>
    </row>
    <row r="189" ht="15.75" customHeight="1">
      <c r="A189" s="1"/>
      <c r="B189" s="55"/>
      <c r="C189" s="55"/>
      <c r="D189" s="55"/>
      <c r="E189" s="55"/>
      <c r="F189" s="55"/>
      <c r="G189" s="1"/>
      <c r="H189" s="1"/>
      <c r="I189" s="1"/>
      <c r="J189" s="1"/>
      <c r="K189" s="1"/>
      <c r="L189" s="1"/>
      <c r="M189" s="1"/>
      <c r="N189" s="1"/>
      <c r="O189" s="1"/>
      <c r="P189" s="1"/>
      <c r="Q189" s="1"/>
      <c r="R189" s="1"/>
      <c r="S189" s="1"/>
      <c r="T189" s="1"/>
      <c r="U189" s="1"/>
      <c r="V189" s="1"/>
      <c r="W189" s="1"/>
      <c r="X189" s="1"/>
    </row>
    <row r="190" ht="15.75" customHeight="1">
      <c r="A190" s="1"/>
      <c r="B190" s="55"/>
      <c r="C190" s="55"/>
      <c r="D190" s="55"/>
      <c r="E190" s="55"/>
      <c r="F190" s="55"/>
      <c r="G190" s="1"/>
      <c r="H190" s="1"/>
      <c r="I190" s="1"/>
      <c r="J190" s="1"/>
      <c r="K190" s="1"/>
      <c r="L190" s="1"/>
      <c r="M190" s="1"/>
      <c r="N190" s="1"/>
      <c r="O190" s="1"/>
      <c r="P190" s="1"/>
      <c r="Q190" s="1"/>
      <c r="R190" s="1"/>
      <c r="S190" s="1"/>
      <c r="T190" s="1"/>
      <c r="U190" s="1"/>
      <c r="V190" s="1"/>
      <c r="W190" s="1"/>
      <c r="X190" s="1"/>
    </row>
    <row r="191" ht="15.75" customHeight="1">
      <c r="A191" s="1"/>
      <c r="B191" s="55"/>
      <c r="C191" s="55"/>
      <c r="D191" s="55"/>
      <c r="E191" s="55"/>
      <c r="F191" s="55"/>
      <c r="G191" s="1"/>
      <c r="H191" s="1"/>
      <c r="I191" s="1"/>
      <c r="J191" s="1"/>
      <c r="K191" s="1"/>
      <c r="L191" s="1"/>
      <c r="M191" s="1"/>
      <c r="N191" s="1"/>
      <c r="O191" s="1"/>
      <c r="P191" s="1"/>
      <c r="Q191" s="1"/>
      <c r="R191" s="1"/>
      <c r="S191" s="1"/>
      <c r="T191" s="1"/>
      <c r="U191" s="1"/>
      <c r="V191" s="1"/>
      <c r="W191" s="1"/>
      <c r="X191" s="1"/>
    </row>
    <row r="192" ht="15.75" customHeight="1">
      <c r="A192" s="1"/>
      <c r="B192" s="55"/>
      <c r="C192" s="55"/>
      <c r="D192" s="55"/>
      <c r="E192" s="55"/>
      <c r="F192" s="55"/>
      <c r="G192" s="1"/>
      <c r="H192" s="1"/>
      <c r="I192" s="1"/>
      <c r="J192" s="1"/>
      <c r="K192" s="1"/>
      <c r="L192" s="1"/>
      <c r="M192" s="1"/>
      <c r="N192" s="1"/>
      <c r="O192" s="1"/>
      <c r="P192" s="1"/>
      <c r="Q192" s="1"/>
      <c r="R192" s="1"/>
      <c r="S192" s="1"/>
      <c r="T192" s="1"/>
      <c r="U192" s="1"/>
      <c r="V192" s="1"/>
      <c r="W192" s="1"/>
      <c r="X192" s="1"/>
    </row>
    <row r="193" ht="15.75" customHeight="1">
      <c r="A193" s="1"/>
      <c r="B193" s="55"/>
      <c r="C193" s="55"/>
      <c r="D193" s="55"/>
      <c r="E193" s="55"/>
      <c r="F193" s="55"/>
      <c r="G193" s="1"/>
      <c r="H193" s="1"/>
      <c r="I193" s="1"/>
      <c r="J193" s="1"/>
      <c r="K193" s="1"/>
      <c r="L193" s="1"/>
      <c r="M193" s="1"/>
      <c r="N193" s="1"/>
      <c r="O193" s="1"/>
      <c r="P193" s="1"/>
      <c r="Q193" s="1"/>
      <c r="R193" s="1"/>
      <c r="S193" s="1"/>
      <c r="T193" s="1"/>
      <c r="U193" s="1"/>
      <c r="V193" s="1"/>
      <c r="W193" s="1"/>
      <c r="X193" s="1"/>
    </row>
    <row r="194" ht="15.75" customHeight="1">
      <c r="A194" s="1"/>
      <c r="B194" s="55"/>
      <c r="C194" s="55"/>
      <c r="D194" s="55"/>
      <c r="E194" s="55"/>
      <c r="F194" s="55"/>
      <c r="G194" s="1"/>
      <c r="H194" s="1"/>
      <c r="I194" s="1"/>
      <c r="J194" s="1"/>
      <c r="K194" s="1"/>
      <c r="L194" s="1"/>
      <c r="M194" s="1"/>
      <c r="N194" s="1"/>
      <c r="O194" s="1"/>
      <c r="P194" s="1"/>
      <c r="Q194" s="1"/>
      <c r="R194" s="1"/>
      <c r="S194" s="1"/>
      <c r="T194" s="1"/>
      <c r="U194" s="1"/>
      <c r="V194" s="1"/>
      <c r="W194" s="1"/>
      <c r="X194" s="1"/>
    </row>
    <row r="195" ht="15.75" customHeight="1">
      <c r="A195" s="1"/>
      <c r="B195" s="55"/>
      <c r="C195" s="55"/>
      <c r="D195" s="55"/>
      <c r="E195" s="55"/>
      <c r="F195" s="55"/>
      <c r="G195" s="1"/>
      <c r="H195" s="1"/>
      <c r="I195" s="1"/>
      <c r="J195" s="1"/>
      <c r="K195" s="1"/>
      <c r="L195" s="1"/>
      <c r="M195" s="1"/>
      <c r="N195" s="1"/>
      <c r="O195" s="1"/>
      <c r="P195" s="1"/>
      <c r="Q195" s="1"/>
      <c r="R195" s="1"/>
      <c r="S195" s="1"/>
      <c r="T195" s="1"/>
      <c r="U195" s="1"/>
      <c r="V195" s="1"/>
      <c r="W195" s="1"/>
      <c r="X195" s="1"/>
    </row>
    <row r="196" ht="15.75" customHeight="1">
      <c r="A196" s="1"/>
      <c r="B196" s="55"/>
      <c r="C196" s="55"/>
      <c r="D196" s="55"/>
      <c r="E196" s="55"/>
      <c r="F196" s="55"/>
      <c r="G196" s="1"/>
      <c r="H196" s="1"/>
      <c r="I196" s="1"/>
      <c r="J196" s="1"/>
      <c r="K196" s="1"/>
      <c r="L196" s="1"/>
      <c r="M196" s="1"/>
      <c r="N196" s="1"/>
      <c r="O196" s="1"/>
      <c r="P196" s="1"/>
      <c r="Q196" s="1"/>
      <c r="R196" s="1"/>
      <c r="S196" s="1"/>
      <c r="T196" s="1"/>
      <c r="U196" s="1"/>
      <c r="V196" s="1"/>
      <c r="W196" s="1"/>
      <c r="X196" s="1"/>
    </row>
    <row r="197" ht="15.75" customHeight="1">
      <c r="A197" s="1"/>
      <c r="B197" s="55"/>
      <c r="C197" s="55"/>
      <c r="D197" s="55"/>
      <c r="E197" s="55"/>
      <c r="F197" s="55"/>
      <c r="G197" s="1"/>
      <c r="H197" s="1"/>
      <c r="I197" s="1"/>
      <c r="J197" s="1"/>
      <c r="K197" s="1"/>
      <c r="L197" s="1"/>
      <c r="M197" s="1"/>
      <c r="N197" s="1"/>
      <c r="O197" s="1"/>
      <c r="P197" s="1"/>
      <c r="Q197" s="1"/>
      <c r="R197" s="1"/>
      <c r="S197" s="1"/>
      <c r="T197" s="1"/>
      <c r="U197" s="1"/>
      <c r="V197" s="1"/>
      <c r="W197" s="1"/>
      <c r="X197" s="1"/>
    </row>
    <row r="198" ht="15.75" customHeight="1">
      <c r="A198" s="1"/>
      <c r="B198" s="55"/>
      <c r="C198" s="55"/>
      <c r="D198" s="55"/>
      <c r="E198" s="55"/>
      <c r="F198" s="55"/>
      <c r="G198" s="1"/>
      <c r="H198" s="1"/>
      <c r="I198" s="1"/>
      <c r="J198" s="1"/>
      <c r="K198" s="1"/>
      <c r="L198" s="1"/>
      <c r="M198" s="1"/>
      <c r="N198" s="1"/>
      <c r="O198" s="1"/>
      <c r="P198" s="1"/>
      <c r="Q198" s="1"/>
      <c r="R198" s="1"/>
      <c r="S198" s="1"/>
      <c r="T198" s="1"/>
      <c r="U198" s="1"/>
      <c r="V198" s="1"/>
      <c r="W198" s="1"/>
      <c r="X198" s="1"/>
    </row>
    <row r="199" ht="15.75" customHeight="1">
      <c r="A199" s="1"/>
      <c r="B199" s="55"/>
      <c r="C199" s="55"/>
      <c r="D199" s="55"/>
      <c r="E199" s="55"/>
      <c r="F199" s="55"/>
      <c r="G199" s="1"/>
      <c r="H199" s="1"/>
      <c r="I199" s="1"/>
      <c r="J199" s="1"/>
      <c r="K199" s="1"/>
      <c r="L199" s="1"/>
      <c r="M199" s="1"/>
      <c r="N199" s="1"/>
      <c r="O199" s="1"/>
      <c r="P199" s="1"/>
      <c r="Q199" s="1"/>
      <c r="R199" s="1"/>
      <c r="S199" s="1"/>
      <c r="T199" s="1"/>
      <c r="U199" s="1"/>
      <c r="V199" s="1"/>
      <c r="W199" s="1"/>
      <c r="X199" s="1"/>
    </row>
    <row r="200" ht="15.75" customHeight="1">
      <c r="A200" s="1"/>
      <c r="B200" s="55"/>
      <c r="C200" s="55"/>
      <c r="D200" s="55"/>
      <c r="E200" s="55"/>
      <c r="F200" s="55"/>
      <c r="G200" s="1"/>
      <c r="H200" s="1"/>
      <c r="I200" s="1"/>
      <c r="J200" s="1"/>
      <c r="K200" s="1"/>
      <c r="L200" s="1"/>
      <c r="M200" s="1"/>
      <c r="N200" s="1"/>
      <c r="O200" s="1"/>
      <c r="P200" s="1"/>
      <c r="Q200" s="1"/>
      <c r="R200" s="1"/>
      <c r="S200" s="1"/>
      <c r="T200" s="1"/>
      <c r="U200" s="1"/>
      <c r="V200" s="1"/>
      <c r="W200" s="1"/>
      <c r="X200" s="1"/>
    </row>
    <row r="201" ht="15.75" customHeight="1">
      <c r="A201" s="1"/>
      <c r="B201" s="55"/>
      <c r="C201" s="55"/>
      <c r="D201" s="55"/>
      <c r="E201" s="55"/>
      <c r="F201" s="55"/>
      <c r="G201" s="1"/>
      <c r="H201" s="1"/>
      <c r="I201" s="1"/>
      <c r="J201" s="1"/>
      <c r="K201" s="1"/>
      <c r="L201" s="1"/>
      <c r="M201" s="1"/>
      <c r="N201" s="1"/>
      <c r="O201" s="1"/>
      <c r="P201" s="1"/>
      <c r="Q201" s="1"/>
      <c r="R201" s="1"/>
      <c r="S201" s="1"/>
      <c r="T201" s="1"/>
      <c r="U201" s="1"/>
      <c r="V201" s="1"/>
      <c r="W201" s="1"/>
      <c r="X201" s="1"/>
    </row>
    <row r="202" ht="15.75" customHeight="1">
      <c r="A202" s="1"/>
      <c r="B202" s="55"/>
      <c r="C202" s="55"/>
      <c r="D202" s="55"/>
      <c r="E202" s="55"/>
      <c r="F202" s="55"/>
      <c r="G202" s="1"/>
      <c r="H202" s="1"/>
      <c r="I202" s="1"/>
      <c r="J202" s="1"/>
      <c r="K202" s="1"/>
      <c r="L202" s="1"/>
      <c r="M202" s="1"/>
      <c r="N202" s="1"/>
      <c r="O202" s="1"/>
      <c r="P202" s="1"/>
      <c r="Q202" s="1"/>
      <c r="R202" s="1"/>
      <c r="S202" s="1"/>
      <c r="T202" s="1"/>
      <c r="U202" s="1"/>
      <c r="V202" s="1"/>
      <c r="W202" s="1"/>
      <c r="X202" s="1"/>
    </row>
    <row r="203" ht="15.75" customHeight="1">
      <c r="A203" s="1"/>
      <c r="B203" s="55"/>
      <c r="C203" s="55"/>
      <c r="D203" s="55"/>
      <c r="E203" s="55"/>
      <c r="F203" s="55"/>
      <c r="G203" s="1"/>
      <c r="H203" s="1"/>
      <c r="I203" s="1"/>
      <c r="J203" s="1"/>
      <c r="K203" s="1"/>
      <c r="L203" s="1"/>
      <c r="M203" s="1"/>
      <c r="N203" s="1"/>
      <c r="O203" s="1"/>
      <c r="P203" s="1"/>
      <c r="Q203" s="1"/>
      <c r="R203" s="1"/>
      <c r="S203" s="1"/>
      <c r="T203" s="1"/>
      <c r="U203" s="1"/>
      <c r="V203" s="1"/>
      <c r="W203" s="1"/>
      <c r="X203" s="1"/>
    </row>
    <row r="204" ht="15.75" customHeight="1">
      <c r="A204" s="1"/>
      <c r="B204" s="55"/>
      <c r="C204" s="55"/>
      <c r="D204" s="55"/>
      <c r="E204" s="55"/>
      <c r="F204" s="55"/>
      <c r="G204" s="1"/>
      <c r="H204" s="1"/>
      <c r="I204" s="1"/>
      <c r="J204" s="1"/>
      <c r="K204" s="1"/>
      <c r="L204" s="1"/>
      <c r="M204" s="1"/>
      <c r="N204" s="1"/>
      <c r="O204" s="1"/>
      <c r="P204" s="1"/>
      <c r="Q204" s="1"/>
      <c r="R204" s="1"/>
      <c r="S204" s="1"/>
      <c r="T204" s="1"/>
      <c r="U204" s="1"/>
      <c r="V204" s="1"/>
      <c r="W204" s="1"/>
      <c r="X204" s="1"/>
    </row>
    <row r="205" ht="15.75" customHeight="1">
      <c r="A205" s="1"/>
      <c r="B205" s="55"/>
      <c r="C205" s="55"/>
      <c r="D205" s="55"/>
      <c r="E205" s="55"/>
      <c r="F205" s="55"/>
      <c r="G205" s="1"/>
      <c r="H205" s="1"/>
      <c r="I205" s="1"/>
      <c r="J205" s="1"/>
      <c r="K205" s="1"/>
      <c r="L205" s="1"/>
      <c r="M205" s="1"/>
      <c r="N205" s="1"/>
      <c r="O205" s="1"/>
      <c r="P205" s="1"/>
      <c r="Q205" s="1"/>
      <c r="R205" s="1"/>
      <c r="S205" s="1"/>
      <c r="T205" s="1"/>
      <c r="U205" s="1"/>
      <c r="V205" s="1"/>
      <c r="W205" s="1"/>
      <c r="X205" s="1"/>
    </row>
    <row r="206" ht="15.75" customHeight="1">
      <c r="A206" s="1"/>
      <c r="B206" s="55"/>
      <c r="C206" s="55"/>
      <c r="D206" s="55"/>
      <c r="E206" s="55"/>
      <c r="F206" s="55"/>
      <c r="G206" s="1"/>
      <c r="H206" s="1"/>
      <c r="I206" s="1"/>
      <c r="J206" s="1"/>
      <c r="K206" s="1"/>
      <c r="L206" s="1"/>
      <c r="M206" s="1"/>
      <c r="N206" s="1"/>
      <c r="O206" s="1"/>
      <c r="P206" s="1"/>
      <c r="Q206" s="1"/>
      <c r="R206" s="1"/>
      <c r="S206" s="1"/>
      <c r="T206" s="1"/>
      <c r="U206" s="1"/>
      <c r="V206" s="1"/>
      <c r="W206" s="1"/>
      <c r="X206" s="1"/>
    </row>
    <row r="207" ht="15.75" customHeight="1">
      <c r="A207" s="1"/>
      <c r="B207" s="55"/>
      <c r="C207" s="55"/>
      <c r="D207" s="55"/>
      <c r="E207" s="55"/>
      <c r="F207" s="55"/>
      <c r="G207" s="1"/>
      <c r="H207" s="1"/>
      <c r="I207" s="1"/>
      <c r="J207" s="1"/>
      <c r="K207" s="1"/>
      <c r="L207" s="1"/>
      <c r="M207" s="1"/>
      <c r="N207" s="1"/>
      <c r="O207" s="1"/>
      <c r="P207" s="1"/>
      <c r="Q207" s="1"/>
      <c r="R207" s="1"/>
      <c r="S207" s="1"/>
      <c r="T207" s="1"/>
      <c r="U207" s="1"/>
      <c r="V207" s="1"/>
      <c r="W207" s="1"/>
      <c r="X207" s="1"/>
    </row>
    <row r="208" ht="15.75" customHeight="1">
      <c r="A208" s="1"/>
      <c r="B208" s="55"/>
      <c r="C208" s="55"/>
      <c r="D208" s="55"/>
      <c r="E208" s="55"/>
      <c r="F208" s="55"/>
      <c r="G208" s="1"/>
      <c r="H208" s="1"/>
      <c r="I208" s="1"/>
      <c r="J208" s="1"/>
      <c r="K208" s="1"/>
      <c r="L208" s="1"/>
      <c r="M208" s="1"/>
      <c r="N208" s="1"/>
      <c r="O208" s="1"/>
      <c r="P208" s="1"/>
      <c r="Q208" s="1"/>
      <c r="R208" s="1"/>
      <c r="S208" s="1"/>
      <c r="T208" s="1"/>
      <c r="U208" s="1"/>
      <c r="V208" s="1"/>
      <c r="W208" s="1"/>
      <c r="X208" s="1"/>
    </row>
    <row r="209" ht="15.75" customHeight="1">
      <c r="A209" s="1"/>
      <c r="B209" s="55"/>
      <c r="C209" s="55"/>
      <c r="D209" s="55"/>
      <c r="E209" s="55"/>
      <c r="F209" s="55"/>
      <c r="G209" s="1"/>
      <c r="H209" s="1"/>
      <c r="I209" s="1"/>
      <c r="J209" s="1"/>
      <c r="K209" s="1"/>
      <c r="L209" s="1"/>
      <c r="M209" s="1"/>
      <c r="N209" s="1"/>
      <c r="O209" s="1"/>
      <c r="P209" s="1"/>
      <c r="Q209" s="1"/>
      <c r="R209" s="1"/>
      <c r="S209" s="1"/>
      <c r="T209" s="1"/>
      <c r="U209" s="1"/>
      <c r="V209" s="1"/>
      <c r="W209" s="1"/>
      <c r="X209" s="1"/>
    </row>
    <row r="210" ht="15.75" customHeight="1">
      <c r="A210" s="1"/>
      <c r="B210" s="55"/>
      <c r="C210" s="55"/>
      <c r="D210" s="55"/>
      <c r="E210" s="55"/>
      <c r="F210" s="55"/>
      <c r="G210" s="1"/>
      <c r="H210" s="1"/>
      <c r="I210" s="1"/>
      <c r="J210" s="1"/>
      <c r="K210" s="1"/>
      <c r="L210" s="1"/>
      <c r="M210" s="1"/>
      <c r="N210" s="1"/>
      <c r="O210" s="1"/>
      <c r="P210" s="1"/>
      <c r="Q210" s="1"/>
      <c r="R210" s="1"/>
      <c r="S210" s="1"/>
      <c r="T210" s="1"/>
      <c r="U210" s="1"/>
      <c r="V210" s="1"/>
      <c r="W210" s="1"/>
      <c r="X210" s="1"/>
    </row>
    <row r="211" ht="15.75" customHeight="1">
      <c r="A211" s="1"/>
      <c r="B211" s="55"/>
      <c r="C211" s="55"/>
      <c r="D211" s="55"/>
      <c r="E211" s="55"/>
      <c r="F211" s="55"/>
      <c r="G211" s="1"/>
      <c r="H211" s="1"/>
      <c r="I211" s="1"/>
      <c r="J211" s="1"/>
      <c r="K211" s="1"/>
      <c r="L211" s="1"/>
      <c r="M211" s="1"/>
      <c r="N211" s="1"/>
      <c r="O211" s="1"/>
      <c r="P211" s="1"/>
      <c r="Q211" s="1"/>
      <c r="R211" s="1"/>
      <c r="S211" s="1"/>
      <c r="T211" s="1"/>
      <c r="U211" s="1"/>
      <c r="V211" s="1"/>
      <c r="W211" s="1"/>
      <c r="X211" s="1"/>
    </row>
    <row r="212" ht="15.75" customHeight="1">
      <c r="A212" s="1"/>
      <c r="B212" s="55"/>
      <c r="C212" s="55"/>
      <c r="D212" s="55"/>
      <c r="E212" s="55"/>
      <c r="F212" s="55"/>
      <c r="G212" s="1"/>
      <c r="H212" s="1"/>
      <c r="I212" s="1"/>
      <c r="J212" s="1"/>
      <c r="K212" s="1"/>
      <c r="L212" s="1"/>
      <c r="M212" s="1"/>
      <c r="N212" s="1"/>
      <c r="O212" s="1"/>
      <c r="P212" s="1"/>
      <c r="Q212" s="1"/>
      <c r="R212" s="1"/>
      <c r="S212" s="1"/>
      <c r="T212" s="1"/>
      <c r="U212" s="1"/>
      <c r="V212" s="1"/>
      <c r="W212" s="1"/>
      <c r="X212" s="1"/>
    </row>
    <row r="213" ht="15.75" customHeight="1">
      <c r="A213" s="1"/>
      <c r="B213" s="55"/>
      <c r="C213" s="55"/>
      <c r="D213" s="55"/>
      <c r="E213" s="55"/>
      <c r="F213" s="55"/>
      <c r="G213" s="1"/>
      <c r="H213" s="1"/>
      <c r="I213" s="1"/>
      <c r="J213" s="1"/>
      <c r="K213" s="1"/>
      <c r="L213" s="1"/>
      <c r="M213" s="1"/>
      <c r="N213" s="1"/>
      <c r="O213" s="1"/>
      <c r="P213" s="1"/>
      <c r="Q213" s="1"/>
      <c r="R213" s="1"/>
      <c r="S213" s="1"/>
      <c r="T213" s="1"/>
      <c r="U213" s="1"/>
      <c r="V213" s="1"/>
      <c r="W213" s="1"/>
      <c r="X213" s="1"/>
    </row>
    <row r="214" ht="15.75" customHeight="1">
      <c r="A214" s="1"/>
      <c r="B214" s="55"/>
      <c r="C214" s="55"/>
      <c r="D214" s="55"/>
      <c r="E214" s="55"/>
      <c r="F214" s="55"/>
      <c r="G214" s="1"/>
      <c r="H214" s="1"/>
      <c r="I214" s="1"/>
      <c r="J214" s="1"/>
      <c r="K214" s="1"/>
      <c r="L214" s="1"/>
      <c r="M214" s="1"/>
      <c r="N214" s="1"/>
      <c r="O214" s="1"/>
      <c r="P214" s="1"/>
      <c r="Q214" s="1"/>
      <c r="R214" s="1"/>
      <c r="S214" s="1"/>
      <c r="T214" s="1"/>
      <c r="U214" s="1"/>
      <c r="V214" s="1"/>
      <c r="W214" s="1"/>
      <c r="X214" s="1"/>
    </row>
    <row r="215" ht="15.75" customHeight="1">
      <c r="A215" s="1"/>
      <c r="B215" s="55"/>
      <c r="C215" s="55"/>
      <c r="D215" s="55"/>
      <c r="E215" s="55"/>
      <c r="F215" s="55"/>
      <c r="G215" s="1"/>
      <c r="H215" s="1"/>
      <c r="I215" s="1"/>
      <c r="J215" s="1"/>
      <c r="K215" s="1"/>
      <c r="L215" s="1"/>
      <c r="M215" s="1"/>
      <c r="N215" s="1"/>
      <c r="O215" s="1"/>
      <c r="P215" s="1"/>
      <c r="Q215" s="1"/>
      <c r="R215" s="1"/>
      <c r="S215" s="1"/>
      <c r="T215" s="1"/>
      <c r="U215" s="1"/>
      <c r="V215" s="1"/>
      <c r="W215" s="1"/>
      <c r="X215" s="1"/>
    </row>
    <row r="216" ht="15.75" customHeight="1">
      <c r="A216" s="1"/>
      <c r="B216" s="55"/>
      <c r="C216" s="55"/>
      <c r="D216" s="55"/>
      <c r="E216" s="55"/>
      <c r="F216" s="55"/>
      <c r="G216" s="1"/>
      <c r="H216" s="1"/>
      <c r="I216" s="1"/>
      <c r="J216" s="1"/>
      <c r="K216" s="1"/>
      <c r="L216" s="1"/>
      <c r="M216" s="1"/>
      <c r="N216" s="1"/>
      <c r="O216" s="1"/>
      <c r="P216" s="1"/>
      <c r="Q216" s="1"/>
      <c r="R216" s="1"/>
      <c r="S216" s="1"/>
      <c r="T216" s="1"/>
      <c r="U216" s="1"/>
      <c r="V216" s="1"/>
      <c r="W216" s="1"/>
      <c r="X216" s="1"/>
    </row>
    <row r="217" ht="15.75" customHeight="1">
      <c r="A217" s="1"/>
      <c r="B217" s="55"/>
      <c r="C217" s="55"/>
      <c r="D217" s="55"/>
      <c r="E217" s="55"/>
      <c r="F217" s="55"/>
      <c r="G217" s="1"/>
      <c r="H217" s="1"/>
      <c r="I217" s="1"/>
      <c r="J217" s="1"/>
      <c r="K217" s="1"/>
      <c r="L217" s="1"/>
      <c r="M217" s="1"/>
      <c r="N217" s="1"/>
      <c r="O217" s="1"/>
      <c r="P217" s="1"/>
      <c r="Q217" s="1"/>
      <c r="R217" s="1"/>
      <c r="S217" s="1"/>
      <c r="T217" s="1"/>
      <c r="U217" s="1"/>
      <c r="V217" s="1"/>
      <c r="W217" s="1"/>
      <c r="X217" s="1"/>
    </row>
    <row r="218" ht="15.75" customHeight="1">
      <c r="A218" s="1"/>
      <c r="B218" s="55"/>
      <c r="C218" s="55"/>
      <c r="D218" s="55"/>
      <c r="E218" s="55"/>
      <c r="F218" s="55"/>
      <c r="G218" s="1"/>
      <c r="H218" s="1"/>
      <c r="I218" s="1"/>
      <c r="J218" s="1"/>
      <c r="K218" s="1"/>
      <c r="L218" s="1"/>
      <c r="M218" s="1"/>
      <c r="N218" s="1"/>
      <c r="O218" s="1"/>
      <c r="P218" s="1"/>
      <c r="Q218" s="1"/>
      <c r="R218" s="1"/>
      <c r="S218" s="1"/>
      <c r="T218" s="1"/>
      <c r="U218" s="1"/>
      <c r="V218" s="1"/>
      <c r="W218" s="1"/>
      <c r="X218" s="1"/>
    </row>
    <row r="219" ht="15.75" customHeight="1">
      <c r="A219" s="1"/>
      <c r="B219" s="55"/>
      <c r="C219" s="55"/>
      <c r="D219" s="55"/>
      <c r="E219" s="55"/>
      <c r="F219" s="55"/>
      <c r="G219" s="1"/>
      <c r="H219" s="1"/>
      <c r="I219" s="1"/>
      <c r="J219" s="1"/>
      <c r="K219" s="1"/>
      <c r="L219" s="1"/>
      <c r="M219" s="1"/>
      <c r="N219" s="1"/>
      <c r="O219" s="1"/>
      <c r="P219" s="1"/>
      <c r="Q219" s="1"/>
      <c r="R219" s="1"/>
      <c r="S219" s="1"/>
      <c r="T219" s="1"/>
      <c r="U219" s="1"/>
      <c r="V219" s="1"/>
      <c r="W219" s="1"/>
      <c r="X219" s="1"/>
    </row>
    <row r="220" ht="15.75" customHeight="1">
      <c r="A220" s="1"/>
      <c r="B220" s="55"/>
      <c r="C220" s="55"/>
      <c r="D220" s="55"/>
      <c r="E220" s="55"/>
      <c r="F220" s="55"/>
      <c r="G220" s="1"/>
      <c r="H220" s="1"/>
      <c r="I220" s="1"/>
      <c r="J220" s="1"/>
      <c r="K220" s="1"/>
      <c r="L220" s="1"/>
      <c r="M220" s="1"/>
      <c r="N220" s="1"/>
      <c r="O220" s="1"/>
      <c r="P220" s="1"/>
      <c r="Q220" s="1"/>
      <c r="R220" s="1"/>
      <c r="S220" s="1"/>
      <c r="T220" s="1"/>
      <c r="U220" s="1"/>
      <c r="V220" s="1"/>
      <c r="W220" s="1"/>
      <c r="X220" s="1"/>
    </row>
    <row r="221" ht="15.75" customHeight="1">
      <c r="A221" s="1"/>
      <c r="B221" s="55"/>
      <c r="C221" s="55"/>
      <c r="D221" s="55"/>
      <c r="E221" s="55"/>
      <c r="F221" s="55"/>
      <c r="G221" s="1"/>
      <c r="H221" s="1"/>
      <c r="I221" s="1"/>
      <c r="J221" s="1"/>
      <c r="K221" s="1"/>
      <c r="L221" s="1"/>
      <c r="M221" s="1"/>
      <c r="N221" s="1"/>
      <c r="O221" s="1"/>
      <c r="P221" s="1"/>
      <c r="Q221" s="1"/>
      <c r="R221" s="1"/>
      <c r="S221" s="1"/>
      <c r="T221" s="1"/>
      <c r="U221" s="1"/>
      <c r="V221" s="1"/>
      <c r="W221" s="1"/>
      <c r="X221" s="1"/>
    </row>
    <row r="222" ht="15.75" customHeight="1">
      <c r="A222" s="1"/>
      <c r="B222" s="55"/>
      <c r="C222" s="55"/>
      <c r="D222" s="55"/>
      <c r="E222" s="55"/>
      <c r="F222" s="55"/>
      <c r="G222" s="1"/>
      <c r="H222" s="1"/>
      <c r="I222" s="1"/>
      <c r="J222" s="1"/>
      <c r="K222" s="1"/>
      <c r="L222" s="1"/>
      <c r="M222" s="1"/>
      <c r="N222" s="1"/>
      <c r="O222" s="1"/>
      <c r="P222" s="1"/>
      <c r="Q222" s="1"/>
      <c r="R222" s="1"/>
      <c r="S222" s="1"/>
      <c r="T222" s="1"/>
      <c r="U222" s="1"/>
      <c r="V222" s="1"/>
      <c r="W222" s="1"/>
      <c r="X222" s="1"/>
    </row>
    <row r="223" ht="15.75" customHeight="1">
      <c r="A223" s="1"/>
      <c r="B223" s="55"/>
      <c r="C223" s="55"/>
      <c r="D223" s="55"/>
      <c r="E223" s="55"/>
      <c r="F223" s="55"/>
      <c r="G223" s="1"/>
      <c r="H223" s="1"/>
      <c r="I223" s="1"/>
      <c r="J223" s="1"/>
      <c r="K223" s="1"/>
      <c r="L223" s="1"/>
      <c r="M223" s="1"/>
      <c r="N223" s="1"/>
      <c r="O223" s="1"/>
      <c r="P223" s="1"/>
      <c r="Q223" s="1"/>
      <c r="R223" s="1"/>
      <c r="S223" s="1"/>
      <c r="T223" s="1"/>
      <c r="U223" s="1"/>
      <c r="V223" s="1"/>
      <c r="W223" s="1"/>
      <c r="X223" s="1"/>
    </row>
    <row r="224" ht="15.75" customHeight="1">
      <c r="A224" s="1"/>
      <c r="B224" s="55"/>
      <c r="C224" s="55"/>
      <c r="D224" s="55"/>
      <c r="E224" s="55"/>
      <c r="F224" s="55"/>
      <c r="G224" s="1"/>
      <c r="H224" s="1"/>
      <c r="I224" s="1"/>
      <c r="J224" s="1"/>
      <c r="K224" s="1"/>
      <c r="L224" s="1"/>
      <c r="M224" s="1"/>
      <c r="N224" s="1"/>
      <c r="O224" s="1"/>
      <c r="P224" s="1"/>
      <c r="Q224" s="1"/>
      <c r="R224" s="1"/>
      <c r="S224" s="1"/>
      <c r="T224" s="1"/>
      <c r="U224" s="1"/>
      <c r="V224" s="1"/>
      <c r="W224" s="1"/>
      <c r="X224" s="1"/>
    </row>
    <row r="225" ht="15.75" customHeight="1">
      <c r="A225" s="1"/>
      <c r="B225" s="55"/>
      <c r="C225" s="55"/>
      <c r="D225" s="55"/>
      <c r="E225" s="55"/>
      <c r="F225" s="55"/>
      <c r="G225" s="1"/>
      <c r="H225" s="1"/>
      <c r="I225" s="1"/>
      <c r="J225" s="1"/>
      <c r="K225" s="1"/>
      <c r="L225" s="1"/>
      <c r="M225" s="1"/>
      <c r="N225" s="1"/>
      <c r="O225" s="1"/>
      <c r="P225" s="1"/>
      <c r="Q225" s="1"/>
      <c r="R225" s="1"/>
      <c r="S225" s="1"/>
      <c r="T225" s="1"/>
      <c r="U225" s="1"/>
      <c r="V225" s="1"/>
      <c r="W225" s="1"/>
      <c r="X225" s="1"/>
    </row>
    <row r="226" ht="15.75" customHeight="1">
      <c r="A226" s="1"/>
      <c r="B226" s="55"/>
      <c r="C226" s="55"/>
      <c r="D226" s="55"/>
      <c r="E226" s="55"/>
      <c r="F226" s="55"/>
      <c r="G226" s="1"/>
      <c r="H226" s="1"/>
      <c r="I226" s="1"/>
      <c r="J226" s="1"/>
      <c r="K226" s="1"/>
      <c r="L226" s="1"/>
      <c r="M226" s="1"/>
      <c r="N226" s="1"/>
      <c r="O226" s="1"/>
      <c r="P226" s="1"/>
      <c r="Q226" s="1"/>
      <c r="R226" s="1"/>
      <c r="S226" s="1"/>
      <c r="T226" s="1"/>
      <c r="U226" s="1"/>
      <c r="V226" s="1"/>
      <c r="W226" s="1"/>
      <c r="X226" s="1"/>
    </row>
    <row r="227" ht="15.75" customHeight="1">
      <c r="A227" s="1"/>
      <c r="B227" s="55"/>
      <c r="C227" s="55"/>
      <c r="D227" s="55"/>
      <c r="E227" s="55"/>
      <c r="F227" s="55"/>
      <c r="G227" s="1"/>
      <c r="H227" s="1"/>
      <c r="I227" s="1"/>
      <c r="J227" s="1"/>
      <c r="K227" s="1"/>
      <c r="L227" s="1"/>
      <c r="M227" s="1"/>
      <c r="N227" s="1"/>
      <c r="O227" s="1"/>
      <c r="P227" s="1"/>
      <c r="Q227" s="1"/>
      <c r="R227" s="1"/>
      <c r="S227" s="1"/>
      <c r="T227" s="1"/>
      <c r="U227" s="1"/>
      <c r="V227" s="1"/>
      <c r="W227" s="1"/>
      <c r="X227" s="1"/>
    </row>
    <row r="228" ht="15.75" customHeight="1">
      <c r="A228" s="1"/>
      <c r="B228" s="55"/>
      <c r="C228" s="55"/>
      <c r="D228" s="55"/>
      <c r="E228" s="55"/>
      <c r="F228" s="55"/>
      <c r="G228" s="1"/>
      <c r="H228" s="1"/>
      <c r="I228" s="1"/>
      <c r="J228" s="1"/>
      <c r="K228" s="1"/>
      <c r="L228" s="1"/>
      <c r="M228" s="1"/>
      <c r="N228" s="1"/>
      <c r="O228" s="1"/>
      <c r="P228" s="1"/>
      <c r="Q228" s="1"/>
      <c r="R228" s="1"/>
      <c r="S228" s="1"/>
      <c r="T228" s="1"/>
      <c r="U228" s="1"/>
      <c r="V228" s="1"/>
      <c r="W228" s="1"/>
      <c r="X228" s="1"/>
    </row>
    <row r="229" ht="15.75" customHeight="1">
      <c r="A229" s="1"/>
      <c r="B229" s="55"/>
      <c r="C229" s="55"/>
      <c r="D229" s="55"/>
      <c r="E229" s="55"/>
      <c r="F229" s="55"/>
      <c r="G229" s="1"/>
      <c r="H229" s="1"/>
      <c r="I229" s="1"/>
      <c r="J229" s="1"/>
      <c r="K229" s="1"/>
      <c r="L229" s="1"/>
      <c r="M229" s="1"/>
      <c r="N229" s="1"/>
      <c r="O229" s="1"/>
      <c r="P229" s="1"/>
      <c r="Q229" s="1"/>
      <c r="R229" s="1"/>
      <c r="S229" s="1"/>
      <c r="T229" s="1"/>
      <c r="U229" s="1"/>
      <c r="V229" s="1"/>
      <c r="W229" s="1"/>
      <c r="X229" s="1"/>
    </row>
    <row r="230" ht="15.75" customHeight="1">
      <c r="A230" s="1"/>
      <c r="B230" s="55"/>
      <c r="C230" s="55"/>
      <c r="D230" s="55"/>
      <c r="E230" s="55"/>
      <c r="F230" s="55"/>
      <c r="G230" s="1"/>
      <c r="H230" s="1"/>
      <c r="I230" s="1"/>
      <c r="J230" s="1"/>
      <c r="K230" s="1"/>
      <c r="L230" s="1"/>
      <c r="M230" s="1"/>
      <c r="N230" s="1"/>
      <c r="O230" s="1"/>
      <c r="P230" s="1"/>
      <c r="Q230" s="1"/>
      <c r="R230" s="1"/>
      <c r="S230" s="1"/>
      <c r="T230" s="1"/>
      <c r="U230" s="1"/>
      <c r="V230" s="1"/>
      <c r="W230" s="1"/>
      <c r="X230" s="1"/>
    </row>
    <row r="231" ht="15.75" customHeight="1">
      <c r="A231" s="1"/>
      <c r="B231" s="55"/>
      <c r="C231" s="55"/>
      <c r="D231" s="55"/>
      <c r="E231" s="55"/>
      <c r="F231" s="55"/>
      <c r="G231" s="1"/>
      <c r="H231" s="1"/>
      <c r="I231" s="1"/>
      <c r="J231" s="1"/>
      <c r="K231" s="1"/>
      <c r="L231" s="1"/>
      <c r="M231" s="1"/>
      <c r="N231" s="1"/>
      <c r="O231" s="1"/>
      <c r="P231" s="1"/>
      <c r="Q231" s="1"/>
      <c r="R231" s="1"/>
      <c r="S231" s="1"/>
      <c r="T231" s="1"/>
      <c r="U231" s="1"/>
      <c r="V231" s="1"/>
      <c r="W231" s="1"/>
      <c r="X231" s="1"/>
    </row>
    <row r="232" ht="15.75" customHeight="1">
      <c r="A232" s="1"/>
      <c r="B232" s="55"/>
      <c r="C232" s="55"/>
      <c r="D232" s="55"/>
      <c r="E232" s="55"/>
      <c r="F232" s="55"/>
      <c r="G232" s="1"/>
      <c r="H232" s="1"/>
      <c r="I232" s="1"/>
      <c r="J232" s="1"/>
      <c r="K232" s="1"/>
      <c r="L232" s="1"/>
      <c r="M232" s="1"/>
      <c r="N232" s="1"/>
      <c r="O232" s="1"/>
      <c r="P232" s="1"/>
      <c r="Q232" s="1"/>
      <c r="R232" s="1"/>
      <c r="S232" s="1"/>
      <c r="T232" s="1"/>
      <c r="U232" s="1"/>
      <c r="V232" s="1"/>
      <c r="W232" s="1"/>
      <c r="X232" s="1"/>
    </row>
    <row r="233" ht="15.75" customHeight="1">
      <c r="A233" s="1"/>
      <c r="B233" s="55"/>
      <c r="C233" s="55"/>
      <c r="D233" s="55"/>
      <c r="E233" s="55"/>
      <c r="F233" s="55"/>
      <c r="G233" s="1"/>
      <c r="H233" s="1"/>
      <c r="I233" s="1"/>
      <c r="J233" s="1"/>
      <c r="K233" s="1"/>
      <c r="L233" s="1"/>
      <c r="M233" s="1"/>
      <c r="N233" s="1"/>
      <c r="O233" s="1"/>
      <c r="P233" s="1"/>
      <c r="Q233" s="1"/>
      <c r="R233" s="1"/>
      <c r="S233" s="1"/>
      <c r="T233" s="1"/>
      <c r="U233" s="1"/>
      <c r="V233" s="1"/>
      <c r="W233" s="1"/>
      <c r="X233" s="1"/>
    </row>
    <row r="234" ht="15.75" customHeight="1">
      <c r="A234" s="1"/>
      <c r="B234" s="55"/>
      <c r="C234" s="55"/>
      <c r="D234" s="55"/>
      <c r="E234" s="55"/>
      <c r="F234" s="55"/>
      <c r="G234" s="1"/>
      <c r="H234" s="1"/>
      <c r="I234" s="1"/>
      <c r="J234" s="1"/>
      <c r="K234" s="1"/>
      <c r="L234" s="1"/>
      <c r="M234" s="1"/>
      <c r="N234" s="1"/>
      <c r="O234" s="1"/>
      <c r="P234" s="1"/>
      <c r="Q234" s="1"/>
      <c r="R234" s="1"/>
      <c r="S234" s="1"/>
      <c r="T234" s="1"/>
      <c r="U234" s="1"/>
      <c r="V234" s="1"/>
      <c r="W234" s="1"/>
      <c r="X234" s="1"/>
    </row>
    <row r="235" ht="15.75" customHeight="1">
      <c r="A235" s="1"/>
      <c r="B235" s="55"/>
      <c r="C235" s="55"/>
      <c r="D235" s="55"/>
      <c r="E235" s="55"/>
      <c r="F235" s="55"/>
      <c r="G235" s="1"/>
      <c r="H235" s="1"/>
      <c r="I235" s="1"/>
      <c r="J235" s="1"/>
      <c r="K235" s="1"/>
      <c r="L235" s="1"/>
      <c r="M235" s="1"/>
      <c r="N235" s="1"/>
      <c r="O235" s="1"/>
      <c r="P235" s="1"/>
      <c r="Q235" s="1"/>
      <c r="R235" s="1"/>
      <c r="S235" s="1"/>
      <c r="T235" s="1"/>
      <c r="U235" s="1"/>
      <c r="V235" s="1"/>
      <c r="W235" s="1"/>
      <c r="X235" s="1"/>
    </row>
    <row r="236" ht="15.75" customHeight="1">
      <c r="A236" s="1"/>
      <c r="B236" s="55"/>
      <c r="C236" s="55"/>
      <c r="D236" s="55"/>
      <c r="E236" s="55"/>
      <c r="F236" s="55"/>
      <c r="G236" s="1"/>
      <c r="H236" s="1"/>
      <c r="I236" s="1"/>
      <c r="J236" s="1"/>
      <c r="K236" s="1"/>
      <c r="L236" s="1"/>
      <c r="M236" s="1"/>
      <c r="N236" s="1"/>
      <c r="O236" s="1"/>
      <c r="P236" s="1"/>
      <c r="Q236" s="1"/>
      <c r="R236" s="1"/>
      <c r="S236" s="1"/>
      <c r="T236" s="1"/>
      <c r="U236" s="1"/>
      <c r="V236" s="1"/>
      <c r="W236" s="1"/>
      <c r="X236" s="1"/>
    </row>
    <row r="237" ht="15.75" customHeight="1">
      <c r="A237" s="1"/>
      <c r="B237" s="55"/>
      <c r="C237" s="55"/>
      <c r="D237" s="55"/>
      <c r="E237" s="55"/>
      <c r="F237" s="55"/>
      <c r="G237" s="1"/>
      <c r="H237" s="1"/>
      <c r="I237" s="1"/>
      <c r="J237" s="1"/>
      <c r="K237" s="1"/>
      <c r="L237" s="1"/>
      <c r="M237" s="1"/>
      <c r="N237" s="1"/>
      <c r="O237" s="1"/>
      <c r="P237" s="1"/>
      <c r="Q237" s="1"/>
      <c r="R237" s="1"/>
      <c r="S237" s="1"/>
      <c r="T237" s="1"/>
      <c r="U237" s="1"/>
      <c r="V237" s="1"/>
      <c r="W237" s="1"/>
      <c r="X237" s="1"/>
    </row>
    <row r="238" ht="15.75" customHeight="1">
      <c r="A238" s="1"/>
      <c r="B238" s="55"/>
      <c r="C238" s="55"/>
      <c r="D238" s="55"/>
      <c r="E238" s="55"/>
      <c r="F238" s="55"/>
      <c r="G238" s="1"/>
      <c r="H238" s="1"/>
      <c r="I238" s="1"/>
      <c r="J238" s="1"/>
      <c r="K238" s="1"/>
      <c r="L238" s="1"/>
      <c r="M238" s="1"/>
      <c r="N238" s="1"/>
      <c r="O238" s="1"/>
      <c r="P238" s="1"/>
      <c r="Q238" s="1"/>
      <c r="R238" s="1"/>
      <c r="S238" s="1"/>
      <c r="T238" s="1"/>
      <c r="U238" s="1"/>
      <c r="V238" s="1"/>
      <c r="W238" s="1"/>
      <c r="X238" s="1"/>
    </row>
    <row r="239" ht="15.75" customHeight="1">
      <c r="A239" s="1"/>
      <c r="B239" s="55"/>
      <c r="C239" s="55"/>
      <c r="D239" s="55"/>
      <c r="E239" s="55"/>
      <c r="F239" s="55"/>
      <c r="G239" s="1"/>
      <c r="H239" s="1"/>
      <c r="I239" s="1"/>
      <c r="J239" s="1"/>
      <c r="K239" s="1"/>
      <c r="L239" s="1"/>
      <c r="M239" s="1"/>
      <c r="N239" s="1"/>
      <c r="O239" s="1"/>
      <c r="P239" s="1"/>
      <c r="Q239" s="1"/>
      <c r="R239" s="1"/>
      <c r="S239" s="1"/>
      <c r="T239" s="1"/>
      <c r="U239" s="1"/>
      <c r="V239" s="1"/>
      <c r="W239" s="1"/>
      <c r="X239" s="1"/>
    </row>
    <row r="240" ht="15.75" customHeight="1">
      <c r="A240" s="1"/>
      <c r="B240" s="55"/>
      <c r="C240" s="55"/>
      <c r="D240" s="55"/>
      <c r="E240" s="55"/>
      <c r="F240" s="55"/>
      <c r="G240" s="1"/>
      <c r="H240" s="1"/>
      <c r="I240" s="1"/>
      <c r="J240" s="1"/>
      <c r="K240" s="1"/>
      <c r="L240" s="1"/>
      <c r="M240" s="1"/>
      <c r="N240" s="1"/>
      <c r="O240" s="1"/>
      <c r="P240" s="1"/>
      <c r="Q240" s="1"/>
      <c r="R240" s="1"/>
      <c r="S240" s="1"/>
      <c r="T240" s="1"/>
      <c r="U240" s="1"/>
      <c r="V240" s="1"/>
      <c r="W240" s="1"/>
      <c r="X240" s="1"/>
    </row>
    <row r="241" ht="15.75" customHeight="1">
      <c r="A241" s="1"/>
      <c r="B241" s="55"/>
      <c r="C241" s="55"/>
      <c r="D241" s="55"/>
      <c r="E241" s="55"/>
      <c r="F241" s="55"/>
      <c r="G241" s="1"/>
      <c r="H241" s="1"/>
      <c r="I241" s="1"/>
      <c r="J241" s="1"/>
      <c r="K241" s="1"/>
      <c r="L241" s="1"/>
      <c r="M241" s="1"/>
      <c r="N241" s="1"/>
      <c r="O241" s="1"/>
      <c r="P241" s="1"/>
      <c r="Q241" s="1"/>
      <c r="R241" s="1"/>
      <c r="S241" s="1"/>
      <c r="T241" s="1"/>
      <c r="U241" s="1"/>
      <c r="V241" s="1"/>
      <c r="W241" s="1"/>
      <c r="X241" s="1"/>
    </row>
    <row r="242" ht="15.75" customHeight="1">
      <c r="A242" s="1"/>
      <c r="B242" s="55"/>
      <c r="C242" s="55"/>
      <c r="D242" s="55"/>
      <c r="E242" s="55"/>
      <c r="F242" s="55"/>
      <c r="G242" s="1"/>
      <c r="H242" s="1"/>
      <c r="I242" s="1"/>
      <c r="J242" s="1"/>
      <c r="K242" s="1"/>
      <c r="L242" s="1"/>
      <c r="M242" s="1"/>
      <c r="N242" s="1"/>
      <c r="O242" s="1"/>
      <c r="P242" s="1"/>
      <c r="Q242" s="1"/>
      <c r="R242" s="1"/>
      <c r="S242" s="1"/>
      <c r="T242" s="1"/>
      <c r="U242" s="1"/>
      <c r="V242" s="1"/>
      <c r="W242" s="1"/>
      <c r="X242" s="1"/>
    </row>
    <row r="243" ht="15.75" customHeight="1">
      <c r="A243" s="1"/>
      <c r="B243" s="55"/>
      <c r="C243" s="55"/>
      <c r="D243" s="55"/>
      <c r="E243" s="55"/>
      <c r="F243" s="55"/>
      <c r="G243" s="1"/>
      <c r="H243" s="1"/>
      <c r="I243" s="1"/>
      <c r="J243" s="1"/>
      <c r="K243" s="1"/>
      <c r="L243" s="1"/>
      <c r="M243" s="1"/>
      <c r="N243" s="1"/>
      <c r="O243" s="1"/>
      <c r="P243" s="1"/>
      <c r="Q243" s="1"/>
      <c r="R243" s="1"/>
      <c r="S243" s="1"/>
      <c r="T243" s="1"/>
      <c r="U243" s="1"/>
      <c r="V243" s="1"/>
      <c r="W243" s="1"/>
      <c r="X243" s="1"/>
    </row>
    <row r="244" ht="15.75" customHeight="1">
      <c r="A244" s="1"/>
      <c r="B244" s="55"/>
      <c r="C244" s="55"/>
      <c r="D244" s="55"/>
      <c r="E244" s="55"/>
      <c r="F244" s="55"/>
      <c r="G244" s="1"/>
      <c r="H244" s="1"/>
      <c r="I244" s="1"/>
      <c r="J244" s="1"/>
      <c r="K244" s="1"/>
      <c r="L244" s="1"/>
      <c r="M244" s="1"/>
      <c r="N244" s="1"/>
      <c r="O244" s="1"/>
      <c r="P244" s="1"/>
      <c r="Q244" s="1"/>
      <c r="R244" s="1"/>
      <c r="S244" s="1"/>
      <c r="T244" s="1"/>
      <c r="U244" s="1"/>
      <c r="V244" s="1"/>
      <c r="W244" s="1"/>
      <c r="X244" s="1"/>
    </row>
    <row r="245" ht="15.75" customHeight="1">
      <c r="A245" s="1"/>
      <c r="B245" s="55"/>
      <c r="C245" s="55"/>
      <c r="D245" s="55"/>
      <c r="E245" s="55"/>
      <c r="F245" s="55"/>
      <c r="G245" s="1"/>
      <c r="H245" s="1"/>
      <c r="I245" s="1"/>
      <c r="J245" s="1"/>
      <c r="K245" s="1"/>
      <c r="L245" s="1"/>
      <c r="M245" s="1"/>
      <c r="N245" s="1"/>
      <c r="O245" s="1"/>
      <c r="P245" s="1"/>
      <c r="Q245" s="1"/>
      <c r="R245" s="1"/>
      <c r="S245" s="1"/>
      <c r="T245" s="1"/>
      <c r="U245" s="1"/>
      <c r="V245" s="1"/>
      <c r="W245" s="1"/>
      <c r="X245" s="1"/>
    </row>
    <row r="246" ht="15.75" customHeight="1">
      <c r="A246" s="1"/>
      <c r="B246" s="55"/>
      <c r="C246" s="55"/>
      <c r="D246" s="55"/>
      <c r="E246" s="55"/>
      <c r="F246" s="55"/>
      <c r="G246" s="1"/>
      <c r="H246" s="1"/>
      <c r="I246" s="1"/>
      <c r="J246" s="1"/>
      <c r="K246" s="1"/>
      <c r="L246" s="1"/>
      <c r="M246" s="1"/>
      <c r="N246" s="1"/>
      <c r="O246" s="1"/>
      <c r="P246" s="1"/>
      <c r="Q246" s="1"/>
      <c r="R246" s="1"/>
      <c r="S246" s="1"/>
      <c r="T246" s="1"/>
      <c r="U246" s="1"/>
      <c r="V246" s="1"/>
      <c r="W246" s="1"/>
      <c r="X246" s="1"/>
    </row>
    <row r="247" ht="15.75" customHeight="1">
      <c r="A247" s="1"/>
      <c r="B247" s="55"/>
      <c r="C247" s="55"/>
      <c r="D247" s="55"/>
      <c r="E247" s="55"/>
      <c r="F247" s="55"/>
      <c r="G247" s="1"/>
      <c r="H247" s="1"/>
      <c r="I247" s="1"/>
      <c r="J247" s="1"/>
      <c r="K247" s="1"/>
      <c r="L247" s="1"/>
      <c r="M247" s="1"/>
      <c r="N247" s="1"/>
      <c r="O247" s="1"/>
      <c r="P247" s="1"/>
      <c r="Q247" s="1"/>
      <c r="R247" s="1"/>
      <c r="S247" s="1"/>
      <c r="T247" s="1"/>
      <c r="U247" s="1"/>
      <c r="V247" s="1"/>
      <c r="W247" s="1"/>
      <c r="X247" s="1"/>
    </row>
    <row r="248" ht="15.75" customHeight="1">
      <c r="A248" s="1"/>
      <c r="B248" s="55"/>
      <c r="C248" s="55"/>
      <c r="D248" s="55"/>
      <c r="E248" s="55"/>
      <c r="F248" s="55"/>
      <c r="G248" s="1"/>
      <c r="H248" s="1"/>
      <c r="I248" s="1"/>
      <c r="J248" s="1"/>
      <c r="K248" s="1"/>
      <c r="L248" s="1"/>
      <c r="M248" s="1"/>
      <c r="N248" s="1"/>
      <c r="O248" s="1"/>
      <c r="P248" s="1"/>
      <c r="Q248" s="1"/>
      <c r="R248" s="1"/>
      <c r="S248" s="1"/>
      <c r="T248" s="1"/>
      <c r="U248" s="1"/>
      <c r="V248" s="1"/>
      <c r="W248" s="1"/>
      <c r="X248" s="1"/>
    </row>
    <row r="249" ht="15.75" customHeight="1">
      <c r="A249" s="1"/>
      <c r="B249" s="55"/>
      <c r="C249" s="55"/>
      <c r="D249" s="55"/>
      <c r="E249" s="55"/>
      <c r="F249" s="55"/>
      <c r="G249" s="1"/>
      <c r="H249" s="1"/>
      <c r="I249" s="1"/>
      <c r="J249" s="1"/>
      <c r="K249" s="1"/>
      <c r="L249" s="1"/>
      <c r="M249" s="1"/>
      <c r="N249" s="1"/>
      <c r="O249" s="1"/>
      <c r="P249" s="1"/>
      <c r="Q249" s="1"/>
      <c r="R249" s="1"/>
      <c r="S249" s="1"/>
      <c r="T249" s="1"/>
      <c r="U249" s="1"/>
      <c r="V249" s="1"/>
      <c r="W249" s="1"/>
      <c r="X249" s="1"/>
    </row>
    <row r="250" ht="15.75" customHeight="1">
      <c r="A250" s="1"/>
      <c r="B250" s="55"/>
      <c r="C250" s="55"/>
      <c r="D250" s="55"/>
      <c r="E250" s="55"/>
      <c r="F250" s="55"/>
      <c r="G250" s="1"/>
      <c r="H250" s="1"/>
      <c r="I250" s="1"/>
      <c r="J250" s="1"/>
      <c r="K250" s="1"/>
      <c r="L250" s="1"/>
      <c r="M250" s="1"/>
      <c r="N250" s="1"/>
      <c r="O250" s="1"/>
      <c r="P250" s="1"/>
      <c r="Q250" s="1"/>
      <c r="R250" s="1"/>
      <c r="S250" s="1"/>
      <c r="T250" s="1"/>
      <c r="U250" s="1"/>
      <c r="V250" s="1"/>
      <c r="W250" s="1"/>
      <c r="X250" s="1"/>
    </row>
    <row r="251" ht="15.75" customHeight="1">
      <c r="A251" s="1"/>
      <c r="B251" s="55"/>
      <c r="C251" s="55"/>
      <c r="D251" s="55"/>
      <c r="E251" s="55"/>
      <c r="F251" s="55"/>
      <c r="G251" s="1"/>
      <c r="H251" s="1"/>
      <c r="I251" s="1"/>
      <c r="J251" s="1"/>
      <c r="K251" s="1"/>
      <c r="L251" s="1"/>
      <c r="M251" s="1"/>
      <c r="N251" s="1"/>
      <c r="O251" s="1"/>
      <c r="P251" s="1"/>
      <c r="Q251" s="1"/>
      <c r="R251" s="1"/>
      <c r="S251" s="1"/>
      <c r="T251" s="1"/>
      <c r="U251" s="1"/>
      <c r="V251" s="1"/>
      <c r="W251" s="1"/>
      <c r="X251" s="1"/>
    </row>
    <row r="252" ht="15.75" customHeight="1">
      <c r="A252" s="1"/>
      <c r="B252" s="55"/>
      <c r="C252" s="55"/>
      <c r="D252" s="55"/>
      <c r="E252" s="55"/>
      <c r="F252" s="55"/>
      <c r="G252" s="1"/>
      <c r="H252" s="1"/>
      <c r="I252" s="1"/>
      <c r="J252" s="1"/>
      <c r="K252" s="1"/>
      <c r="L252" s="1"/>
      <c r="M252" s="1"/>
      <c r="N252" s="1"/>
      <c r="O252" s="1"/>
      <c r="P252" s="1"/>
      <c r="Q252" s="1"/>
      <c r="R252" s="1"/>
      <c r="S252" s="1"/>
      <c r="T252" s="1"/>
      <c r="U252" s="1"/>
      <c r="V252" s="1"/>
      <c r="W252" s="1"/>
      <c r="X252" s="1"/>
    </row>
    <row r="253" ht="15.75" customHeight="1">
      <c r="A253" s="1"/>
      <c r="B253" s="55"/>
      <c r="C253" s="55"/>
      <c r="D253" s="55"/>
      <c r="E253" s="55"/>
      <c r="F253" s="55"/>
      <c r="G253" s="1"/>
      <c r="H253" s="1"/>
      <c r="I253" s="1"/>
      <c r="J253" s="1"/>
      <c r="K253" s="1"/>
      <c r="L253" s="1"/>
      <c r="M253" s="1"/>
      <c r="N253" s="1"/>
      <c r="O253" s="1"/>
      <c r="P253" s="1"/>
      <c r="Q253" s="1"/>
      <c r="R253" s="1"/>
      <c r="S253" s="1"/>
      <c r="T253" s="1"/>
      <c r="U253" s="1"/>
      <c r="V253" s="1"/>
      <c r="W253" s="1"/>
      <c r="X253" s="1"/>
    </row>
    <row r="254" ht="15.75" customHeight="1">
      <c r="A254" s="1"/>
      <c r="B254" s="55"/>
      <c r="C254" s="55"/>
      <c r="D254" s="55"/>
      <c r="E254" s="55"/>
      <c r="F254" s="55"/>
      <c r="G254" s="1"/>
      <c r="H254" s="1"/>
      <c r="I254" s="1"/>
      <c r="J254" s="1"/>
      <c r="K254" s="1"/>
      <c r="L254" s="1"/>
      <c r="M254" s="1"/>
      <c r="N254" s="1"/>
      <c r="O254" s="1"/>
      <c r="P254" s="1"/>
      <c r="Q254" s="1"/>
      <c r="R254" s="1"/>
      <c r="S254" s="1"/>
      <c r="T254" s="1"/>
      <c r="U254" s="1"/>
      <c r="V254" s="1"/>
      <c r="W254" s="1"/>
      <c r="X254" s="1"/>
    </row>
    <row r="255" ht="15.75" customHeight="1">
      <c r="A255" s="1"/>
      <c r="B255" s="55"/>
      <c r="C255" s="55"/>
      <c r="D255" s="55"/>
      <c r="E255" s="55"/>
      <c r="F255" s="55"/>
      <c r="G255" s="1"/>
      <c r="H255" s="1"/>
      <c r="I255" s="1"/>
      <c r="J255" s="1"/>
      <c r="K255" s="1"/>
      <c r="L255" s="1"/>
      <c r="M255" s="1"/>
      <c r="N255" s="1"/>
      <c r="O255" s="1"/>
      <c r="P255" s="1"/>
      <c r="Q255" s="1"/>
      <c r="R255" s="1"/>
      <c r="S255" s="1"/>
      <c r="T255" s="1"/>
      <c r="U255" s="1"/>
      <c r="V255" s="1"/>
      <c r="W255" s="1"/>
      <c r="X255" s="1"/>
    </row>
    <row r="256" ht="15.75" customHeight="1">
      <c r="A256" s="1"/>
      <c r="B256" s="55"/>
      <c r="C256" s="55"/>
      <c r="D256" s="55"/>
      <c r="E256" s="55"/>
      <c r="F256" s="55"/>
      <c r="G256" s="1"/>
      <c r="H256" s="1"/>
      <c r="I256" s="1"/>
      <c r="J256" s="1"/>
      <c r="K256" s="1"/>
      <c r="L256" s="1"/>
      <c r="M256" s="1"/>
      <c r="N256" s="1"/>
      <c r="O256" s="1"/>
      <c r="P256" s="1"/>
      <c r="Q256" s="1"/>
      <c r="R256" s="1"/>
      <c r="S256" s="1"/>
      <c r="T256" s="1"/>
      <c r="U256" s="1"/>
      <c r="V256" s="1"/>
      <c r="W256" s="1"/>
      <c r="X256" s="1"/>
    </row>
    <row r="257" ht="15.75" customHeight="1">
      <c r="A257" s="1"/>
      <c r="B257" s="55"/>
      <c r="C257" s="55"/>
      <c r="D257" s="55"/>
      <c r="E257" s="55"/>
      <c r="F257" s="55"/>
      <c r="G257" s="1"/>
      <c r="H257" s="1"/>
      <c r="I257" s="1"/>
      <c r="J257" s="1"/>
      <c r="K257" s="1"/>
      <c r="L257" s="1"/>
      <c r="M257" s="1"/>
      <c r="N257" s="1"/>
      <c r="O257" s="1"/>
      <c r="P257" s="1"/>
      <c r="Q257" s="1"/>
      <c r="R257" s="1"/>
      <c r="S257" s="1"/>
      <c r="T257" s="1"/>
      <c r="U257" s="1"/>
      <c r="V257" s="1"/>
      <c r="W257" s="1"/>
      <c r="X257" s="1"/>
    </row>
    <row r="258" ht="15.75" customHeight="1">
      <c r="A258" s="1"/>
      <c r="B258" s="55"/>
      <c r="C258" s="55"/>
      <c r="D258" s="55"/>
      <c r="E258" s="55"/>
      <c r="F258" s="55"/>
      <c r="G258" s="1"/>
      <c r="H258" s="1"/>
      <c r="I258" s="1"/>
      <c r="J258" s="1"/>
      <c r="K258" s="1"/>
      <c r="L258" s="1"/>
      <c r="M258" s="1"/>
      <c r="N258" s="1"/>
      <c r="O258" s="1"/>
      <c r="P258" s="1"/>
      <c r="Q258" s="1"/>
      <c r="R258" s="1"/>
      <c r="S258" s="1"/>
      <c r="T258" s="1"/>
      <c r="U258" s="1"/>
      <c r="V258" s="1"/>
      <c r="W258" s="1"/>
      <c r="X258" s="1"/>
    </row>
    <row r="259" ht="15.75" customHeight="1">
      <c r="A259" s="1"/>
      <c r="B259" s="55"/>
      <c r="C259" s="55"/>
      <c r="D259" s="55"/>
      <c r="E259" s="55"/>
      <c r="F259" s="55"/>
      <c r="G259" s="1"/>
      <c r="H259" s="1"/>
      <c r="I259" s="1"/>
      <c r="J259" s="1"/>
      <c r="K259" s="1"/>
      <c r="L259" s="1"/>
      <c r="M259" s="1"/>
      <c r="N259" s="1"/>
      <c r="O259" s="1"/>
      <c r="P259" s="1"/>
      <c r="Q259" s="1"/>
      <c r="R259" s="1"/>
      <c r="S259" s="1"/>
      <c r="T259" s="1"/>
      <c r="U259" s="1"/>
      <c r="V259" s="1"/>
      <c r="W259" s="1"/>
      <c r="X259" s="1"/>
    </row>
    <row r="260" ht="15.75" customHeight="1">
      <c r="A260" s="1"/>
      <c r="B260" s="55"/>
      <c r="C260" s="55"/>
      <c r="D260" s="55"/>
      <c r="E260" s="55"/>
      <c r="F260" s="55"/>
      <c r="G260" s="1"/>
      <c r="H260" s="1"/>
      <c r="I260" s="1"/>
      <c r="J260" s="1"/>
      <c r="K260" s="1"/>
      <c r="L260" s="1"/>
      <c r="M260" s="1"/>
      <c r="N260" s="1"/>
      <c r="O260" s="1"/>
      <c r="P260" s="1"/>
      <c r="Q260" s="1"/>
      <c r="R260" s="1"/>
      <c r="S260" s="1"/>
      <c r="T260" s="1"/>
      <c r="U260" s="1"/>
      <c r="V260" s="1"/>
      <c r="W260" s="1"/>
      <c r="X260" s="1"/>
    </row>
    <row r="261" ht="15.75" customHeight="1">
      <c r="A261" s="1"/>
      <c r="B261" s="55"/>
      <c r="C261" s="55"/>
      <c r="D261" s="55"/>
      <c r="E261" s="55"/>
      <c r="F261" s="55"/>
      <c r="G261" s="1"/>
      <c r="H261" s="1"/>
      <c r="I261" s="1"/>
      <c r="J261" s="1"/>
      <c r="K261" s="1"/>
      <c r="L261" s="1"/>
      <c r="M261" s="1"/>
      <c r="N261" s="1"/>
      <c r="O261" s="1"/>
      <c r="P261" s="1"/>
      <c r="Q261" s="1"/>
      <c r="R261" s="1"/>
      <c r="S261" s="1"/>
      <c r="T261" s="1"/>
      <c r="U261" s="1"/>
      <c r="V261" s="1"/>
      <c r="W261" s="1"/>
      <c r="X261" s="1"/>
    </row>
    <row r="262" ht="15.75" customHeight="1">
      <c r="A262" s="1"/>
      <c r="B262" s="55"/>
      <c r="C262" s="55"/>
      <c r="D262" s="55"/>
      <c r="E262" s="55"/>
      <c r="F262" s="55"/>
      <c r="G262" s="1"/>
      <c r="H262" s="1"/>
      <c r="I262" s="1"/>
      <c r="J262" s="1"/>
      <c r="K262" s="1"/>
      <c r="L262" s="1"/>
      <c r="M262" s="1"/>
      <c r="N262" s="1"/>
      <c r="O262" s="1"/>
      <c r="P262" s="1"/>
      <c r="Q262" s="1"/>
      <c r="R262" s="1"/>
      <c r="S262" s="1"/>
      <c r="T262" s="1"/>
      <c r="U262" s="1"/>
      <c r="V262" s="1"/>
      <c r="W262" s="1"/>
      <c r="X262" s="1"/>
    </row>
    <row r="263" ht="15.75" customHeight="1">
      <c r="A263" s="1"/>
      <c r="B263" s="55"/>
      <c r="C263" s="55"/>
      <c r="D263" s="55"/>
      <c r="E263" s="55"/>
      <c r="F263" s="55"/>
      <c r="G263" s="1"/>
      <c r="H263" s="1"/>
      <c r="I263" s="1"/>
      <c r="J263" s="1"/>
      <c r="K263" s="1"/>
      <c r="L263" s="1"/>
      <c r="M263" s="1"/>
      <c r="N263" s="1"/>
      <c r="O263" s="1"/>
      <c r="P263" s="1"/>
      <c r="Q263" s="1"/>
      <c r="R263" s="1"/>
      <c r="S263" s="1"/>
      <c r="T263" s="1"/>
      <c r="U263" s="1"/>
      <c r="V263" s="1"/>
      <c r="W263" s="1"/>
      <c r="X263" s="1"/>
    </row>
    <row r="264" ht="15.75" customHeight="1">
      <c r="A264" s="1"/>
      <c r="B264" s="55"/>
      <c r="C264" s="55"/>
      <c r="D264" s="55"/>
      <c r="E264" s="55"/>
      <c r="F264" s="55"/>
      <c r="G264" s="1"/>
      <c r="H264" s="1"/>
      <c r="I264" s="1"/>
      <c r="J264" s="1"/>
      <c r="K264" s="1"/>
      <c r="L264" s="1"/>
      <c r="M264" s="1"/>
      <c r="N264" s="1"/>
      <c r="O264" s="1"/>
      <c r="P264" s="1"/>
      <c r="Q264" s="1"/>
      <c r="R264" s="1"/>
      <c r="S264" s="1"/>
      <c r="T264" s="1"/>
      <c r="U264" s="1"/>
      <c r="V264" s="1"/>
      <c r="W264" s="1"/>
      <c r="X264" s="1"/>
    </row>
    <row r="265" ht="15.75" customHeight="1">
      <c r="A265" s="1"/>
      <c r="B265" s="55"/>
      <c r="C265" s="55"/>
      <c r="D265" s="55"/>
      <c r="E265" s="55"/>
      <c r="F265" s="55"/>
      <c r="G265" s="1"/>
      <c r="H265" s="1"/>
      <c r="I265" s="1"/>
      <c r="J265" s="1"/>
      <c r="K265" s="1"/>
      <c r="L265" s="1"/>
      <c r="M265" s="1"/>
      <c r="N265" s="1"/>
      <c r="O265" s="1"/>
      <c r="P265" s="1"/>
      <c r="Q265" s="1"/>
      <c r="R265" s="1"/>
      <c r="S265" s="1"/>
      <c r="T265" s="1"/>
      <c r="U265" s="1"/>
      <c r="V265" s="1"/>
      <c r="W265" s="1"/>
      <c r="X265" s="1"/>
    </row>
    <row r="266" ht="15.75" customHeight="1">
      <c r="A266" s="1"/>
      <c r="B266" s="55"/>
      <c r="C266" s="55"/>
      <c r="D266" s="55"/>
      <c r="E266" s="55"/>
      <c r="F266" s="55"/>
      <c r="G266" s="1"/>
      <c r="H266" s="1"/>
      <c r="I266" s="1"/>
      <c r="J266" s="1"/>
      <c r="K266" s="1"/>
      <c r="L266" s="1"/>
      <c r="M266" s="1"/>
      <c r="N266" s="1"/>
      <c r="O266" s="1"/>
      <c r="P266" s="1"/>
      <c r="Q266" s="1"/>
      <c r="R266" s="1"/>
      <c r="S266" s="1"/>
      <c r="T266" s="1"/>
      <c r="U266" s="1"/>
      <c r="V266" s="1"/>
      <c r="W266" s="1"/>
      <c r="X266" s="1"/>
    </row>
    <row r="267" ht="15.75" customHeight="1">
      <c r="A267" s="1"/>
      <c r="B267" s="55"/>
      <c r="C267" s="55"/>
      <c r="D267" s="55"/>
      <c r="E267" s="55"/>
      <c r="F267" s="55"/>
      <c r="G267" s="1"/>
      <c r="H267" s="1"/>
      <c r="I267" s="1"/>
      <c r="J267" s="1"/>
      <c r="K267" s="1"/>
      <c r="L267" s="1"/>
      <c r="M267" s="1"/>
      <c r="N267" s="1"/>
      <c r="O267" s="1"/>
      <c r="P267" s="1"/>
      <c r="Q267" s="1"/>
      <c r="R267" s="1"/>
      <c r="S267" s="1"/>
      <c r="T267" s="1"/>
      <c r="U267" s="1"/>
      <c r="V267" s="1"/>
      <c r="W267" s="1"/>
      <c r="X267" s="1"/>
    </row>
    <row r="268" ht="15.75" customHeight="1">
      <c r="A268" s="1"/>
      <c r="B268" s="55"/>
      <c r="C268" s="55"/>
      <c r="D268" s="55"/>
      <c r="E268" s="55"/>
      <c r="F268" s="55"/>
      <c r="G268" s="1"/>
      <c r="H268" s="1"/>
      <c r="I268" s="1"/>
      <c r="J268" s="1"/>
      <c r="K268" s="1"/>
      <c r="L268" s="1"/>
      <c r="M268" s="1"/>
      <c r="N268" s="1"/>
      <c r="O268" s="1"/>
      <c r="P268" s="1"/>
      <c r="Q268" s="1"/>
      <c r="R268" s="1"/>
      <c r="S268" s="1"/>
      <c r="T268" s="1"/>
      <c r="U268" s="1"/>
      <c r="V268" s="1"/>
      <c r="W268" s="1"/>
      <c r="X268" s="1"/>
    </row>
    <row r="269" ht="15.75" customHeight="1">
      <c r="A269" s="1"/>
      <c r="B269" s="55"/>
      <c r="C269" s="55"/>
      <c r="D269" s="55"/>
      <c r="E269" s="55"/>
      <c r="F269" s="55"/>
      <c r="G269" s="1"/>
      <c r="H269" s="1"/>
      <c r="I269" s="1"/>
      <c r="J269" s="1"/>
      <c r="K269" s="1"/>
      <c r="L269" s="1"/>
      <c r="M269" s="1"/>
      <c r="N269" s="1"/>
      <c r="O269" s="1"/>
      <c r="P269" s="1"/>
      <c r="Q269" s="1"/>
      <c r="R269" s="1"/>
      <c r="S269" s="1"/>
      <c r="T269" s="1"/>
      <c r="U269" s="1"/>
      <c r="V269" s="1"/>
      <c r="W269" s="1"/>
      <c r="X269" s="1"/>
    </row>
    <row r="270" ht="15.75" customHeight="1">
      <c r="A270" s="1"/>
      <c r="B270" s="55"/>
      <c r="C270" s="55"/>
      <c r="D270" s="55"/>
      <c r="E270" s="55"/>
      <c r="F270" s="55"/>
      <c r="G270" s="1"/>
      <c r="H270" s="1"/>
      <c r="I270" s="1"/>
      <c r="J270" s="1"/>
      <c r="K270" s="1"/>
      <c r="L270" s="1"/>
      <c r="M270" s="1"/>
      <c r="N270" s="1"/>
      <c r="O270" s="1"/>
      <c r="P270" s="1"/>
      <c r="Q270" s="1"/>
      <c r="R270" s="1"/>
      <c r="S270" s="1"/>
      <c r="T270" s="1"/>
      <c r="U270" s="1"/>
      <c r="V270" s="1"/>
      <c r="W270" s="1"/>
      <c r="X270" s="1"/>
    </row>
    <row r="271" ht="15.75" customHeight="1">
      <c r="A271" s="1"/>
      <c r="B271" s="55"/>
      <c r="C271" s="55"/>
      <c r="D271" s="55"/>
      <c r="E271" s="55"/>
      <c r="F271" s="55"/>
      <c r="G271" s="1"/>
      <c r="H271" s="1"/>
      <c r="I271" s="1"/>
      <c r="J271" s="1"/>
      <c r="K271" s="1"/>
      <c r="L271" s="1"/>
      <c r="M271" s="1"/>
      <c r="N271" s="1"/>
      <c r="O271" s="1"/>
      <c r="P271" s="1"/>
      <c r="Q271" s="1"/>
      <c r="R271" s="1"/>
      <c r="S271" s="1"/>
      <c r="T271" s="1"/>
      <c r="U271" s="1"/>
      <c r="V271" s="1"/>
      <c r="W271" s="1"/>
      <c r="X271" s="1"/>
    </row>
    <row r="272" ht="15.75" customHeight="1">
      <c r="A272" s="1"/>
      <c r="B272" s="55"/>
      <c r="C272" s="55"/>
      <c r="D272" s="55"/>
      <c r="E272" s="55"/>
      <c r="F272" s="55"/>
      <c r="G272" s="1"/>
      <c r="H272" s="1"/>
      <c r="I272" s="1"/>
      <c r="J272" s="1"/>
      <c r="K272" s="1"/>
      <c r="L272" s="1"/>
      <c r="M272" s="1"/>
      <c r="N272" s="1"/>
      <c r="O272" s="1"/>
      <c r="P272" s="1"/>
      <c r="Q272" s="1"/>
      <c r="R272" s="1"/>
      <c r="S272" s="1"/>
      <c r="T272" s="1"/>
      <c r="U272" s="1"/>
      <c r="V272" s="1"/>
      <c r="W272" s="1"/>
      <c r="X272" s="1"/>
    </row>
    <row r="273" ht="15.75" customHeight="1">
      <c r="A273" s="1"/>
      <c r="B273" s="55"/>
      <c r="C273" s="55"/>
      <c r="D273" s="55"/>
      <c r="E273" s="55"/>
      <c r="F273" s="55"/>
      <c r="G273" s="1"/>
      <c r="H273" s="1"/>
      <c r="I273" s="1"/>
      <c r="J273" s="1"/>
      <c r="K273" s="1"/>
      <c r="L273" s="1"/>
      <c r="M273" s="1"/>
      <c r="N273" s="1"/>
      <c r="O273" s="1"/>
      <c r="P273" s="1"/>
      <c r="Q273" s="1"/>
      <c r="R273" s="1"/>
      <c r="S273" s="1"/>
      <c r="T273" s="1"/>
      <c r="U273" s="1"/>
      <c r="V273" s="1"/>
      <c r="W273" s="1"/>
      <c r="X273" s="1"/>
    </row>
    <row r="274" ht="15.75" customHeight="1">
      <c r="A274" s="1"/>
      <c r="B274" s="55"/>
      <c r="C274" s="55"/>
      <c r="D274" s="55"/>
      <c r="E274" s="55"/>
      <c r="F274" s="55"/>
      <c r="G274" s="1"/>
      <c r="H274" s="1"/>
      <c r="I274" s="1"/>
      <c r="J274" s="1"/>
      <c r="K274" s="1"/>
      <c r="L274" s="1"/>
      <c r="M274" s="1"/>
      <c r="N274" s="1"/>
      <c r="O274" s="1"/>
      <c r="P274" s="1"/>
      <c r="Q274" s="1"/>
      <c r="R274" s="1"/>
      <c r="S274" s="1"/>
      <c r="T274" s="1"/>
      <c r="U274" s="1"/>
      <c r="V274" s="1"/>
      <c r="W274" s="1"/>
      <c r="X274" s="1"/>
    </row>
    <row r="275" ht="15.75" customHeight="1">
      <c r="A275" s="1"/>
      <c r="B275" s="55"/>
      <c r="C275" s="55"/>
      <c r="D275" s="55"/>
      <c r="E275" s="55"/>
      <c r="F275" s="55"/>
      <c r="G275" s="1"/>
      <c r="H275" s="1"/>
      <c r="I275" s="1"/>
      <c r="J275" s="1"/>
      <c r="K275" s="1"/>
      <c r="L275" s="1"/>
      <c r="M275" s="1"/>
      <c r="N275" s="1"/>
      <c r="O275" s="1"/>
      <c r="P275" s="1"/>
      <c r="Q275" s="1"/>
      <c r="R275" s="1"/>
      <c r="S275" s="1"/>
      <c r="T275" s="1"/>
      <c r="U275" s="1"/>
      <c r="V275" s="1"/>
      <c r="W275" s="1"/>
      <c r="X275" s="1"/>
    </row>
    <row r="276" ht="15.75" customHeight="1">
      <c r="A276" s="1"/>
      <c r="B276" s="55"/>
      <c r="C276" s="55"/>
      <c r="D276" s="55"/>
      <c r="E276" s="55"/>
      <c r="F276" s="55"/>
      <c r="G276" s="1"/>
      <c r="H276" s="1"/>
      <c r="I276" s="1"/>
      <c r="J276" s="1"/>
      <c r="K276" s="1"/>
      <c r="L276" s="1"/>
      <c r="M276" s="1"/>
      <c r="N276" s="1"/>
      <c r="O276" s="1"/>
      <c r="P276" s="1"/>
      <c r="Q276" s="1"/>
      <c r="R276" s="1"/>
      <c r="S276" s="1"/>
      <c r="T276" s="1"/>
      <c r="U276" s="1"/>
      <c r="V276" s="1"/>
      <c r="W276" s="1"/>
      <c r="X276" s="1"/>
    </row>
    <row r="277" ht="15.75" customHeight="1">
      <c r="A277" s="1"/>
      <c r="B277" s="55"/>
      <c r="C277" s="55"/>
      <c r="D277" s="55"/>
      <c r="E277" s="55"/>
      <c r="F277" s="55"/>
      <c r="G277" s="1"/>
      <c r="H277" s="1"/>
      <c r="I277" s="1"/>
      <c r="J277" s="1"/>
      <c r="K277" s="1"/>
      <c r="L277" s="1"/>
      <c r="M277" s="1"/>
      <c r="N277" s="1"/>
      <c r="O277" s="1"/>
      <c r="P277" s="1"/>
      <c r="Q277" s="1"/>
      <c r="R277" s="1"/>
      <c r="S277" s="1"/>
      <c r="T277" s="1"/>
      <c r="U277" s="1"/>
      <c r="V277" s="1"/>
      <c r="W277" s="1"/>
      <c r="X277" s="1"/>
    </row>
    <row r="278" ht="15.75" customHeight="1">
      <c r="A278" s="1"/>
      <c r="B278" s="55"/>
      <c r="C278" s="55"/>
      <c r="D278" s="55"/>
      <c r="E278" s="55"/>
      <c r="F278" s="55"/>
      <c r="G278" s="1"/>
      <c r="H278" s="1"/>
      <c r="I278" s="1"/>
      <c r="J278" s="1"/>
      <c r="K278" s="1"/>
      <c r="L278" s="1"/>
      <c r="M278" s="1"/>
      <c r="N278" s="1"/>
      <c r="O278" s="1"/>
      <c r="P278" s="1"/>
      <c r="Q278" s="1"/>
      <c r="R278" s="1"/>
      <c r="S278" s="1"/>
      <c r="T278" s="1"/>
      <c r="U278" s="1"/>
      <c r="V278" s="1"/>
      <c r="W278" s="1"/>
      <c r="X278" s="1"/>
    </row>
    <row r="279" ht="15.75" customHeight="1">
      <c r="A279" s="1"/>
      <c r="B279" s="55"/>
      <c r="C279" s="55"/>
      <c r="D279" s="55"/>
      <c r="E279" s="55"/>
      <c r="F279" s="55"/>
      <c r="G279" s="1"/>
      <c r="H279" s="1"/>
      <c r="I279" s="1"/>
      <c r="J279" s="1"/>
      <c r="K279" s="1"/>
      <c r="L279" s="1"/>
      <c r="M279" s="1"/>
      <c r="N279" s="1"/>
      <c r="O279" s="1"/>
      <c r="P279" s="1"/>
      <c r="Q279" s="1"/>
      <c r="R279" s="1"/>
      <c r="S279" s="1"/>
      <c r="T279" s="1"/>
      <c r="U279" s="1"/>
      <c r="V279" s="1"/>
      <c r="W279" s="1"/>
      <c r="X279" s="1"/>
    </row>
    <row r="280" ht="15.75" customHeight="1">
      <c r="A280" s="1"/>
      <c r="B280" s="55"/>
      <c r="C280" s="55"/>
      <c r="D280" s="55"/>
      <c r="E280" s="55"/>
      <c r="F280" s="55"/>
      <c r="G280" s="1"/>
      <c r="H280" s="1"/>
      <c r="I280" s="1"/>
      <c r="J280" s="1"/>
      <c r="K280" s="1"/>
      <c r="L280" s="1"/>
      <c r="M280" s="1"/>
      <c r="N280" s="1"/>
      <c r="O280" s="1"/>
      <c r="P280" s="1"/>
      <c r="Q280" s="1"/>
      <c r="R280" s="1"/>
      <c r="S280" s="1"/>
      <c r="T280" s="1"/>
      <c r="U280" s="1"/>
      <c r="V280" s="1"/>
      <c r="W280" s="1"/>
      <c r="X280" s="1"/>
    </row>
    <row r="281" ht="15.75" customHeight="1">
      <c r="A281" s="1"/>
      <c r="B281" s="55"/>
      <c r="C281" s="55"/>
      <c r="D281" s="55"/>
      <c r="E281" s="55"/>
      <c r="F281" s="55"/>
      <c r="G281" s="1"/>
      <c r="H281" s="1"/>
      <c r="I281" s="1"/>
      <c r="J281" s="1"/>
      <c r="K281" s="1"/>
      <c r="L281" s="1"/>
      <c r="M281" s="1"/>
      <c r="N281" s="1"/>
      <c r="O281" s="1"/>
      <c r="P281" s="1"/>
      <c r="Q281" s="1"/>
      <c r="R281" s="1"/>
      <c r="S281" s="1"/>
      <c r="T281" s="1"/>
      <c r="U281" s="1"/>
      <c r="V281" s="1"/>
      <c r="W281" s="1"/>
      <c r="X281" s="1"/>
    </row>
    <row r="282" ht="15.75" customHeight="1">
      <c r="A282" s="1"/>
      <c r="B282" s="55"/>
      <c r="C282" s="55"/>
      <c r="D282" s="55"/>
      <c r="E282" s="55"/>
      <c r="F282" s="55"/>
      <c r="G282" s="1"/>
      <c r="H282" s="1"/>
      <c r="I282" s="1"/>
      <c r="J282" s="1"/>
      <c r="K282" s="1"/>
      <c r="L282" s="1"/>
      <c r="M282" s="1"/>
      <c r="N282" s="1"/>
      <c r="O282" s="1"/>
      <c r="P282" s="1"/>
      <c r="Q282" s="1"/>
      <c r="R282" s="1"/>
      <c r="S282" s="1"/>
      <c r="T282" s="1"/>
      <c r="U282" s="1"/>
      <c r="V282" s="1"/>
      <c r="W282" s="1"/>
      <c r="X282" s="1"/>
    </row>
    <row r="283" ht="15.75" customHeight="1">
      <c r="A283" s="1"/>
      <c r="B283" s="55"/>
      <c r="C283" s="55"/>
      <c r="D283" s="55"/>
      <c r="E283" s="55"/>
      <c r="F283" s="55"/>
      <c r="G283" s="1"/>
      <c r="H283" s="1"/>
      <c r="I283" s="1"/>
      <c r="J283" s="1"/>
      <c r="K283" s="1"/>
      <c r="L283" s="1"/>
      <c r="M283" s="1"/>
      <c r="N283" s="1"/>
      <c r="O283" s="1"/>
      <c r="P283" s="1"/>
      <c r="Q283" s="1"/>
      <c r="R283" s="1"/>
      <c r="S283" s="1"/>
      <c r="T283" s="1"/>
      <c r="U283" s="1"/>
      <c r="V283" s="1"/>
      <c r="W283" s="1"/>
      <c r="X283" s="1"/>
    </row>
    <row r="284" ht="15.75" customHeight="1">
      <c r="A284" s="1"/>
      <c r="B284" s="55"/>
      <c r="C284" s="55"/>
      <c r="D284" s="55"/>
      <c r="E284" s="55"/>
      <c r="F284" s="55"/>
      <c r="G284" s="1"/>
      <c r="H284" s="1"/>
      <c r="I284" s="1"/>
      <c r="J284" s="1"/>
      <c r="K284" s="1"/>
      <c r="L284" s="1"/>
      <c r="M284" s="1"/>
      <c r="N284" s="1"/>
      <c r="O284" s="1"/>
      <c r="P284" s="1"/>
      <c r="Q284" s="1"/>
      <c r="R284" s="1"/>
      <c r="S284" s="1"/>
      <c r="T284" s="1"/>
      <c r="U284" s="1"/>
      <c r="V284" s="1"/>
      <c r="W284" s="1"/>
      <c r="X284" s="1"/>
    </row>
    <row r="285" ht="15.75" customHeight="1">
      <c r="A285" s="1"/>
      <c r="B285" s="55"/>
      <c r="C285" s="55"/>
      <c r="D285" s="55"/>
      <c r="E285" s="55"/>
      <c r="F285" s="55"/>
      <c r="G285" s="1"/>
      <c r="H285" s="1"/>
      <c r="I285" s="1"/>
      <c r="J285" s="1"/>
      <c r="K285" s="1"/>
      <c r="L285" s="1"/>
      <c r="M285" s="1"/>
      <c r="N285" s="1"/>
      <c r="O285" s="1"/>
      <c r="P285" s="1"/>
      <c r="Q285" s="1"/>
      <c r="R285" s="1"/>
      <c r="S285" s="1"/>
      <c r="T285" s="1"/>
      <c r="U285" s="1"/>
      <c r="V285" s="1"/>
      <c r="W285" s="1"/>
      <c r="X285" s="1"/>
    </row>
    <row r="286" ht="15.75" customHeight="1">
      <c r="A286" s="1"/>
      <c r="B286" s="55"/>
      <c r="C286" s="55"/>
      <c r="D286" s="55"/>
      <c r="E286" s="55"/>
      <c r="F286" s="55"/>
      <c r="G286" s="1"/>
      <c r="H286" s="1"/>
      <c r="I286" s="1"/>
      <c r="J286" s="1"/>
      <c r="K286" s="1"/>
      <c r="L286" s="1"/>
      <c r="M286" s="1"/>
      <c r="N286" s="1"/>
      <c r="O286" s="1"/>
      <c r="P286" s="1"/>
      <c r="Q286" s="1"/>
      <c r="R286" s="1"/>
      <c r="S286" s="1"/>
      <c r="T286" s="1"/>
      <c r="U286" s="1"/>
      <c r="V286" s="1"/>
      <c r="W286" s="1"/>
      <c r="X286" s="1"/>
    </row>
    <row r="287" ht="15.75" customHeight="1">
      <c r="A287" s="1"/>
      <c r="B287" s="55"/>
      <c r="C287" s="55"/>
      <c r="D287" s="55"/>
      <c r="E287" s="55"/>
      <c r="F287" s="55"/>
      <c r="G287" s="1"/>
      <c r="H287" s="1"/>
      <c r="I287" s="1"/>
      <c r="J287" s="1"/>
      <c r="K287" s="1"/>
      <c r="L287" s="1"/>
      <c r="M287" s="1"/>
      <c r="N287" s="1"/>
      <c r="O287" s="1"/>
      <c r="P287" s="1"/>
      <c r="Q287" s="1"/>
      <c r="R287" s="1"/>
      <c r="S287" s="1"/>
      <c r="T287" s="1"/>
      <c r="U287" s="1"/>
      <c r="V287" s="1"/>
      <c r="W287" s="1"/>
      <c r="X287" s="1"/>
    </row>
    <row r="288" ht="15.75" customHeight="1">
      <c r="A288" s="1"/>
      <c r="B288" s="55"/>
      <c r="C288" s="55"/>
      <c r="D288" s="55"/>
      <c r="E288" s="55"/>
      <c r="F288" s="55"/>
      <c r="G288" s="1"/>
      <c r="H288" s="1"/>
      <c r="I288" s="1"/>
      <c r="J288" s="1"/>
      <c r="K288" s="1"/>
      <c r="L288" s="1"/>
      <c r="M288" s="1"/>
      <c r="N288" s="1"/>
      <c r="O288" s="1"/>
      <c r="P288" s="1"/>
      <c r="Q288" s="1"/>
      <c r="R288" s="1"/>
      <c r="S288" s="1"/>
      <c r="T288" s="1"/>
      <c r="U288" s="1"/>
      <c r="V288" s="1"/>
      <c r="W288" s="1"/>
      <c r="X288" s="1"/>
    </row>
    <row r="289" ht="15.75" customHeight="1">
      <c r="A289" s="1"/>
      <c r="B289" s="55"/>
      <c r="C289" s="55"/>
      <c r="D289" s="55"/>
      <c r="E289" s="55"/>
      <c r="F289" s="55"/>
      <c r="G289" s="1"/>
      <c r="H289" s="1"/>
      <c r="I289" s="1"/>
      <c r="J289" s="1"/>
      <c r="K289" s="1"/>
      <c r="L289" s="1"/>
      <c r="M289" s="1"/>
      <c r="N289" s="1"/>
      <c r="O289" s="1"/>
      <c r="P289" s="1"/>
      <c r="Q289" s="1"/>
      <c r="R289" s="1"/>
      <c r="S289" s="1"/>
      <c r="T289" s="1"/>
      <c r="U289" s="1"/>
      <c r="V289" s="1"/>
      <c r="W289" s="1"/>
      <c r="X289" s="1"/>
    </row>
    <row r="290" ht="15.75" customHeight="1">
      <c r="A290" s="1"/>
      <c r="B290" s="55"/>
      <c r="C290" s="55"/>
      <c r="D290" s="55"/>
      <c r="E290" s="55"/>
      <c r="F290" s="55"/>
      <c r="G290" s="1"/>
      <c r="H290" s="1"/>
      <c r="I290" s="1"/>
      <c r="J290" s="1"/>
      <c r="K290" s="1"/>
      <c r="L290" s="1"/>
      <c r="M290" s="1"/>
      <c r="N290" s="1"/>
      <c r="O290" s="1"/>
      <c r="P290" s="1"/>
      <c r="Q290" s="1"/>
      <c r="R290" s="1"/>
      <c r="S290" s="1"/>
      <c r="T290" s="1"/>
      <c r="U290" s="1"/>
      <c r="V290" s="1"/>
      <c r="W290" s="1"/>
      <c r="X290" s="1"/>
    </row>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8">
    <mergeCell ref="A2:V2"/>
    <mergeCell ref="A4:V4"/>
    <mergeCell ref="A5:V5"/>
    <mergeCell ref="A6:V6"/>
    <mergeCell ref="A7:V7"/>
    <mergeCell ref="A8:V8"/>
    <mergeCell ref="A9:V9"/>
    <mergeCell ref="A90:T90"/>
  </mergeCells>
  <hyperlinks>
    <hyperlink r:id="rId1" ref="H12"/>
    <hyperlink r:id="rId2" ref="I12"/>
    <hyperlink r:id="rId3" ref="H13"/>
    <hyperlink r:id="rId4" ref="I13"/>
    <hyperlink r:id="rId5" ref="H20"/>
    <hyperlink r:id="rId6" ref="I20"/>
    <hyperlink r:id="rId7" ref="H21"/>
    <hyperlink r:id="rId8" ref="I21"/>
    <hyperlink r:id="rId9" ref="H22"/>
    <hyperlink r:id="rId10" ref="J22"/>
    <hyperlink r:id="rId11" ref="H23"/>
    <hyperlink r:id="rId12" ref="J23"/>
    <hyperlink r:id="rId13" ref="H24"/>
    <hyperlink r:id="rId14" ref="J24"/>
    <hyperlink r:id="rId15" ref="H25"/>
    <hyperlink r:id="rId16" ref="J25"/>
    <hyperlink r:id="rId17" ref="H26"/>
    <hyperlink r:id="rId18" ref="I26"/>
    <hyperlink r:id="rId19" ref="H28"/>
    <hyperlink r:id="rId20" ref="I28"/>
    <hyperlink r:id="rId21" ref="H29"/>
    <hyperlink r:id="rId22" ref="I29"/>
    <hyperlink r:id="rId23" ref="H30"/>
    <hyperlink r:id="rId24" ref="H31"/>
    <hyperlink r:id="rId25" ref="I31"/>
    <hyperlink r:id="rId26" ref="H32"/>
    <hyperlink r:id="rId27" ref="I32"/>
    <hyperlink r:id="rId28" ref="H33"/>
    <hyperlink r:id="rId29" ref="I33"/>
    <hyperlink r:id="rId30" ref="H34"/>
    <hyperlink r:id="rId31" ref="I34"/>
    <hyperlink r:id="rId32" ref="H36"/>
    <hyperlink r:id="rId33" ref="H37"/>
    <hyperlink r:id="rId34" ref="I37"/>
    <hyperlink r:id="rId35" ref="H38"/>
    <hyperlink r:id="rId36" ref="I38"/>
    <hyperlink r:id="rId37" ref="H39"/>
    <hyperlink r:id="rId38" ref="H40"/>
    <hyperlink r:id="rId39" ref="J41"/>
    <hyperlink r:id="rId40" ref="H42"/>
    <hyperlink r:id="rId41" ref="I42"/>
    <hyperlink r:id="rId42" ref="H43"/>
    <hyperlink r:id="rId43" ref="H44"/>
    <hyperlink r:id="rId44" ref="I44"/>
    <hyperlink r:id="rId45" ref="H45"/>
    <hyperlink r:id="rId46" ref="I45"/>
    <hyperlink r:id="rId47" ref="H46"/>
    <hyperlink r:id="rId48" ref="H47"/>
    <hyperlink r:id="rId49" ref="H48"/>
    <hyperlink r:id="rId50" ref="H49"/>
    <hyperlink r:id="rId51" ref="H50"/>
    <hyperlink r:id="rId52" ref="I51"/>
    <hyperlink r:id="rId53" ref="J51"/>
    <hyperlink r:id="rId54" ref="I54"/>
    <hyperlink r:id="rId55" ref="J54"/>
    <hyperlink r:id="rId56" ref="I55"/>
    <hyperlink r:id="rId57" ref="J55"/>
    <hyperlink r:id="rId58" ref="H56"/>
    <hyperlink r:id="rId59" ref="I56"/>
    <hyperlink r:id="rId60" ref="H57"/>
    <hyperlink r:id="rId61" ref="I57"/>
    <hyperlink r:id="rId62" ref="H58"/>
    <hyperlink r:id="rId63" ref="I58"/>
    <hyperlink r:id="rId64" ref="H59"/>
    <hyperlink r:id="rId65" ref="I59"/>
    <hyperlink r:id="rId66" ref="H60"/>
    <hyperlink r:id="rId67" ref="I60"/>
    <hyperlink r:id="rId68" ref="H61"/>
    <hyperlink r:id="rId69" ref="I61"/>
    <hyperlink r:id="rId70" ref="H62"/>
    <hyperlink r:id="rId71" ref="I62"/>
    <hyperlink r:id="rId72" ref="H63"/>
    <hyperlink r:id="rId73" ref="I63"/>
    <hyperlink r:id="rId74" ref="H64"/>
    <hyperlink r:id="rId75" ref="I64"/>
    <hyperlink r:id="rId76" ref="H65"/>
    <hyperlink r:id="rId77" ref="I65"/>
    <hyperlink r:id="rId78" ref="H66"/>
    <hyperlink r:id="rId79" ref="I66"/>
    <hyperlink r:id="rId80" ref="H67"/>
    <hyperlink r:id="rId81" ref="I67"/>
    <hyperlink r:id="rId82" ref="H68"/>
    <hyperlink r:id="rId83" ref="I68"/>
    <hyperlink r:id="rId84" ref="H69"/>
    <hyperlink r:id="rId85" ref="I69"/>
    <hyperlink r:id="rId86" ref="H70"/>
    <hyperlink r:id="rId87" ref="I70"/>
    <hyperlink r:id="rId88" ref="H71"/>
    <hyperlink r:id="rId89" ref="I71"/>
    <hyperlink r:id="rId90" ref="H72"/>
    <hyperlink r:id="rId91" ref="H74"/>
    <hyperlink r:id="rId92" ref="I74"/>
    <hyperlink r:id="rId93" ref="H75"/>
    <hyperlink r:id="rId94" ref="I75"/>
    <hyperlink r:id="rId95" ref="H76"/>
    <hyperlink r:id="rId96" ref="I76"/>
    <hyperlink r:id="rId97" ref="H77"/>
    <hyperlink r:id="rId98" ref="I77"/>
    <hyperlink r:id="rId99" ref="H78"/>
    <hyperlink r:id="rId100" ref="I78"/>
    <hyperlink r:id="rId101" ref="H79"/>
    <hyperlink r:id="rId102" ref="I79"/>
    <hyperlink r:id="rId103" ref="H80"/>
    <hyperlink r:id="rId104" ref="I80"/>
    <hyperlink r:id="rId105" ref="J80"/>
    <hyperlink r:id="rId106" ref="H81"/>
    <hyperlink r:id="rId107" ref="I81"/>
    <hyperlink r:id="rId108" ref="J81"/>
    <hyperlink r:id="rId109" ref="H82"/>
    <hyperlink r:id="rId110" ref="I82"/>
    <hyperlink r:id="rId111" ref="J82"/>
    <hyperlink r:id="rId112" ref="H83"/>
    <hyperlink r:id="rId113" ref="I83"/>
    <hyperlink r:id="rId114" ref="J83"/>
    <hyperlink r:id="rId115" ref="H84"/>
    <hyperlink r:id="rId116" ref="I84"/>
    <hyperlink r:id="rId117" ref="J84"/>
    <hyperlink r:id="rId118" ref="H85"/>
    <hyperlink r:id="rId119" ref="J85"/>
    <hyperlink r:id="rId120" ref="J86"/>
    <hyperlink r:id="rId121" ref="H87"/>
    <hyperlink r:id="rId122" ref="J87"/>
  </hyperlinks>
  <printOptions/>
  <pageMargins bottom="0.75" footer="0.0" header="0.0" left="0.7" right="0.7" top="0.75"/>
  <pageSetup orientation="landscape"/>
  <drawing r:id="rId12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29"/>
    <col customWidth="1" min="14" max="30" width="8.0"/>
  </cols>
  <sheetData>
    <row r="1">
      <c r="A1" s="155"/>
      <c r="B1" s="156"/>
      <c r="C1" s="156"/>
      <c r="D1" s="1"/>
      <c r="E1" s="1"/>
      <c r="F1" s="1"/>
      <c r="G1" s="1"/>
      <c r="H1" s="1"/>
      <c r="I1" s="1"/>
      <c r="J1" s="1"/>
      <c r="K1" s="1"/>
      <c r="L1" s="1"/>
    </row>
    <row r="2" ht="15.75" customHeight="1">
      <c r="A2" s="157" t="s">
        <v>5868</v>
      </c>
      <c r="B2" s="57"/>
      <c r="C2" s="57"/>
      <c r="D2" s="57"/>
      <c r="E2" s="57"/>
      <c r="F2" s="57"/>
      <c r="G2" s="57"/>
      <c r="H2" s="57"/>
      <c r="I2" s="57"/>
      <c r="J2" s="57"/>
      <c r="K2" s="57"/>
      <c r="L2" s="58"/>
      <c r="M2" s="17"/>
      <c r="N2" s="17"/>
      <c r="O2" s="17"/>
      <c r="P2" s="17"/>
      <c r="Q2" s="17"/>
      <c r="R2" s="17"/>
      <c r="S2" s="17"/>
      <c r="T2" s="17"/>
      <c r="U2" s="17"/>
      <c r="V2" s="17"/>
      <c r="W2" s="17"/>
      <c r="X2" s="17"/>
      <c r="Y2" s="17"/>
      <c r="Z2" s="17"/>
      <c r="AA2" s="17"/>
      <c r="AB2" s="17"/>
      <c r="AC2" s="17"/>
      <c r="AD2" s="17"/>
    </row>
    <row r="3">
      <c r="A3" s="465"/>
      <c r="B3" s="465"/>
      <c r="C3" s="465"/>
      <c r="D3" s="465"/>
      <c r="E3" s="465"/>
      <c r="F3" s="465"/>
      <c r="G3" s="465"/>
      <c r="H3" s="465"/>
      <c r="I3" s="465"/>
      <c r="J3" s="465"/>
      <c r="K3" s="465"/>
      <c r="L3" s="465"/>
      <c r="M3" s="17"/>
      <c r="N3" s="17"/>
      <c r="O3" s="17"/>
      <c r="P3" s="17"/>
      <c r="Q3" s="17"/>
      <c r="R3" s="17"/>
      <c r="S3" s="17"/>
      <c r="T3" s="17"/>
      <c r="U3" s="17"/>
      <c r="V3" s="17"/>
      <c r="W3" s="17"/>
      <c r="X3" s="17"/>
      <c r="Y3" s="17"/>
      <c r="Z3" s="17"/>
      <c r="AA3" s="17"/>
      <c r="AB3" s="17"/>
      <c r="AC3" s="17"/>
      <c r="AD3" s="17"/>
    </row>
    <row r="4" ht="26.25" customHeight="1">
      <c r="A4" s="158" t="s">
        <v>5869</v>
      </c>
      <c r="B4" s="57"/>
      <c r="C4" s="57"/>
      <c r="D4" s="57"/>
      <c r="E4" s="57"/>
      <c r="F4" s="57"/>
      <c r="G4" s="57"/>
      <c r="H4" s="57"/>
      <c r="I4" s="57"/>
      <c r="J4" s="57"/>
      <c r="K4" s="57"/>
      <c r="L4" s="58"/>
      <c r="M4" s="17"/>
      <c r="N4" s="17"/>
      <c r="O4" s="17"/>
      <c r="P4" s="17"/>
      <c r="Q4" s="17"/>
      <c r="R4" s="17"/>
      <c r="S4" s="17"/>
      <c r="T4" s="17"/>
      <c r="U4" s="17"/>
      <c r="V4" s="17"/>
      <c r="W4" s="17"/>
      <c r="X4" s="17"/>
      <c r="Y4" s="17"/>
      <c r="Z4" s="17"/>
      <c r="AA4" s="17"/>
      <c r="AB4" s="17"/>
      <c r="AC4" s="17"/>
      <c r="AD4" s="17"/>
    </row>
    <row r="5">
      <c r="A5" s="158" t="s">
        <v>5870</v>
      </c>
      <c r="B5" s="57"/>
      <c r="C5" s="57"/>
      <c r="D5" s="57"/>
      <c r="E5" s="57"/>
      <c r="F5" s="57"/>
      <c r="G5" s="57"/>
      <c r="H5" s="57"/>
      <c r="I5" s="57"/>
      <c r="J5" s="57"/>
      <c r="K5" s="57"/>
      <c r="L5" s="58"/>
      <c r="M5" s="17"/>
      <c r="N5" s="17"/>
      <c r="O5" s="17"/>
      <c r="P5" s="17"/>
      <c r="Q5" s="17"/>
      <c r="R5" s="17"/>
      <c r="S5" s="17"/>
      <c r="T5" s="17"/>
      <c r="U5" s="17"/>
      <c r="V5" s="17"/>
      <c r="W5" s="17"/>
      <c r="X5" s="17"/>
      <c r="Y5" s="17"/>
      <c r="Z5" s="17"/>
      <c r="AA5" s="17"/>
      <c r="AB5" s="17"/>
      <c r="AC5" s="17"/>
      <c r="AD5" s="17"/>
    </row>
    <row r="6" ht="15.75" customHeight="1">
      <c r="A6" s="158" t="s">
        <v>5871</v>
      </c>
      <c r="B6" s="57"/>
      <c r="C6" s="57"/>
      <c r="D6" s="57"/>
      <c r="E6" s="57"/>
      <c r="F6" s="57"/>
      <c r="G6" s="57"/>
      <c r="H6" s="57"/>
      <c r="I6" s="57"/>
      <c r="J6" s="57"/>
      <c r="K6" s="57"/>
      <c r="L6" s="58"/>
      <c r="M6" s="17"/>
      <c r="N6" s="17"/>
      <c r="O6" s="17"/>
      <c r="P6" s="17"/>
      <c r="Q6" s="17"/>
      <c r="R6" s="17"/>
      <c r="S6" s="17"/>
      <c r="T6" s="17"/>
      <c r="U6" s="17"/>
      <c r="V6" s="17"/>
      <c r="W6" s="17"/>
      <c r="X6" s="17"/>
      <c r="Y6" s="17"/>
      <c r="Z6" s="17"/>
      <c r="AA6" s="17"/>
      <c r="AB6" s="17"/>
      <c r="AC6" s="17"/>
      <c r="AD6" s="17"/>
    </row>
    <row r="7" ht="30.0" customHeight="1">
      <c r="A7" s="158" t="s">
        <v>5872</v>
      </c>
      <c r="B7" s="57"/>
      <c r="C7" s="57"/>
      <c r="D7" s="57"/>
      <c r="E7" s="57"/>
      <c r="F7" s="57"/>
      <c r="G7" s="57"/>
      <c r="H7" s="57"/>
      <c r="I7" s="57"/>
      <c r="J7" s="57"/>
      <c r="K7" s="57"/>
      <c r="L7" s="58"/>
      <c r="M7" s="17"/>
      <c r="N7" s="17"/>
      <c r="O7" s="17"/>
      <c r="P7" s="17"/>
      <c r="Q7" s="17"/>
      <c r="R7" s="17"/>
      <c r="S7" s="17"/>
      <c r="T7" s="17"/>
      <c r="U7" s="17"/>
      <c r="V7" s="17"/>
      <c r="W7" s="17"/>
      <c r="X7" s="17"/>
      <c r="Y7" s="17"/>
      <c r="Z7" s="17"/>
      <c r="AA7" s="17"/>
      <c r="AB7" s="17"/>
      <c r="AC7" s="17"/>
      <c r="AD7" s="17"/>
    </row>
    <row r="8" ht="80.25" customHeight="1">
      <c r="A8" s="158" t="s">
        <v>5873</v>
      </c>
      <c r="B8" s="57"/>
      <c r="C8" s="57"/>
      <c r="D8" s="57"/>
      <c r="E8" s="57"/>
      <c r="F8" s="57"/>
      <c r="G8" s="57"/>
      <c r="H8" s="57"/>
      <c r="I8" s="57"/>
      <c r="J8" s="57"/>
      <c r="K8" s="57"/>
      <c r="L8" s="58"/>
      <c r="M8" s="17"/>
      <c r="N8" s="17"/>
      <c r="O8" s="17"/>
      <c r="P8" s="17"/>
      <c r="Q8" s="17"/>
      <c r="R8" s="17"/>
      <c r="S8" s="17"/>
      <c r="T8" s="17"/>
      <c r="U8" s="17"/>
      <c r="V8" s="17"/>
      <c r="W8" s="17"/>
      <c r="X8" s="17"/>
      <c r="Y8" s="17"/>
      <c r="Z8" s="17"/>
      <c r="AA8" s="17"/>
      <c r="AB8" s="17"/>
      <c r="AC8" s="17"/>
      <c r="AD8" s="17"/>
    </row>
    <row r="9">
      <c r="A9" s="160"/>
      <c r="B9" s="161"/>
      <c r="C9" s="161"/>
      <c r="D9" s="160"/>
      <c r="E9" s="160"/>
      <c r="F9" s="160"/>
      <c r="G9" s="160"/>
      <c r="H9" s="160"/>
      <c r="I9" s="160"/>
      <c r="J9" s="160"/>
      <c r="K9" s="160"/>
      <c r="L9" s="160"/>
      <c r="M9" s="17"/>
      <c r="N9" s="17"/>
      <c r="O9" s="17"/>
      <c r="P9" s="17"/>
      <c r="Q9" s="17"/>
      <c r="R9" s="17"/>
      <c r="S9" s="17"/>
      <c r="T9" s="17"/>
      <c r="U9" s="17"/>
      <c r="V9" s="17"/>
      <c r="W9" s="17"/>
      <c r="X9" s="17"/>
      <c r="Y9" s="17"/>
      <c r="Z9" s="17"/>
      <c r="AA9" s="17"/>
      <c r="AB9" s="17"/>
      <c r="AC9" s="17"/>
      <c r="AD9" s="17"/>
    </row>
    <row r="10" ht="51.0" customHeight="1">
      <c r="A10" s="185" t="s">
        <v>7</v>
      </c>
      <c r="B10" s="185" t="s">
        <v>786</v>
      </c>
      <c r="C10" s="185" t="s">
        <v>787</v>
      </c>
      <c r="D10" s="185" t="s">
        <v>788</v>
      </c>
      <c r="E10" s="185" t="s">
        <v>789</v>
      </c>
      <c r="F10" s="68" t="s">
        <v>8</v>
      </c>
      <c r="G10" s="185" t="s">
        <v>790</v>
      </c>
      <c r="H10" s="185" t="s">
        <v>791</v>
      </c>
      <c r="I10" s="185" t="s">
        <v>792</v>
      </c>
      <c r="J10" s="185" t="s">
        <v>793</v>
      </c>
      <c r="K10" s="185" t="s">
        <v>794</v>
      </c>
      <c r="L10" s="68" t="s">
        <v>154</v>
      </c>
      <c r="M10" s="479" t="s">
        <v>155</v>
      </c>
      <c r="N10" s="17"/>
      <c r="O10" s="17"/>
      <c r="P10" s="17"/>
      <c r="Q10" s="17"/>
      <c r="R10" s="17"/>
      <c r="S10" s="17"/>
      <c r="T10" s="17"/>
      <c r="U10" s="17"/>
      <c r="V10" s="17"/>
      <c r="W10" s="17"/>
      <c r="X10" s="17"/>
      <c r="Y10" s="17"/>
      <c r="Z10" s="17"/>
      <c r="AA10" s="17"/>
      <c r="AB10" s="17"/>
      <c r="AC10" s="17"/>
      <c r="AD10" s="17"/>
    </row>
    <row r="11" ht="11.25" customHeight="1">
      <c r="A11" s="95" t="s">
        <v>99</v>
      </c>
      <c r="B11" s="95" t="s">
        <v>5874</v>
      </c>
      <c r="C11" s="95" t="s">
        <v>5875</v>
      </c>
      <c r="D11" s="81" t="s">
        <v>5876</v>
      </c>
      <c r="E11" s="81" t="s">
        <v>99</v>
      </c>
      <c r="F11" s="81" t="s">
        <v>89</v>
      </c>
      <c r="G11" s="722" t="s">
        <v>5877</v>
      </c>
      <c r="H11" s="82">
        <v>2024.0</v>
      </c>
      <c r="I11" s="82">
        <v>2024.0</v>
      </c>
      <c r="J11" s="481" t="s">
        <v>5878</v>
      </c>
      <c r="K11" s="481">
        <v>300.0</v>
      </c>
      <c r="L11" s="723">
        <v>300.0</v>
      </c>
      <c r="M11" s="95" t="s">
        <v>99</v>
      </c>
      <c r="N11" s="17"/>
      <c r="O11" s="17"/>
      <c r="P11" s="17"/>
      <c r="Q11" s="17"/>
      <c r="R11" s="17"/>
      <c r="S11" s="17"/>
      <c r="T11" s="17"/>
      <c r="U11" s="17"/>
      <c r="V11" s="17"/>
      <c r="W11" s="17"/>
      <c r="X11" s="17"/>
      <c r="Y11" s="17"/>
      <c r="Z11" s="17"/>
      <c r="AA11" s="17"/>
      <c r="AB11" s="17"/>
      <c r="AC11" s="17"/>
      <c r="AD11" s="17"/>
    </row>
    <row r="12" ht="11.25" customHeight="1">
      <c r="A12" s="515" t="s">
        <v>3996</v>
      </c>
      <c r="B12" s="289" t="s">
        <v>5879</v>
      </c>
      <c r="C12" s="289" t="s">
        <v>5880</v>
      </c>
      <c r="D12" s="289" t="s">
        <v>5881</v>
      </c>
      <c r="E12" s="289" t="s">
        <v>3996</v>
      </c>
      <c r="F12" s="286" t="s">
        <v>89</v>
      </c>
      <c r="G12" s="724" t="s">
        <v>5882</v>
      </c>
      <c r="H12" s="289">
        <v>2024.0</v>
      </c>
      <c r="I12" s="289">
        <v>2024.0</v>
      </c>
      <c r="J12" s="289">
        <v>400000.0</v>
      </c>
      <c r="K12" s="289">
        <v>300.0</v>
      </c>
      <c r="L12" s="725">
        <v>600.0</v>
      </c>
      <c r="M12" s="187" t="s">
        <v>3996</v>
      </c>
    </row>
    <row r="13" ht="11.25" customHeight="1">
      <c r="A13" s="171"/>
      <c r="B13" s="354"/>
      <c r="C13" s="172"/>
      <c r="D13" s="172"/>
      <c r="E13" s="172"/>
      <c r="F13" s="172"/>
      <c r="G13" s="445"/>
      <c r="H13" s="445"/>
      <c r="I13" s="445"/>
      <c r="J13" s="445"/>
      <c r="K13" s="445"/>
      <c r="L13" s="351"/>
      <c r="M13" s="726"/>
    </row>
    <row r="14" ht="11.25" customHeight="1">
      <c r="A14" s="171"/>
      <c r="B14" s="354"/>
      <c r="C14" s="172"/>
      <c r="D14" s="172"/>
      <c r="E14" s="172"/>
      <c r="F14" s="172"/>
      <c r="G14" s="445"/>
      <c r="H14" s="174"/>
      <c r="I14" s="174"/>
      <c r="J14" s="174"/>
      <c r="K14" s="174"/>
      <c r="L14" s="351"/>
      <c r="M14" s="726"/>
    </row>
    <row r="15" ht="11.25" customHeight="1">
      <c r="A15" s="171"/>
      <c r="B15" s="354"/>
      <c r="C15" s="172"/>
      <c r="D15" s="172"/>
      <c r="E15" s="172"/>
      <c r="F15" s="172"/>
      <c r="G15" s="445"/>
      <c r="H15" s="174"/>
      <c r="I15" s="174"/>
      <c r="J15" s="174"/>
      <c r="K15" s="174"/>
      <c r="L15" s="351"/>
      <c r="M15" s="726"/>
    </row>
    <row r="16" ht="11.25" customHeight="1">
      <c r="A16" s="171"/>
      <c r="B16" s="354"/>
      <c r="C16" s="172"/>
      <c r="D16" s="172"/>
      <c r="E16" s="172"/>
      <c r="F16" s="172"/>
      <c r="G16" s="445"/>
      <c r="H16" s="174"/>
      <c r="I16" s="174"/>
      <c r="J16" s="174"/>
      <c r="K16" s="174"/>
      <c r="L16" s="351"/>
      <c r="M16" s="726"/>
    </row>
    <row r="17">
      <c r="A17" s="177" t="s">
        <v>118</v>
      </c>
      <c r="B17" s="156"/>
      <c r="C17" s="156"/>
      <c r="D17" s="1"/>
      <c r="E17" s="1"/>
      <c r="F17" s="1"/>
      <c r="G17" s="59"/>
      <c r="H17" s="152"/>
      <c r="I17" s="152"/>
      <c r="J17" s="152"/>
      <c r="K17" s="152"/>
      <c r="L17" s="152">
        <f>SUM(L11:L16)</f>
        <v>900</v>
      </c>
    </row>
    <row r="18">
      <c r="A18" s="155"/>
      <c r="B18" s="156"/>
      <c r="C18" s="156"/>
      <c r="D18" s="1"/>
      <c r="E18" s="1"/>
      <c r="F18" s="1"/>
      <c r="G18" s="1"/>
      <c r="H18" s="1"/>
      <c r="I18" s="1"/>
      <c r="J18" s="1"/>
      <c r="K18" s="1"/>
      <c r="L18" s="1"/>
    </row>
    <row r="19">
      <c r="A19" s="178" t="s">
        <v>742</v>
      </c>
      <c r="B19" s="154"/>
      <c r="C19" s="154"/>
      <c r="D19" s="154"/>
      <c r="E19" s="154"/>
      <c r="F19" s="154"/>
      <c r="G19" s="154"/>
      <c r="H19" s="154"/>
      <c r="I19" s="154"/>
      <c r="J19" s="154"/>
      <c r="K19" s="154"/>
      <c r="L19" s="154"/>
    </row>
    <row r="20">
      <c r="A20" s="155"/>
      <c r="B20" s="156"/>
      <c r="C20" s="156"/>
      <c r="D20" s="1"/>
      <c r="E20" s="1"/>
      <c r="F20" s="1"/>
      <c r="G20" s="1"/>
      <c r="H20" s="1"/>
      <c r="I20" s="1"/>
      <c r="J20" s="1"/>
      <c r="K20" s="1"/>
      <c r="L20" s="1"/>
    </row>
    <row r="21" ht="15.75" customHeight="1">
      <c r="A21" s="155"/>
      <c r="B21" s="156"/>
      <c r="C21" s="156"/>
      <c r="D21" s="1"/>
      <c r="E21" s="1"/>
      <c r="F21" s="1"/>
      <c r="G21" s="1"/>
      <c r="H21" s="1"/>
      <c r="I21" s="1"/>
      <c r="J21" s="1"/>
      <c r="K21" s="1"/>
      <c r="L21" s="1"/>
    </row>
    <row r="22" ht="15.75" customHeight="1">
      <c r="A22" s="155"/>
      <c r="B22" s="156"/>
      <c r="C22" s="156"/>
      <c r="D22" s="1"/>
      <c r="E22" s="1"/>
      <c r="F22" s="1"/>
      <c r="G22" s="1"/>
      <c r="H22" s="1"/>
      <c r="I22" s="1"/>
      <c r="J22" s="1"/>
      <c r="K22" s="1"/>
      <c r="L22" s="1"/>
    </row>
    <row r="23" ht="15.75" customHeight="1">
      <c r="A23" s="155"/>
      <c r="B23" s="156"/>
      <c r="C23" s="156"/>
      <c r="D23" s="1"/>
      <c r="E23" s="1"/>
      <c r="F23" s="1"/>
      <c r="G23" s="1"/>
      <c r="H23" s="1"/>
      <c r="I23" s="1"/>
      <c r="J23" s="1"/>
      <c r="K23" s="1"/>
      <c r="L23" s="1"/>
    </row>
    <row r="24" ht="15.75" customHeight="1">
      <c r="A24" s="155"/>
      <c r="B24" s="156"/>
      <c r="C24" s="156"/>
      <c r="D24" s="1"/>
      <c r="E24" s="1"/>
      <c r="F24" s="1"/>
      <c r="G24" s="1"/>
      <c r="H24" s="1"/>
      <c r="I24" s="1"/>
      <c r="J24" s="1"/>
      <c r="K24" s="1"/>
      <c r="L24" s="1"/>
    </row>
    <row r="25" ht="15.75" customHeight="1">
      <c r="A25" s="155"/>
      <c r="B25" s="156"/>
      <c r="C25" s="156"/>
      <c r="D25" s="1"/>
      <c r="E25" s="1"/>
      <c r="F25" s="1"/>
      <c r="G25" s="1"/>
      <c r="H25" s="1"/>
      <c r="I25" s="1"/>
      <c r="J25" s="1"/>
      <c r="K25" s="1"/>
      <c r="L25" s="1"/>
    </row>
    <row r="26" ht="15.75" customHeight="1">
      <c r="A26" s="155"/>
      <c r="B26" s="156"/>
      <c r="C26" s="156"/>
      <c r="D26" s="1"/>
      <c r="E26" s="1"/>
      <c r="F26" s="1"/>
      <c r="G26" s="1"/>
      <c r="H26" s="1"/>
      <c r="I26" s="1"/>
      <c r="J26" s="1"/>
      <c r="K26" s="1"/>
      <c r="L26" s="1"/>
    </row>
    <row r="27" ht="15.75" customHeight="1">
      <c r="A27" s="155"/>
      <c r="B27" s="156"/>
      <c r="C27" s="156"/>
      <c r="D27" s="1"/>
      <c r="E27" s="1"/>
      <c r="F27" s="1"/>
      <c r="G27" s="1"/>
      <c r="H27" s="1"/>
      <c r="I27" s="1"/>
      <c r="J27" s="1"/>
      <c r="K27" s="1"/>
      <c r="L27" s="1"/>
    </row>
    <row r="28" ht="15.75" customHeight="1">
      <c r="A28" s="155"/>
      <c r="B28" s="156"/>
      <c r="C28" s="156"/>
      <c r="D28" s="1"/>
      <c r="E28" s="1"/>
      <c r="F28" s="1"/>
      <c r="G28" s="1"/>
      <c r="H28" s="1"/>
      <c r="I28" s="1"/>
      <c r="J28" s="1"/>
      <c r="K28" s="1"/>
      <c r="L28" s="1"/>
    </row>
    <row r="29" ht="15.75" customHeight="1">
      <c r="A29" s="155"/>
      <c r="B29" s="156"/>
      <c r="C29" s="156"/>
      <c r="D29" s="1"/>
      <c r="E29" s="1"/>
      <c r="F29" s="1"/>
      <c r="G29" s="1"/>
      <c r="H29" s="1"/>
      <c r="I29" s="1"/>
      <c r="J29" s="1"/>
      <c r="K29" s="1"/>
      <c r="L29" s="1"/>
    </row>
    <row r="30" ht="15.75" customHeight="1">
      <c r="A30" s="155"/>
      <c r="B30" s="156"/>
      <c r="C30" s="156"/>
      <c r="D30" s="1"/>
      <c r="E30" s="1"/>
      <c r="F30" s="1"/>
      <c r="G30" s="1"/>
      <c r="H30" s="1"/>
      <c r="I30" s="1"/>
      <c r="J30" s="1"/>
      <c r="K30" s="1"/>
      <c r="L30" s="1"/>
    </row>
    <row r="31" ht="15.75" customHeight="1">
      <c r="A31" s="155"/>
      <c r="B31" s="156"/>
      <c r="C31" s="156"/>
      <c r="D31" s="1"/>
      <c r="E31" s="1"/>
      <c r="F31" s="1"/>
      <c r="G31" s="1"/>
      <c r="H31" s="1"/>
      <c r="I31" s="1"/>
      <c r="J31" s="1"/>
      <c r="K31" s="1"/>
      <c r="L31" s="1"/>
    </row>
    <row r="32" ht="15.75" customHeight="1">
      <c r="A32" s="155"/>
      <c r="B32" s="156"/>
      <c r="C32" s="156"/>
      <c r="D32" s="1"/>
      <c r="E32" s="1"/>
      <c r="F32" s="1"/>
      <c r="G32" s="1"/>
      <c r="H32" s="1"/>
      <c r="I32" s="1"/>
      <c r="J32" s="1"/>
      <c r="K32" s="1"/>
      <c r="L32" s="1"/>
    </row>
    <row r="33" ht="15.75" customHeight="1">
      <c r="A33" s="155"/>
      <c r="B33" s="156"/>
      <c r="C33" s="156"/>
      <c r="D33" s="1"/>
      <c r="E33" s="1"/>
      <c r="F33" s="1"/>
      <c r="G33" s="1"/>
      <c r="H33" s="1"/>
      <c r="I33" s="1"/>
      <c r="J33" s="1"/>
      <c r="K33" s="1"/>
      <c r="L33" s="1"/>
    </row>
    <row r="34" ht="15.75" customHeight="1">
      <c r="A34" s="155"/>
      <c r="B34" s="156"/>
      <c r="C34" s="156"/>
      <c r="D34" s="1"/>
      <c r="E34" s="1"/>
      <c r="F34" s="1"/>
      <c r="G34" s="1"/>
      <c r="H34" s="1"/>
      <c r="I34" s="1"/>
      <c r="J34" s="1"/>
      <c r="K34" s="1"/>
      <c r="L34" s="1"/>
    </row>
    <row r="35" ht="15.75" customHeight="1">
      <c r="A35" s="155"/>
      <c r="B35" s="156"/>
      <c r="C35" s="156"/>
      <c r="D35" s="1"/>
      <c r="E35" s="1"/>
      <c r="F35" s="1"/>
      <c r="G35" s="1"/>
      <c r="H35" s="1"/>
      <c r="I35" s="1"/>
      <c r="J35" s="1"/>
      <c r="K35" s="1"/>
      <c r="L35" s="1"/>
    </row>
    <row r="36" ht="15.75" customHeight="1">
      <c r="A36" s="155"/>
      <c r="B36" s="156"/>
      <c r="C36" s="156"/>
      <c r="D36" s="1"/>
      <c r="E36" s="1"/>
      <c r="F36" s="1"/>
      <c r="G36" s="1"/>
      <c r="H36" s="1"/>
      <c r="I36" s="1"/>
      <c r="J36" s="1"/>
      <c r="K36" s="1"/>
      <c r="L36" s="1"/>
    </row>
    <row r="37" ht="15.75" customHeight="1">
      <c r="A37" s="155"/>
      <c r="B37" s="156"/>
      <c r="C37" s="156"/>
      <c r="D37" s="1"/>
      <c r="E37" s="1"/>
      <c r="F37" s="1"/>
      <c r="G37" s="1"/>
      <c r="H37" s="1"/>
      <c r="I37" s="1"/>
      <c r="J37" s="1"/>
      <c r="K37" s="1"/>
      <c r="L37" s="1"/>
    </row>
    <row r="38" ht="15.75" customHeight="1">
      <c r="A38" s="155"/>
      <c r="B38" s="156"/>
      <c r="C38" s="156"/>
      <c r="D38" s="1"/>
      <c r="E38" s="1"/>
      <c r="F38" s="1"/>
      <c r="G38" s="1"/>
      <c r="H38" s="1"/>
      <c r="I38" s="1"/>
      <c r="J38" s="1"/>
      <c r="K38" s="1"/>
      <c r="L38" s="1"/>
    </row>
    <row r="39" ht="15.75" customHeight="1">
      <c r="A39" s="155"/>
      <c r="B39" s="156"/>
      <c r="C39" s="156"/>
      <c r="D39" s="1"/>
      <c r="E39" s="1"/>
      <c r="F39" s="1"/>
      <c r="G39" s="1"/>
      <c r="H39" s="1"/>
      <c r="I39" s="1"/>
      <c r="J39" s="1"/>
      <c r="K39" s="1"/>
      <c r="L39" s="1"/>
    </row>
    <row r="40" ht="15.75" customHeight="1">
      <c r="A40" s="155"/>
      <c r="B40" s="156"/>
      <c r="C40" s="156"/>
      <c r="D40" s="1"/>
      <c r="E40" s="1"/>
      <c r="F40" s="1"/>
      <c r="G40" s="1"/>
      <c r="H40" s="1"/>
      <c r="I40" s="1"/>
      <c r="J40" s="1"/>
      <c r="K40" s="1"/>
      <c r="L40" s="1"/>
    </row>
    <row r="41" ht="15.75" customHeight="1">
      <c r="A41" s="155"/>
      <c r="B41" s="156"/>
      <c r="C41" s="156"/>
      <c r="D41" s="1"/>
      <c r="E41" s="1"/>
      <c r="F41" s="1"/>
      <c r="G41" s="1"/>
      <c r="H41" s="1"/>
      <c r="I41" s="1"/>
      <c r="J41" s="1"/>
      <c r="K41" s="1"/>
      <c r="L41" s="1"/>
    </row>
    <row r="42" ht="15.75" customHeight="1">
      <c r="A42" s="155"/>
      <c r="B42" s="156"/>
      <c r="C42" s="156"/>
      <c r="D42" s="1"/>
      <c r="E42" s="1"/>
      <c r="F42" s="1"/>
      <c r="G42" s="1"/>
      <c r="H42" s="1"/>
      <c r="I42" s="1"/>
      <c r="J42" s="1"/>
      <c r="K42" s="1"/>
      <c r="L42" s="1"/>
    </row>
    <row r="43" ht="15.75" customHeight="1">
      <c r="A43" s="155"/>
      <c r="B43" s="156"/>
      <c r="C43" s="156"/>
      <c r="D43" s="1"/>
      <c r="E43" s="1"/>
      <c r="F43" s="1"/>
      <c r="G43" s="1"/>
      <c r="H43" s="1"/>
      <c r="I43" s="1"/>
      <c r="J43" s="1"/>
      <c r="K43" s="1"/>
      <c r="L43" s="1"/>
    </row>
    <row r="44" ht="15.75" customHeight="1">
      <c r="A44" s="155"/>
      <c r="B44" s="156"/>
      <c r="C44" s="156"/>
      <c r="D44" s="1"/>
      <c r="E44" s="1"/>
      <c r="F44" s="1"/>
      <c r="G44" s="1"/>
      <c r="H44" s="1"/>
      <c r="I44" s="1"/>
      <c r="J44" s="1"/>
      <c r="K44" s="1"/>
      <c r="L44" s="1"/>
    </row>
    <row r="45" ht="15.75" customHeight="1">
      <c r="A45" s="155"/>
      <c r="B45" s="156"/>
      <c r="C45" s="156"/>
      <c r="D45" s="1"/>
      <c r="E45" s="1"/>
      <c r="F45" s="1"/>
      <c r="G45" s="1"/>
      <c r="H45" s="1"/>
      <c r="I45" s="1"/>
      <c r="J45" s="1"/>
      <c r="K45" s="1"/>
      <c r="L45" s="1"/>
    </row>
    <row r="46" ht="15.75" customHeight="1">
      <c r="A46" s="155"/>
      <c r="B46" s="156"/>
      <c r="C46" s="156"/>
      <c r="D46" s="1"/>
      <c r="E46" s="1"/>
      <c r="F46" s="1"/>
      <c r="G46" s="1"/>
      <c r="H46" s="1"/>
      <c r="I46" s="1"/>
      <c r="J46" s="1"/>
      <c r="K46" s="1"/>
      <c r="L46" s="1"/>
    </row>
    <row r="47" ht="15.75" customHeight="1">
      <c r="A47" s="155"/>
      <c r="B47" s="156"/>
      <c r="C47" s="156"/>
      <c r="D47" s="1"/>
      <c r="E47" s="1"/>
      <c r="F47" s="1"/>
      <c r="G47" s="1"/>
      <c r="H47" s="1"/>
      <c r="I47" s="1"/>
      <c r="J47" s="1"/>
      <c r="K47" s="1"/>
      <c r="L47" s="1"/>
    </row>
    <row r="48" ht="15.75" customHeight="1">
      <c r="A48" s="155"/>
      <c r="B48" s="156"/>
      <c r="C48" s="156"/>
      <c r="D48" s="1"/>
      <c r="E48" s="1"/>
      <c r="F48" s="1"/>
      <c r="G48" s="1"/>
      <c r="H48" s="1"/>
      <c r="I48" s="1"/>
      <c r="J48" s="1"/>
      <c r="K48" s="1"/>
      <c r="L48" s="1"/>
    </row>
    <row r="49" ht="15.75" customHeight="1">
      <c r="A49" s="155"/>
      <c r="B49" s="156"/>
      <c r="C49" s="156"/>
      <c r="D49" s="1"/>
      <c r="E49" s="1"/>
      <c r="F49" s="1"/>
      <c r="G49" s="1"/>
      <c r="H49" s="1"/>
      <c r="I49" s="1"/>
      <c r="J49" s="1"/>
      <c r="K49" s="1"/>
      <c r="L49" s="1"/>
    </row>
    <row r="50" ht="15.75" customHeight="1">
      <c r="A50" s="155"/>
      <c r="B50" s="156"/>
      <c r="C50" s="156"/>
      <c r="D50" s="1"/>
      <c r="E50" s="1"/>
      <c r="F50" s="1"/>
      <c r="G50" s="1"/>
      <c r="H50" s="1"/>
      <c r="I50" s="1"/>
      <c r="J50" s="1"/>
      <c r="K50" s="1"/>
      <c r="L50" s="1"/>
    </row>
    <row r="51" ht="15.75" customHeight="1">
      <c r="A51" s="155"/>
      <c r="B51" s="156"/>
      <c r="C51" s="156"/>
      <c r="D51" s="1"/>
      <c r="E51" s="1"/>
      <c r="F51" s="1"/>
      <c r="G51" s="1"/>
      <c r="H51" s="1"/>
      <c r="I51" s="1"/>
      <c r="J51" s="1"/>
      <c r="K51" s="1"/>
      <c r="L51" s="1"/>
    </row>
    <row r="52" ht="15.75" customHeight="1">
      <c r="A52" s="155"/>
      <c r="B52" s="156"/>
      <c r="C52" s="156"/>
      <c r="D52" s="1"/>
      <c r="E52" s="1"/>
      <c r="F52" s="1"/>
      <c r="G52" s="1"/>
      <c r="H52" s="1"/>
      <c r="I52" s="1"/>
      <c r="J52" s="1"/>
      <c r="K52" s="1"/>
      <c r="L52" s="1"/>
    </row>
    <row r="53" ht="15.75" customHeight="1">
      <c r="A53" s="155"/>
      <c r="B53" s="156"/>
      <c r="C53" s="156"/>
      <c r="D53" s="1"/>
      <c r="E53" s="1"/>
      <c r="F53" s="1"/>
      <c r="G53" s="1"/>
      <c r="H53" s="1"/>
      <c r="I53" s="1"/>
      <c r="J53" s="1"/>
      <c r="K53" s="1"/>
      <c r="L53" s="1"/>
    </row>
    <row r="54" ht="15.75" customHeight="1">
      <c r="A54" s="155"/>
      <c r="B54" s="156"/>
      <c r="C54" s="156"/>
      <c r="D54" s="1"/>
      <c r="E54" s="1"/>
      <c r="F54" s="1"/>
      <c r="G54" s="1"/>
      <c r="H54" s="1"/>
      <c r="I54" s="1"/>
      <c r="J54" s="1"/>
      <c r="K54" s="1"/>
      <c r="L54" s="1"/>
    </row>
    <row r="55" ht="15.75" customHeight="1">
      <c r="A55" s="155"/>
      <c r="B55" s="156"/>
      <c r="C55" s="156"/>
      <c r="D55" s="1"/>
      <c r="E55" s="1"/>
      <c r="F55" s="1"/>
      <c r="G55" s="1"/>
      <c r="H55" s="1"/>
      <c r="I55" s="1"/>
      <c r="J55" s="1"/>
      <c r="K55" s="1"/>
      <c r="L55" s="1"/>
    </row>
    <row r="56" ht="15.75" customHeight="1">
      <c r="A56" s="155"/>
      <c r="B56" s="156"/>
      <c r="C56" s="156"/>
      <c r="D56" s="1"/>
      <c r="E56" s="1"/>
      <c r="F56" s="1"/>
      <c r="G56" s="1"/>
      <c r="H56" s="1"/>
      <c r="I56" s="1"/>
      <c r="J56" s="1"/>
      <c r="K56" s="1"/>
      <c r="L56" s="1"/>
    </row>
    <row r="57" ht="15.75" customHeight="1">
      <c r="A57" s="155"/>
      <c r="B57" s="156"/>
      <c r="C57" s="156"/>
      <c r="D57" s="1"/>
      <c r="E57" s="1"/>
      <c r="F57" s="1"/>
      <c r="G57" s="1"/>
      <c r="H57" s="1"/>
      <c r="I57" s="1"/>
      <c r="J57" s="1"/>
      <c r="K57" s="1"/>
      <c r="L57" s="1"/>
    </row>
    <row r="58" ht="15.75" customHeight="1">
      <c r="A58" s="155"/>
      <c r="B58" s="156"/>
      <c r="C58" s="156"/>
      <c r="D58" s="1"/>
      <c r="E58" s="1"/>
      <c r="F58" s="1"/>
      <c r="G58" s="1"/>
      <c r="H58" s="1"/>
      <c r="I58" s="1"/>
      <c r="J58" s="1"/>
      <c r="K58" s="1"/>
      <c r="L58" s="1"/>
    </row>
    <row r="59" ht="15.75" customHeight="1">
      <c r="A59" s="155"/>
      <c r="B59" s="156"/>
      <c r="C59" s="156"/>
      <c r="D59" s="1"/>
      <c r="E59" s="1"/>
      <c r="F59" s="1"/>
      <c r="G59" s="1"/>
      <c r="H59" s="1"/>
      <c r="I59" s="1"/>
      <c r="J59" s="1"/>
      <c r="K59" s="1"/>
      <c r="L59" s="1"/>
    </row>
    <row r="60" ht="15.75" customHeight="1">
      <c r="A60" s="155"/>
      <c r="B60" s="156"/>
      <c r="C60" s="156"/>
      <c r="D60" s="1"/>
      <c r="E60" s="1"/>
      <c r="F60" s="1"/>
      <c r="G60" s="1"/>
      <c r="H60" s="1"/>
      <c r="I60" s="1"/>
      <c r="J60" s="1"/>
      <c r="K60" s="1"/>
      <c r="L60" s="1"/>
    </row>
    <row r="61" ht="15.75" customHeight="1">
      <c r="A61" s="155"/>
      <c r="B61" s="156"/>
      <c r="C61" s="156"/>
      <c r="D61" s="1"/>
      <c r="E61" s="1"/>
      <c r="F61" s="1"/>
      <c r="G61" s="1"/>
      <c r="H61" s="1"/>
      <c r="I61" s="1"/>
      <c r="J61" s="1"/>
      <c r="K61" s="1"/>
      <c r="L61" s="1"/>
    </row>
    <row r="62" ht="15.75" customHeight="1">
      <c r="A62" s="155"/>
      <c r="B62" s="156"/>
      <c r="C62" s="156"/>
      <c r="D62" s="1"/>
      <c r="E62" s="1"/>
      <c r="F62" s="1"/>
      <c r="G62" s="1"/>
      <c r="H62" s="1"/>
      <c r="I62" s="1"/>
      <c r="J62" s="1"/>
      <c r="K62" s="1"/>
      <c r="L62" s="1"/>
    </row>
    <row r="63" ht="15.75" customHeight="1">
      <c r="A63" s="155"/>
      <c r="B63" s="156"/>
      <c r="C63" s="156"/>
      <c r="D63" s="1"/>
      <c r="E63" s="1"/>
      <c r="F63" s="1"/>
      <c r="G63" s="1"/>
      <c r="H63" s="1"/>
      <c r="I63" s="1"/>
      <c r="J63" s="1"/>
      <c r="K63" s="1"/>
      <c r="L63" s="1"/>
    </row>
    <row r="64" ht="15.75" customHeight="1">
      <c r="A64" s="155"/>
      <c r="B64" s="156"/>
      <c r="C64" s="156"/>
      <c r="D64" s="1"/>
      <c r="E64" s="1"/>
      <c r="F64" s="1"/>
      <c r="G64" s="1"/>
      <c r="H64" s="1"/>
      <c r="I64" s="1"/>
      <c r="J64" s="1"/>
      <c r="K64" s="1"/>
      <c r="L64" s="1"/>
    </row>
    <row r="65" ht="15.75" customHeight="1">
      <c r="A65" s="155"/>
      <c r="B65" s="156"/>
      <c r="C65" s="156"/>
      <c r="D65" s="1"/>
      <c r="E65" s="1"/>
      <c r="F65" s="1"/>
      <c r="G65" s="1"/>
      <c r="H65" s="1"/>
      <c r="I65" s="1"/>
      <c r="J65" s="1"/>
      <c r="K65" s="1"/>
      <c r="L65" s="1"/>
    </row>
    <row r="66" ht="15.75" customHeight="1">
      <c r="A66" s="155"/>
      <c r="B66" s="156"/>
      <c r="C66" s="156"/>
      <c r="D66" s="1"/>
      <c r="E66" s="1"/>
      <c r="F66" s="1"/>
      <c r="G66" s="1"/>
      <c r="H66" s="1"/>
      <c r="I66" s="1"/>
      <c r="J66" s="1"/>
      <c r="K66" s="1"/>
      <c r="L66" s="1"/>
    </row>
    <row r="67" ht="15.75" customHeight="1">
      <c r="A67" s="155"/>
      <c r="B67" s="156"/>
      <c r="C67" s="156"/>
      <c r="D67" s="1"/>
      <c r="E67" s="1"/>
      <c r="F67" s="1"/>
      <c r="G67" s="1"/>
      <c r="H67" s="1"/>
      <c r="I67" s="1"/>
      <c r="J67" s="1"/>
      <c r="K67" s="1"/>
      <c r="L67" s="1"/>
    </row>
    <row r="68" ht="15.75" customHeight="1">
      <c r="A68" s="155"/>
      <c r="B68" s="156"/>
      <c r="C68" s="156"/>
      <c r="D68" s="1"/>
      <c r="E68" s="1"/>
      <c r="F68" s="1"/>
      <c r="G68" s="1"/>
      <c r="H68" s="1"/>
      <c r="I68" s="1"/>
      <c r="J68" s="1"/>
      <c r="K68" s="1"/>
      <c r="L68" s="1"/>
    </row>
    <row r="69" ht="15.75" customHeight="1">
      <c r="A69" s="155"/>
      <c r="B69" s="156"/>
      <c r="C69" s="156"/>
      <c r="D69" s="1"/>
      <c r="E69" s="1"/>
      <c r="F69" s="1"/>
      <c r="G69" s="1"/>
      <c r="H69" s="1"/>
      <c r="I69" s="1"/>
      <c r="J69" s="1"/>
      <c r="K69" s="1"/>
      <c r="L69" s="1"/>
    </row>
    <row r="70" ht="15.75" customHeight="1">
      <c r="A70" s="155"/>
      <c r="B70" s="156"/>
      <c r="C70" s="156"/>
      <c r="D70" s="1"/>
      <c r="E70" s="1"/>
      <c r="F70" s="1"/>
      <c r="G70" s="1"/>
      <c r="H70" s="1"/>
      <c r="I70" s="1"/>
      <c r="J70" s="1"/>
      <c r="K70" s="1"/>
      <c r="L70" s="1"/>
    </row>
    <row r="71" ht="15.75" customHeight="1">
      <c r="A71" s="155"/>
      <c r="B71" s="156"/>
      <c r="C71" s="156"/>
      <c r="D71" s="1"/>
      <c r="E71" s="1"/>
      <c r="F71" s="1"/>
      <c r="G71" s="1"/>
      <c r="H71" s="1"/>
      <c r="I71" s="1"/>
      <c r="J71" s="1"/>
      <c r="K71" s="1"/>
      <c r="L71" s="1"/>
    </row>
    <row r="72" ht="15.75" customHeight="1">
      <c r="A72" s="155"/>
      <c r="B72" s="156"/>
      <c r="C72" s="156"/>
      <c r="D72" s="1"/>
      <c r="E72" s="1"/>
      <c r="F72" s="1"/>
      <c r="G72" s="1"/>
      <c r="H72" s="1"/>
      <c r="I72" s="1"/>
      <c r="J72" s="1"/>
      <c r="K72" s="1"/>
      <c r="L72" s="1"/>
    </row>
    <row r="73" ht="15.75" customHeight="1">
      <c r="A73" s="155"/>
      <c r="B73" s="156"/>
      <c r="C73" s="156"/>
      <c r="D73" s="1"/>
      <c r="E73" s="1"/>
      <c r="F73" s="1"/>
      <c r="G73" s="1"/>
      <c r="H73" s="1"/>
      <c r="I73" s="1"/>
      <c r="J73" s="1"/>
      <c r="K73" s="1"/>
      <c r="L73" s="1"/>
    </row>
    <row r="74" ht="15.75" customHeight="1">
      <c r="A74" s="155"/>
      <c r="B74" s="156"/>
      <c r="C74" s="156"/>
      <c r="D74" s="1"/>
      <c r="E74" s="1"/>
      <c r="F74" s="1"/>
      <c r="G74" s="1"/>
      <c r="H74" s="1"/>
      <c r="I74" s="1"/>
      <c r="J74" s="1"/>
      <c r="K74" s="1"/>
      <c r="L74" s="1"/>
    </row>
    <row r="75" ht="15.75" customHeight="1">
      <c r="A75" s="155"/>
      <c r="B75" s="156"/>
      <c r="C75" s="156"/>
      <c r="D75" s="1"/>
      <c r="E75" s="1"/>
      <c r="F75" s="1"/>
      <c r="G75" s="1"/>
      <c r="H75" s="1"/>
      <c r="I75" s="1"/>
      <c r="J75" s="1"/>
      <c r="K75" s="1"/>
      <c r="L75" s="1"/>
    </row>
    <row r="76" ht="15.75" customHeight="1">
      <c r="A76" s="155"/>
      <c r="B76" s="156"/>
      <c r="C76" s="156"/>
      <c r="D76" s="1"/>
      <c r="E76" s="1"/>
      <c r="F76" s="1"/>
      <c r="G76" s="1"/>
      <c r="H76" s="1"/>
      <c r="I76" s="1"/>
      <c r="J76" s="1"/>
      <c r="K76" s="1"/>
      <c r="L76" s="1"/>
    </row>
    <row r="77" ht="15.75" customHeight="1">
      <c r="A77" s="155"/>
      <c r="B77" s="156"/>
      <c r="C77" s="156"/>
      <c r="D77" s="1"/>
      <c r="E77" s="1"/>
      <c r="F77" s="1"/>
      <c r="G77" s="1"/>
      <c r="H77" s="1"/>
      <c r="I77" s="1"/>
      <c r="J77" s="1"/>
      <c r="K77" s="1"/>
      <c r="L77" s="1"/>
    </row>
    <row r="78" ht="15.75" customHeight="1">
      <c r="A78" s="155"/>
      <c r="B78" s="156"/>
      <c r="C78" s="156"/>
      <c r="D78" s="1"/>
      <c r="E78" s="1"/>
      <c r="F78" s="1"/>
      <c r="G78" s="1"/>
      <c r="H78" s="1"/>
      <c r="I78" s="1"/>
      <c r="J78" s="1"/>
      <c r="K78" s="1"/>
      <c r="L78" s="1"/>
    </row>
    <row r="79" ht="15.75" customHeight="1">
      <c r="A79" s="155"/>
      <c r="B79" s="156"/>
      <c r="C79" s="156"/>
      <c r="D79" s="1"/>
      <c r="E79" s="1"/>
      <c r="F79" s="1"/>
      <c r="G79" s="1"/>
      <c r="H79" s="1"/>
      <c r="I79" s="1"/>
      <c r="J79" s="1"/>
      <c r="K79" s="1"/>
      <c r="L79" s="1"/>
    </row>
    <row r="80" ht="15.75" customHeight="1">
      <c r="A80" s="155"/>
      <c r="B80" s="156"/>
      <c r="C80" s="156"/>
      <c r="D80" s="1"/>
      <c r="E80" s="1"/>
      <c r="F80" s="1"/>
      <c r="G80" s="1"/>
      <c r="H80" s="1"/>
      <c r="I80" s="1"/>
      <c r="J80" s="1"/>
      <c r="K80" s="1"/>
      <c r="L80" s="1"/>
    </row>
    <row r="81" ht="15.75" customHeight="1">
      <c r="A81" s="155"/>
      <c r="B81" s="156"/>
      <c r="C81" s="156"/>
      <c r="D81" s="1"/>
      <c r="E81" s="1"/>
      <c r="F81" s="1"/>
      <c r="G81" s="1"/>
      <c r="H81" s="1"/>
      <c r="I81" s="1"/>
      <c r="J81" s="1"/>
      <c r="K81" s="1"/>
      <c r="L81" s="1"/>
    </row>
    <row r="82" ht="15.75" customHeight="1">
      <c r="A82" s="155"/>
      <c r="B82" s="156"/>
      <c r="C82" s="156"/>
      <c r="D82" s="1"/>
      <c r="E82" s="1"/>
      <c r="F82" s="1"/>
      <c r="G82" s="1"/>
      <c r="H82" s="1"/>
      <c r="I82" s="1"/>
      <c r="J82" s="1"/>
      <c r="K82" s="1"/>
      <c r="L82" s="1"/>
    </row>
    <row r="83" ht="15.75" customHeight="1">
      <c r="A83" s="155"/>
      <c r="B83" s="156"/>
      <c r="C83" s="156"/>
      <c r="D83" s="1"/>
      <c r="E83" s="1"/>
      <c r="F83" s="1"/>
      <c r="G83" s="1"/>
      <c r="H83" s="1"/>
      <c r="I83" s="1"/>
      <c r="J83" s="1"/>
      <c r="K83" s="1"/>
      <c r="L83" s="1"/>
    </row>
    <row r="84" ht="15.75" customHeight="1">
      <c r="A84" s="155"/>
      <c r="B84" s="156"/>
      <c r="C84" s="156"/>
      <c r="D84" s="1"/>
      <c r="E84" s="1"/>
      <c r="F84" s="1"/>
      <c r="G84" s="1"/>
      <c r="H84" s="1"/>
      <c r="I84" s="1"/>
      <c r="J84" s="1"/>
      <c r="K84" s="1"/>
      <c r="L84" s="1"/>
    </row>
    <row r="85" ht="15.75" customHeight="1">
      <c r="A85" s="155"/>
      <c r="B85" s="156"/>
      <c r="C85" s="156"/>
      <c r="D85" s="1"/>
      <c r="E85" s="1"/>
      <c r="F85" s="1"/>
      <c r="G85" s="1"/>
      <c r="H85" s="1"/>
      <c r="I85" s="1"/>
      <c r="J85" s="1"/>
      <c r="K85" s="1"/>
      <c r="L85" s="1"/>
    </row>
    <row r="86" ht="15.75" customHeight="1">
      <c r="A86" s="155"/>
      <c r="B86" s="156"/>
      <c r="C86" s="156"/>
      <c r="D86" s="1"/>
      <c r="E86" s="1"/>
      <c r="F86" s="1"/>
      <c r="G86" s="1"/>
      <c r="H86" s="1"/>
      <c r="I86" s="1"/>
      <c r="J86" s="1"/>
      <c r="K86" s="1"/>
      <c r="L86" s="1"/>
    </row>
    <row r="87" ht="15.75" customHeight="1">
      <c r="A87" s="155"/>
      <c r="B87" s="156"/>
      <c r="C87" s="156"/>
      <c r="D87" s="1"/>
      <c r="E87" s="1"/>
      <c r="F87" s="1"/>
      <c r="G87" s="1"/>
      <c r="H87" s="1"/>
      <c r="I87" s="1"/>
      <c r="J87" s="1"/>
      <c r="K87" s="1"/>
      <c r="L87" s="1"/>
    </row>
    <row r="88" ht="15.75" customHeight="1">
      <c r="A88" s="155"/>
      <c r="B88" s="156"/>
      <c r="C88" s="156"/>
      <c r="D88" s="1"/>
      <c r="E88" s="1"/>
      <c r="F88" s="1"/>
      <c r="G88" s="1"/>
      <c r="H88" s="1"/>
      <c r="I88" s="1"/>
      <c r="J88" s="1"/>
      <c r="K88" s="1"/>
      <c r="L88" s="1"/>
    </row>
    <row r="89" ht="15.75" customHeight="1">
      <c r="A89" s="155"/>
      <c r="B89" s="156"/>
      <c r="C89" s="156"/>
      <c r="D89" s="1"/>
      <c r="E89" s="1"/>
      <c r="F89" s="1"/>
      <c r="G89" s="1"/>
      <c r="H89" s="1"/>
      <c r="I89" s="1"/>
      <c r="J89" s="1"/>
      <c r="K89" s="1"/>
      <c r="L89" s="1"/>
    </row>
    <row r="90" ht="15.75" customHeight="1">
      <c r="A90" s="155"/>
      <c r="B90" s="156"/>
      <c r="C90" s="156"/>
      <c r="D90" s="1"/>
      <c r="E90" s="1"/>
      <c r="F90" s="1"/>
      <c r="G90" s="1"/>
      <c r="H90" s="1"/>
      <c r="I90" s="1"/>
      <c r="J90" s="1"/>
      <c r="K90" s="1"/>
      <c r="L90" s="1"/>
    </row>
    <row r="91" ht="15.75" customHeight="1">
      <c r="A91" s="155"/>
      <c r="B91" s="156"/>
      <c r="C91" s="156"/>
      <c r="D91" s="1"/>
      <c r="E91" s="1"/>
      <c r="F91" s="1"/>
      <c r="G91" s="1"/>
      <c r="H91" s="1"/>
      <c r="I91" s="1"/>
      <c r="J91" s="1"/>
      <c r="K91" s="1"/>
      <c r="L91" s="1"/>
    </row>
    <row r="92" ht="15.75" customHeight="1">
      <c r="A92" s="155"/>
      <c r="B92" s="156"/>
      <c r="C92" s="156"/>
      <c r="D92" s="1"/>
      <c r="E92" s="1"/>
      <c r="F92" s="1"/>
      <c r="G92" s="1"/>
      <c r="H92" s="1"/>
      <c r="I92" s="1"/>
      <c r="J92" s="1"/>
      <c r="K92" s="1"/>
      <c r="L92" s="1"/>
    </row>
    <row r="93" ht="15.75" customHeight="1">
      <c r="A93" s="155"/>
      <c r="B93" s="156"/>
      <c r="C93" s="156"/>
      <c r="D93" s="1"/>
      <c r="E93" s="1"/>
      <c r="F93" s="1"/>
      <c r="G93" s="1"/>
      <c r="H93" s="1"/>
      <c r="I93" s="1"/>
      <c r="J93" s="1"/>
      <c r="K93" s="1"/>
      <c r="L93" s="1"/>
    </row>
    <row r="94" ht="15.75" customHeight="1">
      <c r="A94" s="155"/>
      <c r="B94" s="156"/>
      <c r="C94" s="156"/>
      <c r="D94" s="1"/>
      <c r="E94" s="1"/>
      <c r="F94" s="1"/>
      <c r="G94" s="1"/>
      <c r="H94" s="1"/>
      <c r="I94" s="1"/>
      <c r="J94" s="1"/>
      <c r="K94" s="1"/>
      <c r="L94" s="1"/>
    </row>
    <row r="95" ht="15.75" customHeight="1">
      <c r="A95" s="155"/>
      <c r="B95" s="156"/>
      <c r="C95" s="156"/>
      <c r="D95" s="1"/>
      <c r="E95" s="1"/>
      <c r="F95" s="1"/>
      <c r="G95" s="1"/>
      <c r="H95" s="1"/>
      <c r="I95" s="1"/>
      <c r="J95" s="1"/>
      <c r="K95" s="1"/>
      <c r="L95" s="1"/>
    </row>
    <row r="96" ht="15.75" customHeight="1">
      <c r="A96" s="155"/>
      <c r="B96" s="156"/>
      <c r="C96" s="156"/>
      <c r="D96" s="1"/>
      <c r="E96" s="1"/>
      <c r="F96" s="1"/>
      <c r="G96" s="1"/>
      <c r="H96" s="1"/>
      <c r="I96" s="1"/>
      <c r="J96" s="1"/>
      <c r="K96" s="1"/>
      <c r="L96" s="1"/>
    </row>
    <row r="97" ht="15.75" customHeight="1">
      <c r="A97" s="155"/>
      <c r="B97" s="156"/>
      <c r="C97" s="156"/>
      <c r="D97" s="1"/>
      <c r="E97" s="1"/>
      <c r="F97" s="1"/>
      <c r="G97" s="1"/>
      <c r="H97" s="1"/>
      <c r="I97" s="1"/>
      <c r="J97" s="1"/>
      <c r="K97" s="1"/>
      <c r="L97" s="1"/>
    </row>
    <row r="98" ht="15.75" customHeight="1">
      <c r="A98" s="155"/>
      <c r="B98" s="156"/>
      <c r="C98" s="156"/>
      <c r="D98" s="1"/>
      <c r="E98" s="1"/>
      <c r="F98" s="1"/>
      <c r="G98" s="1"/>
      <c r="H98" s="1"/>
      <c r="I98" s="1"/>
      <c r="J98" s="1"/>
      <c r="K98" s="1"/>
      <c r="L98" s="1"/>
    </row>
    <row r="99" ht="15.75" customHeight="1">
      <c r="A99" s="155"/>
      <c r="B99" s="156"/>
      <c r="C99" s="156"/>
      <c r="D99" s="1"/>
      <c r="E99" s="1"/>
      <c r="F99" s="1"/>
      <c r="G99" s="1"/>
      <c r="H99" s="1"/>
      <c r="I99" s="1"/>
      <c r="J99" s="1"/>
      <c r="K99" s="1"/>
      <c r="L99" s="1"/>
    </row>
    <row r="100" ht="15.75" customHeight="1">
      <c r="A100" s="155"/>
      <c r="B100" s="156"/>
      <c r="C100" s="156"/>
      <c r="D100" s="1"/>
      <c r="E100" s="1"/>
      <c r="F100" s="1"/>
      <c r="G100" s="1"/>
      <c r="H100" s="1"/>
      <c r="I100" s="1"/>
      <c r="J100" s="1"/>
      <c r="K100" s="1"/>
      <c r="L100" s="1"/>
    </row>
    <row r="101" ht="15.75" customHeight="1">
      <c r="A101" s="155"/>
      <c r="B101" s="156"/>
      <c r="C101" s="156"/>
      <c r="D101" s="1"/>
      <c r="E101" s="1"/>
      <c r="F101" s="1"/>
      <c r="G101" s="1"/>
      <c r="H101" s="1"/>
      <c r="I101" s="1"/>
      <c r="J101" s="1"/>
      <c r="K101" s="1"/>
      <c r="L101" s="1"/>
    </row>
    <row r="102" ht="15.75" customHeight="1">
      <c r="A102" s="155"/>
      <c r="B102" s="156"/>
      <c r="C102" s="156"/>
      <c r="D102" s="1"/>
      <c r="E102" s="1"/>
      <c r="F102" s="1"/>
      <c r="G102" s="1"/>
      <c r="H102" s="1"/>
      <c r="I102" s="1"/>
      <c r="J102" s="1"/>
      <c r="K102" s="1"/>
      <c r="L102" s="1"/>
    </row>
    <row r="103" ht="15.75" customHeight="1">
      <c r="A103" s="155"/>
      <c r="B103" s="156"/>
      <c r="C103" s="156"/>
      <c r="D103" s="1"/>
      <c r="E103" s="1"/>
      <c r="F103" s="1"/>
      <c r="G103" s="1"/>
      <c r="H103" s="1"/>
      <c r="I103" s="1"/>
      <c r="J103" s="1"/>
      <c r="K103" s="1"/>
      <c r="L103" s="1"/>
    </row>
    <row r="104" ht="15.75" customHeight="1">
      <c r="A104" s="155"/>
      <c r="B104" s="156"/>
      <c r="C104" s="156"/>
      <c r="D104" s="1"/>
      <c r="E104" s="1"/>
      <c r="F104" s="1"/>
      <c r="G104" s="1"/>
      <c r="H104" s="1"/>
      <c r="I104" s="1"/>
      <c r="J104" s="1"/>
      <c r="K104" s="1"/>
      <c r="L104" s="1"/>
    </row>
    <row r="105" ht="15.75" customHeight="1">
      <c r="A105" s="155"/>
      <c r="B105" s="156"/>
      <c r="C105" s="156"/>
      <c r="D105" s="1"/>
      <c r="E105" s="1"/>
      <c r="F105" s="1"/>
      <c r="G105" s="1"/>
      <c r="H105" s="1"/>
      <c r="I105" s="1"/>
      <c r="J105" s="1"/>
      <c r="K105" s="1"/>
      <c r="L105" s="1"/>
    </row>
    <row r="106" ht="15.75" customHeight="1">
      <c r="A106" s="155"/>
      <c r="B106" s="156"/>
      <c r="C106" s="156"/>
      <c r="D106" s="1"/>
      <c r="E106" s="1"/>
      <c r="F106" s="1"/>
      <c r="G106" s="1"/>
      <c r="H106" s="1"/>
      <c r="I106" s="1"/>
      <c r="J106" s="1"/>
      <c r="K106" s="1"/>
      <c r="L106" s="1"/>
    </row>
    <row r="107" ht="15.75" customHeight="1">
      <c r="A107" s="155"/>
      <c r="B107" s="156"/>
      <c r="C107" s="156"/>
      <c r="D107" s="1"/>
      <c r="E107" s="1"/>
      <c r="F107" s="1"/>
      <c r="G107" s="1"/>
      <c r="H107" s="1"/>
      <c r="I107" s="1"/>
      <c r="J107" s="1"/>
      <c r="K107" s="1"/>
      <c r="L107" s="1"/>
    </row>
    <row r="108" ht="15.75" customHeight="1">
      <c r="A108" s="155"/>
      <c r="B108" s="156"/>
      <c r="C108" s="156"/>
      <c r="D108" s="1"/>
      <c r="E108" s="1"/>
      <c r="F108" s="1"/>
      <c r="G108" s="1"/>
      <c r="H108" s="1"/>
      <c r="I108" s="1"/>
      <c r="J108" s="1"/>
      <c r="K108" s="1"/>
      <c r="L108" s="1"/>
    </row>
    <row r="109" ht="15.75" customHeight="1">
      <c r="A109" s="155"/>
      <c r="B109" s="156"/>
      <c r="C109" s="156"/>
      <c r="D109" s="1"/>
      <c r="E109" s="1"/>
      <c r="F109" s="1"/>
      <c r="G109" s="1"/>
      <c r="H109" s="1"/>
      <c r="I109" s="1"/>
      <c r="J109" s="1"/>
      <c r="K109" s="1"/>
      <c r="L109" s="1"/>
    </row>
    <row r="110" ht="15.75" customHeight="1">
      <c r="A110" s="155"/>
      <c r="B110" s="156"/>
      <c r="C110" s="156"/>
      <c r="D110" s="1"/>
      <c r="E110" s="1"/>
      <c r="F110" s="1"/>
      <c r="G110" s="1"/>
      <c r="H110" s="1"/>
      <c r="I110" s="1"/>
      <c r="J110" s="1"/>
      <c r="K110" s="1"/>
      <c r="L110" s="1"/>
    </row>
    <row r="111" ht="15.75" customHeight="1">
      <c r="A111" s="155"/>
      <c r="B111" s="156"/>
      <c r="C111" s="156"/>
      <c r="D111" s="1"/>
      <c r="E111" s="1"/>
      <c r="F111" s="1"/>
      <c r="G111" s="1"/>
      <c r="H111" s="1"/>
      <c r="I111" s="1"/>
      <c r="J111" s="1"/>
      <c r="K111" s="1"/>
      <c r="L111" s="1"/>
    </row>
    <row r="112" ht="15.75" customHeight="1">
      <c r="A112" s="155"/>
      <c r="B112" s="156"/>
      <c r="C112" s="156"/>
      <c r="D112" s="1"/>
      <c r="E112" s="1"/>
      <c r="F112" s="1"/>
      <c r="G112" s="1"/>
      <c r="H112" s="1"/>
      <c r="I112" s="1"/>
      <c r="J112" s="1"/>
      <c r="K112" s="1"/>
      <c r="L112" s="1"/>
    </row>
    <row r="113" ht="15.75" customHeight="1">
      <c r="A113" s="155"/>
      <c r="B113" s="156"/>
      <c r="C113" s="156"/>
      <c r="D113" s="1"/>
      <c r="E113" s="1"/>
      <c r="F113" s="1"/>
      <c r="G113" s="1"/>
      <c r="H113" s="1"/>
      <c r="I113" s="1"/>
      <c r="J113" s="1"/>
      <c r="K113" s="1"/>
      <c r="L113" s="1"/>
    </row>
    <row r="114" ht="15.75" customHeight="1">
      <c r="A114" s="155"/>
      <c r="B114" s="156"/>
      <c r="C114" s="156"/>
      <c r="D114" s="1"/>
      <c r="E114" s="1"/>
      <c r="F114" s="1"/>
      <c r="G114" s="1"/>
      <c r="H114" s="1"/>
      <c r="I114" s="1"/>
      <c r="J114" s="1"/>
      <c r="K114" s="1"/>
      <c r="L114" s="1"/>
    </row>
    <row r="115" ht="15.75" customHeight="1">
      <c r="A115" s="155"/>
      <c r="B115" s="156"/>
      <c r="C115" s="156"/>
      <c r="D115" s="1"/>
      <c r="E115" s="1"/>
      <c r="F115" s="1"/>
      <c r="G115" s="1"/>
      <c r="H115" s="1"/>
      <c r="I115" s="1"/>
      <c r="J115" s="1"/>
      <c r="K115" s="1"/>
      <c r="L115" s="1"/>
    </row>
    <row r="116" ht="15.75" customHeight="1">
      <c r="A116" s="155"/>
      <c r="B116" s="156"/>
      <c r="C116" s="156"/>
      <c r="D116" s="1"/>
      <c r="E116" s="1"/>
      <c r="F116" s="1"/>
      <c r="G116" s="1"/>
      <c r="H116" s="1"/>
      <c r="I116" s="1"/>
      <c r="J116" s="1"/>
      <c r="K116" s="1"/>
      <c r="L116" s="1"/>
    </row>
    <row r="117" ht="15.75" customHeight="1">
      <c r="A117" s="155"/>
      <c r="B117" s="156"/>
      <c r="C117" s="156"/>
      <c r="D117" s="1"/>
      <c r="E117" s="1"/>
      <c r="F117" s="1"/>
      <c r="G117" s="1"/>
      <c r="H117" s="1"/>
      <c r="I117" s="1"/>
      <c r="J117" s="1"/>
      <c r="K117" s="1"/>
      <c r="L117" s="1"/>
    </row>
    <row r="118" ht="15.75" customHeight="1">
      <c r="A118" s="155"/>
      <c r="B118" s="156"/>
      <c r="C118" s="156"/>
      <c r="D118" s="1"/>
      <c r="E118" s="1"/>
      <c r="F118" s="1"/>
      <c r="G118" s="1"/>
      <c r="H118" s="1"/>
      <c r="I118" s="1"/>
      <c r="J118" s="1"/>
      <c r="K118" s="1"/>
      <c r="L118" s="1"/>
    </row>
    <row r="119" ht="15.75" customHeight="1">
      <c r="A119" s="155"/>
      <c r="B119" s="156"/>
      <c r="C119" s="156"/>
      <c r="D119" s="1"/>
      <c r="E119" s="1"/>
      <c r="F119" s="1"/>
      <c r="G119" s="1"/>
      <c r="H119" s="1"/>
      <c r="I119" s="1"/>
      <c r="J119" s="1"/>
      <c r="K119" s="1"/>
      <c r="L119" s="1"/>
    </row>
    <row r="120" ht="15.75" customHeight="1">
      <c r="A120" s="155"/>
      <c r="B120" s="156"/>
      <c r="C120" s="156"/>
      <c r="D120" s="1"/>
      <c r="E120" s="1"/>
      <c r="F120" s="1"/>
      <c r="G120" s="1"/>
      <c r="H120" s="1"/>
      <c r="I120" s="1"/>
      <c r="J120" s="1"/>
      <c r="K120" s="1"/>
      <c r="L120" s="1"/>
    </row>
    <row r="121" ht="15.75" customHeight="1">
      <c r="A121" s="155"/>
      <c r="B121" s="156"/>
      <c r="C121" s="156"/>
      <c r="D121" s="1"/>
      <c r="E121" s="1"/>
      <c r="F121" s="1"/>
      <c r="G121" s="1"/>
      <c r="H121" s="1"/>
      <c r="I121" s="1"/>
      <c r="J121" s="1"/>
      <c r="K121" s="1"/>
      <c r="L121" s="1"/>
    </row>
    <row r="122" ht="15.75" customHeight="1">
      <c r="A122" s="155"/>
      <c r="B122" s="156"/>
      <c r="C122" s="156"/>
      <c r="D122" s="1"/>
      <c r="E122" s="1"/>
      <c r="F122" s="1"/>
      <c r="G122" s="1"/>
      <c r="H122" s="1"/>
      <c r="I122" s="1"/>
      <c r="J122" s="1"/>
      <c r="K122" s="1"/>
      <c r="L122" s="1"/>
    </row>
    <row r="123" ht="15.75" customHeight="1">
      <c r="A123" s="155"/>
      <c r="B123" s="156"/>
      <c r="C123" s="156"/>
      <c r="D123" s="1"/>
      <c r="E123" s="1"/>
      <c r="F123" s="1"/>
      <c r="G123" s="1"/>
      <c r="H123" s="1"/>
      <c r="I123" s="1"/>
      <c r="J123" s="1"/>
      <c r="K123" s="1"/>
      <c r="L123" s="1"/>
    </row>
    <row r="124" ht="15.75" customHeight="1">
      <c r="A124" s="155"/>
      <c r="B124" s="156"/>
      <c r="C124" s="156"/>
      <c r="D124" s="1"/>
      <c r="E124" s="1"/>
      <c r="F124" s="1"/>
      <c r="G124" s="1"/>
      <c r="H124" s="1"/>
      <c r="I124" s="1"/>
      <c r="J124" s="1"/>
      <c r="K124" s="1"/>
      <c r="L124" s="1"/>
    </row>
    <row r="125" ht="15.75" customHeight="1">
      <c r="A125" s="155"/>
      <c r="B125" s="156"/>
      <c r="C125" s="156"/>
      <c r="D125" s="1"/>
      <c r="E125" s="1"/>
      <c r="F125" s="1"/>
      <c r="G125" s="1"/>
      <c r="H125" s="1"/>
      <c r="I125" s="1"/>
      <c r="J125" s="1"/>
      <c r="K125" s="1"/>
      <c r="L125" s="1"/>
    </row>
    <row r="126" ht="15.75" customHeight="1">
      <c r="A126" s="155"/>
      <c r="B126" s="156"/>
      <c r="C126" s="156"/>
      <c r="D126" s="1"/>
      <c r="E126" s="1"/>
      <c r="F126" s="1"/>
      <c r="G126" s="1"/>
      <c r="H126" s="1"/>
      <c r="I126" s="1"/>
      <c r="J126" s="1"/>
      <c r="K126" s="1"/>
      <c r="L126" s="1"/>
    </row>
    <row r="127" ht="15.75" customHeight="1">
      <c r="A127" s="155"/>
      <c r="B127" s="156"/>
      <c r="C127" s="156"/>
      <c r="D127" s="1"/>
      <c r="E127" s="1"/>
      <c r="F127" s="1"/>
      <c r="G127" s="1"/>
      <c r="H127" s="1"/>
      <c r="I127" s="1"/>
      <c r="J127" s="1"/>
      <c r="K127" s="1"/>
      <c r="L127" s="1"/>
    </row>
    <row r="128" ht="15.75" customHeight="1">
      <c r="A128" s="155"/>
      <c r="B128" s="156"/>
      <c r="C128" s="156"/>
      <c r="D128" s="1"/>
      <c r="E128" s="1"/>
      <c r="F128" s="1"/>
      <c r="G128" s="1"/>
      <c r="H128" s="1"/>
      <c r="I128" s="1"/>
      <c r="J128" s="1"/>
      <c r="K128" s="1"/>
      <c r="L128" s="1"/>
    </row>
    <row r="129" ht="15.75" customHeight="1">
      <c r="A129" s="155"/>
      <c r="B129" s="156"/>
      <c r="C129" s="156"/>
      <c r="D129" s="1"/>
      <c r="E129" s="1"/>
      <c r="F129" s="1"/>
      <c r="G129" s="1"/>
      <c r="H129" s="1"/>
      <c r="I129" s="1"/>
      <c r="J129" s="1"/>
      <c r="K129" s="1"/>
      <c r="L129" s="1"/>
    </row>
    <row r="130" ht="15.75" customHeight="1">
      <c r="A130" s="155"/>
      <c r="B130" s="156"/>
      <c r="C130" s="156"/>
      <c r="D130" s="1"/>
      <c r="E130" s="1"/>
      <c r="F130" s="1"/>
      <c r="G130" s="1"/>
      <c r="H130" s="1"/>
      <c r="I130" s="1"/>
      <c r="J130" s="1"/>
      <c r="K130" s="1"/>
      <c r="L130" s="1"/>
    </row>
    <row r="131" ht="15.75" customHeight="1">
      <c r="A131" s="155"/>
      <c r="B131" s="156"/>
      <c r="C131" s="156"/>
      <c r="D131" s="1"/>
      <c r="E131" s="1"/>
      <c r="F131" s="1"/>
      <c r="G131" s="1"/>
      <c r="H131" s="1"/>
      <c r="I131" s="1"/>
      <c r="J131" s="1"/>
      <c r="K131" s="1"/>
      <c r="L131" s="1"/>
    </row>
    <row r="132" ht="15.75" customHeight="1">
      <c r="A132" s="155"/>
      <c r="B132" s="156"/>
      <c r="C132" s="156"/>
      <c r="D132" s="1"/>
      <c r="E132" s="1"/>
      <c r="F132" s="1"/>
      <c r="G132" s="1"/>
      <c r="H132" s="1"/>
      <c r="I132" s="1"/>
      <c r="J132" s="1"/>
      <c r="K132" s="1"/>
      <c r="L132" s="1"/>
    </row>
    <row r="133" ht="15.75" customHeight="1">
      <c r="A133" s="155"/>
      <c r="B133" s="156"/>
      <c r="C133" s="156"/>
      <c r="D133" s="1"/>
      <c r="E133" s="1"/>
      <c r="F133" s="1"/>
      <c r="G133" s="1"/>
      <c r="H133" s="1"/>
      <c r="I133" s="1"/>
      <c r="J133" s="1"/>
      <c r="K133" s="1"/>
      <c r="L133" s="1"/>
    </row>
    <row r="134" ht="15.75" customHeight="1">
      <c r="A134" s="155"/>
      <c r="B134" s="156"/>
      <c r="C134" s="156"/>
      <c r="D134" s="1"/>
      <c r="E134" s="1"/>
      <c r="F134" s="1"/>
      <c r="G134" s="1"/>
      <c r="H134" s="1"/>
      <c r="I134" s="1"/>
      <c r="J134" s="1"/>
      <c r="K134" s="1"/>
      <c r="L134" s="1"/>
    </row>
    <row r="135" ht="15.75" customHeight="1">
      <c r="A135" s="155"/>
      <c r="B135" s="156"/>
      <c r="C135" s="156"/>
      <c r="D135" s="1"/>
      <c r="E135" s="1"/>
      <c r="F135" s="1"/>
      <c r="G135" s="1"/>
      <c r="H135" s="1"/>
      <c r="I135" s="1"/>
      <c r="J135" s="1"/>
      <c r="K135" s="1"/>
      <c r="L135" s="1"/>
    </row>
    <row r="136" ht="15.75" customHeight="1">
      <c r="A136" s="155"/>
      <c r="B136" s="156"/>
      <c r="C136" s="156"/>
      <c r="D136" s="1"/>
      <c r="E136" s="1"/>
      <c r="F136" s="1"/>
      <c r="G136" s="1"/>
      <c r="H136" s="1"/>
      <c r="I136" s="1"/>
      <c r="J136" s="1"/>
      <c r="K136" s="1"/>
      <c r="L136" s="1"/>
    </row>
    <row r="137" ht="15.75" customHeight="1">
      <c r="A137" s="155"/>
      <c r="B137" s="156"/>
      <c r="C137" s="156"/>
      <c r="D137" s="1"/>
      <c r="E137" s="1"/>
      <c r="F137" s="1"/>
      <c r="G137" s="1"/>
      <c r="H137" s="1"/>
      <c r="I137" s="1"/>
      <c r="J137" s="1"/>
      <c r="K137" s="1"/>
      <c r="L137" s="1"/>
    </row>
    <row r="138" ht="15.75" customHeight="1">
      <c r="A138" s="155"/>
      <c r="B138" s="156"/>
      <c r="C138" s="156"/>
      <c r="D138" s="1"/>
      <c r="E138" s="1"/>
      <c r="F138" s="1"/>
      <c r="G138" s="1"/>
      <c r="H138" s="1"/>
      <c r="I138" s="1"/>
      <c r="J138" s="1"/>
      <c r="K138" s="1"/>
      <c r="L138" s="1"/>
    </row>
    <row r="139" ht="15.75" customHeight="1">
      <c r="A139" s="155"/>
      <c r="B139" s="156"/>
      <c r="C139" s="156"/>
      <c r="D139" s="1"/>
      <c r="E139" s="1"/>
      <c r="F139" s="1"/>
      <c r="G139" s="1"/>
      <c r="H139" s="1"/>
      <c r="I139" s="1"/>
      <c r="J139" s="1"/>
      <c r="K139" s="1"/>
      <c r="L139" s="1"/>
    </row>
    <row r="140" ht="15.75" customHeight="1">
      <c r="A140" s="155"/>
      <c r="B140" s="156"/>
      <c r="C140" s="156"/>
      <c r="D140" s="1"/>
      <c r="E140" s="1"/>
      <c r="F140" s="1"/>
      <c r="G140" s="1"/>
      <c r="H140" s="1"/>
      <c r="I140" s="1"/>
      <c r="J140" s="1"/>
      <c r="K140" s="1"/>
      <c r="L140" s="1"/>
    </row>
    <row r="141" ht="15.75" customHeight="1">
      <c r="A141" s="155"/>
      <c r="B141" s="156"/>
      <c r="C141" s="156"/>
      <c r="D141" s="1"/>
      <c r="E141" s="1"/>
      <c r="F141" s="1"/>
      <c r="G141" s="1"/>
      <c r="H141" s="1"/>
      <c r="I141" s="1"/>
      <c r="J141" s="1"/>
      <c r="K141" s="1"/>
      <c r="L141" s="1"/>
    </row>
    <row r="142" ht="15.75" customHeight="1">
      <c r="A142" s="155"/>
      <c r="B142" s="156"/>
      <c r="C142" s="156"/>
      <c r="D142" s="1"/>
      <c r="E142" s="1"/>
      <c r="F142" s="1"/>
      <c r="G142" s="1"/>
      <c r="H142" s="1"/>
      <c r="I142" s="1"/>
      <c r="J142" s="1"/>
      <c r="K142" s="1"/>
      <c r="L142" s="1"/>
    </row>
    <row r="143" ht="15.75" customHeight="1">
      <c r="A143" s="155"/>
      <c r="B143" s="156"/>
      <c r="C143" s="156"/>
      <c r="D143" s="1"/>
      <c r="E143" s="1"/>
      <c r="F143" s="1"/>
      <c r="G143" s="1"/>
      <c r="H143" s="1"/>
      <c r="I143" s="1"/>
      <c r="J143" s="1"/>
      <c r="K143" s="1"/>
      <c r="L143" s="1"/>
    </row>
    <row r="144" ht="15.75" customHeight="1">
      <c r="A144" s="155"/>
      <c r="B144" s="156"/>
      <c r="C144" s="156"/>
      <c r="D144" s="1"/>
      <c r="E144" s="1"/>
      <c r="F144" s="1"/>
      <c r="G144" s="1"/>
      <c r="H144" s="1"/>
      <c r="I144" s="1"/>
      <c r="J144" s="1"/>
      <c r="K144" s="1"/>
      <c r="L144" s="1"/>
    </row>
    <row r="145" ht="15.75" customHeight="1">
      <c r="A145" s="155"/>
      <c r="B145" s="156"/>
      <c r="C145" s="156"/>
      <c r="D145" s="1"/>
      <c r="E145" s="1"/>
      <c r="F145" s="1"/>
      <c r="G145" s="1"/>
      <c r="H145" s="1"/>
      <c r="I145" s="1"/>
      <c r="J145" s="1"/>
      <c r="K145" s="1"/>
      <c r="L145" s="1"/>
    </row>
    <row r="146" ht="15.75" customHeight="1">
      <c r="A146" s="155"/>
      <c r="B146" s="156"/>
      <c r="C146" s="156"/>
      <c r="D146" s="1"/>
      <c r="E146" s="1"/>
      <c r="F146" s="1"/>
      <c r="G146" s="1"/>
      <c r="H146" s="1"/>
      <c r="I146" s="1"/>
      <c r="J146" s="1"/>
      <c r="K146" s="1"/>
      <c r="L146" s="1"/>
    </row>
    <row r="147" ht="15.75" customHeight="1">
      <c r="A147" s="155"/>
      <c r="B147" s="156"/>
      <c r="C147" s="156"/>
      <c r="D147" s="1"/>
      <c r="E147" s="1"/>
      <c r="F147" s="1"/>
      <c r="G147" s="1"/>
      <c r="H147" s="1"/>
      <c r="I147" s="1"/>
      <c r="J147" s="1"/>
      <c r="K147" s="1"/>
      <c r="L147" s="1"/>
    </row>
    <row r="148" ht="15.75" customHeight="1">
      <c r="A148" s="155"/>
      <c r="B148" s="156"/>
      <c r="C148" s="156"/>
      <c r="D148" s="1"/>
      <c r="E148" s="1"/>
      <c r="F148" s="1"/>
      <c r="G148" s="1"/>
      <c r="H148" s="1"/>
      <c r="I148" s="1"/>
      <c r="J148" s="1"/>
      <c r="K148" s="1"/>
      <c r="L148" s="1"/>
    </row>
    <row r="149" ht="15.75" customHeight="1">
      <c r="A149" s="155"/>
      <c r="B149" s="156"/>
      <c r="C149" s="156"/>
      <c r="D149" s="1"/>
      <c r="E149" s="1"/>
      <c r="F149" s="1"/>
      <c r="G149" s="1"/>
      <c r="H149" s="1"/>
      <c r="I149" s="1"/>
      <c r="J149" s="1"/>
      <c r="K149" s="1"/>
      <c r="L149" s="1"/>
    </row>
    <row r="150" ht="15.75" customHeight="1">
      <c r="A150" s="155"/>
      <c r="B150" s="156"/>
      <c r="C150" s="156"/>
      <c r="D150" s="1"/>
      <c r="E150" s="1"/>
      <c r="F150" s="1"/>
      <c r="G150" s="1"/>
      <c r="H150" s="1"/>
      <c r="I150" s="1"/>
      <c r="J150" s="1"/>
      <c r="K150" s="1"/>
      <c r="L150" s="1"/>
    </row>
    <row r="151" ht="15.75" customHeight="1">
      <c r="A151" s="155"/>
      <c r="B151" s="156"/>
      <c r="C151" s="156"/>
      <c r="D151" s="1"/>
      <c r="E151" s="1"/>
      <c r="F151" s="1"/>
      <c r="G151" s="1"/>
      <c r="H151" s="1"/>
      <c r="I151" s="1"/>
      <c r="J151" s="1"/>
      <c r="K151" s="1"/>
      <c r="L151" s="1"/>
    </row>
    <row r="152" ht="15.75" customHeight="1">
      <c r="A152" s="155"/>
      <c r="B152" s="156"/>
      <c r="C152" s="156"/>
      <c r="D152" s="1"/>
      <c r="E152" s="1"/>
      <c r="F152" s="1"/>
      <c r="G152" s="1"/>
      <c r="H152" s="1"/>
      <c r="I152" s="1"/>
      <c r="J152" s="1"/>
      <c r="K152" s="1"/>
      <c r="L152" s="1"/>
    </row>
    <row r="153" ht="15.75" customHeight="1">
      <c r="A153" s="155"/>
      <c r="B153" s="156"/>
      <c r="C153" s="156"/>
      <c r="D153" s="1"/>
      <c r="E153" s="1"/>
      <c r="F153" s="1"/>
      <c r="G153" s="1"/>
      <c r="H153" s="1"/>
      <c r="I153" s="1"/>
      <c r="J153" s="1"/>
      <c r="K153" s="1"/>
      <c r="L153" s="1"/>
    </row>
    <row r="154" ht="15.75" customHeight="1">
      <c r="A154" s="155"/>
      <c r="B154" s="156"/>
      <c r="C154" s="156"/>
      <c r="D154" s="1"/>
      <c r="E154" s="1"/>
      <c r="F154" s="1"/>
      <c r="G154" s="1"/>
      <c r="H154" s="1"/>
      <c r="I154" s="1"/>
      <c r="J154" s="1"/>
      <c r="K154" s="1"/>
      <c r="L154" s="1"/>
    </row>
    <row r="155" ht="15.75" customHeight="1">
      <c r="A155" s="155"/>
      <c r="B155" s="156"/>
      <c r="C155" s="156"/>
      <c r="D155" s="1"/>
      <c r="E155" s="1"/>
      <c r="F155" s="1"/>
      <c r="G155" s="1"/>
      <c r="H155" s="1"/>
      <c r="I155" s="1"/>
      <c r="J155" s="1"/>
      <c r="K155" s="1"/>
      <c r="L155" s="1"/>
    </row>
    <row r="156" ht="15.75" customHeight="1">
      <c r="A156" s="155"/>
      <c r="B156" s="156"/>
      <c r="C156" s="156"/>
      <c r="D156" s="1"/>
      <c r="E156" s="1"/>
      <c r="F156" s="1"/>
      <c r="G156" s="1"/>
      <c r="H156" s="1"/>
      <c r="I156" s="1"/>
      <c r="J156" s="1"/>
      <c r="K156" s="1"/>
      <c r="L156" s="1"/>
    </row>
    <row r="157" ht="15.75" customHeight="1">
      <c r="A157" s="155"/>
      <c r="B157" s="156"/>
      <c r="C157" s="156"/>
      <c r="D157" s="1"/>
      <c r="E157" s="1"/>
      <c r="F157" s="1"/>
      <c r="G157" s="1"/>
      <c r="H157" s="1"/>
      <c r="I157" s="1"/>
      <c r="J157" s="1"/>
      <c r="K157" s="1"/>
      <c r="L157" s="1"/>
    </row>
    <row r="158" ht="15.75" customHeight="1">
      <c r="A158" s="155"/>
      <c r="B158" s="156"/>
      <c r="C158" s="156"/>
      <c r="D158" s="1"/>
      <c r="E158" s="1"/>
      <c r="F158" s="1"/>
      <c r="G158" s="1"/>
      <c r="H158" s="1"/>
      <c r="I158" s="1"/>
      <c r="J158" s="1"/>
      <c r="K158" s="1"/>
      <c r="L158" s="1"/>
    </row>
    <row r="159" ht="15.75" customHeight="1">
      <c r="A159" s="155"/>
      <c r="B159" s="156"/>
      <c r="C159" s="156"/>
      <c r="D159" s="1"/>
      <c r="E159" s="1"/>
      <c r="F159" s="1"/>
      <c r="G159" s="1"/>
      <c r="H159" s="1"/>
      <c r="I159" s="1"/>
      <c r="J159" s="1"/>
      <c r="K159" s="1"/>
      <c r="L159" s="1"/>
    </row>
    <row r="160" ht="15.75" customHeight="1">
      <c r="A160" s="155"/>
      <c r="B160" s="156"/>
      <c r="C160" s="156"/>
      <c r="D160" s="1"/>
      <c r="E160" s="1"/>
      <c r="F160" s="1"/>
      <c r="G160" s="1"/>
      <c r="H160" s="1"/>
      <c r="I160" s="1"/>
      <c r="J160" s="1"/>
      <c r="K160" s="1"/>
      <c r="L160" s="1"/>
    </row>
    <row r="161" ht="15.75" customHeight="1">
      <c r="A161" s="155"/>
      <c r="B161" s="156"/>
      <c r="C161" s="156"/>
      <c r="D161" s="1"/>
      <c r="E161" s="1"/>
      <c r="F161" s="1"/>
      <c r="G161" s="1"/>
      <c r="H161" s="1"/>
      <c r="I161" s="1"/>
      <c r="J161" s="1"/>
      <c r="K161" s="1"/>
      <c r="L161" s="1"/>
    </row>
    <row r="162" ht="15.75" customHeight="1">
      <c r="A162" s="155"/>
      <c r="B162" s="156"/>
      <c r="C162" s="156"/>
      <c r="D162" s="1"/>
      <c r="E162" s="1"/>
      <c r="F162" s="1"/>
      <c r="G162" s="1"/>
      <c r="H162" s="1"/>
      <c r="I162" s="1"/>
      <c r="J162" s="1"/>
      <c r="K162" s="1"/>
      <c r="L162" s="1"/>
    </row>
    <row r="163" ht="15.75" customHeight="1">
      <c r="A163" s="155"/>
      <c r="B163" s="156"/>
      <c r="C163" s="156"/>
      <c r="D163" s="1"/>
      <c r="E163" s="1"/>
      <c r="F163" s="1"/>
      <c r="G163" s="1"/>
      <c r="H163" s="1"/>
      <c r="I163" s="1"/>
      <c r="J163" s="1"/>
      <c r="K163" s="1"/>
      <c r="L163" s="1"/>
    </row>
    <row r="164" ht="15.75" customHeight="1">
      <c r="A164" s="155"/>
      <c r="B164" s="156"/>
      <c r="C164" s="156"/>
      <c r="D164" s="1"/>
      <c r="E164" s="1"/>
      <c r="F164" s="1"/>
      <c r="G164" s="1"/>
      <c r="H164" s="1"/>
      <c r="I164" s="1"/>
      <c r="J164" s="1"/>
      <c r="K164" s="1"/>
      <c r="L164" s="1"/>
    </row>
    <row r="165" ht="15.75" customHeight="1">
      <c r="A165" s="155"/>
      <c r="B165" s="156"/>
      <c r="C165" s="156"/>
      <c r="D165" s="1"/>
      <c r="E165" s="1"/>
      <c r="F165" s="1"/>
      <c r="G165" s="1"/>
      <c r="H165" s="1"/>
      <c r="I165" s="1"/>
      <c r="J165" s="1"/>
      <c r="K165" s="1"/>
      <c r="L165" s="1"/>
    </row>
    <row r="166" ht="15.75" customHeight="1">
      <c r="A166" s="155"/>
      <c r="B166" s="156"/>
      <c r="C166" s="156"/>
      <c r="D166" s="1"/>
      <c r="E166" s="1"/>
      <c r="F166" s="1"/>
      <c r="G166" s="1"/>
      <c r="H166" s="1"/>
      <c r="I166" s="1"/>
      <c r="J166" s="1"/>
      <c r="K166" s="1"/>
      <c r="L166" s="1"/>
    </row>
    <row r="167" ht="15.75" customHeight="1">
      <c r="A167" s="155"/>
      <c r="B167" s="156"/>
      <c r="C167" s="156"/>
      <c r="D167" s="1"/>
      <c r="E167" s="1"/>
      <c r="F167" s="1"/>
      <c r="G167" s="1"/>
      <c r="H167" s="1"/>
      <c r="I167" s="1"/>
      <c r="J167" s="1"/>
      <c r="K167" s="1"/>
      <c r="L167" s="1"/>
    </row>
    <row r="168" ht="15.75" customHeight="1">
      <c r="A168" s="155"/>
      <c r="B168" s="156"/>
      <c r="C168" s="156"/>
      <c r="D168" s="1"/>
      <c r="E168" s="1"/>
      <c r="F168" s="1"/>
      <c r="G168" s="1"/>
      <c r="H168" s="1"/>
      <c r="I168" s="1"/>
      <c r="J168" s="1"/>
      <c r="K168" s="1"/>
      <c r="L168" s="1"/>
    </row>
    <row r="169" ht="15.75" customHeight="1">
      <c r="A169" s="155"/>
      <c r="B169" s="156"/>
      <c r="C169" s="156"/>
      <c r="D169" s="1"/>
      <c r="E169" s="1"/>
      <c r="F169" s="1"/>
      <c r="G169" s="1"/>
      <c r="H169" s="1"/>
      <c r="I169" s="1"/>
      <c r="J169" s="1"/>
      <c r="K169" s="1"/>
      <c r="L169" s="1"/>
    </row>
    <row r="170" ht="15.75" customHeight="1">
      <c r="A170" s="155"/>
      <c r="B170" s="156"/>
      <c r="C170" s="156"/>
      <c r="D170" s="1"/>
      <c r="E170" s="1"/>
      <c r="F170" s="1"/>
      <c r="G170" s="1"/>
      <c r="H170" s="1"/>
      <c r="I170" s="1"/>
      <c r="J170" s="1"/>
      <c r="K170" s="1"/>
      <c r="L170" s="1"/>
    </row>
    <row r="171" ht="15.75" customHeight="1">
      <c r="A171" s="155"/>
      <c r="B171" s="156"/>
      <c r="C171" s="156"/>
      <c r="D171" s="1"/>
      <c r="E171" s="1"/>
      <c r="F171" s="1"/>
      <c r="G171" s="1"/>
      <c r="H171" s="1"/>
      <c r="I171" s="1"/>
      <c r="J171" s="1"/>
      <c r="K171" s="1"/>
      <c r="L171" s="1"/>
    </row>
    <row r="172" ht="15.75" customHeight="1">
      <c r="A172" s="155"/>
      <c r="B172" s="156"/>
      <c r="C172" s="156"/>
      <c r="D172" s="1"/>
      <c r="E172" s="1"/>
      <c r="F172" s="1"/>
      <c r="G172" s="1"/>
      <c r="H172" s="1"/>
      <c r="I172" s="1"/>
      <c r="J172" s="1"/>
      <c r="K172" s="1"/>
      <c r="L172" s="1"/>
    </row>
    <row r="173" ht="15.75" customHeight="1">
      <c r="A173" s="155"/>
      <c r="B173" s="156"/>
      <c r="C173" s="156"/>
      <c r="D173" s="1"/>
      <c r="E173" s="1"/>
      <c r="F173" s="1"/>
      <c r="G173" s="1"/>
      <c r="H173" s="1"/>
      <c r="I173" s="1"/>
      <c r="J173" s="1"/>
      <c r="K173" s="1"/>
      <c r="L173" s="1"/>
    </row>
    <row r="174" ht="15.75" customHeight="1">
      <c r="A174" s="155"/>
      <c r="B174" s="156"/>
      <c r="C174" s="156"/>
      <c r="D174" s="1"/>
      <c r="E174" s="1"/>
      <c r="F174" s="1"/>
      <c r="G174" s="1"/>
      <c r="H174" s="1"/>
      <c r="I174" s="1"/>
      <c r="J174" s="1"/>
      <c r="K174" s="1"/>
      <c r="L174" s="1"/>
    </row>
    <row r="175" ht="15.75" customHeight="1">
      <c r="A175" s="155"/>
      <c r="B175" s="156"/>
      <c r="C175" s="156"/>
      <c r="D175" s="1"/>
      <c r="E175" s="1"/>
      <c r="F175" s="1"/>
      <c r="G175" s="1"/>
      <c r="H175" s="1"/>
      <c r="I175" s="1"/>
      <c r="J175" s="1"/>
      <c r="K175" s="1"/>
      <c r="L175" s="1"/>
    </row>
    <row r="176" ht="15.75" customHeight="1">
      <c r="A176" s="155"/>
      <c r="B176" s="156"/>
      <c r="C176" s="156"/>
      <c r="D176" s="1"/>
      <c r="E176" s="1"/>
      <c r="F176" s="1"/>
      <c r="G176" s="1"/>
      <c r="H176" s="1"/>
      <c r="I176" s="1"/>
      <c r="J176" s="1"/>
      <c r="K176" s="1"/>
      <c r="L176" s="1"/>
    </row>
    <row r="177" ht="15.75" customHeight="1">
      <c r="A177" s="155"/>
      <c r="B177" s="156"/>
      <c r="C177" s="156"/>
      <c r="D177" s="1"/>
      <c r="E177" s="1"/>
      <c r="F177" s="1"/>
      <c r="G177" s="1"/>
      <c r="H177" s="1"/>
      <c r="I177" s="1"/>
      <c r="J177" s="1"/>
      <c r="K177" s="1"/>
      <c r="L177" s="1"/>
    </row>
    <row r="178" ht="15.75" customHeight="1">
      <c r="A178" s="155"/>
      <c r="B178" s="156"/>
      <c r="C178" s="156"/>
      <c r="D178" s="1"/>
      <c r="E178" s="1"/>
      <c r="F178" s="1"/>
      <c r="G178" s="1"/>
      <c r="H178" s="1"/>
      <c r="I178" s="1"/>
      <c r="J178" s="1"/>
      <c r="K178" s="1"/>
      <c r="L178" s="1"/>
    </row>
    <row r="179" ht="15.75" customHeight="1">
      <c r="A179" s="155"/>
      <c r="B179" s="156"/>
      <c r="C179" s="156"/>
      <c r="D179" s="1"/>
      <c r="E179" s="1"/>
      <c r="F179" s="1"/>
      <c r="G179" s="1"/>
      <c r="H179" s="1"/>
      <c r="I179" s="1"/>
      <c r="J179" s="1"/>
      <c r="K179" s="1"/>
      <c r="L179" s="1"/>
    </row>
    <row r="180" ht="15.75" customHeight="1">
      <c r="A180" s="155"/>
      <c r="B180" s="156"/>
      <c r="C180" s="156"/>
      <c r="D180" s="1"/>
      <c r="E180" s="1"/>
      <c r="F180" s="1"/>
      <c r="G180" s="1"/>
      <c r="H180" s="1"/>
      <c r="I180" s="1"/>
      <c r="J180" s="1"/>
      <c r="K180" s="1"/>
      <c r="L180" s="1"/>
    </row>
    <row r="181" ht="15.75" customHeight="1">
      <c r="A181" s="155"/>
      <c r="B181" s="156"/>
      <c r="C181" s="156"/>
      <c r="D181" s="1"/>
      <c r="E181" s="1"/>
      <c r="F181" s="1"/>
      <c r="G181" s="1"/>
      <c r="H181" s="1"/>
      <c r="I181" s="1"/>
      <c r="J181" s="1"/>
      <c r="K181" s="1"/>
      <c r="L181" s="1"/>
    </row>
    <row r="182" ht="15.75" customHeight="1">
      <c r="A182" s="155"/>
      <c r="B182" s="156"/>
      <c r="C182" s="156"/>
      <c r="D182" s="1"/>
      <c r="E182" s="1"/>
      <c r="F182" s="1"/>
      <c r="G182" s="1"/>
      <c r="H182" s="1"/>
      <c r="I182" s="1"/>
      <c r="J182" s="1"/>
      <c r="K182" s="1"/>
      <c r="L182" s="1"/>
    </row>
    <row r="183" ht="15.75" customHeight="1">
      <c r="A183" s="155"/>
      <c r="B183" s="156"/>
      <c r="C183" s="156"/>
      <c r="D183" s="1"/>
      <c r="E183" s="1"/>
      <c r="F183" s="1"/>
      <c r="G183" s="1"/>
      <c r="H183" s="1"/>
      <c r="I183" s="1"/>
      <c r="J183" s="1"/>
      <c r="K183" s="1"/>
      <c r="L183" s="1"/>
    </row>
    <row r="184" ht="15.75" customHeight="1">
      <c r="A184" s="155"/>
      <c r="B184" s="156"/>
      <c r="C184" s="156"/>
      <c r="D184" s="1"/>
      <c r="E184" s="1"/>
      <c r="F184" s="1"/>
      <c r="G184" s="1"/>
      <c r="H184" s="1"/>
      <c r="I184" s="1"/>
      <c r="J184" s="1"/>
      <c r="K184" s="1"/>
      <c r="L184" s="1"/>
    </row>
    <row r="185" ht="15.75" customHeight="1">
      <c r="A185" s="155"/>
      <c r="B185" s="156"/>
      <c r="C185" s="156"/>
      <c r="D185" s="1"/>
      <c r="E185" s="1"/>
      <c r="F185" s="1"/>
      <c r="G185" s="1"/>
      <c r="H185" s="1"/>
      <c r="I185" s="1"/>
      <c r="J185" s="1"/>
      <c r="K185" s="1"/>
      <c r="L185" s="1"/>
    </row>
    <row r="186" ht="15.75" customHeight="1">
      <c r="A186" s="155"/>
      <c r="B186" s="156"/>
      <c r="C186" s="156"/>
      <c r="D186" s="1"/>
      <c r="E186" s="1"/>
      <c r="F186" s="1"/>
      <c r="G186" s="1"/>
      <c r="H186" s="1"/>
      <c r="I186" s="1"/>
      <c r="J186" s="1"/>
      <c r="K186" s="1"/>
      <c r="L186" s="1"/>
    </row>
    <row r="187" ht="15.75" customHeight="1">
      <c r="A187" s="155"/>
      <c r="B187" s="156"/>
      <c r="C187" s="156"/>
      <c r="D187" s="1"/>
      <c r="E187" s="1"/>
      <c r="F187" s="1"/>
      <c r="G187" s="1"/>
      <c r="H187" s="1"/>
      <c r="I187" s="1"/>
      <c r="J187" s="1"/>
      <c r="K187" s="1"/>
      <c r="L187" s="1"/>
    </row>
    <row r="188" ht="15.75" customHeight="1">
      <c r="A188" s="155"/>
      <c r="B188" s="156"/>
      <c r="C188" s="156"/>
      <c r="D188" s="1"/>
      <c r="E188" s="1"/>
      <c r="F188" s="1"/>
      <c r="G188" s="1"/>
      <c r="H188" s="1"/>
      <c r="I188" s="1"/>
      <c r="J188" s="1"/>
      <c r="K188" s="1"/>
      <c r="L188" s="1"/>
    </row>
    <row r="189" ht="15.75" customHeight="1">
      <c r="A189" s="155"/>
      <c r="B189" s="156"/>
      <c r="C189" s="156"/>
      <c r="D189" s="1"/>
      <c r="E189" s="1"/>
      <c r="F189" s="1"/>
      <c r="G189" s="1"/>
      <c r="H189" s="1"/>
      <c r="I189" s="1"/>
      <c r="J189" s="1"/>
      <c r="K189" s="1"/>
      <c r="L189" s="1"/>
    </row>
    <row r="190" ht="15.75" customHeight="1">
      <c r="A190" s="155"/>
      <c r="B190" s="156"/>
      <c r="C190" s="156"/>
      <c r="D190" s="1"/>
      <c r="E190" s="1"/>
      <c r="F190" s="1"/>
      <c r="G190" s="1"/>
      <c r="H190" s="1"/>
      <c r="I190" s="1"/>
      <c r="J190" s="1"/>
      <c r="K190" s="1"/>
      <c r="L190" s="1"/>
    </row>
    <row r="191" ht="15.75" customHeight="1">
      <c r="A191" s="155"/>
      <c r="B191" s="156"/>
      <c r="C191" s="156"/>
      <c r="D191" s="1"/>
      <c r="E191" s="1"/>
      <c r="F191" s="1"/>
      <c r="G191" s="1"/>
      <c r="H191" s="1"/>
      <c r="I191" s="1"/>
      <c r="J191" s="1"/>
      <c r="K191" s="1"/>
      <c r="L191" s="1"/>
    </row>
    <row r="192" ht="15.75" customHeight="1">
      <c r="A192" s="155"/>
      <c r="B192" s="156"/>
      <c r="C192" s="156"/>
      <c r="D192" s="1"/>
      <c r="E192" s="1"/>
      <c r="F192" s="1"/>
      <c r="G192" s="1"/>
      <c r="H192" s="1"/>
      <c r="I192" s="1"/>
      <c r="J192" s="1"/>
      <c r="K192" s="1"/>
      <c r="L192" s="1"/>
    </row>
    <row r="193" ht="15.75" customHeight="1">
      <c r="A193" s="155"/>
      <c r="B193" s="156"/>
      <c r="C193" s="156"/>
      <c r="D193" s="1"/>
      <c r="E193" s="1"/>
      <c r="F193" s="1"/>
      <c r="G193" s="1"/>
      <c r="H193" s="1"/>
      <c r="I193" s="1"/>
      <c r="J193" s="1"/>
      <c r="K193" s="1"/>
      <c r="L193" s="1"/>
    </row>
    <row r="194" ht="15.75" customHeight="1">
      <c r="A194" s="155"/>
      <c r="B194" s="156"/>
      <c r="C194" s="156"/>
      <c r="D194" s="1"/>
      <c r="E194" s="1"/>
      <c r="F194" s="1"/>
      <c r="G194" s="1"/>
      <c r="H194" s="1"/>
      <c r="I194" s="1"/>
      <c r="J194" s="1"/>
      <c r="K194" s="1"/>
      <c r="L194" s="1"/>
    </row>
    <row r="195" ht="15.75" customHeight="1">
      <c r="A195" s="155"/>
      <c r="B195" s="156"/>
      <c r="C195" s="156"/>
      <c r="D195" s="1"/>
      <c r="E195" s="1"/>
      <c r="F195" s="1"/>
      <c r="G195" s="1"/>
      <c r="H195" s="1"/>
      <c r="I195" s="1"/>
      <c r="J195" s="1"/>
      <c r="K195" s="1"/>
      <c r="L195" s="1"/>
    </row>
    <row r="196" ht="15.75" customHeight="1">
      <c r="A196" s="155"/>
      <c r="B196" s="156"/>
      <c r="C196" s="156"/>
      <c r="D196" s="1"/>
      <c r="E196" s="1"/>
      <c r="F196" s="1"/>
      <c r="G196" s="1"/>
      <c r="H196" s="1"/>
      <c r="I196" s="1"/>
      <c r="J196" s="1"/>
      <c r="K196" s="1"/>
      <c r="L196" s="1"/>
    </row>
    <row r="197" ht="15.75" customHeight="1">
      <c r="A197" s="155"/>
      <c r="B197" s="156"/>
      <c r="C197" s="156"/>
      <c r="D197" s="1"/>
      <c r="E197" s="1"/>
      <c r="F197" s="1"/>
      <c r="G197" s="1"/>
      <c r="H197" s="1"/>
      <c r="I197" s="1"/>
      <c r="J197" s="1"/>
      <c r="K197" s="1"/>
      <c r="L197" s="1"/>
    </row>
    <row r="198" ht="15.75" customHeight="1">
      <c r="A198" s="155"/>
      <c r="B198" s="156"/>
      <c r="C198" s="156"/>
      <c r="D198" s="1"/>
      <c r="E198" s="1"/>
      <c r="F198" s="1"/>
      <c r="G198" s="1"/>
      <c r="H198" s="1"/>
      <c r="I198" s="1"/>
      <c r="J198" s="1"/>
      <c r="K198" s="1"/>
      <c r="L198" s="1"/>
    </row>
    <row r="199" ht="15.75" customHeight="1">
      <c r="A199" s="155"/>
      <c r="B199" s="156"/>
      <c r="C199" s="156"/>
      <c r="D199" s="1"/>
      <c r="E199" s="1"/>
      <c r="F199" s="1"/>
      <c r="G199" s="1"/>
      <c r="H199" s="1"/>
      <c r="I199" s="1"/>
      <c r="J199" s="1"/>
      <c r="K199" s="1"/>
      <c r="L199" s="1"/>
    </row>
    <row r="200" ht="15.75" customHeight="1">
      <c r="A200" s="155"/>
      <c r="B200" s="156"/>
      <c r="C200" s="156"/>
      <c r="D200" s="1"/>
      <c r="E200" s="1"/>
      <c r="F200" s="1"/>
      <c r="G200" s="1"/>
      <c r="H200" s="1"/>
      <c r="I200" s="1"/>
      <c r="J200" s="1"/>
      <c r="K200" s="1"/>
      <c r="L200" s="1"/>
    </row>
    <row r="201" ht="15.75" customHeight="1">
      <c r="A201" s="155"/>
      <c r="B201" s="156"/>
      <c r="C201" s="156"/>
      <c r="D201" s="1"/>
      <c r="E201" s="1"/>
      <c r="F201" s="1"/>
      <c r="G201" s="1"/>
      <c r="H201" s="1"/>
      <c r="I201" s="1"/>
      <c r="J201" s="1"/>
      <c r="K201" s="1"/>
      <c r="L201" s="1"/>
    </row>
    <row r="202" ht="15.75" customHeight="1">
      <c r="A202" s="155"/>
      <c r="B202" s="156"/>
      <c r="C202" s="156"/>
      <c r="D202" s="1"/>
      <c r="E202" s="1"/>
      <c r="F202" s="1"/>
      <c r="G202" s="1"/>
      <c r="H202" s="1"/>
      <c r="I202" s="1"/>
      <c r="J202" s="1"/>
      <c r="K202" s="1"/>
      <c r="L202" s="1"/>
    </row>
    <row r="203" ht="15.75" customHeight="1">
      <c r="A203" s="155"/>
      <c r="B203" s="156"/>
      <c r="C203" s="156"/>
      <c r="D203" s="1"/>
      <c r="E203" s="1"/>
      <c r="F203" s="1"/>
      <c r="G203" s="1"/>
      <c r="H203" s="1"/>
      <c r="I203" s="1"/>
      <c r="J203" s="1"/>
      <c r="K203" s="1"/>
      <c r="L203" s="1"/>
    </row>
    <row r="204" ht="15.75" customHeight="1">
      <c r="A204" s="155"/>
      <c r="B204" s="156"/>
      <c r="C204" s="156"/>
      <c r="D204" s="1"/>
      <c r="E204" s="1"/>
      <c r="F204" s="1"/>
      <c r="G204" s="1"/>
      <c r="H204" s="1"/>
      <c r="I204" s="1"/>
      <c r="J204" s="1"/>
      <c r="K204" s="1"/>
      <c r="L204" s="1"/>
    </row>
    <row r="205" ht="15.75" customHeight="1">
      <c r="A205" s="155"/>
      <c r="B205" s="156"/>
      <c r="C205" s="156"/>
      <c r="D205" s="1"/>
      <c r="E205" s="1"/>
      <c r="F205" s="1"/>
      <c r="G205" s="1"/>
      <c r="H205" s="1"/>
      <c r="I205" s="1"/>
      <c r="J205" s="1"/>
      <c r="K205" s="1"/>
      <c r="L205" s="1"/>
    </row>
    <row r="206" ht="15.75" customHeight="1">
      <c r="A206" s="155"/>
      <c r="B206" s="156"/>
      <c r="C206" s="156"/>
      <c r="D206" s="1"/>
      <c r="E206" s="1"/>
      <c r="F206" s="1"/>
      <c r="G206" s="1"/>
      <c r="H206" s="1"/>
      <c r="I206" s="1"/>
      <c r="J206" s="1"/>
      <c r="K206" s="1"/>
      <c r="L206" s="1"/>
    </row>
    <row r="207" ht="15.75" customHeight="1">
      <c r="A207" s="155"/>
      <c r="B207" s="156"/>
      <c r="C207" s="156"/>
      <c r="D207" s="1"/>
      <c r="E207" s="1"/>
      <c r="F207" s="1"/>
      <c r="G207" s="1"/>
      <c r="H207" s="1"/>
      <c r="I207" s="1"/>
      <c r="J207" s="1"/>
      <c r="K207" s="1"/>
      <c r="L207" s="1"/>
    </row>
    <row r="208" ht="15.75" customHeight="1">
      <c r="A208" s="155"/>
      <c r="B208" s="156"/>
      <c r="C208" s="156"/>
      <c r="D208" s="1"/>
      <c r="E208" s="1"/>
      <c r="F208" s="1"/>
      <c r="G208" s="1"/>
      <c r="H208" s="1"/>
      <c r="I208" s="1"/>
      <c r="J208" s="1"/>
      <c r="K208" s="1"/>
      <c r="L208" s="1"/>
    </row>
    <row r="209" ht="15.75" customHeight="1">
      <c r="A209" s="155"/>
      <c r="B209" s="156"/>
      <c r="C209" s="156"/>
      <c r="D209" s="1"/>
      <c r="E209" s="1"/>
      <c r="F209" s="1"/>
      <c r="G209" s="1"/>
      <c r="H209" s="1"/>
      <c r="I209" s="1"/>
      <c r="J209" s="1"/>
      <c r="K209" s="1"/>
      <c r="L209" s="1"/>
    </row>
    <row r="210" ht="15.75" customHeight="1">
      <c r="A210" s="155"/>
      <c r="B210" s="156"/>
      <c r="C210" s="156"/>
      <c r="D210" s="1"/>
      <c r="E210" s="1"/>
      <c r="F210" s="1"/>
      <c r="G210" s="1"/>
      <c r="H210" s="1"/>
      <c r="I210" s="1"/>
      <c r="J210" s="1"/>
      <c r="K210" s="1"/>
      <c r="L210" s="1"/>
    </row>
    <row r="211" ht="15.75" customHeight="1">
      <c r="A211" s="155"/>
      <c r="B211" s="156"/>
      <c r="C211" s="156"/>
      <c r="D211" s="1"/>
      <c r="E211" s="1"/>
      <c r="F211" s="1"/>
      <c r="G211" s="1"/>
      <c r="H211" s="1"/>
      <c r="I211" s="1"/>
      <c r="J211" s="1"/>
      <c r="K211" s="1"/>
      <c r="L211" s="1"/>
    </row>
    <row r="212" ht="15.75" customHeight="1">
      <c r="A212" s="155"/>
      <c r="B212" s="156"/>
      <c r="C212" s="156"/>
      <c r="D212" s="1"/>
      <c r="E212" s="1"/>
      <c r="F212" s="1"/>
      <c r="G212" s="1"/>
      <c r="H212" s="1"/>
      <c r="I212" s="1"/>
      <c r="J212" s="1"/>
      <c r="K212" s="1"/>
      <c r="L212" s="1"/>
    </row>
    <row r="213" ht="15.75" customHeight="1">
      <c r="A213" s="155"/>
      <c r="B213" s="156"/>
      <c r="C213" s="156"/>
      <c r="D213" s="1"/>
      <c r="E213" s="1"/>
      <c r="F213" s="1"/>
      <c r="G213" s="1"/>
      <c r="H213" s="1"/>
      <c r="I213" s="1"/>
      <c r="J213" s="1"/>
      <c r="K213" s="1"/>
      <c r="L213" s="1"/>
    </row>
    <row r="214" ht="15.75" customHeight="1">
      <c r="A214" s="155"/>
      <c r="B214" s="156"/>
      <c r="C214" s="156"/>
      <c r="D214" s="1"/>
      <c r="E214" s="1"/>
      <c r="F214" s="1"/>
      <c r="G214" s="1"/>
      <c r="H214" s="1"/>
      <c r="I214" s="1"/>
      <c r="J214" s="1"/>
      <c r="K214" s="1"/>
      <c r="L214" s="1"/>
    </row>
    <row r="215" ht="15.75" customHeight="1">
      <c r="A215" s="155"/>
      <c r="B215" s="156"/>
      <c r="C215" s="156"/>
      <c r="D215" s="1"/>
      <c r="E215" s="1"/>
      <c r="F215" s="1"/>
      <c r="G215" s="1"/>
      <c r="H215" s="1"/>
      <c r="I215" s="1"/>
      <c r="J215" s="1"/>
      <c r="K215" s="1"/>
      <c r="L215" s="1"/>
    </row>
    <row r="216" ht="15.75" customHeight="1">
      <c r="A216" s="155"/>
      <c r="B216" s="156"/>
      <c r="C216" s="156"/>
      <c r="D216" s="1"/>
      <c r="E216" s="1"/>
      <c r="F216" s="1"/>
      <c r="G216" s="1"/>
      <c r="H216" s="1"/>
      <c r="I216" s="1"/>
      <c r="J216" s="1"/>
      <c r="K216" s="1"/>
      <c r="L216" s="1"/>
    </row>
    <row r="217" ht="15.75" customHeight="1">
      <c r="A217" s="155"/>
      <c r="B217" s="156"/>
      <c r="C217" s="156"/>
      <c r="D217" s="1"/>
      <c r="E217" s="1"/>
      <c r="F217" s="1"/>
      <c r="G217" s="1"/>
      <c r="H217" s="1"/>
      <c r="I217" s="1"/>
      <c r="J217" s="1"/>
      <c r="K217" s="1"/>
      <c r="L217" s="1"/>
    </row>
    <row r="218" ht="15.75" customHeight="1">
      <c r="A218" s="155"/>
      <c r="B218" s="156"/>
      <c r="C218" s="156"/>
      <c r="D218" s="1"/>
      <c r="E218" s="1"/>
      <c r="F218" s="1"/>
      <c r="G218" s="1"/>
      <c r="H218" s="1"/>
      <c r="I218" s="1"/>
      <c r="J218" s="1"/>
      <c r="K218" s="1"/>
      <c r="L218" s="1"/>
    </row>
    <row r="219" ht="15.75" customHeight="1">
      <c r="A219" s="155"/>
      <c r="B219" s="156"/>
      <c r="C219" s="156"/>
      <c r="D219" s="1"/>
      <c r="E219" s="1"/>
      <c r="F219" s="1"/>
      <c r="G219" s="1"/>
      <c r="H219" s="1"/>
      <c r="I219" s="1"/>
      <c r="J219" s="1"/>
      <c r="K219" s="1"/>
      <c r="L219" s="1"/>
    </row>
    <row r="220" ht="15.75" customHeight="1">
      <c r="A220" s="155"/>
      <c r="B220" s="156"/>
      <c r="C220" s="156"/>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hyperlinks>
    <hyperlink r:id="rId1" ref="G11"/>
    <hyperlink r:id="rId2" ref="G12"/>
  </hyperlinks>
  <printOptions/>
  <pageMargins bottom="0.75" footer="0.0" header="0.0" left="0.7" right="0.7" top="0.75"/>
  <pageSetup orientation="landscape"/>
  <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5.57"/>
    <col customWidth="1" min="6" max="6" width="22.29"/>
    <col customWidth="1" min="7" max="8" width="8.0"/>
    <col customWidth="1" min="9" max="9" width="23.86"/>
    <col customWidth="1" min="10" max="26" width="8.0"/>
  </cols>
  <sheetData>
    <row r="1">
      <c r="A1" s="155"/>
      <c r="B1" s="156"/>
      <c r="C1" s="156"/>
      <c r="D1" s="156"/>
      <c r="E1" s="1"/>
      <c r="F1" s="1"/>
    </row>
    <row r="2" ht="18.75" customHeight="1">
      <c r="A2" s="157" t="s">
        <v>5883</v>
      </c>
      <c r="B2" s="57"/>
      <c r="C2" s="57"/>
      <c r="D2" s="57"/>
      <c r="E2" s="57"/>
      <c r="F2" s="57"/>
      <c r="G2" s="57"/>
      <c r="H2" s="58"/>
      <c r="I2" s="4"/>
      <c r="J2" s="4"/>
      <c r="K2" s="17"/>
      <c r="L2" s="17"/>
      <c r="M2" s="17"/>
      <c r="N2" s="17"/>
      <c r="O2" s="17"/>
      <c r="P2" s="17"/>
      <c r="Q2" s="17"/>
      <c r="R2" s="17"/>
      <c r="S2" s="17"/>
      <c r="T2" s="17"/>
      <c r="U2" s="17"/>
      <c r="V2" s="17"/>
      <c r="W2" s="17"/>
      <c r="X2" s="17"/>
      <c r="Y2" s="17"/>
      <c r="Z2" s="17"/>
    </row>
    <row r="3">
      <c r="A3" s="727"/>
      <c r="B3" s="727"/>
      <c r="C3" s="727"/>
      <c r="D3" s="727"/>
      <c r="E3" s="727"/>
      <c r="F3" s="728"/>
      <c r="G3" s="729"/>
      <c r="H3" s="729"/>
      <c r="I3" s="17"/>
      <c r="J3" s="17"/>
      <c r="K3" s="17"/>
      <c r="L3" s="17"/>
      <c r="M3" s="17"/>
      <c r="N3" s="17"/>
      <c r="O3" s="17"/>
      <c r="P3" s="17"/>
      <c r="Q3" s="17"/>
      <c r="R3" s="17"/>
      <c r="S3" s="17"/>
      <c r="T3" s="17"/>
      <c r="U3" s="17"/>
      <c r="V3" s="17"/>
      <c r="W3" s="17"/>
      <c r="X3" s="17"/>
      <c r="Y3" s="17"/>
      <c r="Z3" s="17"/>
    </row>
    <row r="4" ht="42.0" customHeight="1">
      <c r="A4" s="158" t="s">
        <v>5884</v>
      </c>
      <c r="B4" s="57"/>
      <c r="C4" s="57"/>
      <c r="D4" s="57"/>
      <c r="E4" s="57"/>
      <c r="F4" s="57"/>
      <c r="G4" s="57"/>
      <c r="H4" s="58"/>
      <c r="I4" s="4"/>
      <c r="J4" s="4"/>
      <c r="K4" s="17"/>
      <c r="L4" s="17"/>
      <c r="M4" s="17"/>
      <c r="N4" s="17"/>
      <c r="O4" s="17"/>
      <c r="P4" s="17"/>
      <c r="Q4" s="17"/>
      <c r="R4" s="17"/>
      <c r="S4" s="17"/>
      <c r="T4" s="17"/>
      <c r="U4" s="17"/>
      <c r="V4" s="17"/>
      <c r="W4" s="17"/>
      <c r="X4" s="17"/>
      <c r="Y4" s="17"/>
      <c r="Z4" s="17"/>
    </row>
    <row r="5" ht="27.0" customHeight="1">
      <c r="A5" s="158" t="s">
        <v>5885</v>
      </c>
      <c r="B5" s="57"/>
      <c r="C5" s="57"/>
      <c r="D5" s="57"/>
      <c r="E5" s="57"/>
      <c r="F5" s="57"/>
      <c r="G5" s="57"/>
      <c r="H5" s="58"/>
      <c r="I5" s="4"/>
      <c r="J5" s="4"/>
      <c r="K5" s="17"/>
      <c r="L5" s="17"/>
      <c r="M5" s="17"/>
      <c r="N5" s="17"/>
      <c r="O5" s="17"/>
      <c r="P5" s="17"/>
      <c r="Q5" s="17"/>
      <c r="R5" s="17"/>
      <c r="S5" s="17"/>
      <c r="T5" s="17"/>
      <c r="U5" s="17"/>
      <c r="V5" s="17"/>
      <c r="W5" s="17"/>
      <c r="X5" s="17"/>
      <c r="Y5" s="17"/>
      <c r="Z5" s="17"/>
    </row>
    <row r="6" ht="28.5" customHeight="1">
      <c r="A6" s="158" t="s">
        <v>5886</v>
      </c>
      <c r="B6" s="57"/>
      <c r="C6" s="57"/>
      <c r="D6" s="57"/>
      <c r="E6" s="57"/>
      <c r="F6" s="57"/>
      <c r="G6" s="57"/>
      <c r="H6" s="58"/>
      <c r="I6" s="4"/>
      <c r="J6" s="4"/>
      <c r="K6" s="17"/>
      <c r="L6" s="17"/>
      <c r="M6" s="17"/>
      <c r="N6" s="17"/>
      <c r="O6" s="17"/>
      <c r="P6" s="17"/>
      <c r="Q6" s="17"/>
      <c r="R6" s="17"/>
      <c r="S6" s="17"/>
      <c r="T6" s="17"/>
      <c r="U6" s="17"/>
      <c r="V6" s="17"/>
      <c r="W6" s="17"/>
      <c r="X6" s="17"/>
      <c r="Y6" s="17"/>
      <c r="Z6" s="17"/>
    </row>
    <row r="7" ht="25.5" customHeight="1">
      <c r="A7" s="158" t="s">
        <v>5887</v>
      </c>
      <c r="B7" s="57"/>
      <c r="C7" s="57"/>
      <c r="D7" s="57"/>
      <c r="E7" s="57"/>
      <c r="F7" s="57"/>
      <c r="G7" s="57"/>
      <c r="H7" s="58"/>
      <c r="I7" s="4"/>
      <c r="J7" s="4"/>
      <c r="K7" s="17"/>
      <c r="L7" s="17"/>
      <c r="M7" s="17"/>
      <c r="N7" s="17"/>
      <c r="O7" s="17"/>
      <c r="P7" s="17"/>
      <c r="Q7" s="17"/>
      <c r="R7" s="17"/>
      <c r="S7" s="17"/>
      <c r="T7" s="17"/>
      <c r="U7" s="17"/>
      <c r="V7" s="17"/>
      <c r="W7" s="17"/>
      <c r="X7" s="17"/>
      <c r="Y7" s="17"/>
      <c r="Z7" s="17"/>
    </row>
    <row r="8" ht="26.25" customHeight="1">
      <c r="A8" s="158" t="s">
        <v>5888</v>
      </c>
      <c r="B8" s="57"/>
      <c r="C8" s="57"/>
      <c r="D8" s="57"/>
      <c r="E8" s="57"/>
      <c r="F8" s="57"/>
      <c r="G8" s="57"/>
      <c r="H8" s="58"/>
      <c r="I8" s="4"/>
      <c r="J8" s="4"/>
      <c r="K8" s="17"/>
      <c r="L8" s="17"/>
      <c r="M8" s="17"/>
      <c r="N8" s="17"/>
      <c r="O8" s="17"/>
      <c r="P8" s="17"/>
      <c r="Q8" s="17"/>
      <c r="R8" s="17"/>
      <c r="S8" s="17"/>
      <c r="T8" s="17"/>
      <c r="U8" s="17"/>
      <c r="V8" s="17"/>
      <c r="W8" s="17"/>
      <c r="X8" s="17"/>
      <c r="Y8" s="17"/>
      <c r="Z8" s="17"/>
    </row>
    <row r="9" ht="92.25" customHeight="1">
      <c r="A9" s="159" t="s">
        <v>5889</v>
      </c>
      <c r="B9" s="57"/>
      <c r="C9" s="57"/>
      <c r="D9" s="57"/>
      <c r="E9" s="57"/>
      <c r="F9" s="57"/>
      <c r="G9" s="57"/>
      <c r="H9" s="58"/>
      <c r="I9" s="4"/>
      <c r="J9" s="4"/>
      <c r="K9" s="17"/>
      <c r="L9" s="17"/>
      <c r="M9" s="17"/>
      <c r="N9" s="17"/>
      <c r="O9" s="17"/>
      <c r="P9" s="17"/>
      <c r="Q9" s="17"/>
      <c r="R9" s="17"/>
      <c r="S9" s="17"/>
      <c r="T9" s="17"/>
      <c r="U9" s="17"/>
      <c r="V9" s="17"/>
      <c r="W9" s="17"/>
      <c r="X9" s="17"/>
      <c r="Y9" s="17"/>
      <c r="Z9" s="17"/>
    </row>
    <row r="10">
      <c r="A10" s="155"/>
      <c r="B10" s="156"/>
      <c r="C10" s="156"/>
      <c r="D10" s="156"/>
      <c r="E10" s="1"/>
      <c r="F10" s="1"/>
      <c r="G10" s="17"/>
      <c r="H10" s="17"/>
      <c r="I10" s="17"/>
      <c r="J10" s="17"/>
      <c r="K10" s="17"/>
      <c r="L10" s="17"/>
      <c r="M10" s="17"/>
      <c r="N10" s="17"/>
      <c r="O10" s="17"/>
      <c r="P10" s="17"/>
      <c r="Q10" s="17"/>
      <c r="R10" s="17"/>
      <c r="S10" s="17"/>
      <c r="T10" s="17"/>
      <c r="U10" s="17"/>
      <c r="V10" s="17"/>
      <c r="W10" s="17"/>
      <c r="X10" s="17"/>
      <c r="Y10" s="17"/>
      <c r="Z10" s="17"/>
    </row>
    <row r="11" ht="38.25" customHeight="1">
      <c r="A11" s="457" t="s">
        <v>7</v>
      </c>
      <c r="B11" s="68" t="s">
        <v>8</v>
      </c>
      <c r="C11" s="70" t="s">
        <v>5890</v>
      </c>
      <c r="D11" s="70" t="s">
        <v>5891</v>
      </c>
      <c r="E11" s="70" t="s">
        <v>5892</v>
      </c>
      <c r="F11" s="68" t="s">
        <v>5893</v>
      </c>
      <c r="G11" s="66" t="s">
        <v>794</v>
      </c>
      <c r="H11" s="66" t="s">
        <v>154</v>
      </c>
      <c r="I11" s="71" t="s">
        <v>155</v>
      </c>
    </row>
    <row r="12" ht="11.25" customHeight="1">
      <c r="A12" s="95" t="s">
        <v>51</v>
      </c>
      <c r="B12" s="81" t="s">
        <v>52</v>
      </c>
      <c r="C12" s="81" t="s">
        <v>5894</v>
      </c>
      <c r="D12" s="94"/>
      <c r="E12" s="149" t="s">
        <v>5895</v>
      </c>
      <c r="F12" s="250" t="s">
        <v>5896</v>
      </c>
      <c r="G12" s="413">
        <v>200.0</v>
      </c>
      <c r="H12" s="413">
        <v>200.0</v>
      </c>
      <c r="I12" s="100" t="s">
        <v>51</v>
      </c>
      <c r="J12" s="97"/>
      <c r="K12" s="166"/>
      <c r="L12" s="166"/>
      <c r="M12" s="166"/>
      <c r="N12" s="166"/>
      <c r="O12" s="166"/>
      <c r="P12" s="166"/>
      <c r="Q12" s="166"/>
      <c r="R12" s="166"/>
      <c r="S12" s="166"/>
      <c r="T12" s="166"/>
      <c r="U12" s="166"/>
      <c r="V12" s="166"/>
      <c r="W12" s="166"/>
      <c r="X12" s="166"/>
      <c r="Y12" s="166"/>
      <c r="Z12" s="166"/>
    </row>
    <row r="13" ht="11.25" customHeight="1">
      <c r="A13" s="95" t="s">
        <v>56</v>
      </c>
      <c r="B13" s="81" t="s">
        <v>52</v>
      </c>
      <c r="C13" s="81" t="s">
        <v>5897</v>
      </c>
      <c r="D13" s="94"/>
      <c r="E13" s="149" t="s">
        <v>5898</v>
      </c>
      <c r="F13" s="250" t="s">
        <v>5899</v>
      </c>
      <c r="G13" s="413">
        <v>100.0</v>
      </c>
      <c r="H13" s="413">
        <v>100.0</v>
      </c>
      <c r="I13" s="100" t="s">
        <v>56</v>
      </c>
      <c r="J13" s="97"/>
      <c r="K13" s="166"/>
      <c r="L13" s="166"/>
      <c r="M13" s="166"/>
      <c r="N13" s="166"/>
      <c r="O13" s="166"/>
      <c r="P13" s="166"/>
      <c r="Q13" s="166"/>
      <c r="R13" s="166"/>
      <c r="S13" s="166"/>
      <c r="T13" s="166"/>
      <c r="U13" s="166"/>
      <c r="V13" s="166"/>
      <c r="W13" s="166"/>
      <c r="X13" s="166"/>
      <c r="Y13" s="166"/>
      <c r="Z13" s="166"/>
    </row>
    <row r="14" ht="11.25" customHeight="1">
      <c r="A14" s="95" t="s">
        <v>59</v>
      </c>
      <c r="B14" s="81" t="s">
        <v>52</v>
      </c>
      <c r="C14" s="81" t="s">
        <v>5900</v>
      </c>
      <c r="D14" s="94"/>
      <c r="E14" s="149" t="s">
        <v>5901</v>
      </c>
      <c r="F14" s="250" t="s">
        <v>5902</v>
      </c>
      <c r="G14" s="413">
        <v>100.0</v>
      </c>
      <c r="H14" s="413">
        <v>100.0</v>
      </c>
      <c r="I14" s="100" t="s">
        <v>59</v>
      </c>
      <c r="J14" s="97"/>
      <c r="K14" s="166"/>
      <c r="L14" s="166"/>
      <c r="M14" s="166"/>
      <c r="N14" s="166"/>
      <c r="O14" s="166"/>
      <c r="P14" s="166"/>
      <c r="Q14" s="166"/>
      <c r="R14" s="166"/>
      <c r="S14" s="166"/>
      <c r="T14" s="166"/>
      <c r="U14" s="166"/>
      <c r="V14" s="166"/>
      <c r="W14" s="166"/>
      <c r="X14" s="166"/>
      <c r="Y14" s="166"/>
      <c r="Z14" s="166"/>
    </row>
    <row r="15" ht="11.25" customHeight="1">
      <c r="A15" s="171" t="s">
        <v>3742</v>
      </c>
      <c r="B15" s="172" t="s">
        <v>52</v>
      </c>
      <c r="C15" s="172" t="s">
        <v>5903</v>
      </c>
      <c r="D15" s="173"/>
      <c r="E15" s="514"/>
      <c r="F15" s="507" t="s">
        <v>5904</v>
      </c>
      <c r="G15" s="413">
        <v>100.0</v>
      </c>
      <c r="H15" s="413">
        <v>100.0</v>
      </c>
      <c r="I15" s="354" t="s">
        <v>3742</v>
      </c>
      <c r="J15" s="97"/>
      <c r="K15" s="166"/>
      <c r="L15" s="166"/>
      <c r="M15" s="166"/>
      <c r="N15" s="166"/>
      <c r="O15" s="166"/>
      <c r="P15" s="166"/>
      <c r="Q15" s="166"/>
      <c r="R15" s="166"/>
      <c r="S15" s="166"/>
      <c r="T15" s="166"/>
      <c r="U15" s="166"/>
      <c r="V15" s="166"/>
      <c r="W15" s="166"/>
      <c r="X15" s="166"/>
      <c r="Y15" s="166"/>
      <c r="Z15" s="166"/>
    </row>
    <row r="16" ht="11.25" customHeight="1">
      <c r="A16" s="171" t="s">
        <v>3742</v>
      </c>
      <c r="B16" s="172" t="s">
        <v>52</v>
      </c>
      <c r="C16" s="172" t="s">
        <v>5905</v>
      </c>
      <c r="D16" s="173"/>
      <c r="E16" s="730"/>
      <c r="F16" s="507" t="s">
        <v>5906</v>
      </c>
      <c r="G16" s="413">
        <v>100.0</v>
      </c>
      <c r="H16" s="413">
        <v>100.0</v>
      </c>
      <c r="I16" s="731" t="s">
        <v>3742</v>
      </c>
      <c r="J16" s="97"/>
      <c r="K16" s="166"/>
      <c r="L16" s="166"/>
      <c r="M16" s="166"/>
      <c r="N16" s="166"/>
      <c r="O16" s="166"/>
      <c r="P16" s="166"/>
      <c r="Q16" s="166"/>
      <c r="R16" s="166"/>
      <c r="S16" s="166"/>
      <c r="T16" s="166"/>
      <c r="U16" s="166"/>
      <c r="V16" s="166"/>
      <c r="W16" s="166"/>
      <c r="X16" s="166"/>
      <c r="Y16" s="166"/>
      <c r="Z16" s="166"/>
    </row>
    <row r="17" ht="11.25" customHeight="1">
      <c r="A17" s="171" t="s">
        <v>71</v>
      </c>
      <c r="B17" s="172" t="s">
        <v>52</v>
      </c>
      <c r="C17" s="172" t="s">
        <v>5907</v>
      </c>
      <c r="D17" s="173"/>
      <c r="E17" s="514" t="s">
        <v>5908</v>
      </c>
      <c r="F17" s="507" t="s">
        <v>5909</v>
      </c>
      <c r="G17" s="221">
        <v>300.0</v>
      </c>
      <c r="H17" s="227">
        <v>300.0</v>
      </c>
      <c r="I17" s="354" t="s">
        <v>71</v>
      </c>
      <c r="J17" s="97"/>
      <c r="K17" s="166"/>
      <c r="L17" s="166"/>
      <c r="M17" s="166"/>
      <c r="N17" s="166"/>
      <c r="O17" s="166"/>
      <c r="P17" s="166"/>
      <c r="Q17" s="166"/>
      <c r="R17" s="166"/>
      <c r="S17" s="166"/>
      <c r="T17" s="166"/>
      <c r="U17" s="166"/>
      <c r="V17" s="166"/>
      <c r="W17" s="166"/>
      <c r="X17" s="166"/>
      <c r="Y17" s="166"/>
      <c r="Z17" s="166"/>
    </row>
    <row r="18" ht="11.25" customHeight="1">
      <c r="A18" s="171" t="s">
        <v>71</v>
      </c>
      <c r="B18" s="172" t="s">
        <v>52</v>
      </c>
      <c r="C18" s="172" t="s">
        <v>5910</v>
      </c>
      <c r="D18" s="173"/>
      <c r="E18" s="514" t="s">
        <v>5908</v>
      </c>
      <c r="F18" s="507" t="s">
        <v>5911</v>
      </c>
      <c r="G18" s="221">
        <v>100.0</v>
      </c>
      <c r="H18" s="227">
        <v>100.0</v>
      </c>
      <c r="I18" s="354" t="s">
        <v>71</v>
      </c>
      <c r="J18" s="97"/>
      <c r="K18" s="166"/>
      <c r="L18" s="166"/>
      <c r="M18" s="166"/>
      <c r="N18" s="166"/>
      <c r="O18" s="166"/>
      <c r="P18" s="166"/>
      <c r="Q18" s="166"/>
      <c r="R18" s="166"/>
      <c r="S18" s="166"/>
      <c r="T18" s="166"/>
      <c r="U18" s="166"/>
      <c r="V18" s="166"/>
      <c r="W18" s="166"/>
      <c r="X18" s="166"/>
      <c r="Y18" s="166"/>
      <c r="Z18" s="166"/>
    </row>
    <row r="19" ht="11.25" customHeight="1">
      <c r="A19" s="100" t="s">
        <v>78</v>
      </c>
      <c r="B19" s="81" t="s">
        <v>52</v>
      </c>
      <c r="C19" s="81" t="s">
        <v>5907</v>
      </c>
      <c r="D19" s="94"/>
      <c r="E19" s="149" t="s">
        <v>5908</v>
      </c>
      <c r="F19" s="250" t="s">
        <v>5912</v>
      </c>
      <c r="G19" s="221">
        <v>100.0</v>
      </c>
      <c r="H19" s="227">
        <v>100.0</v>
      </c>
      <c r="I19" s="100" t="s">
        <v>78</v>
      </c>
      <c r="J19" s="97"/>
      <c r="K19" s="166"/>
      <c r="L19" s="166"/>
      <c r="M19" s="166"/>
      <c r="N19" s="166"/>
      <c r="O19" s="166"/>
      <c r="P19" s="166"/>
      <c r="Q19" s="166"/>
      <c r="R19" s="166"/>
      <c r="S19" s="166"/>
      <c r="T19" s="166"/>
      <c r="U19" s="166"/>
      <c r="V19" s="166"/>
      <c r="W19" s="166"/>
      <c r="X19" s="166"/>
      <c r="Y19" s="166"/>
      <c r="Z19" s="166"/>
    </row>
    <row r="20" ht="11.25" customHeight="1">
      <c r="A20" s="100" t="s">
        <v>78</v>
      </c>
      <c r="B20" s="81" t="s">
        <v>52</v>
      </c>
      <c r="C20" s="81" t="s">
        <v>5910</v>
      </c>
      <c r="D20" s="94"/>
      <c r="E20" s="149" t="s">
        <v>5908</v>
      </c>
      <c r="F20" s="250" t="s">
        <v>5911</v>
      </c>
      <c r="G20" s="221">
        <v>100.0</v>
      </c>
      <c r="H20" s="227">
        <v>100.0</v>
      </c>
      <c r="I20" s="100" t="s">
        <v>78</v>
      </c>
      <c r="J20" s="97"/>
      <c r="K20" s="166"/>
      <c r="L20" s="166"/>
      <c r="M20" s="166"/>
      <c r="N20" s="166"/>
      <c r="O20" s="166"/>
      <c r="P20" s="166"/>
      <c r="Q20" s="166"/>
      <c r="R20" s="166"/>
      <c r="S20" s="166"/>
      <c r="T20" s="166"/>
      <c r="U20" s="166"/>
      <c r="V20" s="166"/>
      <c r="W20" s="166"/>
      <c r="X20" s="166"/>
      <c r="Y20" s="166"/>
      <c r="Z20" s="166"/>
    </row>
    <row r="21" ht="11.25" customHeight="1">
      <c r="A21" s="100" t="s">
        <v>5053</v>
      </c>
      <c r="B21" s="81" t="s">
        <v>89</v>
      </c>
      <c r="C21" s="81" t="s">
        <v>5913</v>
      </c>
      <c r="D21" s="94"/>
      <c r="E21" s="149" t="s">
        <v>5914</v>
      </c>
      <c r="F21" s="250" t="s">
        <v>5915</v>
      </c>
      <c r="G21" s="413"/>
      <c r="H21" s="413">
        <v>60.0</v>
      </c>
      <c r="I21" s="100" t="s">
        <v>5053</v>
      </c>
      <c r="J21" s="97"/>
      <c r="K21" s="166"/>
      <c r="L21" s="166"/>
      <c r="M21" s="166"/>
      <c r="N21" s="166"/>
      <c r="O21" s="166"/>
      <c r="P21" s="166"/>
      <c r="Q21" s="166"/>
      <c r="R21" s="166"/>
      <c r="S21" s="166"/>
      <c r="T21" s="166"/>
      <c r="U21" s="166"/>
      <c r="V21" s="166"/>
      <c r="W21" s="166"/>
      <c r="X21" s="166"/>
      <c r="Y21" s="166"/>
      <c r="Z21" s="166"/>
    </row>
    <row r="22" ht="11.25" customHeight="1">
      <c r="A22" s="95" t="s">
        <v>96</v>
      </c>
      <c r="B22" s="81" t="s">
        <v>89</v>
      </c>
      <c r="C22" s="81" t="s">
        <v>5894</v>
      </c>
      <c r="D22" s="94"/>
      <c r="E22" s="149" t="s">
        <v>5916</v>
      </c>
      <c r="F22" s="250" t="s">
        <v>5917</v>
      </c>
      <c r="G22" s="413"/>
      <c r="H22" s="413">
        <v>20.0</v>
      </c>
      <c r="I22" s="95" t="s">
        <v>96</v>
      </c>
      <c r="J22" s="97"/>
      <c r="K22" s="166"/>
      <c r="L22" s="166"/>
      <c r="M22" s="166"/>
      <c r="N22" s="166"/>
      <c r="O22" s="166"/>
      <c r="P22" s="166"/>
      <c r="Q22" s="166"/>
      <c r="R22" s="166"/>
      <c r="S22" s="166"/>
      <c r="T22" s="166"/>
      <c r="U22" s="166"/>
      <c r="V22" s="166"/>
      <c r="W22" s="166"/>
      <c r="X22" s="166"/>
      <c r="Y22" s="166"/>
      <c r="Z22" s="166"/>
    </row>
    <row r="23" ht="11.25" customHeight="1">
      <c r="A23" s="190" t="s">
        <v>97</v>
      </c>
      <c r="B23" s="542" t="s">
        <v>89</v>
      </c>
      <c r="C23" s="732" t="s">
        <v>5918</v>
      </c>
      <c r="D23" s="733" t="s">
        <v>5914</v>
      </c>
      <c r="E23" s="733" t="s">
        <v>5919</v>
      </c>
      <c r="F23" s="734" t="s">
        <v>5915</v>
      </c>
      <c r="G23" s="735" t="s">
        <v>5920</v>
      </c>
      <c r="H23" s="285">
        <v>20.0</v>
      </c>
      <c r="I23" s="190" t="s">
        <v>97</v>
      </c>
      <c r="J23" s="97"/>
      <c r="K23" s="166"/>
      <c r="L23" s="166"/>
      <c r="M23" s="166"/>
      <c r="N23" s="166"/>
      <c r="O23" s="166"/>
      <c r="P23" s="166"/>
      <c r="Q23" s="166"/>
      <c r="R23" s="166"/>
      <c r="S23" s="166"/>
      <c r="T23" s="166"/>
      <c r="U23" s="166"/>
      <c r="V23" s="166"/>
      <c r="W23" s="166"/>
      <c r="X23" s="166"/>
      <c r="Y23" s="166"/>
      <c r="Z23" s="166"/>
    </row>
    <row r="24" ht="11.25" customHeight="1">
      <c r="A24" s="171" t="s">
        <v>5117</v>
      </c>
      <c r="B24" s="172" t="s">
        <v>89</v>
      </c>
      <c r="C24" s="172" t="s">
        <v>5913</v>
      </c>
      <c r="D24" s="173"/>
      <c r="E24" s="514" t="s">
        <v>5921</v>
      </c>
      <c r="F24" s="507" t="s">
        <v>5915</v>
      </c>
      <c r="G24" s="413">
        <v>300.0</v>
      </c>
      <c r="H24" s="413">
        <v>180.0</v>
      </c>
      <c r="I24" s="171" t="s">
        <v>5117</v>
      </c>
      <c r="J24" s="97"/>
      <c r="K24" s="166"/>
      <c r="L24" s="166"/>
      <c r="M24" s="166"/>
      <c r="N24" s="166"/>
      <c r="O24" s="166"/>
      <c r="P24" s="166"/>
      <c r="Q24" s="166"/>
      <c r="R24" s="166"/>
      <c r="S24" s="166"/>
      <c r="T24" s="166"/>
      <c r="U24" s="166"/>
      <c r="V24" s="166"/>
      <c r="W24" s="166"/>
      <c r="X24" s="166"/>
      <c r="Y24" s="166"/>
      <c r="Z24" s="166"/>
    </row>
    <row r="25" ht="11.25" customHeight="1">
      <c r="A25" s="388" t="s">
        <v>100</v>
      </c>
      <c r="B25" s="390" t="s">
        <v>89</v>
      </c>
      <c r="C25" s="390" t="s">
        <v>5913</v>
      </c>
      <c r="D25" s="392"/>
      <c r="E25" s="736" t="s">
        <v>5117</v>
      </c>
      <c r="F25" s="737" t="s">
        <v>5915</v>
      </c>
      <c r="G25" s="587">
        <v>300.0</v>
      </c>
      <c r="H25" s="587">
        <v>20.0</v>
      </c>
      <c r="I25" s="388" t="s">
        <v>100</v>
      </c>
      <c r="J25" s="97"/>
      <c r="K25" s="166"/>
      <c r="L25" s="166"/>
      <c r="M25" s="166"/>
      <c r="N25" s="166"/>
      <c r="O25" s="166"/>
      <c r="P25" s="166"/>
      <c r="Q25" s="166"/>
      <c r="R25" s="166"/>
      <c r="S25" s="166"/>
      <c r="T25" s="166"/>
      <c r="U25" s="166"/>
      <c r="V25" s="166"/>
      <c r="W25" s="166"/>
      <c r="X25" s="166"/>
      <c r="Y25" s="166"/>
      <c r="Z25" s="166"/>
    </row>
    <row r="26" ht="11.25" customHeight="1">
      <c r="A26" s="95" t="s">
        <v>105</v>
      </c>
      <c r="B26" s="81" t="s">
        <v>89</v>
      </c>
      <c r="C26" s="81" t="s">
        <v>5910</v>
      </c>
      <c r="D26" s="94" t="s">
        <v>5922</v>
      </c>
      <c r="E26" s="149" t="s">
        <v>5923</v>
      </c>
      <c r="F26" s="250" t="s">
        <v>5924</v>
      </c>
      <c r="G26" s="413" t="s">
        <v>5925</v>
      </c>
      <c r="H26" s="413">
        <v>100.0</v>
      </c>
      <c r="I26" s="95" t="s">
        <v>105</v>
      </c>
      <c r="J26" s="97"/>
      <c r="K26" s="166"/>
      <c r="L26" s="166"/>
      <c r="M26" s="166"/>
      <c r="N26" s="166"/>
      <c r="O26" s="166"/>
      <c r="P26" s="166"/>
      <c r="Q26" s="166"/>
      <c r="R26" s="166"/>
      <c r="S26" s="166"/>
      <c r="T26" s="166"/>
      <c r="U26" s="166"/>
      <c r="V26" s="166"/>
      <c r="W26" s="166"/>
      <c r="X26" s="166"/>
      <c r="Y26" s="166"/>
      <c r="Z26" s="166"/>
    </row>
    <row r="27" ht="11.25" customHeight="1">
      <c r="A27" s="731" t="s">
        <v>112</v>
      </c>
      <c r="B27" s="390" t="s">
        <v>89</v>
      </c>
      <c r="C27" s="390" t="s">
        <v>5926</v>
      </c>
      <c r="D27" s="392"/>
      <c r="E27" s="736" t="s">
        <v>5927</v>
      </c>
      <c r="F27" s="737" t="s">
        <v>5928</v>
      </c>
      <c r="G27" s="587">
        <v>150.0</v>
      </c>
      <c r="H27" s="587">
        <v>150.0</v>
      </c>
      <c r="I27" s="731" t="s">
        <v>112</v>
      </c>
      <c r="J27" s="97"/>
      <c r="K27" s="166"/>
      <c r="L27" s="166"/>
      <c r="M27" s="166"/>
      <c r="N27" s="166"/>
      <c r="O27" s="166"/>
      <c r="P27" s="166"/>
      <c r="Q27" s="166"/>
      <c r="R27" s="166"/>
      <c r="S27" s="166"/>
      <c r="T27" s="166"/>
      <c r="U27" s="166"/>
      <c r="V27" s="166"/>
      <c r="W27" s="166"/>
      <c r="X27" s="166"/>
      <c r="Y27" s="166"/>
      <c r="Z27" s="166"/>
    </row>
    <row r="28" ht="11.25" customHeight="1">
      <c r="A28" s="171" t="s">
        <v>114</v>
      </c>
      <c r="B28" s="172" t="s">
        <v>89</v>
      </c>
      <c r="C28" s="172" t="s">
        <v>5929</v>
      </c>
      <c r="D28" s="173" t="s">
        <v>5922</v>
      </c>
      <c r="E28" s="514" t="s">
        <v>5923</v>
      </c>
      <c r="F28" s="507" t="s">
        <v>5930</v>
      </c>
      <c r="G28" s="413">
        <v>100.0</v>
      </c>
      <c r="H28" s="413">
        <v>100.0</v>
      </c>
      <c r="I28" s="171" t="s">
        <v>114</v>
      </c>
      <c r="J28" s="97"/>
      <c r="K28" s="166"/>
      <c r="L28" s="166"/>
      <c r="M28" s="166"/>
      <c r="N28" s="166"/>
      <c r="O28" s="166"/>
      <c r="P28" s="166"/>
      <c r="Q28" s="166"/>
      <c r="R28" s="166"/>
      <c r="S28" s="166"/>
      <c r="T28" s="166"/>
      <c r="U28" s="166"/>
      <c r="V28" s="166"/>
      <c r="W28" s="166"/>
      <c r="X28" s="166"/>
      <c r="Y28" s="166"/>
      <c r="Z28" s="166"/>
    </row>
    <row r="29" ht="11.25" customHeight="1">
      <c r="A29" s="354"/>
      <c r="B29" s="172"/>
      <c r="C29" s="172"/>
      <c r="D29" s="173"/>
      <c r="E29" s="514"/>
      <c r="F29" s="738"/>
      <c r="G29" s="92"/>
      <c r="H29" s="92"/>
      <c r="I29" s="354"/>
      <c r="J29" s="97"/>
      <c r="K29" s="166"/>
      <c r="L29" s="166"/>
      <c r="M29" s="166"/>
      <c r="N29" s="166"/>
      <c r="O29" s="166"/>
      <c r="P29" s="166"/>
      <c r="Q29" s="166"/>
      <c r="R29" s="166"/>
      <c r="S29" s="166"/>
      <c r="T29" s="166"/>
      <c r="U29" s="166"/>
      <c r="V29" s="166"/>
      <c r="W29" s="166"/>
      <c r="X29" s="166"/>
      <c r="Y29" s="166"/>
      <c r="Z29" s="166"/>
    </row>
    <row r="30" ht="11.25" customHeight="1">
      <c r="A30" s="354"/>
      <c r="B30" s="172"/>
      <c r="C30" s="172"/>
      <c r="D30" s="173"/>
      <c r="E30" s="514"/>
      <c r="F30" s="738"/>
      <c r="G30" s="92"/>
      <c r="H30" s="92"/>
      <c r="I30" s="354"/>
      <c r="J30" s="97"/>
      <c r="K30" s="166"/>
      <c r="L30" s="166"/>
      <c r="M30" s="166"/>
      <c r="N30" s="166"/>
      <c r="O30" s="166"/>
      <c r="P30" s="166"/>
      <c r="Q30" s="166"/>
      <c r="R30" s="166"/>
      <c r="S30" s="166"/>
      <c r="T30" s="166"/>
      <c r="U30" s="166"/>
      <c r="V30" s="166"/>
      <c r="W30" s="166"/>
      <c r="X30" s="166"/>
      <c r="Y30" s="166"/>
      <c r="Z30" s="166"/>
    </row>
    <row r="31" ht="11.25" customHeight="1">
      <c r="A31" s="95"/>
      <c r="B31" s="81"/>
      <c r="C31" s="81"/>
      <c r="D31" s="94"/>
      <c r="E31" s="739"/>
      <c r="F31" s="365"/>
      <c r="G31" s="92"/>
      <c r="H31" s="92"/>
      <c r="I31" s="92"/>
      <c r="J31" s="97"/>
      <c r="K31" s="166"/>
      <c r="L31" s="166"/>
      <c r="M31" s="166"/>
      <c r="N31" s="166"/>
      <c r="O31" s="166"/>
      <c r="P31" s="166"/>
      <c r="Q31" s="166"/>
      <c r="R31" s="166"/>
      <c r="S31" s="166"/>
      <c r="T31" s="166"/>
      <c r="U31" s="166"/>
      <c r="V31" s="166"/>
      <c r="W31" s="166"/>
      <c r="X31" s="166"/>
      <c r="Y31" s="166"/>
      <c r="Z31" s="166"/>
    </row>
    <row r="32" ht="11.25" customHeight="1">
      <c r="A32" s="276"/>
      <c r="B32" s="266"/>
      <c r="C32" s="266"/>
      <c r="D32" s="274"/>
      <c r="E32" s="740"/>
      <c r="F32" s="741"/>
      <c r="G32" s="273"/>
      <c r="H32" s="658"/>
      <c r="I32" s="273"/>
      <c r="J32" s="97"/>
      <c r="K32" s="166"/>
      <c r="L32" s="166"/>
      <c r="M32" s="166"/>
      <c r="N32" s="166"/>
      <c r="O32" s="166"/>
      <c r="P32" s="166"/>
      <c r="Q32" s="166"/>
      <c r="R32" s="166"/>
      <c r="S32" s="166"/>
      <c r="T32" s="166"/>
      <c r="U32" s="166"/>
      <c r="V32" s="166"/>
      <c r="W32" s="166"/>
      <c r="X32" s="166"/>
      <c r="Y32" s="166"/>
      <c r="Z32" s="166"/>
    </row>
    <row r="33" ht="11.25" customHeight="1">
      <c r="A33" s="177" t="s">
        <v>118</v>
      </c>
      <c r="B33" s="156"/>
      <c r="C33" s="156"/>
      <c r="D33" s="156"/>
      <c r="E33" s="59"/>
      <c r="F33" s="166"/>
      <c r="G33" s="166"/>
      <c r="H33" s="512">
        <f>SUM(H12:H32)</f>
        <v>1850</v>
      </c>
      <c r="I33" s="166"/>
      <c r="J33" s="166"/>
      <c r="K33" s="166"/>
      <c r="L33" s="166"/>
      <c r="M33" s="166"/>
      <c r="N33" s="166"/>
      <c r="O33" s="166"/>
      <c r="P33" s="166"/>
      <c r="Q33" s="166"/>
      <c r="R33" s="166"/>
      <c r="S33" s="166"/>
      <c r="T33" s="166"/>
      <c r="U33" s="166"/>
      <c r="V33" s="166"/>
      <c r="W33" s="166"/>
      <c r="X33" s="166"/>
      <c r="Y33" s="166"/>
      <c r="Z33" s="166"/>
    </row>
    <row r="34" ht="11.25" customHeight="1">
      <c r="A34" s="155"/>
      <c r="B34" s="156"/>
      <c r="C34" s="156"/>
      <c r="D34" s="156"/>
      <c r="E34" s="1"/>
      <c r="F34" s="1"/>
      <c r="G34" s="166"/>
      <c r="H34" s="166"/>
      <c r="I34" s="166"/>
      <c r="J34" s="166"/>
      <c r="K34" s="166"/>
      <c r="L34" s="166"/>
      <c r="M34" s="166"/>
      <c r="N34" s="166"/>
      <c r="O34" s="166"/>
      <c r="P34" s="166"/>
      <c r="Q34" s="166"/>
      <c r="R34" s="166"/>
      <c r="S34" s="166"/>
      <c r="T34" s="166"/>
      <c r="U34" s="166"/>
      <c r="V34" s="166"/>
      <c r="W34" s="166"/>
      <c r="X34" s="166"/>
      <c r="Y34" s="166"/>
      <c r="Z34" s="166"/>
    </row>
    <row r="35" ht="11.25" customHeight="1">
      <c r="A35" s="513" t="s">
        <v>742</v>
      </c>
      <c r="B35" s="154"/>
      <c r="C35" s="154"/>
      <c r="D35" s="154"/>
      <c r="E35" s="154"/>
      <c r="F35" s="154"/>
      <c r="G35" s="166"/>
      <c r="H35" s="166"/>
      <c r="I35" s="166"/>
      <c r="J35" s="166"/>
      <c r="K35" s="166"/>
      <c r="L35" s="166"/>
      <c r="M35" s="166"/>
      <c r="N35" s="166"/>
      <c r="O35" s="166"/>
      <c r="P35" s="166"/>
      <c r="Q35" s="166"/>
      <c r="R35" s="166"/>
      <c r="S35" s="166"/>
      <c r="T35" s="166"/>
      <c r="U35" s="166"/>
      <c r="V35" s="166"/>
      <c r="W35" s="166"/>
      <c r="X35" s="166"/>
      <c r="Y35" s="166"/>
      <c r="Z35" s="166"/>
    </row>
    <row r="36" ht="15.75" customHeight="1">
      <c r="A36" s="155"/>
      <c r="B36" s="156"/>
      <c r="C36" s="156"/>
      <c r="D36" s="156"/>
      <c r="E36" s="1"/>
      <c r="F36" s="1"/>
    </row>
    <row r="37" ht="15.75" customHeight="1">
      <c r="A37" s="155"/>
      <c r="B37" s="156"/>
      <c r="C37" s="156"/>
      <c r="D37" s="156"/>
      <c r="E37" s="1"/>
      <c r="F37" s="1"/>
    </row>
    <row r="38" ht="15.75" customHeight="1">
      <c r="A38" s="155"/>
      <c r="B38" s="156"/>
      <c r="C38" s="156"/>
      <c r="D38" s="156"/>
      <c r="E38" s="1"/>
      <c r="F38" s="1"/>
    </row>
    <row r="39" ht="15.75" customHeight="1">
      <c r="A39" s="155"/>
      <c r="B39" s="156"/>
      <c r="C39" s="156"/>
      <c r="D39" s="156"/>
      <c r="E39" s="1"/>
      <c r="F39" s="1"/>
    </row>
    <row r="40" ht="15.75" customHeight="1">
      <c r="A40" s="155"/>
      <c r="B40" s="156"/>
      <c r="C40" s="156"/>
      <c r="D40" s="156"/>
      <c r="E40" s="1"/>
      <c r="F40" s="1"/>
    </row>
    <row r="41" ht="15.75" customHeight="1">
      <c r="A41" s="155"/>
      <c r="B41" s="156"/>
      <c r="C41" s="156"/>
      <c r="D41" s="156"/>
      <c r="E41" s="1"/>
      <c r="F41" s="1"/>
    </row>
    <row r="42" ht="15.75" customHeight="1">
      <c r="A42" s="155"/>
      <c r="B42" s="156"/>
      <c r="C42" s="156"/>
      <c r="D42" s="156"/>
      <c r="E42" s="1"/>
      <c r="F42" s="1"/>
    </row>
    <row r="43" ht="15.75" customHeight="1">
      <c r="A43" s="155"/>
      <c r="B43" s="156"/>
      <c r="C43" s="156"/>
      <c r="D43" s="156"/>
      <c r="E43" s="1"/>
      <c r="F43" s="1"/>
    </row>
    <row r="44" ht="15.75" customHeight="1">
      <c r="A44" s="155"/>
      <c r="B44" s="156"/>
      <c r="C44" s="156"/>
      <c r="D44" s="156"/>
      <c r="E44" s="1"/>
      <c r="F44" s="1"/>
    </row>
    <row r="45" ht="15.75" customHeight="1">
      <c r="A45" s="155"/>
      <c r="B45" s="156"/>
      <c r="C45" s="156"/>
      <c r="D45" s="156"/>
      <c r="E45" s="1"/>
      <c r="F45" s="1"/>
    </row>
    <row r="46" ht="15.75" customHeight="1">
      <c r="A46" s="155"/>
      <c r="B46" s="156"/>
      <c r="C46" s="156"/>
      <c r="D46" s="156"/>
      <c r="E46" s="1"/>
      <c r="F46" s="1"/>
    </row>
    <row r="47" ht="15.75" customHeight="1">
      <c r="A47" s="155"/>
      <c r="B47" s="156"/>
      <c r="C47" s="156"/>
      <c r="D47" s="156"/>
      <c r="E47" s="1"/>
      <c r="F47" s="1"/>
    </row>
    <row r="48" ht="15.75" customHeight="1">
      <c r="A48" s="155"/>
      <c r="B48" s="156"/>
      <c r="C48" s="156"/>
      <c r="D48" s="156"/>
      <c r="E48" s="1"/>
      <c r="F48" s="1"/>
    </row>
    <row r="49" ht="15.75" customHeight="1">
      <c r="A49" s="155"/>
      <c r="B49" s="156"/>
      <c r="C49" s="156"/>
      <c r="D49" s="156"/>
      <c r="E49" s="1"/>
      <c r="F49" s="1"/>
    </row>
    <row r="50" ht="15.75" customHeight="1">
      <c r="A50" s="155"/>
      <c r="B50" s="156"/>
      <c r="C50" s="156"/>
      <c r="D50" s="156"/>
      <c r="E50" s="1"/>
      <c r="F50" s="1"/>
    </row>
    <row r="51" ht="15.75" customHeight="1">
      <c r="A51" s="155"/>
      <c r="B51" s="156"/>
      <c r="C51" s="156"/>
      <c r="D51" s="156"/>
      <c r="E51" s="1"/>
      <c r="F51" s="1"/>
    </row>
    <row r="52" ht="15.75" customHeight="1">
      <c r="A52" s="155"/>
      <c r="B52" s="156"/>
      <c r="C52" s="156"/>
      <c r="D52" s="156"/>
      <c r="E52" s="1"/>
      <c r="F52" s="1"/>
    </row>
    <row r="53" ht="15.75" customHeight="1">
      <c r="A53" s="155"/>
      <c r="B53" s="156"/>
      <c r="C53" s="156"/>
      <c r="D53" s="156"/>
      <c r="E53" s="1"/>
      <c r="F53" s="1"/>
    </row>
    <row r="54" ht="15.75" customHeight="1">
      <c r="A54" s="155"/>
      <c r="B54" s="156"/>
      <c r="C54" s="156"/>
      <c r="D54" s="156"/>
      <c r="E54" s="1"/>
      <c r="F54" s="1"/>
    </row>
    <row r="55" ht="15.75" customHeight="1">
      <c r="A55" s="155"/>
      <c r="B55" s="156"/>
      <c r="C55" s="156"/>
      <c r="D55" s="156"/>
      <c r="E55" s="1"/>
      <c r="F55" s="1"/>
    </row>
    <row r="56" ht="15.75" customHeight="1">
      <c r="A56" s="155"/>
      <c r="B56" s="156"/>
      <c r="C56" s="156"/>
      <c r="D56" s="156"/>
      <c r="E56" s="1"/>
      <c r="F56" s="1"/>
    </row>
    <row r="57" ht="15.75" customHeight="1">
      <c r="A57" s="155"/>
      <c r="B57" s="156"/>
      <c r="C57" s="156"/>
      <c r="D57" s="156"/>
      <c r="E57" s="1"/>
      <c r="F57" s="1"/>
    </row>
    <row r="58" ht="15.75" customHeight="1">
      <c r="A58" s="155"/>
      <c r="B58" s="156"/>
      <c r="C58" s="156"/>
      <c r="D58" s="156"/>
      <c r="E58" s="1"/>
      <c r="F58" s="1"/>
    </row>
    <row r="59" ht="15.75" customHeight="1">
      <c r="A59" s="155"/>
      <c r="B59" s="156"/>
      <c r="C59" s="156"/>
      <c r="D59" s="156"/>
      <c r="E59" s="1"/>
      <c r="F59" s="1"/>
    </row>
    <row r="60" ht="15.75" customHeight="1">
      <c r="A60" s="155"/>
      <c r="B60" s="156"/>
      <c r="C60" s="156"/>
      <c r="D60" s="156"/>
      <c r="E60" s="1"/>
      <c r="F60" s="1"/>
    </row>
    <row r="61" ht="15.75" customHeight="1">
      <c r="A61" s="155"/>
      <c r="B61" s="156"/>
      <c r="C61" s="156"/>
      <c r="D61" s="156"/>
      <c r="E61" s="1"/>
      <c r="F61" s="1"/>
    </row>
    <row r="62" ht="15.75" customHeight="1">
      <c r="A62" s="155"/>
      <c r="B62" s="156"/>
      <c r="C62" s="156"/>
      <c r="D62" s="156"/>
      <c r="E62" s="1"/>
      <c r="F62" s="1"/>
    </row>
    <row r="63" ht="15.75" customHeight="1">
      <c r="A63" s="155"/>
      <c r="B63" s="156"/>
      <c r="C63" s="156"/>
      <c r="D63" s="156"/>
      <c r="E63" s="1"/>
      <c r="F63" s="1"/>
    </row>
    <row r="64" ht="15.75" customHeight="1">
      <c r="A64" s="155"/>
      <c r="B64" s="156"/>
      <c r="C64" s="156"/>
      <c r="D64" s="156"/>
      <c r="E64" s="1"/>
      <c r="F64" s="1"/>
    </row>
    <row r="65" ht="15.75" customHeight="1">
      <c r="A65" s="155"/>
      <c r="B65" s="156"/>
      <c r="C65" s="156"/>
      <c r="D65" s="156"/>
      <c r="E65" s="1"/>
      <c r="F65" s="1"/>
    </row>
    <row r="66" ht="15.75" customHeight="1">
      <c r="A66" s="155"/>
      <c r="B66" s="156"/>
      <c r="C66" s="156"/>
      <c r="D66" s="156"/>
      <c r="E66" s="1"/>
      <c r="F66" s="1"/>
    </row>
    <row r="67" ht="15.75" customHeight="1">
      <c r="A67" s="155"/>
      <c r="B67" s="156"/>
      <c r="C67" s="156"/>
      <c r="D67" s="156"/>
      <c r="E67" s="1"/>
      <c r="F67" s="1"/>
    </row>
    <row r="68" ht="15.75" customHeight="1">
      <c r="A68" s="155"/>
      <c r="B68" s="156"/>
      <c r="C68" s="156"/>
      <c r="D68" s="156"/>
      <c r="E68" s="1"/>
      <c r="F68" s="1"/>
    </row>
    <row r="69" ht="15.75" customHeight="1">
      <c r="A69" s="155"/>
      <c r="B69" s="156"/>
      <c r="C69" s="156"/>
      <c r="D69" s="156"/>
      <c r="E69" s="1"/>
      <c r="F69" s="1"/>
    </row>
    <row r="70" ht="15.75" customHeight="1">
      <c r="A70" s="155"/>
      <c r="B70" s="156"/>
      <c r="C70" s="156"/>
      <c r="D70" s="156"/>
      <c r="E70" s="1"/>
      <c r="F70" s="1"/>
    </row>
    <row r="71" ht="15.75" customHeight="1">
      <c r="A71" s="155"/>
      <c r="B71" s="156"/>
      <c r="C71" s="156"/>
      <c r="D71" s="156"/>
      <c r="E71" s="1"/>
      <c r="F71" s="1"/>
    </row>
    <row r="72" ht="15.75" customHeight="1">
      <c r="A72" s="155"/>
      <c r="B72" s="156"/>
      <c r="C72" s="156"/>
      <c r="D72" s="156"/>
      <c r="E72" s="1"/>
      <c r="F72" s="1"/>
    </row>
    <row r="73" ht="15.75" customHeight="1">
      <c r="A73" s="155"/>
      <c r="B73" s="156"/>
      <c r="C73" s="156"/>
      <c r="D73" s="156"/>
      <c r="E73" s="1"/>
      <c r="F73" s="1"/>
    </row>
    <row r="74" ht="15.75" customHeight="1">
      <c r="A74" s="155"/>
      <c r="B74" s="156"/>
      <c r="C74" s="156"/>
      <c r="D74" s="156"/>
      <c r="E74" s="1"/>
      <c r="F74" s="1"/>
    </row>
    <row r="75" ht="15.75" customHeight="1">
      <c r="A75" s="155"/>
      <c r="B75" s="156"/>
      <c r="C75" s="156"/>
      <c r="D75" s="156"/>
      <c r="E75" s="1"/>
      <c r="F75" s="1"/>
    </row>
    <row r="76" ht="15.75" customHeight="1">
      <c r="A76" s="155"/>
      <c r="B76" s="156"/>
      <c r="C76" s="156"/>
      <c r="D76" s="156"/>
      <c r="E76" s="1"/>
      <c r="F76" s="1"/>
    </row>
    <row r="77" ht="15.75" customHeight="1">
      <c r="A77" s="155"/>
      <c r="B77" s="156"/>
      <c r="C77" s="156"/>
      <c r="D77" s="156"/>
      <c r="E77" s="1"/>
      <c r="F77" s="1"/>
    </row>
    <row r="78" ht="15.75" customHeight="1">
      <c r="A78" s="155"/>
      <c r="B78" s="156"/>
      <c r="C78" s="156"/>
      <c r="D78" s="156"/>
      <c r="E78" s="1"/>
      <c r="F78" s="1"/>
    </row>
    <row r="79" ht="15.75" customHeight="1">
      <c r="A79" s="155"/>
      <c r="B79" s="156"/>
      <c r="C79" s="156"/>
      <c r="D79" s="156"/>
      <c r="E79" s="1"/>
      <c r="F79" s="1"/>
    </row>
    <row r="80" ht="15.75" customHeight="1">
      <c r="A80" s="155"/>
      <c r="B80" s="156"/>
      <c r="C80" s="156"/>
      <c r="D80" s="156"/>
      <c r="E80" s="1"/>
      <c r="F80" s="1"/>
    </row>
    <row r="81" ht="15.75" customHeight="1">
      <c r="A81" s="155"/>
      <c r="B81" s="156"/>
      <c r="C81" s="156"/>
      <c r="D81" s="156"/>
      <c r="E81" s="1"/>
      <c r="F81" s="1"/>
    </row>
    <row r="82" ht="15.75" customHeight="1">
      <c r="A82" s="155"/>
      <c r="B82" s="156"/>
      <c r="C82" s="156"/>
      <c r="D82" s="156"/>
      <c r="E82" s="1"/>
      <c r="F82" s="1"/>
    </row>
    <row r="83" ht="15.75" customHeight="1">
      <c r="A83" s="155"/>
      <c r="B83" s="156"/>
      <c r="C83" s="156"/>
      <c r="D83" s="156"/>
      <c r="E83" s="1"/>
      <c r="F83" s="1"/>
    </row>
    <row r="84" ht="15.75" customHeight="1">
      <c r="A84" s="155"/>
      <c r="B84" s="156"/>
      <c r="C84" s="156"/>
      <c r="D84" s="156"/>
      <c r="E84" s="1"/>
      <c r="F84" s="1"/>
    </row>
    <row r="85" ht="15.75" customHeight="1">
      <c r="A85" s="155"/>
      <c r="B85" s="156"/>
      <c r="C85" s="156"/>
      <c r="D85" s="156"/>
      <c r="E85" s="1"/>
      <c r="F85" s="1"/>
    </row>
    <row r="86" ht="15.75" customHeight="1">
      <c r="A86" s="155"/>
      <c r="B86" s="156"/>
      <c r="C86" s="156"/>
      <c r="D86" s="156"/>
      <c r="E86" s="1"/>
      <c r="F86" s="1"/>
    </row>
    <row r="87" ht="15.75" customHeight="1">
      <c r="A87" s="155"/>
      <c r="B87" s="156"/>
      <c r="C87" s="156"/>
      <c r="D87" s="156"/>
      <c r="E87" s="1"/>
      <c r="F87" s="1"/>
    </row>
    <row r="88" ht="15.75" customHeight="1">
      <c r="A88" s="155"/>
      <c r="B88" s="156"/>
      <c r="C88" s="156"/>
      <c r="D88" s="156"/>
      <c r="E88" s="1"/>
      <c r="F88" s="1"/>
    </row>
    <row r="89" ht="15.75" customHeight="1">
      <c r="A89" s="155"/>
      <c r="B89" s="156"/>
      <c r="C89" s="156"/>
      <c r="D89" s="156"/>
      <c r="E89" s="1"/>
      <c r="F89" s="1"/>
    </row>
    <row r="90" ht="15.75" customHeight="1">
      <c r="A90" s="155"/>
      <c r="B90" s="156"/>
      <c r="C90" s="156"/>
      <c r="D90" s="156"/>
      <c r="E90" s="1"/>
      <c r="F90" s="1"/>
    </row>
    <row r="91" ht="15.75" customHeight="1">
      <c r="A91" s="155"/>
      <c r="B91" s="156"/>
      <c r="C91" s="156"/>
      <c r="D91" s="156"/>
      <c r="E91" s="1"/>
      <c r="F91" s="1"/>
    </row>
    <row r="92" ht="15.75" customHeight="1">
      <c r="A92" s="155"/>
      <c r="B92" s="156"/>
      <c r="C92" s="156"/>
      <c r="D92" s="156"/>
      <c r="E92" s="1"/>
      <c r="F92" s="1"/>
    </row>
    <row r="93" ht="15.75" customHeight="1">
      <c r="A93" s="155"/>
      <c r="B93" s="156"/>
      <c r="C93" s="156"/>
      <c r="D93" s="156"/>
      <c r="E93" s="1"/>
      <c r="F93" s="1"/>
    </row>
    <row r="94" ht="15.75" customHeight="1">
      <c r="A94" s="155"/>
      <c r="B94" s="156"/>
      <c r="C94" s="156"/>
      <c r="D94" s="156"/>
      <c r="E94" s="1"/>
      <c r="F94" s="1"/>
    </row>
    <row r="95" ht="15.75" customHeight="1">
      <c r="A95" s="155"/>
      <c r="B95" s="156"/>
      <c r="C95" s="156"/>
      <c r="D95" s="156"/>
      <c r="E95" s="1"/>
      <c r="F95" s="1"/>
    </row>
    <row r="96" ht="15.75" customHeight="1">
      <c r="A96" s="155"/>
      <c r="B96" s="156"/>
      <c r="C96" s="156"/>
      <c r="D96" s="156"/>
      <c r="E96" s="1"/>
      <c r="F96" s="1"/>
    </row>
    <row r="97" ht="15.75" customHeight="1">
      <c r="A97" s="155"/>
      <c r="B97" s="156"/>
      <c r="C97" s="156"/>
      <c r="D97" s="156"/>
      <c r="E97" s="1"/>
      <c r="F97" s="1"/>
    </row>
    <row r="98" ht="15.75" customHeight="1">
      <c r="A98" s="155"/>
      <c r="B98" s="156"/>
      <c r="C98" s="156"/>
      <c r="D98" s="156"/>
      <c r="E98" s="1"/>
      <c r="F98" s="1"/>
    </row>
    <row r="99" ht="15.75" customHeight="1">
      <c r="A99" s="155"/>
      <c r="B99" s="156"/>
      <c r="C99" s="156"/>
      <c r="D99" s="156"/>
      <c r="E99" s="1"/>
      <c r="F99" s="1"/>
    </row>
    <row r="100" ht="15.75" customHeight="1">
      <c r="A100" s="155"/>
      <c r="B100" s="156"/>
      <c r="C100" s="156"/>
      <c r="D100" s="156"/>
      <c r="E100" s="1"/>
      <c r="F100" s="1"/>
    </row>
    <row r="101" ht="15.75" customHeight="1">
      <c r="A101" s="155"/>
      <c r="B101" s="156"/>
      <c r="C101" s="156"/>
      <c r="D101" s="156"/>
      <c r="E101" s="1"/>
      <c r="F101" s="1"/>
    </row>
    <row r="102" ht="15.75" customHeight="1">
      <c r="A102" s="155"/>
      <c r="B102" s="156"/>
      <c r="C102" s="156"/>
      <c r="D102" s="156"/>
      <c r="E102" s="1"/>
      <c r="F102" s="1"/>
    </row>
    <row r="103" ht="15.75" customHeight="1">
      <c r="A103" s="155"/>
      <c r="B103" s="156"/>
      <c r="C103" s="156"/>
      <c r="D103" s="156"/>
      <c r="E103" s="1"/>
      <c r="F103" s="1"/>
    </row>
    <row r="104" ht="15.75" customHeight="1">
      <c r="A104" s="155"/>
      <c r="B104" s="156"/>
      <c r="C104" s="156"/>
      <c r="D104" s="156"/>
      <c r="E104" s="1"/>
      <c r="F104" s="1"/>
    </row>
    <row r="105" ht="15.75" customHeight="1">
      <c r="A105" s="155"/>
      <c r="B105" s="156"/>
      <c r="C105" s="156"/>
      <c r="D105" s="156"/>
      <c r="E105" s="1"/>
      <c r="F105" s="1"/>
    </row>
    <row r="106" ht="15.75" customHeight="1">
      <c r="A106" s="155"/>
      <c r="B106" s="156"/>
      <c r="C106" s="156"/>
      <c r="D106" s="156"/>
      <c r="E106" s="1"/>
      <c r="F106" s="1"/>
    </row>
    <row r="107" ht="15.75" customHeight="1">
      <c r="A107" s="155"/>
      <c r="B107" s="156"/>
      <c r="C107" s="156"/>
      <c r="D107" s="156"/>
      <c r="E107" s="1"/>
      <c r="F107" s="1"/>
    </row>
    <row r="108" ht="15.75" customHeight="1">
      <c r="A108" s="155"/>
      <c r="B108" s="156"/>
      <c r="C108" s="156"/>
      <c r="D108" s="156"/>
      <c r="E108" s="1"/>
      <c r="F108" s="1"/>
    </row>
    <row r="109" ht="15.75" customHeight="1">
      <c r="A109" s="155"/>
      <c r="B109" s="156"/>
      <c r="C109" s="156"/>
      <c r="D109" s="156"/>
      <c r="E109" s="1"/>
      <c r="F109" s="1"/>
    </row>
    <row r="110" ht="15.75" customHeight="1">
      <c r="A110" s="155"/>
      <c r="B110" s="156"/>
      <c r="C110" s="156"/>
      <c r="D110" s="156"/>
      <c r="E110" s="1"/>
      <c r="F110" s="1"/>
    </row>
    <row r="111" ht="15.75" customHeight="1">
      <c r="A111" s="155"/>
      <c r="B111" s="156"/>
      <c r="C111" s="156"/>
      <c r="D111" s="156"/>
      <c r="E111" s="1"/>
      <c r="F111" s="1"/>
    </row>
    <row r="112" ht="15.75" customHeight="1">
      <c r="A112" s="155"/>
      <c r="B112" s="156"/>
      <c r="C112" s="156"/>
      <c r="D112" s="156"/>
      <c r="E112" s="1"/>
      <c r="F112" s="1"/>
    </row>
    <row r="113" ht="15.75" customHeight="1">
      <c r="A113" s="155"/>
      <c r="B113" s="156"/>
      <c r="C113" s="156"/>
      <c r="D113" s="156"/>
      <c r="E113" s="1"/>
      <c r="F113" s="1"/>
    </row>
    <row r="114" ht="15.75" customHeight="1">
      <c r="A114" s="155"/>
      <c r="B114" s="156"/>
      <c r="C114" s="156"/>
      <c r="D114" s="156"/>
      <c r="E114" s="1"/>
      <c r="F114" s="1"/>
    </row>
    <row r="115" ht="15.75" customHeight="1">
      <c r="A115" s="155"/>
      <c r="B115" s="156"/>
      <c r="C115" s="156"/>
      <c r="D115" s="156"/>
      <c r="E115" s="1"/>
      <c r="F115" s="1"/>
    </row>
    <row r="116" ht="15.75" customHeight="1">
      <c r="A116" s="155"/>
      <c r="B116" s="156"/>
      <c r="C116" s="156"/>
      <c r="D116" s="156"/>
      <c r="E116" s="1"/>
      <c r="F116" s="1"/>
    </row>
    <row r="117" ht="15.75" customHeight="1">
      <c r="A117" s="155"/>
      <c r="B117" s="156"/>
      <c r="C117" s="156"/>
      <c r="D117" s="156"/>
      <c r="E117" s="1"/>
      <c r="F117" s="1"/>
    </row>
    <row r="118" ht="15.75" customHeight="1">
      <c r="A118" s="155"/>
      <c r="B118" s="156"/>
      <c r="C118" s="156"/>
      <c r="D118" s="156"/>
      <c r="E118" s="1"/>
      <c r="F118" s="1"/>
    </row>
    <row r="119" ht="15.75" customHeight="1">
      <c r="A119" s="155"/>
      <c r="B119" s="156"/>
      <c r="C119" s="156"/>
      <c r="D119" s="156"/>
      <c r="E119" s="1"/>
      <c r="F119" s="1"/>
    </row>
    <row r="120" ht="15.75" customHeight="1">
      <c r="A120" s="155"/>
      <c r="B120" s="156"/>
      <c r="C120" s="156"/>
      <c r="D120" s="156"/>
      <c r="E120" s="1"/>
      <c r="F120" s="1"/>
    </row>
    <row r="121" ht="15.75" customHeight="1">
      <c r="A121" s="155"/>
      <c r="B121" s="156"/>
      <c r="C121" s="156"/>
      <c r="D121" s="156"/>
      <c r="E121" s="1"/>
      <c r="F121" s="1"/>
    </row>
    <row r="122" ht="15.75" customHeight="1">
      <c r="A122" s="155"/>
      <c r="B122" s="156"/>
      <c r="C122" s="156"/>
      <c r="D122" s="156"/>
      <c r="E122" s="1"/>
      <c r="F122" s="1"/>
    </row>
    <row r="123" ht="15.75" customHeight="1">
      <c r="A123" s="155"/>
      <c r="B123" s="156"/>
      <c r="C123" s="156"/>
      <c r="D123" s="156"/>
      <c r="E123" s="1"/>
      <c r="F123" s="1"/>
    </row>
    <row r="124" ht="15.75" customHeight="1">
      <c r="A124" s="155"/>
      <c r="B124" s="156"/>
      <c r="C124" s="156"/>
      <c r="D124" s="156"/>
      <c r="E124" s="1"/>
      <c r="F124" s="1"/>
    </row>
    <row r="125" ht="15.75" customHeight="1">
      <c r="A125" s="155"/>
      <c r="B125" s="156"/>
      <c r="C125" s="156"/>
      <c r="D125" s="156"/>
      <c r="E125" s="1"/>
      <c r="F125" s="1"/>
    </row>
    <row r="126" ht="15.75" customHeight="1">
      <c r="A126" s="155"/>
      <c r="B126" s="156"/>
      <c r="C126" s="156"/>
      <c r="D126" s="156"/>
      <c r="E126" s="1"/>
      <c r="F126" s="1"/>
    </row>
    <row r="127" ht="15.75" customHeight="1">
      <c r="A127" s="155"/>
      <c r="B127" s="156"/>
      <c r="C127" s="156"/>
      <c r="D127" s="156"/>
      <c r="E127" s="1"/>
      <c r="F127" s="1"/>
    </row>
    <row r="128" ht="15.75" customHeight="1">
      <c r="A128" s="155"/>
      <c r="B128" s="156"/>
      <c r="C128" s="156"/>
      <c r="D128" s="156"/>
      <c r="E128" s="1"/>
      <c r="F128" s="1"/>
    </row>
    <row r="129" ht="15.75" customHeight="1">
      <c r="A129" s="155"/>
      <c r="B129" s="156"/>
      <c r="C129" s="156"/>
      <c r="D129" s="156"/>
      <c r="E129" s="1"/>
      <c r="F129" s="1"/>
    </row>
    <row r="130" ht="15.75" customHeight="1">
      <c r="A130" s="155"/>
      <c r="B130" s="156"/>
      <c r="C130" s="156"/>
      <c r="D130" s="156"/>
      <c r="E130" s="1"/>
      <c r="F130" s="1"/>
    </row>
    <row r="131" ht="15.75" customHeight="1">
      <c r="A131" s="155"/>
      <c r="B131" s="156"/>
      <c r="C131" s="156"/>
      <c r="D131" s="156"/>
      <c r="E131" s="1"/>
      <c r="F131" s="1"/>
    </row>
    <row r="132" ht="15.75" customHeight="1">
      <c r="A132" s="155"/>
      <c r="B132" s="156"/>
      <c r="C132" s="156"/>
      <c r="D132" s="156"/>
      <c r="E132" s="1"/>
      <c r="F132" s="1"/>
    </row>
    <row r="133" ht="15.75" customHeight="1">
      <c r="A133" s="155"/>
      <c r="B133" s="156"/>
      <c r="C133" s="156"/>
      <c r="D133" s="156"/>
      <c r="E133" s="1"/>
      <c r="F133" s="1"/>
    </row>
    <row r="134" ht="15.75" customHeight="1">
      <c r="A134" s="155"/>
      <c r="B134" s="156"/>
      <c r="C134" s="156"/>
      <c r="D134" s="156"/>
      <c r="E134" s="1"/>
      <c r="F134" s="1"/>
    </row>
    <row r="135" ht="15.75" customHeight="1">
      <c r="A135" s="155"/>
      <c r="B135" s="156"/>
      <c r="C135" s="156"/>
      <c r="D135" s="156"/>
      <c r="E135" s="1"/>
      <c r="F135" s="1"/>
    </row>
    <row r="136" ht="15.75" customHeight="1">
      <c r="A136" s="155"/>
      <c r="B136" s="156"/>
      <c r="C136" s="156"/>
      <c r="D136" s="156"/>
      <c r="E136" s="1"/>
      <c r="F136" s="1"/>
    </row>
    <row r="137" ht="15.75" customHeight="1">
      <c r="A137" s="155"/>
      <c r="B137" s="156"/>
      <c r="C137" s="156"/>
      <c r="D137" s="156"/>
      <c r="E137" s="1"/>
      <c r="F137" s="1"/>
    </row>
    <row r="138" ht="15.75" customHeight="1">
      <c r="A138" s="155"/>
      <c r="B138" s="156"/>
      <c r="C138" s="156"/>
      <c r="D138" s="156"/>
      <c r="E138" s="1"/>
      <c r="F138" s="1"/>
    </row>
    <row r="139" ht="15.75" customHeight="1">
      <c r="A139" s="155"/>
      <c r="B139" s="156"/>
      <c r="C139" s="156"/>
      <c r="D139" s="156"/>
      <c r="E139" s="1"/>
      <c r="F139" s="1"/>
    </row>
    <row r="140" ht="15.75" customHeight="1">
      <c r="A140" s="155"/>
      <c r="B140" s="156"/>
      <c r="C140" s="156"/>
      <c r="D140" s="156"/>
      <c r="E140" s="1"/>
      <c r="F140" s="1"/>
    </row>
    <row r="141" ht="15.75" customHeight="1">
      <c r="A141" s="155"/>
      <c r="B141" s="156"/>
      <c r="C141" s="156"/>
      <c r="D141" s="156"/>
      <c r="E141" s="1"/>
      <c r="F141" s="1"/>
    </row>
    <row r="142" ht="15.75" customHeight="1">
      <c r="A142" s="155"/>
      <c r="B142" s="156"/>
      <c r="C142" s="156"/>
      <c r="D142" s="156"/>
      <c r="E142" s="1"/>
      <c r="F142" s="1"/>
    </row>
    <row r="143" ht="15.75" customHeight="1">
      <c r="A143" s="155"/>
      <c r="B143" s="156"/>
      <c r="C143" s="156"/>
      <c r="D143" s="156"/>
      <c r="E143" s="1"/>
      <c r="F143" s="1"/>
    </row>
    <row r="144" ht="15.75" customHeight="1">
      <c r="A144" s="155"/>
      <c r="B144" s="156"/>
      <c r="C144" s="156"/>
      <c r="D144" s="156"/>
      <c r="E144" s="1"/>
      <c r="F144" s="1"/>
    </row>
    <row r="145" ht="15.75" customHeight="1">
      <c r="A145" s="155"/>
      <c r="B145" s="156"/>
      <c r="C145" s="156"/>
      <c r="D145" s="156"/>
      <c r="E145" s="1"/>
      <c r="F145" s="1"/>
    </row>
    <row r="146" ht="15.75" customHeight="1">
      <c r="A146" s="155"/>
      <c r="B146" s="156"/>
      <c r="C146" s="156"/>
      <c r="D146" s="156"/>
      <c r="E146" s="1"/>
      <c r="F146" s="1"/>
    </row>
    <row r="147" ht="15.75" customHeight="1">
      <c r="A147" s="155"/>
      <c r="B147" s="156"/>
      <c r="C147" s="156"/>
      <c r="D147" s="156"/>
      <c r="E147" s="1"/>
      <c r="F147" s="1"/>
    </row>
    <row r="148" ht="15.75" customHeight="1">
      <c r="A148" s="155"/>
      <c r="B148" s="156"/>
      <c r="C148" s="156"/>
      <c r="D148" s="156"/>
      <c r="E148" s="1"/>
      <c r="F148" s="1"/>
    </row>
    <row r="149" ht="15.75" customHeight="1">
      <c r="A149" s="155"/>
      <c r="B149" s="156"/>
      <c r="C149" s="156"/>
      <c r="D149" s="156"/>
      <c r="E149" s="1"/>
      <c r="F149" s="1"/>
    </row>
    <row r="150" ht="15.75" customHeight="1">
      <c r="A150" s="155"/>
      <c r="B150" s="156"/>
      <c r="C150" s="156"/>
      <c r="D150" s="156"/>
      <c r="E150" s="1"/>
      <c r="F150" s="1"/>
    </row>
    <row r="151" ht="15.75" customHeight="1">
      <c r="A151" s="155"/>
      <c r="B151" s="156"/>
      <c r="C151" s="156"/>
      <c r="D151" s="156"/>
      <c r="E151" s="1"/>
      <c r="F151" s="1"/>
    </row>
    <row r="152" ht="15.75" customHeight="1">
      <c r="A152" s="155"/>
      <c r="B152" s="156"/>
      <c r="C152" s="156"/>
      <c r="D152" s="156"/>
      <c r="E152" s="1"/>
      <c r="F152" s="1"/>
    </row>
    <row r="153" ht="15.75" customHeight="1">
      <c r="A153" s="155"/>
      <c r="B153" s="156"/>
      <c r="C153" s="156"/>
      <c r="D153" s="156"/>
      <c r="E153" s="1"/>
      <c r="F153" s="1"/>
    </row>
    <row r="154" ht="15.75" customHeight="1">
      <c r="A154" s="155"/>
      <c r="B154" s="156"/>
      <c r="C154" s="156"/>
      <c r="D154" s="156"/>
      <c r="E154" s="1"/>
      <c r="F154" s="1"/>
    </row>
    <row r="155" ht="15.75" customHeight="1">
      <c r="A155" s="155"/>
      <c r="B155" s="156"/>
      <c r="C155" s="156"/>
      <c r="D155" s="156"/>
      <c r="E155" s="1"/>
      <c r="F155" s="1"/>
    </row>
    <row r="156" ht="15.75" customHeight="1">
      <c r="A156" s="155"/>
      <c r="B156" s="156"/>
      <c r="C156" s="156"/>
      <c r="D156" s="156"/>
      <c r="E156" s="1"/>
      <c r="F156" s="1"/>
    </row>
    <row r="157" ht="15.75" customHeight="1">
      <c r="A157" s="155"/>
      <c r="B157" s="156"/>
      <c r="C157" s="156"/>
      <c r="D157" s="156"/>
      <c r="E157" s="1"/>
      <c r="F157" s="1"/>
    </row>
    <row r="158" ht="15.75" customHeight="1">
      <c r="A158" s="155"/>
      <c r="B158" s="156"/>
      <c r="C158" s="156"/>
      <c r="D158" s="156"/>
      <c r="E158" s="1"/>
      <c r="F158" s="1"/>
    </row>
    <row r="159" ht="15.75" customHeight="1">
      <c r="A159" s="155"/>
      <c r="B159" s="156"/>
      <c r="C159" s="156"/>
      <c r="D159" s="156"/>
      <c r="E159" s="1"/>
      <c r="F159" s="1"/>
    </row>
    <row r="160" ht="15.75" customHeight="1">
      <c r="A160" s="155"/>
      <c r="B160" s="156"/>
      <c r="C160" s="156"/>
      <c r="D160" s="156"/>
      <c r="E160" s="1"/>
      <c r="F160" s="1"/>
    </row>
    <row r="161" ht="15.75" customHeight="1">
      <c r="A161" s="155"/>
      <c r="B161" s="156"/>
      <c r="C161" s="156"/>
      <c r="D161" s="156"/>
      <c r="E161" s="1"/>
      <c r="F161" s="1"/>
    </row>
    <row r="162" ht="15.75" customHeight="1">
      <c r="A162" s="155"/>
      <c r="B162" s="156"/>
      <c r="C162" s="156"/>
      <c r="D162" s="156"/>
      <c r="E162" s="1"/>
      <c r="F162" s="1"/>
    </row>
    <row r="163" ht="15.75" customHeight="1">
      <c r="A163" s="155"/>
      <c r="B163" s="156"/>
      <c r="C163" s="156"/>
      <c r="D163" s="156"/>
      <c r="E163" s="1"/>
      <c r="F163" s="1"/>
    </row>
    <row r="164" ht="15.75" customHeight="1">
      <c r="A164" s="155"/>
      <c r="B164" s="156"/>
      <c r="C164" s="156"/>
      <c r="D164" s="156"/>
      <c r="E164" s="1"/>
      <c r="F164" s="1"/>
    </row>
    <row r="165" ht="15.75" customHeight="1">
      <c r="A165" s="155"/>
      <c r="B165" s="156"/>
      <c r="C165" s="156"/>
      <c r="D165" s="156"/>
      <c r="E165" s="1"/>
      <c r="F165" s="1"/>
    </row>
    <row r="166" ht="15.75" customHeight="1">
      <c r="A166" s="155"/>
      <c r="B166" s="156"/>
      <c r="C166" s="156"/>
      <c r="D166" s="156"/>
      <c r="E166" s="1"/>
      <c r="F166" s="1"/>
    </row>
    <row r="167" ht="15.75" customHeight="1">
      <c r="A167" s="155"/>
      <c r="B167" s="156"/>
      <c r="C167" s="156"/>
      <c r="D167" s="156"/>
      <c r="E167" s="1"/>
      <c r="F167" s="1"/>
    </row>
    <row r="168" ht="15.75" customHeight="1">
      <c r="A168" s="155"/>
      <c r="B168" s="156"/>
      <c r="C168" s="156"/>
      <c r="D168" s="156"/>
      <c r="E168" s="1"/>
      <c r="F168" s="1"/>
    </row>
    <row r="169" ht="15.75" customHeight="1">
      <c r="A169" s="155"/>
      <c r="B169" s="156"/>
      <c r="C169" s="156"/>
      <c r="D169" s="156"/>
      <c r="E169" s="1"/>
      <c r="F169" s="1"/>
    </row>
    <row r="170" ht="15.75" customHeight="1">
      <c r="A170" s="155"/>
      <c r="B170" s="156"/>
      <c r="C170" s="156"/>
      <c r="D170" s="156"/>
      <c r="E170" s="1"/>
      <c r="F170" s="1"/>
    </row>
    <row r="171" ht="15.75" customHeight="1">
      <c r="A171" s="155"/>
      <c r="B171" s="156"/>
      <c r="C171" s="156"/>
      <c r="D171" s="156"/>
      <c r="E171" s="1"/>
      <c r="F171" s="1"/>
    </row>
    <row r="172" ht="15.75" customHeight="1">
      <c r="A172" s="155"/>
      <c r="B172" s="156"/>
      <c r="C172" s="156"/>
      <c r="D172" s="156"/>
      <c r="E172" s="1"/>
      <c r="F172" s="1"/>
    </row>
    <row r="173" ht="15.75" customHeight="1">
      <c r="A173" s="155"/>
      <c r="B173" s="156"/>
      <c r="C173" s="156"/>
      <c r="D173" s="156"/>
      <c r="E173" s="1"/>
      <c r="F173" s="1"/>
    </row>
    <row r="174" ht="15.75" customHeight="1">
      <c r="A174" s="155"/>
      <c r="B174" s="156"/>
      <c r="C174" s="156"/>
      <c r="D174" s="156"/>
      <c r="E174" s="1"/>
      <c r="F174" s="1"/>
    </row>
    <row r="175" ht="15.75" customHeight="1">
      <c r="A175" s="155"/>
      <c r="B175" s="156"/>
      <c r="C175" s="156"/>
      <c r="D175" s="156"/>
      <c r="E175" s="1"/>
      <c r="F175" s="1"/>
    </row>
    <row r="176" ht="15.75" customHeight="1">
      <c r="A176" s="155"/>
      <c r="B176" s="156"/>
      <c r="C176" s="156"/>
      <c r="D176" s="156"/>
      <c r="E176" s="1"/>
      <c r="F176" s="1"/>
    </row>
    <row r="177" ht="15.75" customHeight="1">
      <c r="A177" s="155"/>
      <c r="B177" s="156"/>
      <c r="C177" s="156"/>
      <c r="D177" s="156"/>
      <c r="E177" s="1"/>
      <c r="F177" s="1"/>
    </row>
    <row r="178" ht="15.75" customHeight="1">
      <c r="A178" s="155"/>
      <c r="B178" s="156"/>
      <c r="C178" s="156"/>
      <c r="D178" s="156"/>
      <c r="E178" s="1"/>
      <c r="F178" s="1"/>
    </row>
    <row r="179" ht="15.75" customHeight="1">
      <c r="A179" s="155"/>
      <c r="B179" s="156"/>
      <c r="C179" s="156"/>
      <c r="D179" s="156"/>
      <c r="E179" s="1"/>
      <c r="F179" s="1"/>
    </row>
    <row r="180" ht="15.75" customHeight="1">
      <c r="A180" s="155"/>
      <c r="B180" s="156"/>
      <c r="C180" s="156"/>
      <c r="D180" s="156"/>
      <c r="E180" s="1"/>
      <c r="F180" s="1"/>
    </row>
    <row r="181" ht="15.75" customHeight="1">
      <c r="A181" s="155"/>
      <c r="B181" s="156"/>
      <c r="C181" s="156"/>
      <c r="D181" s="156"/>
      <c r="E181" s="1"/>
      <c r="F181" s="1"/>
    </row>
    <row r="182" ht="15.75" customHeight="1">
      <c r="A182" s="155"/>
      <c r="B182" s="156"/>
      <c r="C182" s="156"/>
      <c r="D182" s="156"/>
      <c r="E182" s="1"/>
      <c r="F182" s="1"/>
    </row>
    <row r="183" ht="15.75" customHeight="1">
      <c r="A183" s="155"/>
      <c r="B183" s="156"/>
      <c r="C183" s="156"/>
      <c r="D183" s="156"/>
      <c r="E183" s="1"/>
      <c r="F183" s="1"/>
    </row>
    <row r="184" ht="15.75" customHeight="1">
      <c r="A184" s="155"/>
      <c r="B184" s="156"/>
      <c r="C184" s="156"/>
      <c r="D184" s="156"/>
      <c r="E184" s="1"/>
      <c r="F184" s="1"/>
    </row>
    <row r="185" ht="15.75" customHeight="1">
      <c r="A185" s="155"/>
      <c r="B185" s="156"/>
      <c r="C185" s="156"/>
      <c r="D185" s="156"/>
      <c r="E185" s="1"/>
      <c r="F185" s="1"/>
    </row>
    <row r="186" ht="15.75" customHeight="1">
      <c r="A186" s="155"/>
      <c r="B186" s="156"/>
      <c r="C186" s="156"/>
      <c r="D186" s="156"/>
      <c r="E186" s="1"/>
      <c r="F186" s="1"/>
    </row>
    <row r="187" ht="15.75" customHeight="1">
      <c r="A187" s="155"/>
      <c r="B187" s="156"/>
      <c r="C187" s="156"/>
      <c r="D187" s="156"/>
      <c r="E187" s="1"/>
      <c r="F187" s="1"/>
    </row>
    <row r="188" ht="15.75" customHeight="1">
      <c r="A188" s="155"/>
      <c r="B188" s="156"/>
      <c r="C188" s="156"/>
      <c r="D188" s="156"/>
      <c r="E188" s="1"/>
      <c r="F188" s="1"/>
    </row>
    <row r="189" ht="15.75" customHeight="1">
      <c r="A189" s="155"/>
      <c r="B189" s="156"/>
      <c r="C189" s="156"/>
      <c r="D189" s="156"/>
      <c r="E189" s="1"/>
      <c r="F189" s="1"/>
    </row>
    <row r="190" ht="15.75" customHeight="1">
      <c r="A190" s="155"/>
      <c r="B190" s="156"/>
      <c r="C190" s="156"/>
      <c r="D190" s="156"/>
      <c r="E190" s="1"/>
      <c r="F190" s="1"/>
    </row>
    <row r="191" ht="15.75" customHeight="1">
      <c r="A191" s="155"/>
      <c r="B191" s="156"/>
      <c r="C191" s="156"/>
      <c r="D191" s="156"/>
      <c r="E191" s="1"/>
      <c r="F191" s="1"/>
    </row>
    <row r="192" ht="15.75" customHeight="1">
      <c r="A192" s="155"/>
      <c r="B192" s="156"/>
      <c r="C192" s="156"/>
      <c r="D192" s="156"/>
      <c r="E192" s="1"/>
      <c r="F192" s="1"/>
    </row>
    <row r="193" ht="15.75" customHeight="1">
      <c r="A193" s="155"/>
      <c r="B193" s="156"/>
      <c r="C193" s="156"/>
      <c r="D193" s="156"/>
      <c r="E193" s="1"/>
      <c r="F193" s="1"/>
    </row>
    <row r="194" ht="15.75" customHeight="1">
      <c r="A194" s="155"/>
      <c r="B194" s="156"/>
      <c r="C194" s="156"/>
      <c r="D194" s="156"/>
      <c r="E194" s="1"/>
      <c r="F194" s="1"/>
    </row>
    <row r="195" ht="15.75" customHeight="1">
      <c r="A195" s="155"/>
      <c r="B195" s="156"/>
      <c r="C195" s="156"/>
      <c r="D195" s="156"/>
      <c r="E195" s="1"/>
      <c r="F195" s="1"/>
    </row>
    <row r="196" ht="15.75" customHeight="1">
      <c r="A196" s="155"/>
      <c r="B196" s="156"/>
      <c r="C196" s="156"/>
      <c r="D196" s="156"/>
      <c r="E196" s="1"/>
      <c r="F196" s="1"/>
    </row>
    <row r="197" ht="15.75" customHeight="1">
      <c r="A197" s="155"/>
      <c r="B197" s="156"/>
      <c r="C197" s="156"/>
      <c r="D197" s="156"/>
      <c r="E197" s="1"/>
      <c r="F197" s="1"/>
    </row>
    <row r="198" ht="15.75" customHeight="1">
      <c r="A198" s="155"/>
      <c r="B198" s="156"/>
      <c r="C198" s="156"/>
      <c r="D198" s="156"/>
      <c r="E198" s="1"/>
      <c r="F198" s="1"/>
    </row>
    <row r="199" ht="15.75" customHeight="1">
      <c r="A199" s="155"/>
      <c r="B199" s="156"/>
      <c r="C199" s="156"/>
      <c r="D199" s="156"/>
      <c r="E199" s="1"/>
      <c r="F199" s="1"/>
    </row>
    <row r="200" ht="15.75" customHeight="1">
      <c r="A200" s="155"/>
      <c r="B200" s="156"/>
      <c r="C200" s="156"/>
      <c r="D200" s="156"/>
      <c r="E200" s="1"/>
      <c r="F200" s="1"/>
    </row>
    <row r="201" ht="15.75" customHeight="1">
      <c r="A201" s="155"/>
      <c r="B201" s="156"/>
      <c r="C201" s="156"/>
      <c r="D201" s="156"/>
      <c r="E201" s="1"/>
      <c r="F201" s="1"/>
    </row>
    <row r="202" ht="15.75" customHeight="1">
      <c r="A202" s="155"/>
      <c r="B202" s="156"/>
      <c r="C202" s="156"/>
      <c r="D202" s="156"/>
      <c r="E202" s="1"/>
      <c r="F202" s="1"/>
    </row>
    <row r="203" ht="15.75" customHeight="1">
      <c r="A203" s="155"/>
      <c r="B203" s="156"/>
      <c r="C203" s="156"/>
      <c r="D203" s="156"/>
      <c r="E203" s="1"/>
      <c r="F203" s="1"/>
    </row>
    <row r="204" ht="15.75" customHeight="1">
      <c r="A204" s="155"/>
      <c r="B204" s="156"/>
      <c r="C204" s="156"/>
      <c r="D204" s="156"/>
      <c r="E204" s="1"/>
      <c r="F204" s="1"/>
    </row>
    <row r="205" ht="15.75" customHeight="1">
      <c r="A205" s="155"/>
      <c r="B205" s="156"/>
      <c r="C205" s="156"/>
      <c r="D205" s="156"/>
      <c r="E205" s="1"/>
      <c r="F205" s="1"/>
    </row>
    <row r="206" ht="15.75" customHeight="1">
      <c r="A206" s="155"/>
      <c r="B206" s="156"/>
      <c r="C206" s="156"/>
      <c r="D206" s="156"/>
      <c r="E206" s="1"/>
      <c r="F206" s="1"/>
    </row>
    <row r="207" ht="15.75" customHeight="1">
      <c r="A207" s="155"/>
      <c r="B207" s="156"/>
      <c r="C207" s="156"/>
      <c r="D207" s="156"/>
      <c r="E207" s="1"/>
      <c r="F207" s="1"/>
    </row>
    <row r="208" ht="15.75" customHeight="1">
      <c r="A208" s="155"/>
      <c r="B208" s="156"/>
      <c r="C208" s="156"/>
      <c r="D208" s="156"/>
      <c r="E208" s="1"/>
      <c r="F208" s="1"/>
    </row>
    <row r="209" ht="15.75" customHeight="1">
      <c r="A209" s="155"/>
      <c r="B209" s="156"/>
      <c r="C209" s="156"/>
      <c r="D209" s="156"/>
      <c r="E209" s="1"/>
      <c r="F209" s="1"/>
    </row>
    <row r="210" ht="15.75" customHeight="1">
      <c r="A210" s="155"/>
      <c r="B210" s="156"/>
      <c r="C210" s="156"/>
      <c r="D210" s="156"/>
      <c r="E210" s="1"/>
      <c r="F210" s="1"/>
    </row>
    <row r="211" ht="15.75" customHeight="1">
      <c r="A211" s="155"/>
      <c r="B211" s="156"/>
      <c r="C211" s="156"/>
      <c r="D211" s="156"/>
      <c r="E211" s="1"/>
      <c r="F211" s="1"/>
    </row>
    <row r="212" ht="15.75" customHeight="1">
      <c r="A212" s="155"/>
      <c r="B212" s="156"/>
      <c r="C212" s="156"/>
      <c r="D212" s="156"/>
      <c r="E212" s="1"/>
      <c r="F212" s="1"/>
    </row>
    <row r="213" ht="15.75" customHeight="1">
      <c r="A213" s="155"/>
      <c r="B213" s="156"/>
      <c r="C213" s="156"/>
      <c r="D213" s="156"/>
      <c r="E213" s="1"/>
      <c r="F213" s="1"/>
    </row>
    <row r="214" ht="15.75" customHeight="1">
      <c r="A214" s="155"/>
      <c r="B214" s="156"/>
      <c r="C214" s="156"/>
      <c r="D214" s="156"/>
      <c r="E214" s="1"/>
      <c r="F214" s="1"/>
    </row>
    <row r="215" ht="15.75" customHeight="1">
      <c r="A215" s="155"/>
      <c r="B215" s="156"/>
      <c r="C215" s="156"/>
      <c r="D215" s="156"/>
      <c r="E215" s="1"/>
      <c r="F215" s="1"/>
    </row>
    <row r="216" ht="15.75" customHeight="1">
      <c r="A216" s="155"/>
      <c r="B216" s="156"/>
      <c r="C216" s="156"/>
      <c r="D216" s="156"/>
      <c r="E216" s="1"/>
      <c r="F216" s="1"/>
    </row>
    <row r="217" ht="15.75" customHeight="1">
      <c r="A217" s="155"/>
      <c r="B217" s="156"/>
      <c r="C217" s="156"/>
      <c r="D217" s="156"/>
      <c r="E217" s="1"/>
      <c r="F217" s="1"/>
    </row>
    <row r="218" ht="15.75" customHeight="1">
      <c r="A218" s="155"/>
      <c r="B218" s="156"/>
      <c r="C218" s="156"/>
      <c r="D218" s="156"/>
      <c r="E218" s="1"/>
      <c r="F218" s="1"/>
    </row>
    <row r="219" ht="15.75" customHeight="1">
      <c r="A219" s="155"/>
      <c r="B219" s="156"/>
      <c r="C219" s="156"/>
      <c r="D219" s="156"/>
      <c r="E219" s="1"/>
      <c r="F219" s="1"/>
    </row>
    <row r="220" ht="15.75" customHeight="1">
      <c r="A220" s="155"/>
      <c r="B220" s="156"/>
      <c r="C220" s="156"/>
      <c r="D220" s="156"/>
      <c r="E220" s="1"/>
      <c r="F220" s="1"/>
    </row>
    <row r="221" ht="15.75" customHeight="1">
      <c r="A221" s="155"/>
      <c r="B221" s="156"/>
      <c r="C221" s="156"/>
      <c r="D221" s="156"/>
      <c r="E221" s="1"/>
      <c r="F221" s="1"/>
    </row>
    <row r="222" ht="15.75" customHeight="1">
      <c r="A222" s="155"/>
      <c r="B222" s="156"/>
      <c r="C222" s="156"/>
      <c r="D222" s="156"/>
      <c r="E222" s="1"/>
      <c r="F222" s="1"/>
    </row>
    <row r="223" ht="15.75" customHeight="1">
      <c r="A223" s="155"/>
      <c r="B223" s="156"/>
      <c r="C223" s="156"/>
      <c r="D223" s="156"/>
      <c r="E223" s="1"/>
      <c r="F223" s="1"/>
    </row>
    <row r="224" ht="15.75" customHeight="1">
      <c r="A224" s="155"/>
      <c r="B224" s="156"/>
      <c r="C224" s="156"/>
      <c r="D224" s="156"/>
      <c r="E224" s="1"/>
      <c r="F224" s="1"/>
    </row>
    <row r="225" ht="15.75" customHeight="1">
      <c r="A225" s="155"/>
      <c r="B225" s="156"/>
      <c r="C225" s="156"/>
      <c r="D225" s="156"/>
      <c r="E225" s="1"/>
      <c r="F225" s="1"/>
    </row>
    <row r="226" ht="15.75" customHeight="1">
      <c r="A226" s="155"/>
      <c r="B226" s="156"/>
      <c r="C226" s="156"/>
      <c r="D226" s="156"/>
      <c r="E226" s="1"/>
      <c r="F226" s="1"/>
    </row>
    <row r="227" ht="15.75" customHeight="1">
      <c r="A227" s="155"/>
      <c r="B227" s="156"/>
      <c r="C227" s="156"/>
      <c r="D227" s="156"/>
      <c r="E227" s="1"/>
      <c r="F227" s="1"/>
    </row>
    <row r="228" ht="15.75" customHeight="1">
      <c r="A228" s="155"/>
      <c r="B228" s="156"/>
      <c r="C228" s="156"/>
      <c r="D228" s="156"/>
      <c r="E228" s="1"/>
      <c r="F228" s="1"/>
    </row>
    <row r="229" ht="15.75" customHeight="1">
      <c r="A229" s="155"/>
      <c r="B229" s="156"/>
      <c r="C229" s="156"/>
      <c r="D229" s="156"/>
      <c r="E229" s="1"/>
      <c r="F229" s="1"/>
    </row>
    <row r="230" ht="15.75" customHeight="1">
      <c r="A230" s="155"/>
      <c r="B230" s="156"/>
      <c r="C230" s="156"/>
      <c r="D230" s="156"/>
      <c r="E230" s="1"/>
      <c r="F230" s="1"/>
    </row>
    <row r="231" ht="15.75" customHeight="1">
      <c r="A231" s="155"/>
      <c r="B231" s="156"/>
      <c r="C231" s="156"/>
      <c r="D231" s="156"/>
      <c r="E231" s="1"/>
      <c r="F231" s="1"/>
    </row>
    <row r="232" ht="15.75" customHeight="1">
      <c r="A232" s="155"/>
      <c r="B232" s="156"/>
      <c r="C232" s="156"/>
      <c r="D232" s="156"/>
      <c r="E232" s="1"/>
      <c r="F232" s="1"/>
    </row>
    <row r="233" ht="15.75" customHeight="1">
      <c r="A233" s="155"/>
      <c r="B233" s="156"/>
      <c r="C233" s="156"/>
      <c r="D233" s="156"/>
      <c r="E233" s="1"/>
      <c r="F233" s="1"/>
    </row>
    <row r="234" ht="15.75" customHeight="1">
      <c r="A234" s="155"/>
      <c r="B234" s="156"/>
      <c r="C234" s="156"/>
      <c r="D234" s="156"/>
      <c r="E234" s="1"/>
      <c r="F234" s="1"/>
    </row>
    <row r="235" ht="15.75" customHeight="1">
      <c r="A235" s="155"/>
      <c r="B235" s="156"/>
      <c r="C235" s="156"/>
      <c r="D235" s="156"/>
      <c r="E235" s="1"/>
      <c r="F235" s="1"/>
    </row>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35:F35"/>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20.71"/>
    <col customWidth="1" min="10" max="24" width="8.0"/>
  </cols>
  <sheetData>
    <row r="1">
      <c r="A1" s="155"/>
      <c r="B1" s="156"/>
      <c r="C1" s="156"/>
      <c r="D1" s="156"/>
      <c r="E1" s="156"/>
      <c r="F1" s="156"/>
      <c r="G1" s="156"/>
      <c r="H1" s="1"/>
    </row>
    <row r="2" ht="15.75" customHeight="1">
      <c r="A2" s="157" t="s">
        <v>5931</v>
      </c>
      <c r="B2" s="57"/>
      <c r="C2" s="57"/>
      <c r="D2" s="57"/>
      <c r="E2" s="57"/>
      <c r="F2" s="57"/>
      <c r="G2" s="57"/>
      <c r="H2" s="58"/>
      <c r="I2" s="17"/>
      <c r="J2" s="17"/>
      <c r="K2" s="17"/>
      <c r="L2" s="17"/>
      <c r="M2" s="17"/>
      <c r="N2" s="17"/>
      <c r="O2" s="17"/>
      <c r="P2" s="17"/>
      <c r="Q2" s="17"/>
      <c r="R2" s="17"/>
      <c r="S2" s="17"/>
      <c r="T2" s="17"/>
      <c r="U2" s="17"/>
      <c r="V2" s="17"/>
      <c r="W2" s="17"/>
      <c r="X2" s="17"/>
    </row>
    <row r="3">
      <c r="A3" s="182"/>
      <c r="B3" s="182"/>
      <c r="C3" s="182"/>
      <c r="D3" s="182"/>
      <c r="E3" s="182"/>
      <c r="F3" s="182"/>
      <c r="G3" s="182"/>
      <c r="H3" s="59"/>
      <c r="I3" s="17"/>
      <c r="J3" s="17"/>
      <c r="K3" s="17"/>
      <c r="L3" s="17"/>
      <c r="M3" s="17"/>
      <c r="N3" s="17"/>
      <c r="O3" s="17"/>
      <c r="P3" s="17"/>
      <c r="Q3" s="17"/>
      <c r="R3" s="17"/>
      <c r="S3" s="17"/>
      <c r="T3" s="17"/>
      <c r="U3" s="17"/>
      <c r="V3" s="17"/>
      <c r="W3" s="17"/>
      <c r="X3" s="17"/>
    </row>
    <row r="4" ht="18.75" customHeight="1">
      <c r="A4" s="158" t="s">
        <v>5932</v>
      </c>
      <c r="B4" s="57"/>
      <c r="C4" s="57"/>
      <c r="D4" s="57"/>
      <c r="E4" s="57"/>
      <c r="F4" s="57"/>
      <c r="G4" s="57"/>
      <c r="H4" s="58"/>
      <c r="I4" s="181"/>
      <c r="J4" s="181"/>
      <c r="K4" s="181"/>
      <c r="L4" s="181"/>
      <c r="M4" s="181"/>
      <c r="N4" s="181"/>
      <c r="O4" s="181"/>
      <c r="P4" s="181"/>
      <c r="Q4" s="181"/>
      <c r="R4" s="181"/>
      <c r="S4" s="181"/>
      <c r="T4" s="181"/>
      <c r="U4" s="181"/>
      <c r="V4" s="181"/>
      <c r="W4" s="181"/>
      <c r="X4" s="181"/>
    </row>
    <row r="5" ht="14.25" customHeight="1">
      <c r="A5" s="158" t="s">
        <v>5933</v>
      </c>
      <c r="B5" s="57"/>
      <c r="C5" s="57"/>
      <c r="D5" s="57"/>
      <c r="E5" s="57"/>
      <c r="F5" s="57"/>
      <c r="G5" s="57"/>
      <c r="H5" s="58"/>
      <c r="I5" s="181"/>
      <c r="J5" s="181"/>
      <c r="K5" s="181"/>
      <c r="L5" s="181"/>
      <c r="M5" s="181"/>
      <c r="N5" s="181"/>
      <c r="O5" s="181"/>
      <c r="P5" s="181"/>
      <c r="Q5" s="181"/>
      <c r="R5" s="181"/>
      <c r="S5" s="181"/>
      <c r="T5" s="181"/>
      <c r="U5" s="181"/>
      <c r="V5" s="181"/>
      <c r="W5" s="181"/>
      <c r="X5" s="181"/>
    </row>
    <row r="6" ht="13.5" customHeight="1">
      <c r="A6" s="158" t="s">
        <v>5934</v>
      </c>
      <c r="B6" s="57"/>
      <c r="C6" s="57"/>
      <c r="D6" s="57"/>
      <c r="E6" s="57"/>
      <c r="F6" s="57"/>
      <c r="G6" s="57"/>
      <c r="H6" s="58"/>
      <c r="I6" s="181"/>
      <c r="J6" s="181"/>
      <c r="K6" s="181"/>
      <c r="L6" s="181"/>
      <c r="M6" s="181"/>
      <c r="N6" s="181"/>
      <c r="O6" s="181"/>
      <c r="P6" s="181"/>
      <c r="Q6" s="181"/>
      <c r="R6" s="181"/>
      <c r="S6" s="181"/>
      <c r="T6" s="181"/>
      <c r="U6" s="181"/>
      <c r="V6" s="181"/>
      <c r="W6" s="181"/>
      <c r="X6" s="181"/>
    </row>
    <row r="7" ht="132.75" customHeight="1">
      <c r="A7" s="159" t="s">
        <v>5935</v>
      </c>
      <c r="B7" s="57"/>
      <c r="C7" s="57"/>
      <c r="D7" s="57"/>
      <c r="E7" s="57"/>
      <c r="F7" s="57"/>
      <c r="G7" s="57"/>
      <c r="H7" s="58"/>
      <c r="I7" s="181"/>
      <c r="J7" s="181"/>
      <c r="K7" s="181"/>
      <c r="L7" s="181"/>
      <c r="M7" s="181"/>
      <c r="N7" s="181"/>
      <c r="O7" s="181"/>
      <c r="P7" s="181"/>
      <c r="Q7" s="181"/>
      <c r="R7" s="181"/>
      <c r="S7" s="181"/>
      <c r="T7" s="181"/>
      <c r="U7" s="181"/>
      <c r="V7" s="181"/>
      <c r="W7" s="181"/>
      <c r="X7" s="181"/>
    </row>
    <row r="8">
      <c r="A8" s="160"/>
      <c r="B8" s="161"/>
      <c r="C8" s="161"/>
      <c r="D8" s="161"/>
      <c r="E8" s="161"/>
      <c r="F8" s="161"/>
      <c r="G8" s="161"/>
      <c r="H8" s="59"/>
      <c r="I8" s="17"/>
      <c r="J8" s="17"/>
      <c r="K8" s="17"/>
      <c r="L8" s="17"/>
      <c r="M8" s="17"/>
      <c r="N8" s="17"/>
      <c r="O8" s="17"/>
      <c r="P8" s="17"/>
      <c r="Q8" s="17"/>
      <c r="R8" s="17"/>
      <c r="S8" s="17"/>
      <c r="T8" s="17"/>
      <c r="U8" s="17"/>
      <c r="V8" s="17"/>
      <c r="W8" s="17"/>
      <c r="X8" s="17"/>
    </row>
    <row r="9" ht="61.5" customHeight="1">
      <c r="A9" s="70" t="s">
        <v>3670</v>
      </c>
      <c r="B9" s="70" t="s">
        <v>8</v>
      </c>
      <c r="C9" s="70" t="s">
        <v>3671</v>
      </c>
      <c r="D9" s="70" t="s">
        <v>5936</v>
      </c>
      <c r="E9" s="70" t="s">
        <v>3673</v>
      </c>
      <c r="F9" s="70" t="s">
        <v>3674</v>
      </c>
      <c r="G9" s="66" t="s">
        <v>150</v>
      </c>
      <c r="H9" s="185" t="s">
        <v>154</v>
      </c>
      <c r="I9" s="71" t="s">
        <v>155</v>
      </c>
      <c r="J9" s="17"/>
      <c r="K9" s="17"/>
      <c r="L9" s="17"/>
      <c r="M9" s="17"/>
      <c r="N9" s="17"/>
      <c r="O9" s="17"/>
      <c r="P9" s="17"/>
      <c r="Q9" s="17"/>
      <c r="R9" s="17"/>
      <c r="S9" s="17"/>
      <c r="T9" s="17"/>
      <c r="U9" s="17"/>
      <c r="V9" s="17"/>
      <c r="W9" s="17"/>
      <c r="X9" s="17"/>
    </row>
    <row r="10" ht="11.25" customHeight="1">
      <c r="A10" s="100" t="s">
        <v>69</v>
      </c>
      <c r="B10" s="81" t="s">
        <v>52</v>
      </c>
      <c r="C10" s="81" t="s">
        <v>5937</v>
      </c>
      <c r="D10" s="81" t="s">
        <v>5630</v>
      </c>
      <c r="E10" s="100" t="s">
        <v>5938</v>
      </c>
      <c r="F10" s="742" t="s">
        <v>5939</v>
      </c>
      <c r="G10" s="227">
        <v>25.0</v>
      </c>
      <c r="H10" s="256">
        <v>25.0</v>
      </c>
      <c r="I10" s="100" t="s">
        <v>69</v>
      </c>
      <c r="J10" s="59"/>
      <c r="K10" s="59"/>
      <c r="L10" s="59"/>
      <c r="M10" s="59"/>
      <c r="N10" s="59"/>
      <c r="O10" s="59"/>
      <c r="P10" s="59"/>
      <c r="Q10" s="59"/>
      <c r="R10" s="59"/>
      <c r="S10" s="59"/>
      <c r="T10" s="59"/>
      <c r="U10" s="59"/>
      <c r="V10" s="59"/>
      <c r="W10" s="59"/>
      <c r="X10" s="59"/>
      <c r="Y10" s="166"/>
      <c r="Z10" s="166"/>
    </row>
    <row r="11" ht="11.25" customHeight="1">
      <c r="A11" s="100" t="s">
        <v>69</v>
      </c>
      <c r="B11" s="81" t="s">
        <v>52</v>
      </c>
      <c r="C11" s="81" t="s">
        <v>5937</v>
      </c>
      <c r="D11" s="81" t="s">
        <v>5630</v>
      </c>
      <c r="E11" s="100" t="s">
        <v>5938</v>
      </c>
      <c r="F11" s="742" t="s">
        <v>5939</v>
      </c>
      <c r="G11" s="227">
        <v>20.0</v>
      </c>
      <c r="H11" s="413">
        <v>20.0</v>
      </c>
      <c r="I11" s="100" t="s">
        <v>69</v>
      </c>
      <c r="J11" s="98"/>
      <c r="K11" s="98"/>
      <c r="L11" s="98"/>
      <c r="M11" s="98"/>
      <c r="N11" s="98"/>
      <c r="O11" s="98"/>
      <c r="P11" s="98"/>
      <c r="Q11" s="98"/>
      <c r="R11" s="98"/>
      <c r="S11" s="98"/>
      <c r="T11" s="98"/>
      <c r="U11" s="98"/>
      <c r="V11" s="98"/>
      <c r="W11" s="98"/>
      <c r="X11" s="98"/>
      <c r="Y11" s="166"/>
      <c r="Z11" s="166"/>
    </row>
    <row r="12" ht="11.25" customHeight="1">
      <c r="A12" s="100" t="s">
        <v>69</v>
      </c>
      <c r="B12" s="81" t="s">
        <v>52</v>
      </c>
      <c r="C12" s="81" t="s">
        <v>5937</v>
      </c>
      <c r="D12" s="81" t="s">
        <v>5630</v>
      </c>
      <c r="E12" s="100" t="s">
        <v>5938</v>
      </c>
      <c r="F12" s="742" t="s">
        <v>5939</v>
      </c>
      <c r="G12" s="227">
        <v>20.0</v>
      </c>
      <c r="H12" s="413">
        <v>20.0</v>
      </c>
      <c r="I12" s="100" t="s">
        <v>69</v>
      </c>
      <c r="J12" s="98"/>
      <c r="K12" s="98"/>
      <c r="L12" s="98"/>
      <c r="M12" s="98"/>
      <c r="N12" s="98"/>
      <c r="O12" s="98"/>
      <c r="P12" s="98"/>
      <c r="Q12" s="98"/>
      <c r="R12" s="98"/>
      <c r="S12" s="98"/>
      <c r="T12" s="98"/>
      <c r="U12" s="98"/>
      <c r="V12" s="98"/>
      <c r="W12" s="98"/>
      <c r="X12" s="98"/>
      <c r="Y12" s="166"/>
      <c r="Z12" s="166"/>
    </row>
    <row r="13" ht="11.25" customHeight="1">
      <c r="A13" s="100" t="s">
        <v>69</v>
      </c>
      <c r="B13" s="81" t="s">
        <v>52</v>
      </c>
      <c r="C13" s="81" t="s">
        <v>5937</v>
      </c>
      <c r="D13" s="81" t="s">
        <v>5630</v>
      </c>
      <c r="E13" s="100" t="s">
        <v>5938</v>
      </c>
      <c r="F13" s="742" t="s">
        <v>5939</v>
      </c>
      <c r="G13" s="227">
        <v>20.0</v>
      </c>
      <c r="H13" s="413">
        <v>20.0</v>
      </c>
      <c r="I13" s="100" t="s">
        <v>69</v>
      </c>
      <c r="J13" s="98"/>
      <c r="K13" s="98"/>
      <c r="L13" s="98"/>
      <c r="M13" s="98"/>
      <c r="N13" s="98"/>
      <c r="O13" s="98"/>
      <c r="P13" s="98"/>
      <c r="Q13" s="98"/>
      <c r="R13" s="98"/>
      <c r="S13" s="98"/>
      <c r="T13" s="98"/>
      <c r="U13" s="98"/>
      <c r="V13" s="98"/>
      <c r="W13" s="98"/>
      <c r="X13" s="98"/>
      <c r="Y13" s="166"/>
      <c r="Z13" s="166"/>
    </row>
    <row r="14" ht="11.25" customHeight="1">
      <c r="A14" s="100" t="s">
        <v>5940</v>
      </c>
      <c r="B14" s="81" t="s">
        <v>52</v>
      </c>
      <c r="C14" s="81" t="s">
        <v>5941</v>
      </c>
      <c r="D14" s="81" t="s">
        <v>5941</v>
      </c>
      <c r="E14" s="100" t="s">
        <v>5942</v>
      </c>
      <c r="F14" s="148" t="s">
        <v>5943</v>
      </c>
      <c r="G14" s="227">
        <v>80.0</v>
      </c>
      <c r="H14" s="256">
        <v>80.0</v>
      </c>
      <c r="I14" s="228" t="s">
        <v>5940</v>
      </c>
      <c r="J14" s="98"/>
      <c r="K14" s="98"/>
      <c r="L14" s="98"/>
      <c r="M14" s="98"/>
      <c r="N14" s="98"/>
      <c r="O14" s="98"/>
      <c r="P14" s="98"/>
      <c r="Q14" s="98"/>
      <c r="R14" s="98"/>
      <c r="S14" s="98"/>
      <c r="T14" s="98"/>
      <c r="U14" s="98"/>
      <c r="V14" s="98"/>
      <c r="W14" s="98"/>
      <c r="X14" s="98"/>
      <c r="Y14" s="166"/>
      <c r="Z14" s="166"/>
    </row>
    <row r="15" ht="11.25" customHeight="1">
      <c r="A15" s="100" t="s">
        <v>5944</v>
      </c>
      <c r="B15" s="81" t="s">
        <v>52</v>
      </c>
      <c r="C15" s="77" t="s">
        <v>5945</v>
      </c>
      <c r="D15" s="81" t="s">
        <v>3687</v>
      </c>
      <c r="E15" s="633">
        <v>45409.0</v>
      </c>
      <c r="F15" s="81" t="s">
        <v>3696</v>
      </c>
      <c r="G15" s="669">
        <v>25.0</v>
      </c>
      <c r="H15" s="285">
        <v>100.0</v>
      </c>
      <c r="I15" s="100" t="s">
        <v>5944</v>
      </c>
      <c r="J15" s="98"/>
      <c r="K15" s="98"/>
      <c r="L15" s="98"/>
      <c r="M15" s="98"/>
      <c r="N15" s="98"/>
      <c r="O15" s="98"/>
      <c r="P15" s="98"/>
      <c r="Q15" s="98"/>
      <c r="R15" s="98"/>
      <c r="S15" s="98"/>
      <c r="T15" s="98"/>
      <c r="U15" s="98"/>
      <c r="V15" s="98"/>
      <c r="W15" s="98"/>
      <c r="X15" s="98"/>
      <c r="Y15" s="166"/>
      <c r="Z15" s="166"/>
    </row>
    <row r="16" ht="11.25" customHeight="1">
      <c r="A16" s="100" t="s">
        <v>5944</v>
      </c>
      <c r="B16" s="81" t="s">
        <v>5628</v>
      </c>
      <c r="C16" s="77" t="s">
        <v>5945</v>
      </c>
      <c r="D16" s="81" t="s">
        <v>3687</v>
      </c>
      <c r="E16" s="633">
        <v>45410.0</v>
      </c>
      <c r="F16" s="81" t="s">
        <v>3696</v>
      </c>
      <c r="G16" s="743">
        <v>15.0</v>
      </c>
      <c r="H16" s="324">
        <v>45.0</v>
      </c>
      <c r="I16" s="100" t="s">
        <v>5944</v>
      </c>
      <c r="J16" s="98"/>
      <c r="K16" s="98"/>
      <c r="L16" s="98"/>
      <c r="M16" s="98"/>
      <c r="N16" s="98"/>
      <c r="O16" s="98"/>
      <c r="P16" s="98"/>
      <c r="Q16" s="98"/>
      <c r="R16" s="98"/>
      <c r="S16" s="98"/>
      <c r="T16" s="98"/>
      <c r="U16" s="98"/>
      <c r="V16" s="98"/>
      <c r="W16" s="98"/>
      <c r="X16" s="98"/>
      <c r="Y16" s="166"/>
      <c r="Z16" s="166"/>
    </row>
    <row r="17" ht="11.25" customHeight="1">
      <c r="A17" s="100" t="s">
        <v>5944</v>
      </c>
      <c r="B17" s="81" t="s">
        <v>52</v>
      </c>
      <c r="C17" s="77" t="s">
        <v>5946</v>
      </c>
      <c r="D17" s="81" t="s">
        <v>5811</v>
      </c>
      <c r="E17" s="81" t="s">
        <v>5947</v>
      </c>
      <c r="F17" s="81" t="s">
        <v>5948</v>
      </c>
      <c r="G17" s="744">
        <v>60.0</v>
      </c>
      <c r="H17" s="324">
        <v>120.0</v>
      </c>
      <c r="I17" s="100" t="s">
        <v>5944</v>
      </c>
      <c r="J17" s="98"/>
      <c r="K17" s="98"/>
      <c r="L17" s="98"/>
      <c r="M17" s="98"/>
      <c r="N17" s="98"/>
      <c r="O17" s="98"/>
      <c r="P17" s="98"/>
      <c r="Q17" s="98"/>
      <c r="R17" s="98"/>
      <c r="S17" s="98"/>
      <c r="T17" s="98"/>
      <c r="U17" s="98"/>
      <c r="V17" s="98"/>
      <c r="W17" s="98"/>
      <c r="X17" s="98"/>
      <c r="Y17" s="166"/>
      <c r="Z17" s="166"/>
    </row>
    <row r="18" ht="11.25" customHeight="1">
      <c r="A18" s="100" t="s">
        <v>3706</v>
      </c>
      <c r="B18" s="81" t="s">
        <v>52</v>
      </c>
      <c r="C18" s="77" t="s">
        <v>5945</v>
      </c>
      <c r="D18" s="81" t="s">
        <v>3687</v>
      </c>
      <c r="E18" s="633">
        <v>45409.0</v>
      </c>
      <c r="F18" s="81" t="s">
        <v>3696</v>
      </c>
      <c r="G18" s="669">
        <v>25.0</v>
      </c>
      <c r="H18" s="285">
        <v>100.0</v>
      </c>
      <c r="I18" s="100" t="s">
        <v>3706</v>
      </c>
      <c r="J18" s="98"/>
      <c r="K18" s="98"/>
      <c r="L18" s="98"/>
      <c r="M18" s="98"/>
      <c r="N18" s="98"/>
      <c r="O18" s="98"/>
      <c r="P18" s="98"/>
      <c r="Q18" s="98"/>
      <c r="R18" s="98"/>
      <c r="S18" s="98"/>
      <c r="T18" s="98"/>
      <c r="U18" s="98"/>
      <c r="V18" s="98"/>
      <c r="W18" s="98"/>
      <c r="X18" s="98"/>
      <c r="Y18" s="166"/>
      <c r="Z18" s="166"/>
    </row>
    <row r="19" ht="11.25" customHeight="1">
      <c r="A19" s="100" t="s">
        <v>3706</v>
      </c>
      <c r="B19" s="81" t="s">
        <v>89</v>
      </c>
      <c r="C19" s="77" t="s">
        <v>5945</v>
      </c>
      <c r="D19" s="81" t="s">
        <v>3687</v>
      </c>
      <c r="E19" s="633">
        <v>45410.0</v>
      </c>
      <c r="F19" s="81" t="s">
        <v>3696</v>
      </c>
      <c r="G19" s="743">
        <v>15.0</v>
      </c>
      <c r="H19" s="324">
        <v>45.0</v>
      </c>
      <c r="I19" s="100" t="s">
        <v>3706</v>
      </c>
      <c r="J19" s="98"/>
      <c r="K19" s="98"/>
      <c r="L19" s="98"/>
      <c r="M19" s="98"/>
      <c r="N19" s="98"/>
      <c r="O19" s="98"/>
      <c r="P19" s="98"/>
      <c r="Q19" s="98"/>
      <c r="R19" s="98"/>
      <c r="S19" s="98"/>
      <c r="T19" s="98"/>
      <c r="U19" s="98"/>
      <c r="V19" s="98"/>
      <c r="W19" s="98"/>
      <c r="X19" s="98"/>
      <c r="Y19" s="166"/>
      <c r="Z19" s="166"/>
    </row>
    <row r="20" ht="11.25" customHeight="1">
      <c r="A20" s="100" t="s">
        <v>3706</v>
      </c>
      <c r="B20" s="81" t="s">
        <v>1491</v>
      </c>
      <c r="C20" s="77" t="s">
        <v>5946</v>
      </c>
      <c r="D20" s="81" t="s">
        <v>5811</v>
      </c>
      <c r="E20" s="81" t="s">
        <v>5947</v>
      </c>
      <c r="F20" s="81" t="s">
        <v>5948</v>
      </c>
      <c r="G20" s="744">
        <v>60.0</v>
      </c>
      <c r="H20" s="324">
        <v>120.0</v>
      </c>
      <c r="I20" s="228" t="s">
        <v>3706</v>
      </c>
      <c r="J20" s="98"/>
      <c r="K20" s="98"/>
      <c r="L20" s="98"/>
      <c r="M20" s="98"/>
      <c r="N20" s="98"/>
      <c r="O20" s="98"/>
      <c r="P20" s="98"/>
      <c r="Q20" s="98"/>
      <c r="R20" s="98"/>
      <c r="S20" s="98"/>
      <c r="T20" s="98"/>
      <c r="U20" s="98"/>
      <c r="V20" s="98"/>
      <c r="W20" s="98"/>
      <c r="X20" s="98"/>
      <c r="Y20" s="166"/>
      <c r="Z20" s="166"/>
    </row>
    <row r="21" ht="11.25" customHeight="1">
      <c r="A21" s="81"/>
      <c r="B21" s="81"/>
      <c r="C21" s="77"/>
      <c r="D21" s="81"/>
      <c r="E21" s="81"/>
      <c r="F21" s="81"/>
      <c r="G21" s="501"/>
      <c r="H21" s="669"/>
      <c r="I21" s="81"/>
      <c r="J21" s="98"/>
      <c r="K21" s="98"/>
      <c r="L21" s="98"/>
      <c r="M21" s="98"/>
      <c r="N21" s="98"/>
      <c r="O21" s="98"/>
      <c r="P21" s="98"/>
      <c r="Q21" s="98"/>
      <c r="R21" s="98"/>
      <c r="S21" s="98"/>
      <c r="T21" s="98"/>
      <c r="U21" s="98"/>
      <c r="V21" s="98"/>
      <c r="W21" s="98"/>
      <c r="X21" s="98"/>
      <c r="Y21" s="166"/>
      <c r="Z21" s="166"/>
    </row>
    <row r="22" ht="11.25" customHeight="1">
      <c r="A22" s="81"/>
      <c r="B22" s="81"/>
      <c r="C22" s="77"/>
      <c r="D22" s="81"/>
      <c r="E22" s="81"/>
      <c r="F22" s="81"/>
      <c r="G22" s="501"/>
      <c r="H22" s="669"/>
      <c r="I22" s="81"/>
      <c r="J22" s="98"/>
      <c r="K22" s="98"/>
      <c r="L22" s="98"/>
      <c r="M22" s="98"/>
      <c r="N22" s="98"/>
      <c r="O22" s="98"/>
      <c r="P22" s="98"/>
      <c r="Q22" s="98"/>
      <c r="R22" s="98"/>
      <c r="S22" s="98"/>
      <c r="T22" s="98"/>
      <c r="U22" s="98"/>
      <c r="V22" s="98"/>
      <c r="W22" s="98"/>
      <c r="X22" s="98"/>
      <c r="Y22" s="166"/>
      <c r="Z22" s="166"/>
    </row>
    <row r="23" ht="11.25" customHeight="1">
      <c r="A23" s="81"/>
      <c r="B23" s="81"/>
      <c r="C23" s="77"/>
      <c r="D23" s="81"/>
      <c r="E23" s="81"/>
      <c r="F23" s="81"/>
      <c r="G23" s="501"/>
      <c r="H23" s="669"/>
      <c r="I23" s="81"/>
      <c r="J23" s="98"/>
      <c r="K23" s="98"/>
      <c r="L23" s="98"/>
      <c r="M23" s="98"/>
      <c r="N23" s="98"/>
      <c r="O23" s="98"/>
      <c r="P23" s="98"/>
      <c r="Q23" s="98"/>
      <c r="R23" s="98"/>
      <c r="S23" s="98"/>
      <c r="T23" s="98"/>
      <c r="U23" s="98"/>
      <c r="V23" s="98"/>
      <c r="W23" s="98"/>
      <c r="X23" s="98"/>
      <c r="Y23" s="166"/>
      <c r="Z23" s="166"/>
    </row>
    <row r="24" ht="11.25" customHeight="1">
      <c r="A24" s="81"/>
      <c r="B24" s="81"/>
      <c r="C24" s="77"/>
      <c r="D24" s="81"/>
      <c r="E24" s="81"/>
      <c r="F24" s="81"/>
      <c r="G24" s="501"/>
      <c r="H24" s="669"/>
      <c r="I24" s="81"/>
      <c r="J24" s="98"/>
      <c r="K24" s="98"/>
      <c r="L24" s="98"/>
      <c r="M24" s="98"/>
      <c r="N24" s="98"/>
      <c r="O24" s="98"/>
      <c r="P24" s="98"/>
      <c r="Q24" s="98"/>
      <c r="R24" s="98"/>
      <c r="S24" s="98"/>
      <c r="T24" s="98"/>
      <c r="U24" s="98"/>
      <c r="V24" s="98"/>
      <c r="W24" s="98"/>
      <c r="X24" s="98"/>
      <c r="Y24" s="166"/>
      <c r="Z24" s="166"/>
    </row>
    <row r="25" ht="11.25" customHeight="1">
      <c r="A25" s="81"/>
      <c r="B25" s="81"/>
      <c r="C25" s="77"/>
      <c r="D25" s="81"/>
      <c r="E25" s="81"/>
      <c r="F25" s="81"/>
      <c r="G25" s="501"/>
      <c r="H25" s="669"/>
      <c r="I25" s="81"/>
      <c r="J25" s="98"/>
      <c r="K25" s="98"/>
      <c r="L25" s="98"/>
      <c r="M25" s="98"/>
      <c r="N25" s="98"/>
      <c r="O25" s="98"/>
      <c r="P25" s="98"/>
      <c r="Q25" s="98"/>
      <c r="R25" s="98"/>
      <c r="S25" s="98"/>
      <c r="T25" s="98"/>
      <c r="U25" s="98"/>
      <c r="V25" s="98"/>
      <c r="W25" s="98"/>
      <c r="X25" s="98"/>
      <c r="Y25" s="166"/>
      <c r="Z25" s="166"/>
    </row>
    <row r="26" ht="11.25" customHeight="1">
      <c r="A26" s="81"/>
      <c r="B26" s="81"/>
      <c r="C26" s="77"/>
      <c r="D26" s="81"/>
      <c r="E26" s="81"/>
      <c r="F26" s="81"/>
      <c r="G26" s="501"/>
      <c r="H26" s="669"/>
      <c r="I26" s="81"/>
      <c r="J26" s="98"/>
      <c r="K26" s="98"/>
      <c r="L26" s="98"/>
      <c r="M26" s="98"/>
      <c r="N26" s="98"/>
      <c r="O26" s="98"/>
      <c r="P26" s="98"/>
      <c r="Q26" s="98"/>
      <c r="R26" s="98"/>
      <c r="S26" s="98"/>
      <c r="T26" s="98"/>
      <c r="U26" s="98"/>
      <c r="V26" s="98"/>
      <c r="W26" s="98"/>
      <c r="X26" s="98"/>
      <c r="Y26" s="166"/>
      <c r="Z26" s="166"/>
    </row>
    <row r="27" ht="11.25" customHeight="1">
      <c r="A27" s="81"/>
      <c r="B27" s="81"/>
      <c r="C27" s="77"/>
      <c r="D27" s="81"/>
      <c r="E27" s="81"/>
      <c r="F27" s="81"/>
      <c r="G27" s="501"/>
      <c r="H27" s="669"/>
      <c r="I27" s="81"/>
      <c r="J27" s="98"/>
      <c r="K27" s="98"/>
      <c r="L27" s="98"/>
      <c r="M27" s="98"/>
      <c r="N27" s="98"/>
      <c r="O27" s="98"/>
      <c r="P27" s="98"/>
      <c r="Q27" s="98"/>
      <c r="R27" s="98"/>
      <c r="S27" s="98"/>
      <c r="T27" s="98"/>
      <c r="U27" s="98"/>
      <c r="V27" s="98"/>
      <c r="W27" s="98"/>
      <c r="X27" s="98"/>
      <c r="Y27" s="166"/>
      <c r="Z27" s="166"/>
    </row>
    <row r="28" ht="11.25" customHeight="1">
      <c r="A28" s="81"/>
      <c r="B28" s="81"/>
      <c r="C28" s="77"/>
      <c r="D28" s="81"/>
      <c r="E28" s="81"/>
      <c r="F28" s="81"/>
      <c r="G28" s="501"/>
      <c r="H28" s="669"/>
      <c r="I28" s="81"/>
      <c r="J28" s="98"/>
      <c r="K28" s="98"/>
      <c r="L28" s="98"/>
      <c r="M28" s="98"/>
      <c r="N28" s="98"/>
      <c r="O28" s="98"/>
      <c r="P28" s="98"/>
      <c r="Q28" s="98"/>
      <c r="R28" s="98"/>
      <c r="S28" s="98"/>
      <c r="T28" s="98"/>
      <c r="U28" s="98"/>
      <c r="V28" s="98"/>
      <c r="W28" s="98"/>
      <c r="X28" s="98"/>
      <c r="Y28" s="166"/>
      <c r="Z28" s="166"/>
    </row>
    <row r="29" ht="11.25" customHeight="1">
      <c r="A29" s="81"/>
      <c r="B29" s="81"/>
      <c r="C29" s="77"/>
      <c r="D29" s="81"/>
      <c r="E29" s="81"/>
      <c r="F29" s="81"/>
      <c r="G29" s="501"/>
      <c r="H29" s="669"/>
      <c r="I29" s="81"/>
      <c r="J29" s="98"/>
      <c r="K29" s="98"/>
      <c r="L29" s="98"/>
      <c r="M29" s="98"/>
      <c r="N29" s="98"/>
      <c r="O29" s="98"/>
      <c r="P29" s="98"/>
      <c r="Q29" s="98"/>
      <c r="R29" s="98"/>
      <c r="S29" s="98"/>
      <c r="T29" s="98"/>
      <c r="U29" s="98"/>
      <c r="V29" s="98"/>
      <c r="W29" s="98"/>
      <c r="X29" s="98"/>
      <c r="Y29" s="166"/>
      <c r="Z29" s="166"/>
    </row>
    <row r="30" ht="11.25" customHeight="1">
      <c r="A30" s="81"/>
      <c r="B30" s="81"/>
      <c r="C30" s="77"/>
      <c r="D30" s="81"/>
      <c r="E30" s="81"/>
      <c r="F30" s="81"/>
      <c r="G30" s="501"/>
      <c r="H30" s="669"/>
      <c r="I30" s="81"/>
      <c r="J30" s="98"/>
      <c r="K30" s="98"/>
      <c r="L30" s="98"/>
      <c r="M30" s="98"/>
      <c r="N30" s="98"/>
      <c r="O30" s="98"/>
      <c r="P30" s="98"/>
      <c r="Q30" s="98"/>
      <c r="R30" s="98"/>
      <c r="S30" s="98"/>
      <c r="T30" s="98"/>
      <c r="U30" s="98"/>
      <c r="V30" s="98"/>
      <c r="W30" s="98"/>
      <c r="X30" s="98"/>
      <c r="Y30" s="166"/>
      <c r="Z30" s="166"/>
    </row>
    <row r="31" ht="11.25" customHeight="1">
      <c r="A31" s="81"/>
      <c r="B31" s="81"/>
      <c r="C31" s="77"/>
      <c r="D31" s="81"/>
      <c r="E31" s="81"/>
      <c r="F31" s="81"/>
      <c r="G31" s="501"/>
      <c r="H31" s="669"/>
      <c r="I31" s="81"/>
      <c r="J31" s="98"/>
      <c r="K31" s="98"/>
      <c r="L31" s="98"/>
      <c r="M31" s="98"/>
      <c r="N31" s="98"/>
      <c r="O31" s="98"/>
      <c r="P31" s="98"/>
      <c r="Q31" s="98"/>
      <c r="R31" s="98"/>
      <c r="S31" s="98"/>
      <c r="T31" s="98"/>
      <c r="U31" s="98"/>
      <c r="V31" s="98"/>
      <c r="W31" s="98"/>
      <c r="X31" s="98"/>
      <c r="Y31" s="166"/>
      <c r="Z31" s="166"/>
    </row>
    <row r="32" ht="11.25" customHeight="1">
      <c r="A32" s="81"/>
      <c r="B32" s="81"/>
      <c r="C32" s="77"/>
      <c r="D32" s="81"/>
      <c r="E32" s="81"/>
      <c r="F32" s="81"/>
      <c r="G32" s="501"/>
      <c r="H32" s="669"/>
      <c r="I32" s="81"/>
      <c r="J32" s="98"/>
      <c r="K32" s="98"/>
      <c r="L32" s="98"/>
      <c r="M32" s="98"/>
      <c r="N32" s="98"/>
      <c r="O32" s="98"/>
      <c r="P32" s="98"/>
      <c r="Q32" s="98"/>
      <c r="R32" s="98"/>
      <c r="S32" s="98"/>
      <c r="T32" s="98"/>
      <c r="U32" s="98"/>
      <c r="V32" s="98"/>
      <c r="W32" s="98"/>
      <c r="X32" s="98"/>
      <c r="Y32" s="166"/>
      <c r="Z32" s="166"/>
    </row>
    <row r="33" ht="11.25" customHeight="1">
      <c r="A33" s="95"/>
      <c r="B33" s="81"/>
      <c r="C33" s="81"/>
      <c r="D33" s="100"/>
      <c r="E33" s="100"/>
      <c r="F33" s="148"/>
      <c r="G33" s="745"/>
      <c r="H33" s="746"/>
      <c r="I33" s="95"/>
      <c r="J33" s="98"/>
      <c r="K33" s="98"/>
      <c r="L33" s="98"/>
      <c r="M33" s="98"/>
      <c r="N33" s="98"/>
      <c r="O33" s="98"/>
      <c r="P33" s="98"/>
      <c r="Q33" s="98"/>
      <c r="R33" s="98"/>
      <c r="S33" s="98"/>
      <c r="T33" s="98"/>
      <c r="U33" s="98"/>
      <c r="V33" s="98"/>
      <c r="W33" s="98"/>
      <c r="X33" s="98"/>
      <c r="Y33" s="166"/>
      <c r="Z33" s="166"/>
    </row>
    <row r="34" ht="11.25" customHeight="1">
      <c r="A34" s="95"/>
      <c r="B34" s="81"/>
      <c r="C34" s="81"/>
      <c r="D34" s="100"/>
      <c r="E34" s="100"/>
      <c r="F34" s="148"/>
      <c r="G34" s="745"/>
      <c r="H34" s="746"/>
      <c r="I34" s="95"/>
      <c r="J34" s="98"/>
      <c r="K34" s="98"/>
      <c r="L34" s="98"/>
      <c r="M34" s="98"/>
      <c r="N34" s="98"/>
      <c r="O34" s="98"/>
      <c r="P34" s="98"/>
      <c r="Q34" s="98"/>
      <c r="R34" s="98"/>
      <c r="S34" s="98"/>
      <c r="T34" s="98"/>
      <c r="U34" s="98"/>
      <c r="V34" s="98"/>
      <c r="W34" s="98"/>
      <c r="X34" s="98"/>
      <c r="Y34" s="166"/>
      <c r="Z34" s="166"/>
    </row>
    <row r="35" ht="11.25" customHeight="1">
      <c r="A35" s="95"/>
      <c r="B35" s="81"/>
      <c r="C35" s="81"/>
      <c r="D35" s="100"/>
      <c r="E35" s="100"/>
      <c r="F35" s="148"/>
      <c r="G35" s="745"/>
      <c r="H35" s="746"/>
      <c r="I35" s="95"/>
      <c r="J35" s="98"/>
      <c r="K35" s="98"/>
      <c r="L35" s="98"/>
      <c r="M35" s="98"/>
      <c r="N35" s="98"/>
      <c r="O35" s="98"/>
      <c r="P35" s="98"/>
      <c r="Q35" s="98"/>
      <c r="R35" s="98"/>
      <c r="S35" s="98"/>
      <c r="T35" s="98"/>
      <c r="U35" s="98"/>
      <c r="V35" s="98"/>
      <c r="W35" s="98"/>
      <c r="X35" s="98"/>
      <c r="Y35" s="166"/>
      <c r="Z35" s="166"/>
    </row>
    <row r="36" ht="11.25" customHeight="1">
      <c r="A36" s="414"/>
      <c r="B36" s="415"/>
      <c r="C36" s="747"/>
      <c r="D36" s="747"/>
      <c r="E36" s="747"/>
      <c r="F36" s="747"/>
      <c r="G36" s="748"/>
      <c r="H36" s="510"/>
      <c r="I36" s="92"/>
      <c r="J36" s="166"/>
      <c r="K36" s="166"/>
      <c r="L36" s="166"/>
      <c r="M36" s="166"/>
      <c r="N36" s="166"/>
      <c r="O36" s="166"/>
      <c r="P36" s="166"/>
      <c r="Q36" s="166"/>
      <c r="R36" s="166"/>
      <c r="S36" s="166"/>
      <c r="T36" s="166"/>
      <c r="U36" s="166"/>
      <c r="V36" s="166"/>
      <c r="W36" s="166"/>
      <c r="X36" s="166"/>
      <c r="Y36" s="166"/>
      <c r="Z36" s="166"/>
    </row>
    <row r="37" ht="11.25" customHeight="1">
      <c r="A37" s="95"/>
      <c r="B37" s="81"/>
      <c r="C37" s="81"/>
      <c r="D37" s="100"/>
      <c r="E37" s="100"/>
      <c r="F37" s="148"/>
      <c r="G37" s="745"/>
      <c r="H37" s="746"/>
      <c r="I37" s="95"/>
      <c r="J37" s="98"/>
      <c r="K37" s="98"/>
      <c r="L37" s="98"/>
      <c r="M37" s="98"/>
      <c r="N37" s="98"/>
      <c r="O37" s="98"/>
      <c r="P37" s="98"/>
      <c r="Q37" s="98"/>
      <c r="R37" s="98"/>
      <c r="S37" s="98"/>
      <c r="T37" s="98"/>
      <c r="U37" s="98"/>
      <c r="V37" s="98"/>
      <c r="W37" s="98"/>
      <c r="X37" s="98"/>
      <c r="Y37" s="166"/>
      <c r="Z37" s="166"/>
    </row>
    <row r="38" ht="11.25" customHeight="1">
      <c r="A38" s="95"/>
      <c r="B38" s="81"/>
      <c r="C38" s="81"/>
      <c r="D38" s="100"/>
      <c r="E38" s="100"/>
      <c r="F38" s="148"/>
      <c r="G38" s="745"/>
      <c r="H38" s="746"/>
      <c r="I38" s="95"/>
      <c r="J38" s="98"/>
      <c r="K38" s="98"/>
      <c r="L38" s="98"/>
      <c r="M38" s="98"/>
      <c r="N38" s="98"/>
      <c r="O38" s="98"/>
      <c r="P38" s="98"/>
      <c r="Q38" s="98"/>
      <c r="R38" s="98"/>
      <c r="S38" s="98"/>
      <c r="T38" s="98"/>
      <c r="U38" s="98"/>
      <c r="V38" s="98"/>
      <c r="W38" s="98"/>
      <c r="X38" s="98"/>
      <c r="Y38" s="166"/>
      <c r="Z38" s="166"/>
    </row>
    <row r="39" ht="11.25" customHeight="1">
      <c r="A39" s="95"/>
      <c r="B39" s="81"/>
      <c r="C39" s="81"/>
      <c r="D39" s="100"/>
      <c r="E39" s="100"/>
      <c r="F39" s="148"/>
      <c r="G39" s="745"/>
      <c r="H39" s="746"/>
      <c r="I39" s="95"/>
      <c r="J39" s="98"/>
      <c r="K39" s="98"/>
      <c r="L39" s="98"/>
      <c r="M39" s="98"/>
      <c r="N39" s="98"/>
      <c r="O39" s="98"/>
      <c r="P39" s="98"/>
      <c r="Q39" s="98"/>
      <c r="R39" s="98"/>
      <c r="S39" s="98"/>
      <c r="T39" s="98"/>
      <c r="U39" s="98"/>
      <c r="V39" s="98"/>
      <c r="W39" s="98"/>
      <c r="X39" s="98"/>
      <c r="Y39" s="166"/>
      <c r="Z39" s="166"/>
    </row>
    <row r="40" ht="11.25" customHeight="1">
      <c r="A40" s="414"/>
      <c r="B40" s="415"/>
      <c r="C40" s="747"/>
      <c r="D40" s="747"/>
      <c r="E40" s="747"/>
      <c r="F40" s="747"/>
      <c r="G40" s="748"/>
      <c r="H40" s="510"/>
      <c r="I40" s="92"/>
      <c r="J40" s="166"/>
      <c r="K40" s="166"/>
      <c r="L40" s="166"/>
      <c r="M40" s="166"/>
      <c r="N40" s="166"/>
      <c r="O40" s="166"/>
      <c r="P40" s="166"/>
      <c r="Q40" s="166"/>
      <c r="R40" s="166"/>
      <c r="S40" s="166"/>
      <c r="T40" s="166"/>
      <c r="U40" s="166"/>
      <c r="V40" s="166"/>
      <c r="W40" s="166"/>
      <c r="X40" s="166"/>
      <c r="Y40" s="166"/>
      <c r="Z40" s="166"/>
    </row>
    <row r="41" ht="15.75" customHeight="1">
      <c r="A41" s="177" t="s">
        <v>118</v>
      </c>
      <c r="B41" s="156"/>
      <c r="C41" s="156"/>
      <c r="D41" s="156"/>
      <c r="E41" s="156"/>
      <c r="F41" s="156"/>
      <c r="H41" s="512">
        <f>SUM(H10:H40)</f>
        <v>695</v>
      </c>
    </row>
    <row r="42" ht="15.75" customHeight="1">
      <c r="A42" s="155"/>
      <c r="B42" s="156"/>
      <c r="C42" s="156"/>
      <c r="D42" s="156"/>
      <c r="E42" s="156"/>
      <c r="F42" s="156"/>
      <c r="G42" s="156"/>
      <c r="H42" s="1"/>
    </row>
    <row r="43" ht="15.75" customHeight="1">
      <c r="A43" s="513" t="s">
        <v>742</v>
      </c>
      <c r="B43" s="154"/>
      <c r="C43" s="154"/>
      <c r="D43" s="154"/>
      <c r="E43" s="154"/>
      <c r="F43" s="154"/>
      <c r="G43" s="154"/>
      <c r="H43" s="154"/>
    </row>
    <row r="44" ht="15.75" customHeight="1">
      <c r="A44" s="155"/>
      <c r="B44" s="156"/>
      <c r="C44" s="156"/>
      <c r="D44" s="156"/>
      <c r="E44" s="156"/>
      <c r="F44" s="156"/>
      <c r="G44" s="156"/>
      <c r="H44" s="1"/>
    </row>
    <row r="45" ht="15.75" customHeight="1">
      <c r="A45" s="155"/>
      <c r="B45" s="156"/>
      <c r="C45" s="156"/>
      <c r="D45" s="156"/>
      <c r="E45" s="156"/>
      <c r="F45" s="156"/>
      <c r="G45" s="156"/>
      <c r="H45" s="1"/>
    </row>
    <row r="46" ht="15.75" customHeight="1">
      <c r="A46" s="155"/>
      <c r="B46" s="156"/>
      <c r="C46" s="156"/>
      <c r="D46" s="156"/>
      <c r="E46" s="156"/>
      <c r="F46" s="156"/>
      <c r="G46" s="156"/>
      <c r="H46" s="1"/>
    </row>
    <row r="47" ht="15.75" customHeight="1">
      <c r="A47" s="155"/>
      <c r="B47" s="156"/>
      <c r="C47" s="156"/>
      <c r="D47" s="156"/>
      <c r="E47" s="156"/>
      <c r="F47" s="156"/>
      <c r="G47" s="156"/>
      <c r="H47" s="1"/>
    </row>
    <row r="48" ht="15.75" customHeight="1">
      <c r="A48" s="155"/>
      <c r="B48" s="156"/>
      <c r="C48" s="156"/>
      <c r="D48" s="156"/>
      <c r="E48" s="156"/>
      <c r="F48" s="156"/>
      <c r="G48" s="156"/>
      <c r="H48" s="1"/>
    </row>
    <row r="49" ht="15.75" customHeight="1">
      <c r="A49" s="155"/>
      <c r="B49" s="156"/>
      <c r="C49" s="156"/>
      <c r="D49" s="156"/>
      <c r="E49" s="156"/>
      <c r="F49" s="156"/>
      <c r="G49" s="156"/>
      <c r="H49" s="1"/>
    </row>
    <row r="50" ht="15.75" customHeight="1">
      <c r="A50" s="155"/>
      <c r="B50" s="156"/>
      <c r="C50" s="156"/>
      <c r="D50" s="156"/>
      <c r="E50" s="156"/>
      <c r="F50" s="156"/>
      <c r="G50" s="156"/>
      <c r="H50" s="1"/>
    </row>
    <row r="51" ht="15.75" customHeight="1">
      <c r="A51" s="155"/>
      <c r="B51" s="156"/>
      <c r="C51" s="156"/>
      <c r="D51" s="156"/>
      <c r="E51" s="156"/>
      <c r="F51" s="156"/>
      <c r="G51" s="156"/>
      <c r="H51" s="1"/>
    </row>
    <row r="52" ht="15.75" customHeight="1">
      <c r="A52" s="155"/>
      <c r="B52" s="156"/>
      <c r="C52" s="156"/>
      <c r="D52" s="156"/>
      <c r="E52" s="156"/>
      <c r="F52" s="156"/>
      <c r="G52" s="156"/>
      <c r="H52" s="1"/>
    </row>
    <row r="53" ht="15.75" customHeight="1">
      <c r="A53" s="155"/>
      <c r="B53" s="156"/>
      <c r="C53" s="156"/>
      <c r="D53" s="156"/>
      <c r="E53" s="156"/>
      <c r="F53" s="156"/>
      <c r="G53" s="156"/>
      <c r="H53" s="1"/>
    </row>
    <row r="54" ht="15.75" customHeight="1">
      <c r="A54" s="155"/>
      <c r="B54" s="156"/>
      <c r="C54" s="156"/>
      <c r="D54" s="156"/>
      <c r="E54" s="156"/>
      <c r="F54" s="156"/>
      <c r="G54" s="156"/>
      <c r="H54" s="1"/>
    </row>
    <row r="55" ht="15.75" customHeight="1">
      <c r="A55" s="155"/>
      <c r="B55" s="156"/>
      <c r="C55" s="156"/>
      <c r="D55" s="156"/>
      <c r="E55" s="156"/>
      <c r="F55" s="156"/>
      <c r="G55" s="156"/>
      <c r="H55" s="1"/>
    </row>
    <row r="56" ht="15.75" customHeight="1">
      <c r="A56" s="155"/>
      <c r="B56" s="156"/>
      <c r="C56" s="156"/>
      <c r="D56" s="156"/>
      <c r="E56" s="156"/>
      <c r="F56" s="156"/>
      <c r="G56" s="156"/>
      <c r="H56" s="1"/>
    </row>
    <row r="57" ht="15.75" customHeight="1">
      <c r="A57" s="155"/>
      <c r="B57" s="156"/>
      <c r="C57" s="156"/>
      <c r="D57" s="156"/>
      <c r="E57" s="156"/>
      <c r="F57" s="156"/>
      <c r="G57" s="156"/>
      <c r="H57" s="1"/>
    </row>
    <row r="58" ht="15.75" customHeight="1">
      <c r="A58" s="155"/>
      <c r="B58" s="156"/>
      <c r="C58" s="156"/>
      <c r="D58" s="156"/>
      <c r="E58" s="156"/>
      <c r="F58" s="156"/>
      <c r="G58" s="156"/>
      <c r="H58" s="1"/>
    </row>
    <row r="59" ht="15.75" customHeight="1">
      <c r="A59" s="155"/>
      <c r="B59" s="156"/>
      <c r="C59" s="156"/>
      <c r="D59" s="156"/>
      <c r="E59" s="156"/>
      <c r="F59" s="156"/>
      <c r="G59" s="156"/>
      <c r="H59" s="1"/>
    </row>
    <row r="60" ht="15.75" customHeight="1">
      <c r="A60" s="155"/>
      <c r="B60" s="156"/>
      <c r="C60" s="156"/>
      <c r="D60" s="156"/>
      <c r="E60" s="156"/>
      <c r="F60" s="156"/>
      <c r="G60" s="156"/>
      <c r="H60" s="1"/>
    </row>
    <row r="61" ht="15.75" customHeight="1">
      <c r="A61" s="155"/>
      <c r="B61" s="156"/>
      <c r="C61" s="156"/>
      <c r="D61" s="156"/>
      <c r="E61" s="156"/>
      <c r="F61" s="156"/>
      <c r="G61" s="156"/>
      <c r="H61" s="1"/>
    </row>
    <row r="62" ht="15.75" customHeight="1">
      <c r="A62" s="155"/>
      <c r="B62" s="156"/>
      <c r="C62" s="156"/>
      <c r="D62" s="156"/>
      <c r="E62" s="156"/>
      <c r="F62" s="156"/>
      <c r="G62" s="156"/>
      <c r="H62" s="1"/>
    </row>
    <row r="63" ht="15.75" customHeight="1">
      <c r="A63" s="155"/>
      <c r="B63" s="156"/>
      <c r="C63" s="156"/>
      <c r="D63" s="156"/>
      <c r="E63" s="156"/>
      <c r="F63" s="156"/>
      <c r="G63" s="156"/>
      <c r="H63" s="1"/>
    </row>
    <row r="64" ht="15.75" customHeight="1">
      <c r="A64" s="155"/>
      <c r="B64" s="156"/>
      <c r="C64" s="156"/>
      <c r="D64" s="156"/>
      <c r="E64" s="156"/>
      <c r="F64" s="156"/>
      <c r="G64" s="156"/>
      <c r="H64" s="1"/>
    </row>
    <row r="65" ht="15.75" customHeight="1">
      <c r="A65" s="155"/>
      <c r="B65" s="156"/>
      <c r="C65" s="156"/>
      <c r="D65" s="156"/>
      <c r="E65" s="156"/>
      <c r="F65" s="156"/>
      <c r="G65" s="156"/>
      <c r="H65" s="1"/>
    </row>
    <row r="66" ht="15.75" customHeight="1">
      <c r="A66" s="155"/>
      <c r="B66" s="156"/>
      <c r="C66" s="156"/>
      <c r="D66" s="156"/>
      <c r="E66" s="156"/>
      <c r="F66" s="156"/>
      <c r="G66" s="156"/>
      <c r="H66" s="1"/>
    </row>
    <row r="67" ht="15.75" customHeight="1">
      <c r="A67" s="155"/>
      <c r="B67" s="156"/>
      <c r="C67" s="156"/>
      <c r="D67" s="156"/>
      <c r="E67" s="156"/>
      <c r="F67" s="156"/>
      <c r="G67" s="156"/>
      <c r="H67" s="1"/>
    </row>
    <row r="68" ht="15.75" customHeight="1">
      <c r="A68" s="155"/>
      <c r="B68" s="156"/>
      <c r="C68" s="156"/>
      <c r="D68" s="156"/>
      <c r="E68" s="156"/>
      <c r="F68" s="156"/>
      <c r="G68" s="156"/>
      <c r="H68" s="1"/>
    </row>
    <row r="69" ht="15.75" customHeight="1">
      <c r="A69" s="155"/>
      <c r="B69" s="156"/>
      <c r="C69" s="156"/>
      <c r="D69" s="156"/>
      <c r="E69" s="156"/>
      <c r="F69" s="156"/>
      <c r="G69" s="156"/>
      <c r="H69" s="1"/>
    </row>
    <row r="70" ht="15.75" customHeight="1">
      <c r="A70" s="155"/>
      <c r="B70" s="156"/>
      <c r="C70" s="156"/>
      <c r="D70" s="156"/>
      <c r="E70" s="156"/>
      <c r="F70" s="156"/>
      <c r="G70" s="156"/>
      <c r="H70" s="1"/>
    </row>
    <row r="71" ht="15.75" customHeight="1">
      <c r="A71" s="155"/>
      <c r="B71" s="156"/>
      <c r="C71" s="156"/>
      <c r="D71" s="156"/>
      <c r="E71" s="156"/>
      <c r="F71" s="156"/>
      <c r="G71" s="156"/>
      <c r="H71" s="1"/>
    </row>
    <row r="72" ht="15.75" customHeight="1">
      <c r="A72" s="155"/>
      <c r="B72" s="156"/>
      <c r="C72" s="156"/>
      <c r="D72" s="156"/>
      <c r="E72" s="156"/>
      <c r="F72" s="156"/>
      <c r="G72" s="156"/>
      <c r="H72" s="1"/>
    </row>
    <row r="73" ht="15.75" customHeight="1">
      <c r="A73" s="155"/>
      <c r="B73" s="156"/>
      <c r="C73" s="156"/>
      <c r="D73" s="156"/>
      <c r="E73" s="156"/>
      <c r="F73" s="156"/>
      <c r="G73" s="156"/>
      <c r="H73" s="1"/>
    </row>
    <row r="74" ht="15.75" customHeight="1">
      <c r="A74" s="155"/>
      <c r="B74" s="156"/>
      <c r="C74" s="156"/>
      <c r="D74" s="156"/>
      <c r="E74" s="156"/>
      <c r="F74" s="156"/>
      <c r="G74" s="156"/>
      <c r="H74" s="1"/>
    </row>
    <row r="75" ht="15.75" customHeight="1">
      <c r="A75" s="155"/>
      <c r="B75" s="156"/>
      <c r="C75" s="156"/>
      <c r="D75" s="156"/>
      <c r="E75" s="156"/>
      <c r="F75" s="156"/>
      <c r="G75" s="156"/>
      <c r="H75" s="1"/>
    </row>
    <row r="76" ht="15.75" customHeight="1">
      <c r="A76" s="155"/>
      <c r="B76" s="156"/>
      <c r="C76" s="156"/>
      <c r="D76" s="156"/>
      <c r="E76" s="156"/>
      <c r="F76" s="156"/>
      <c r="G76" s="156"/>
      <c r="H76" s="1"/>
    </row>
    <row r="77" ht="15.75" customHeight="1">
      <c r="A77" s="155"/>
      <c r="B77" s="156"/>
      <c r="C77" s="156"/>
      <c r="D77" s="156"/>
      <c r="E77" s="156"/>
      <c r="F77" s="156"/>
      <c r="G77" s="156"/>
      <c r="H77" s="1"/>
    </row>
    <row r="78" ht="15.75" customHeight="1">
      <c r="A78" s="155"/>
      <c r="B78" s="156"/>
      <c r="C78" s="156"/>
      <c r="D78" s="156"/>
      <c r="E78" s="156"/>
      <c r="F78" s="156"/>
      <c r="G78" s="156"/>
      <c r="H78" s="1"/>
    </row>
    <row r="79" ht="15.75" customHeight="1">
      <c r="A79" s="155"/>
      <c r="B79" s="156"/>
      <c r="C79" s="156"/>
      <c r="D79" s="156"/>
      <c r="E79" s="156"/>
      <c r="F79" s="156"/>
      <c r="G79" s="156"/>
      <c r="H79" s="1"/>
    </row>
    <row r="80" ht="15.75" customHeight="1">
      <c r="A80" s="155"/>
      <c r="B80" s="156"/>
      <c r="C80" s="156"/>
      <c r="D80" s="156"/>
      <c r="E80" s="156"/>
      <c r="F80" s="156"/>
      <c r="G80" s="156"/>
      <c r="H80" s="1"/>
    </row>
    <row r="81" ht="15.75" customHeight="1">
      <c r="A81" s="155"/>
      <c r="B81" s="156"/>
      <c r="C81" s="156"/>
      <c r="D81" s="156"/>
      <c r="E81" s="156"/>
      <c r="F81" s="156"/>
      <c r="G81" s="156"/>
      <c r="H81" s="1"/>
    </row>
    <row r="82" ht="15.75" customHeight="1">
      <c r="A82" s="155"/>
      <c r="B82" s="156"/>
      <c r="C82" s="156"/>
      <c r="D82" s="156"/>
      <c r="E82" s="156"/>
      <c r="F82" s="156"/>
      <c r="G82" s="156"/>
      <c r="H82" s="1"/>
    </row>
    <row r="83" ht="15.75" customHeight="1">
      <c r="A83" s="155"/>
      <c r="B83" s="156"/>
      <c r="C83" s="156"/>
      <c r="D83" s="156"/>
      <c r="E83" s="156"/>
      <c r="F83" s="156"/>
      <c r="G83" s="156"/>
      <c r="H83" s="1"/>
    </row>
    <row r="84" ht="15.75" customHeight="1">
      <c r="A84" s="155"/>
      <c r="B84" s="156"/>
      <c r="C84" s="156"/>
      <c r="D84" s="156"/>
      <c r="E84" s="156"/>
      <c r="F84" s="156"/>
      <c r="G84" s="156"/>
      <c r="H84" s="1"/>
    </row>
    <row r="85" ht="15.75" customHeight="1">
      <c r="A85" s="155"/>
      <c r="B85" s="156"/>
      <c r="C85" s="156"/>
      <c r="D85" s="156"/>
      <c r="E85" s="156"/>
      <c r="F85" s="156"/>
      <c r="G85" s="156"/>
      <c r="H85" s="1"/>
    </row>
    <row r="86" ht="15.75" customHeight="1">
      <c r="A86" s="155"/>
      <c r="B86" s="156"/>
      <c r="C86" s="156"/>
      <c r="D86" s="156"/>
      <c r="E86" s="156"/>
      <c r="F86" s="156"/>
      <c r="G86" s="156"/>
      <c r="H86" s="1"/>
    </row>
    <row r="87" ht="15.75" customHeight="1">
      <c r="A87" s="155"/>
      <c r="B87" s="156"/>
      <c r="C87" s="156"/>
      <c r="D87" s="156"/>
      <c r="E87" s="156"/>
      <c r="F87" s="156"/>
      <c r="G87" s="156"/>
      <c r="H87" s="1"/>
    </row>
    <row r="88" ht="15.75" customHeight="1">
      <c r="A88" s="155"/>
      <c r="B88" s="156"/>
      <c r="C88" s="156"/>
      <c r="D88" s="156"/>
      <c r="E88" s="156"/>
      <c r="F88" s="156"/>
      <c r="G88" s="156"/>
      <c r="H88" s="1"/>
    </row>
    <row r="89" ht="15.75" customHeight="1">
      <c r="A89" s="155"/>
      <c r="B89" s="156"/>
      <c r="C89" s="156"/>
      <c r="D89" s="156"/>
      <c r="E89" s="156"/>
      <c r="F89" s="156"/>
      <c r="G89" s="156"/>
      <c r="H89" s="1"/>
    </row>
    <row r="90" ht="15.75" customHeight="1">
      <c r="A90" s="155"/>
      <c r="B90" s="156"/>
      <c r="C90" s="156"/>
      <c r="D90" s="156"/>
      <c r="E90" s="156"/>
      <c r="F90" s="156"/>
      <c r="G90" s="156"/>
      <c r="H90" s="1"/>
    </row>
    <row r="91" ht="15.75" customHeight="1">
      <c r="A91" s="155"/>
      <c r="B91" s="156"/>
      <c r="C91" s="156"/>
      <c r="D91" s="156"/>
      <c r="E91" s="156"/>
      <c r="F91" s="156"/>
      <c r="G91" s="156"/>
      <c r="H91" s="1"/>
    </row>
    <row r="92" ht="15.75" customHeight="1">
      <c r="A92" s="155"/>
      <c r="B92" s="156"/>
      <c r="C92" s="156"/>
      <c r="D92" s="156"/>
      <c r="E92" s="156"/>
      <c r="F92" s="156"/>
      <c r="G92" s="156"/>
      <c r="H92" s="1"/>
    </row>
    <row r="93" ht="15.75" customHeight="1">
      <c r="A93" s="155"/>
      <c r="B93" s="156"/>
      <c r="C93" s="156"/>
      <c r="D93" s="156"/>
      <c r="E93" s="156"/>
      <c r="F93" s="156"/>
      <c r="G93" s="156"/>
      <c r="H93" s="1"/>
    </row>
    <row r="94" ht="15.75" customHeight="1">
      <c r="A94" s="155"/>
      <c r="B94" s="156"/>
      <c r="C94" s="156"/>
      <c r="D94" s="156"/>
      <c r="E94" s="156"/>
      <c r="F94" s="156"/>
      <c r="G94" s="156"/>
      <c r="H94" s="1"/>
    </row>
    <row r="95" ht="15.75" customHeight="1">
      <c r="A95" s="155"/>
      <c r="B95" s="156"/>
      <c r="C95" s="156"/>
      <c r="D95" s="156"/>
      <c r="E95" s="156"/>
      <c r="F95" s="156"/>
      <c r="G95" s="156"/>
      <c r="H95" s="1"/>
    </row>
    <row r="96" ht="15.75" customHeight="1">
      <c r="A96" s="155"/>
      <c r="B96" s="156"/>
      <c r="C96" s="156"/>
      <c r="D96" s="156"/>
      <c r="E96" s="156"/>
      <c r="F96" s="156"/>
      <c r="G96" s="156"/>
      <c r="H96" s="1"/>
    </row>
    <row r="97" ht="15.75" customHeight="1">
      <c r="A97" s="155"/>
      <c r="B97" s="156"/>
      <c r="C97" s="156"/>
      <c r="D97" s="156"/>
      <c r="E97" s="156"/>
      <c r="F97" s="156"/>
      <c r="G97" s="156"/>
      <c r="H97" s="1"/>
    </row>
    <row r="98" ht="15.75" customHeight="1">
      <c r="A98" s="155"/>
      <c r="B98" s="156"/>
      <c r="C98" s="156"/>
      <c r="D98" s="156"/>
      <c r="E98" s="156"/>
      <c r="F98" s="156"/>
      <c r="G98" s="156"/>
      <c r="H98" s="1"/>
    </row>
    <row r="99" ht="15.75" customHeight="1">
      <c r="A99" s="155"/>
      <c r="B99" s="156"/>
      <c r="C99" s="156"/>
      <c r="D99" s="156"/>
      <c r="E99" s="156"/>
      <c r="F99" s="156"/>
      <c r="G99" s="156"/>
      <c r="H99" s="1"/>
    </row>
    <row r="100" ht="15.75" customHeight="1">
      <c r="A100" s="155"/>
      <c r="B100" s="156"/>
      <c r="C100" s="156"/>
      <c r="D100" s="156"/>
      <c r="E100" s="156"/>
      <c r="F100" s="156"/>
      <c r="G100" s="156"/>
      <c r="H100" s="1"/>
    </row>
    <row r="101" ht="15.75" customHeight="1">
      <c r="A101" s="155"/>
      <c r="B101" s="156"/>
      <c r="C101" s="156"/>
      <c r="D101" s="156"/>
      <c r="E101" s="156"/>
      <c r="F101" s="156"/>
      <c r="G101" s="156"/>
      <c r="H101" s="1"/>
    </row>
    <row r="102" ht="15.75" customHeight="1">
      <c r="A102" s="155"/>
      <c r="B102" s="156"/>
      <c r="C102" s="156"/>
      <c r="D102" s="156"/>
      <c r="E102" s="156"/>
      <c r="F102" s="156"/>
      <c r="G102" s="156"/>
      <c r="H102" s="1"/>
    </row>
    <row r="103" ht="15.75" customHeight="1">
      <c r="A103" s="155"/>
      <c r="B103" s="156"/>
      <c r="C103" s="156"/>
      <c r="D103" s="156"/>
      <c r="E103" s="156"/>
      <c r="F103" s="156"/>
      <c r="G103" s="156"/>
      <c r="H103" s="1"/>
    </row>
    <row r="104" ht="15.75" customHeight="1">
      <c r="A104" s="155"/>
      <c r="B104" s="156"/>
      <c r="C104" s="156"/>
      <c r="D104" s="156"/>
      <c r="E104" s="156"/>
      <c r="F104" s="156"/>
      <c r="G104" s="156"/>
      <c r="H104" s="1"/>
    </row>
    <row r="105" ht="15.75" customHeight="1">
      <c r="A105" s="155"/>
      <c r="B105" s="156"/>
      <c r="C105" s="156"/>
      <c r="D105" s="156"/>
      <c r="E105" s="156"/>
      <c r="F105" s="156"/>
      <c r="G105" s="156"/>
      <c r="H105" s="1"/>
    </row>
    <row r="106" ht="15.75" customHeight="1">
      <c r="A106" s="155"/>
      <c r="B106" s="156"/>
      <c r="C106" s="156"/>
      <c r="D106" s="156"/>
      <c r="E106" s="156"/>
      <c r="F106" s="156"/>
      <c r="G106" s="156"/>
      <c r="H106" s="1"/>
    </row>
    <row r="107" ht="15.75" customHeight="1">
      <c r="A107" s="155"/>
      <c r="B107" s="156"/>
      <c r="C107" s="156"/>
      <c r="D107" s="156"/>
      <c r="E107" s="156"/>
      <c r="F107" s="156"/>
      <c r="G107" s="156"/>
      <c r="H107" s="1"/>
    </row>
    <row r="108" ht="15.75" customHeight="1">
      <c r="A108" s="155"/>
      <c r="B108" s="156"/>
      <c r="C108" s="156"/>
      <c r="D108" s="156"/>
      <c r="E108" s="156"/>
      <c r="F108" s="156"/>
      <c r="G108" s="156"/>
      <c r="H108" s="1"/>
    </row>
    <row r="109" ht="15.75" customHeight="1">
      <c r="A109" s="155"/>
      <c r="B109" s="156"/>
      <c r="C109" s="156"/>
      <c r="D109" s="156"/>
      <c r="E109" s="156"/>
      <c r="F109" s="156"/>
      <c r="G109" s="156"/>
      <c r="H109" s="1"/>
    </row>
    <row r="110" ht="15.75" customHeight="1">
      <c r="A110" s="155"/>
      <c r="B110" s="156"/>
      <c r="C110" s="156"/>
      <c r="D110" s="156"/>
      <c r="E110" s="156"/>
      <c r="F110" s="156"/>
      <c r="G110" s="156"/>
      <c r="H110" s="1"/>
    </row>
    <row r="111" ht="15.75" customHeight="1">
      <c r="A111" s="155"/>
      <c r="B111" s="156"/>
      <c r="C111" s="156"/>
      <c r="D111" s="156"/>
      <c r="E111" s="156"/>
      <c r="F111" s="156"/>
      <c r="G111" s="156"/>
      <c r="H111" s="1"/>
    </row>
    <row r="112" ht="15.75" customHeight="1">
      <c r="A112" s="155"/>
      <c r="B112" s="156"/>
      <c r="C112" s="156"/>
      <c r="D112" s="156"/>
      <c r="E112" s="156"/>
      <c r="F112" s="156"/>
      <c r="G112" s="156"/>
      <c r="H112" s="1"/>
    </row>
    <row r="113" ht="15.75" customHeight="1">
      <c r="A113" s="155"/>
      <c r="B113" s="156"/>
      <c r="C113" s="156"/>
      <c r="D113" s="156"/>
      <c r="E113" s="156"/>
      <c r="F113" s="156"/>
      <c r="G113" s="156"/>
      <c r="H113" s="1"/>
    </row>
    <row r="114" ht="15.75" customHeight="1">
      <c r="A114" s="155"/>
      <c r="B114" s="156"/>
      <c r="C114" s="156"/>
      <c r="D114" s="156"/>
      <c r="E114" s="156"/>
      <c r="F114" s="156"/>
      <c r="G114" s="156"/>
      <c r="H114" s="1"/>
    </row>
    <row r="115" ht="15.75" customHeight="1">
      <c r="A115" s="155"/>
      <c r="B115" s="156"/>
      <c r="C115" s="156"/>
      <c r="D115" s="156"/>
      <c r="E115" s="156"/>
      <c r="F115" s="156"/>
      <c r="G115" s="156"/>
      <c r="H115" s="1"/>
    </row>
    <row r="116" ht="15.75" customHeight="1">
      <c r="A116" s="155"/>
      <c r="B116" s="156"/>
      <c r="C116" s="156"/>
      <c r="D116" s="156"/>
      <c r="E116" s="156"/>
      <c r="F116" s="156"/>
      <c r="G116" s="156"/>
      <c r="H116" s="1"/>
    </row>
    <row r="117" ht="15.75" customHeight="1">
      <c r="A117" s="155"/>
      <c r="B117" s="156"/>
      <c r="C117" s="156"/>
      <c r="D117" s="156"/>
      <c r="E117" s="156"/>
      <c r="F117" s="156"/>
      <c r="G117" s="156"/>
      <c r="H117" s="1"/>
    </row>
    <row r="118" ht="15.75" customHeight="1">
      <c r="A118" s="155"/>
      <c r="B118" s="156"/>
      <c r="C118" s="156"/>
      <c r="D118" s="156"/>
      <c r="E118" s="156"/>
      <c r="F118" s="156"/>
      <c r="G118" s="156"/>
      <c r="H118" s="1"/>
    </row>
    <row r="119" ht="15.75" customHeight="1">
      <c r="A119" s="155"/>
      <c r="B119" s="156"/>
      <c r="C119" s="156"/>
      <c r="D119" s="156"/>
      <c r="E119" s="156"/>
      <c r="F119" s="156"/>
      <c r="G119" s="156"/>
      <c r="H119" s="1"/>
    </row>
    <row r="120" ht="15.75" customHeight="1">
      <c r="A120" s="155"/>
      <c r="B120" s="156"/>
      <c r="C120" s="156"/>
      <c r="D120" s="156"/>
      <c r="E120" s="156"/>
      <c r="F120" s="156"/>
      <c r="G120" s="156"/>
      <c r="H120" s="1"/>
    </row>
    <row r="121" ht="15.75" customHeight="1">
      <c r="A121" s="155"/>
      <c r="B121" s="156"/>
      <c r="C121" s="156"/>
      <c r="D121" s="156"/>
      <c r="E121" s="156"/>
      <c r="F121" s="156"/>
      <c r="G121" s="156"/>
      <c r="H121" s="1"/>
    </row>
    <row r="122" ht="15.75" customHeight="1">
      <c r="A122" s="155"/>
      <c r="B122" s="156"/>
      <c r="C122" s="156"/>
      <c r="D122" s="156"/>
      <c r="E122" s="156"/>
      <c r="F122" s="156"/>
      <c r="G122" s="156"/>
      <c r="H122" s="1"/>
    </row>
    <row r="123" ht="15.75" customHeight="1">
      <c r="A123" s="155"/>
      <c r="B123" s="156"/>
      <c r="C123" s="156"/>
      <c r="D123" s="156"/>
      <c r="E123" s="156"/>
      <c r="F123" s="156"/>
      <c r="G123" s="156"/>
      <c r="H123" s="1"/>
    </row>
    <row r="124" ht="15.75" customHeight="1">
      <c r="A124" s="155"/>
      <c r="B124" s="156"/>
      <c r="C124" s="156"/>
      <c r="D124" s="156"/>
      <c r="E124" s="156"/>
      <c r="F124" s="156"/>
      <c r="G124" s="156"/>
      <c r="H124" s="1"/>
    </row>
    <row r="125" ht="15.75" customHeight="1">
      <c r="A125" s="155"/>
      <c r="B125" s="156"/>
      <c r="C125" s="156"/>
      <c r="D125" s="156"/>
      <c r="E125" s="156"/>
      <c r="F125" s="156"/>
      <c r="G125" s="156"/>
      <c r="H125" s="1"/>
    </row>
    <row r="126" ht="15.75" customHeight="1">
      <c r="A126" s="155"/>
      <c r="B126" s="156"/>
      <c r="C126" s="156"/>
      <c r="D126" s="156"/>
      <c r="E126" s="156"/>
      <c r="F126" s="156"/>
      <c r="G126" s="156"/>
      <c r="H126" s="1"/>
    </row>
    <row r="127" ht="15.75" customHeight="1">
      <c r="A127" s="155"/>
      <c r="B127" s="156"/>
      <c r="C127" s="156"/>
      <c r="D127" s="156"/>
      <c r="E127" s="156"/>
      <c r="F127" s="156"/>
      <c r="G127" s="156"/>
      <c r="H127" s="1"/>
    </row>
    <row r="128" ht="15.75" customHeight="1">
      <c r="A128" s="155"/>
      <c r="B128" s="156"/>
      <c r="C128" s="156"/>
      <c r="D128" s="156"/>
      <c r="E128" s="156"/>
      <c r="F128" s="156"/>
      <c r="G128" s="156"/>
      <c r="H128" s="1"/>
    </row>
    <row r="129" ht="15.75" customHeight="1">
      <c r="A129" s="155"/>
      <c r="B129" s="156"/>
      <c r="C129" s="156"/>
      <c r="D129" s="156"/>
      <c r="E129" s="156"/>
      <c r="F129" s="156"/>
      <c r="G129" s="156"/>
      <c r="H129" s="1"/>
    </row>
    <row r="130" ht="15.75" customHeight="1">
      <c r="A130" s="155"/>
      <c r="B130" s="156"/>
      <c r="C130" s="156"/>
      <c r="D130" s="156"/>
      <c r="E130" s="156"/>
      <c r="F130" s="156"/>
      <c r="G130" s="156"/>
      <c r="H130" s="1"/>
    </row>
    <row r="131" ht="15.75" customHeight="1">
      <c r="A131" s="155"/>
      <c r="B131" s="156"/>
      <c r="C131" s="156"/>
      <c r="D131" s="156"/>
      <c r="E131" s="156"/>
      <c r="F131" s="156"/>
      <c r="G131" s="156"/>
      <c r="H131" s="1"/>
    </row>
    <row r="132" ht="15.75" customHeight="1">
      <c r="A132" s="155"/>
      <c r="B132" s="156"/>
      <c r="C132" s="156"/>
      <c r="D132" s="156"/>
      <c r="E132" s="156"/>
      <c r="F132" s="156"/>
      <c r="G132" s="156"/>
      <c r="H132" s="1"/>
    </row>
    <row r="133" ht="15.75" customHeight="1">
      <c r="A133" s="155"/>
      <c r="B133" s="156"/>
      <c r="C133" s="156"/>
      <c r="D133" s="156"/>
      <c r="E133" s="156"/>
      <c r="F133" s="156"/>
      <c r="G133" s="156"/>
      <c r="H133" s="1"/>
    </row>
    <row r="134" ht="15.75" customHeight="1">
      <c r="A134" s="155"/>
      <c r="B134" s="156"/>
      <c r="C134" s="156"/>
      <c r="D134" s="156"/>
      <c r="E134" s="156"/>
      <c r="F134" s="156"/>
      <c r="G134" s="156"/>
      <c r="H134" s="1"/>
    </row>
    <row r="135" ht="15.75" customHeight="1">
      <c r="A135" s="155"/>
      <c r="B135" s="156"/>
      <c r="C135" s="156"/>
      <c r="D135" s="156"/>
      <c r="E135" s="156"/>
      <c r="F135" s="156"/>
      <c r="G135" s="156"/>
      <c r="H135" s="1"/>
    </row>
    <row r="136" ht="15.75" customHeight="1">
      <c r="A136" s="155"/>
      <c r="B136" s="156"/>
      <c r="C136" s="156"/>
      <c r="D136" s="156"/>
      <c r="E136" s="156"/>
      <c r="F136" s="156"/>
      <c r="G136" s="156"/>
      <c r="H136" s="1"/>
    </row>
    <row r="137" ht="15.75" customHeight="1">
      <c r="A137" s="155"/>
      <c r="B137" s="156"/>
      <c r="C137" s="156"/>
      <c r="D137" s="156"/>
      <c r="E137" s="156"/>
      <c r="F137" s="156"/>
      <c r="G137" s="156"/>
      <c r="H137" s="1"/>
    </row>
    <row r="138" ht="15.75" customHeight="1">
      <c r="A138" s="155"/>
      <c r="B138" s="156"/>
      <c r="C138" s="156"/>
      <c r="D138" s="156"/>
      <c r="E138" s="156"/>
      <c r="F138" s="156"/>
      <c r="G138" s="156"/>
      <c r="H138" s="1"/>
    </row>
    <row r="139" ht="15.75" customHeight="1">
      <c r="A139" s="155"/>
      <c r="B139" s="156"/>
      <c r="C139" s="156"/>
      <c r="D139" s="156"/>
      <c r="E139" s="156"/>
      <c r="F139" s="156"/>
      <c r="G139" s="156"/>
      <c r="H139" s="1"/>
    </row>
    <row r="140" ht="15.75" customHeight="1">
      <c r="A140" s="155"/>
      <c r="B140" s="156"/>
      <c r="C140" s="156"/>
      <c r="D140" s="156"/>
      <c r="E140" s="156"/>
      <c r="F140" s="156"/>
      <c r="G140" s="156"/>
      <c r="H140" s="1"/>
    </row>
    <row r="141" ht="15.75" customHeight="1">
      <c r="A141" s="155"/>
      <c r="B141" s="156"/>
      <c r="C141" s="156"/>
      <c r="D141" s="156"/>
      <c r="E141" s="156"/>
      <c r="F141" s="156"/>
      <c r="G141" s="156"/>
      <c r="H141" s="1"/>
    </row>
    <row r="142" ht="15.75" customHeight="1">
      <c r="A142" s="155"/>
      <c r="B142" s="156"/>
      <c r="C142" s="156"/>
      <c r="D142" s="156"/>
      <c r="E142" s="156"/>
      <c r="F142" s="156"/>
      <c r="G142" s="156"/>
      <c r="H142" s="1"/>
    </row>
    <row r="143" ht="15.75" customHeight="1">
      <c r="A143" s="155"/>
      <c r="B143" s="156"/>
      <c r="C143" s="156"/>
      <c r="D143" s="156"/>
      <c r="E143" s="156"/>
      <c r="F143" s="156"/>
      <c r="G143" s="156"/>
      <c r="H143" s="1"/>
    </row>
    <row r="144" ht="15.75" customHeight="1">
      <c r="A144" s="155"/>
      <c r="B144" s="156"/>
      <c r="C144" s="156"/>
      <c r="D144" s="156"/>
      <c r="E144" s="156"/>
      <c r="F144" s="156"/>
      <c r="G144" s="156"/>
      <c r="H144" s="1"/>
    </row>
    <row r="145" ht="15.75" customHeight="1">
      <c r="A145" s="155"/>
      <c r="B145" s="156"/>
      <c r="C145" s="156"/>
      <c r="D145" s="156"/>
      <c r="E145" s="156"/>
      <c r="F145" s="156"/>
      <c r="G145" s="156"/>
      <c r="H145" s="1"/>
    </row>
    <row r="146" ht="15.75" customHeight="1">
      <c r="A146" s="155"/>
      <c r="B146" s="156"/>
      <c r="C146" s="156"/>
      <c r="D146" s="156"/>
      <c r="E146" s="156"/>
      <c r="F146" s="156"/>
      <c r="G146" s="156"/>
      <c r="H146" s="1"/>
    </row>
    <row r="147" ht="15.75" customHeight="1">
      <c r="A147" s="155"/>
      <c r="B147" s="156"/>
      <c r="C147" s="156"/>
      <c r="D147" s="156"/>
      <c r="E147" s="156"/>
      <c r="F147" s="156"/>
      <c r="G147" s="156"/>
      <c r="H147" s="1"/>
    </row>
    <row r="148" ht="15.75" customHeight="1">
      <c r="A148" s="155"/>
      <c r="B148" s="156"/>
      <c r="C148" s="156"/>
      <c r="D148" s="156"/>
      <c r="E148" s="156"/>
      <c r="F148" s="156"/>
      <c r="G148" s="156"/>
      <c r="H148" s="1"/>
    </row>
    <row r="149" ht="15.75" customHeight="1">
      <c r="A149" s="155"/>
      <c r="B149" s="156"/>
      <c r="C149" s="156"/>
      <c r="D149" s="156"/>
      <c r="E149" s="156"/>
      <c r="F149" s="156"/>
      <c r="G149" s="156"/>
      <c r="H149" s="1"/>
    </row>
    <row r="150" ht="15.75" customHeight="1">
      <c r="A150" s="155"/>
      <c r="B150" s="156"/>
      <c r="C150" s="156"/>
      <c r="D150" s="156"/>
      <c r="E150" s="156"/>
      <c r="F150" s="156"/>
      <c r="G150" s="156"/>
      <c r="H150" s="1"/>
    </row>
    <row r="151" ht="15.75" customHeight="1">
      <c r="A151" s="155"/>
      <c r="B151" s="156"/>
      <c r="C151" s="156"/>
      <c r="D151" s="156"/>
      <c r="E151" s="156"/>
      <c r="F151" s="156"/>
      <c r="G151" s="156"/>
      <c r="H151" s="1"/>
    </row>
    <row r="152" ht="15.75" customHeight="1">
      <c r="A152" s="155"/>
      <c r="B152" s="156"/>
      <c r="C152" s="156"/>
      <c r="D152" s="156"/>
      <c r="E152" s="156"/>
      <c r="F152" s="156"/>
      <c r="G152" s="156"/>
      <c r="H152" s="1"/>
    </row>
    <row r="153" ht="15.75" customHeight="1">
      <c r="A153" s="155"/>
      <c r="B153" s="156"/>
      <c r="C153" s="156"/>
      <c r="D153" s="156"/>
      <c r="E153" s="156"/>
      <c r="F153" s="156"/>
      <c r="G153" s="156"/>
      <c r="H153" s="1"/>
    </row>
    <row r="154" ht="15.75" customHeight="1">
      <c r="A154" s="155"/>
      <c r="B154" s="156"/>
      <c r="C154" s="156"/>
      <c r="D154" s="156"/>
      <c r="E154" s="156"/>
      <c r="F154" s="156"/>
      <c r="G154" s="156"/>
      <c r="H154" s="1"/>
    </row>
    <row r="155" ht="15.75" customHeight="1">
      <c r="A155" s="155"/>
      <c r="B155" s="156"/>
      <c r="C155" s="156"/>
      <c r="D155" s="156"/>
      <c r="E155" s="156"/>
      <c r="F155" s="156"/>
      <c r="G155" s="156"/>
      <c r="H155" s="1"/>
    </row>
    <row r="156" ht="15.75" customHeight="1">
      <c r="A156" s="155"/>
      <c r="B156" s="156"/>
      <c r="C156" s="156"/>
      <c r="D156" s="156"/>
      <c r="E156" s="156"/>
      <c r="F156" s="156"/>
      <c r="G156" s="156"/>
      <c r="H156" s="1"/>
    </row>
    <row r="157" ht="15.75" customHeight="1">
      <c r="A157" s="155"/>
      <c r="B157" s="156"/>
      <c r="C157" s="156"/>
      <c r="D157" s="156"/>
      <c r="E157" s="156"/>
      <c r="F157" s="156"/>
      <c r="G157" s="156"/>
      <c r="H157" s="1"/>
    </row>
    <row r="158" ht="15.75" customHeight="1">
      <c r="A158" s="155"/>
      <c r="B158" s="156"/>
      <c r="C158" s="156"/>
      <c r="D158" s="156"/>
      <c r="E158" s="156"/>
      <c r="F158" s="156"/>
      <c r="G158" s="156"/>
      <c r="H158" s="1"/>
    </row>
    <row r="159" ht="15.75" customHeight="1">
      <c r="A159" s="155"/>
      <c r="B159" s="156"/>
      <c r="C159" s="156"/>
      <c r="D159" s="156"/>
      <c r="E159" s="156"/>
      <c r="F159" s="156"/>
      <c r="G159" s="156"/>
      <c r="H159" s="1"/>
    </row>
    <row r="160" ht="15.75" customHeight="1">
      <c r="A160" s="155"/>
      <c r="B160" s="156"/>
      <c r="C160" s="156"/>
      <c r="D160" s="156"/>
      <c r="E160" s="156"/>
      <c r="F160" s="156"/>
      <c r="G160" s="156"/>
      <c r="H160" s="1"/>
    </row>
    <row r="161" ht="15.75" customHeight="1">
      <c r="A161" s="155"/>
      <c r="B161" s="156"/>
      <c r="C161" s="156"/>
      <c r="D161" s="156"/>
      <c r="E161" s="156"/>
      <c r="F161" s="156"/>
      <c r="G161" s="156"/>
      <c r="H161" s="1"/>
    </row>
    <row r="162" ht="15.75" customHeight="1">
      <c r="A162" s="155"/>
      <c r="B162" s="156"/>
      <c r="C162" s="156"/>
      <c r="D162" s="156"/>
      <c r="E162" s="156"/>
      <c r="F162" s="156"/>
      <c r="G162" s="156"/>
      <c r="H162" s="1"/>
    </row>
    <row r="163" ht="15.75" customHeight="1">
      <c r="A163" s="155"/>
      <c r="B163" s="156"/>
      <c r="C163" s="156"/>
      <c r="D163" s="156"/>
      <c r="E163" s="156"/>
      <c r="F163" s="156"/>
      <c r="G163" s="156"/>
      <c r="H163" s="1"/>
    </row>
    <row r="164" ht="15.75" customHeight="1">
      <c r="A164" s="155"/>
      <c r="B164" s="156"/>
      <c r="C164" s="156"/>
      <c r="D164" s="156"/>
      <c r="E164" s="156"/>
      <c r="F164" s="156"/>
      <c r="G164" s="156"/>
      <c r="H164" s="1"/>
    </row>
    <row r="165" ht="15.75" customHeight="1">
      <c r="A165" s="155"/>
      <c r="B165" s="156"/>
      <c r="C165" s="156"/>
      <c r="D165" s="156"/>
      <c r="E165" s="156"/>
      <c r="F165" s="156"/>
      <c r="G165" s="156"/>
      <c r="H165" s="1"/>
    </row>
    <row r="166" ht="15.75" customHeight="1">
      <c r="A166" s="155"/>
      <c r="B166" s="156"/>
      <c r="C166" s="156"/>
      <c r="D166" s="156"/>
      <c r="E166" s="156"/>
      <c r="F166" s="156"/>
      <c r="G166" s="156"/>
      <c r="H166" s="1"/>
    </row>
    <row r="167" ht="15.75" customHeight="1">
      <c r="A167" s="155"/>
      <c r="B167" s="156"/>
      <c r="C167" s="156"/>
      <c r="D167" s="156"/>
      <c r="E167" s="156"/>
      <c r="F167" s="156"/>
      <c r="G167" s="156"/>
      <c r="H167" s="1"/>
    </row>
    <row r="168" ht="15.75" customHeight="1">
      <c r="A168" s="155"/>
      <c r="B168" s="156"/>
      <c r="C168" s="156"/>
      <c r="D168" s="156"/>
      <c r="E168" s="156"/>
      <c r="F168" s="156"/>
      <c r="G168" s="156"/>
      <c r="H168" s="1"/>
    </row>
    <row r="169" ht="15.75" customHeight="1">
      <c r="A169" s="155"/>
      <c r="B169" s="156"/>
      <c r="C169" s="156"/>
      <c r="D169" s="156"/>
      <c r="E169" s="156"/>
      <c r="F169" s="156"/>
      <c r="G169" s="156"/>
      <c r="H169" s="1"/>
    </row>
    <row r="170" ht="15.75" customHeight="1">
      <c r="A170" s="155"/>
      <c r="B170" s="156"/>
      <c r="C170" s="156"/>
      <c r="D170" s="156"/>
      <c r="E170" s="156"/>
      <c r="F170" s="156"/>
      <c r="G170" s="156"/>
      <c r="H170" s="1"/>
    </row>
    <row r="171" ht="15.75" customHeight="1">
      <c r="A171" s="155"/>
      <c r="B171" s="156"/>
      <c r="C171" s="156"/>
      <c r="D171" s="156"/>
      <c r="E171" s="156"/>
      <c r="F171" s="156"/>
      <c r="G171" s="156"/>
      <c r="H171" s="1"/>
    </row>
    <row r="172" ht="15.75" customHeight="1">
      <c r="A172" s="155"/>
      <c r="B172" s="156"/>
      <c r="C172" s="156"/>
      <c r="D172" s="156"/>
      <c r="E172" s="156"/>
      <c r="F172" s="156"/>
      <c r="G172" s="156"/>
      <c r="H172" s="1"/>
    </row>
    <row r="173" ht="15.75" customHeight="1">
      <c r="A173" s="155"/>
      <c r="B173" s="156"/>
      <c r="C173" s="156"/>
      <c r="D173" s="156"/>
      <c r="E173" s="156"/>
      <c r="F173" s="156"/>
      <c r="G173" s="156"/>
      <c r="H173" s="1"/>
    </row>
    <row r="174" ht="15.75" customHeight="1">
      <c r="A174" s="155"/>
      <c r="B174" s="156"/>
      <c r="C174" s="156"/>
      <c r="D174" s="156"/>
      <c r="E174" s="156"/>
      <c r="F174" s="156"/>
      <c r="G174" s="156"/>
      <c r="H174" s="1"/>
    </row>
    <row r="175" ht="15.75" customHeight="1">
      <c r="A175" s="155"/>
      <c r="B175" s="156"/>
      <c r="C175" s="156"/>
      <c r="D175" s="156"/>
      <c r="E175" s="156"/>
      <c r="F175" s="156"/>
      <c r="G175" s="156"/>
      <c r="H175" s="1"/>
    </row>
    <row r="176" ht="15.75" customHeight="1">
      <c r="A176" s="155"/>
      <c r="B176" s="156"/>
      <c r="C176" s="156"/>
      <c r="D176" s="156"/>
      <c r="E176" s="156"/>
      <c r="F176" s="156"/>
      <c r="G176" s="156"/>
      <c r="H176" s="1"/>
    </row>
    <row r="177" ht="15.75" customHeight="1">
      <c r="A177" s="155"/>
      <c r="B177" s="156"/>
      <c r="C177" s="156"/>
      <c r="D177" s="156"/>
      <c r="E177" s="156"/>
      <c r="F177" s="156"/>
      <c r="G177" s="156"/>
      <c r="H177" s="1"/>
    </row>
    <row r="178" ht="15.75" customHeight="1">
      <c r="A178" s="155"/>
      <c r="B178" s="156"/>
      <c r="C178" s="156"/>
      <c r="D178" s="156"/>
      <c r="E178" s="156"/>
      <c r="F178" s="156"/>
      <c r="G178" s="156"/>
      <c r="H178" s="1"/>
    </row>
    <row r="179" ht="15.75" customHeight="1">
      <c r="A179" s="155"/>
      <c r="B179" s="156"/>
      <c r="C179" s="156"/>
      <c r="D179" s="156"/>
      <c r="E179" s="156"/>
      <c r="F179" s="156"/>
      <c r="G179" s="156"/>
      <c r="H179" s="1"/>
    </row>
    <row r="180" ht="15.75" customHeight="1">
      <c r="A180" s="155"/>
      <c r="B180" s="156"/>
      <c r="C180" s="156"/>
      <c r="D180" s="156"/>
      <c r="E180" s="156"/>
      <c r="F180" s="156"/>
      <c r="G180" s="156"/>
      <c r="H180" s="1"/>
    </row>
    <row r="181" ht="15.75" customHeight="1">
      <c r="A181" s="155"/>
      <c r="B181" s="156"/>
      <c r="C181" s="156"/>
      <c r="D181" s="156"/>
      <c r="E181" s="156"/>
      <c r="F181" s="156"/>
      <c r="G181" s="156"/>
      <c r="H181" s="1"/>
    </row>
    <row r="182" ht="15.75" customHeight="1">
      <c r="A182" s="155"/>
      <c r="B182" s="156"/>
      <c r="C182" s="156"/>
      <c r="D182" s="156"/>
      <c r="E182" s="156"/>
      <c r="F182" s="156"/>
      <c r="G182" s="156"/>
      <c r="H182" s="1"/>
    </row>
    <row r="183" ht="15.75" customHeight="1">
      <c r="A183" s="155"/>
      <c r="B183" s="156"/>
      <c r="C183" s="156"/>
      <c r="D183" s="156"/>
      <c r="E183" s="156"/>
      <c r="F183" s="156"/>
      <c r="G183" s="156"/>
      <c r="H183" s="1"/>
    </row>
    <row r="184" ht="15.75" customHeight="1">
      <c r="A184" s="155"/>
      <c r="B184" s="156"/>
      <c r="C184" s="156"/>
      <c r="D184" s="156"/>
      <c r="E184" s="156"/>
      <c r="F184" s="156"/>
      <c r="G184" s="156"/>
      <c r="H184" s="1"/>
    </row>
    <row r="185" ht="15.75" customHeight="1">
      <c r="A185" s="155"/>
      <c r="B185" s="156"/>
      <c r="C185" s="156"/>
      <c r="D185" s="156"/>
      <c r="E185" s="156"/>
      <c r="F185" s="156"/>
      <c r="G185" s="156"/>
      <c r="H185" s="1"/>
    </row>
    <row r="186" ht="15.75" customHeight="1">
      <c r="A186" s="155"/>
      <c r="B186" s="156"/>
      <c r="C186" s="156"/>
      <c r="D186" s="156"/>
      <c r="E186" s="156"/>
      <c r="F186" s="156"/>
      <c r="G186" s="156"/>
      <c r="H186" s="1"/>
    </row>
    <row r="187" ht="15.75" customHeight="1">
      <c r="A187" s="155"/>
      <c r="B187" s="156"/>
      <c r="C187" s="156"/>
      <c r="D187" s="156"/>
      <c r="E187" s="156"/>
      <c r="F187" s="156"/>
      <c r="G187" s="156"/>
      <c r="H187" s="1"/>
    </row>
    <row r="188" ht="15.75" customHeight="1">
      <c r="A188" s="155"/>
      <c r="B188" s="156"/>
      <c r="C188" s="156"/>
      <c r="D188" s="156"/>
      <c r="E188" s="156"/>
      <c r="F188" s="156"/>
      <c r="G188" s="156"/>
      <c r="H188" s="1"/>
    </row>
    <row r="189" ht="15.75" customHeight="1">
      <c r="A189" s="155"/>
      <c r="B189" s="156"/>
      <c r="C189" s="156"/>
      <c r="D189" s="156"/>
      <c r="E189" s="156"/>
      <c r="F189" s="156"/>
      <c r="G189" s="156"/>
      <c r="H189" s="1"/>
    </row>
    <row r="190" ht="15.75" customHeight="1">
      <c r="A190" s="155"/>
      <c r="B190" s="156"/>
      <c r="C190" s="156"/>
      <c r="D190" s="156"/>
      <c r="E190" s="156"/>
      <c r="F190" s="156"/>
      <c r="G190" s="156"/>
      <c r="H190" s="1"/>
    </row>
    <row r="191" ht="15.75" customHeight="1">
      <c r="A191" s="155"/>
      <c r="B191" s="156"/>
      <c r="C191" s="156"/>
      <c r="D191" s="156"/>
      <c r="E191" s="156"/>
      <c r="F191" s="156"/>
      <c r="G191" s="156"/>
      <c r="H191" s="1"/>
    </row>
    <row r="192" ht="15.75" customHeight="1">
      <c r="A192" s="155"/>
      <c r="B192" s="156"/>
      <c r="C192" s="156"/>
      <c r="D192" s="156"/>
      <c r="E192" s="156"/>
      <c r="F192" s="156"/>
      <c r="G192" s="156"/>
      <c r="H192" s="1"/>
    </row>
    <row r="193" ht="15.75" customHeight="1">
      <c r="A193" s="155"/>
      <c r="B193" s="156"/>
      <c r="C193" s="156"/>
      <c r="D193" s="156"/>
      <c r="E193" s="156"/>
      <c r="F193" s="156"/>
      <c r="G193" s="156"/>
      <c r="H193" s="1"/>
    </row>
    <row r="194" ht="15.75" customHeight="1">
      <c r="A194" s="155"/>
      <c r="B194" s="156"/>
      <c r="C194" s="156"/>
      <c r="D194" s="156"/>
      <c r="E194" s="156"/>
      <c r="F194" s="156"/>
      <c r="G194" s="156"/>
      <c r="H194" s="1"/>
    </row>
    <row r="195" ht="15.75" customHeight="1">
      <c r="A195" s="155"/>
      <c r="B195" s="156"/>
      <c r="C195" s="156"/>
      <c r="D195" s="156"/>
      <c r="E195" s="156"/>
      <c r="F195" s="156"/>
      <c r="G195" s="156"/>
      <c r="H195" s="1"/>
    </row>
    <row r="196" ht="15.75" customHeight="1">
      <c r="A196" s="155"/>
      <c r="B196" s="156"/>
      <c r="C196" s="156"/>
      <c r="D196" s="156"/>
      <c r="E196" s="156"/>
      <c r="F196" s="156"/>
      <c r="G196" s="156"/>
      <c r="H196" s="1"/>
    </row>
    <row r="197" ht="15.75" customHeight="1">
      <c r="A197" s="155"/>
      <c r="B197" s="156"/>
      <c r="C197" s="156"/>
      <c r="D197" s="156"/>
      <c r="E197" s="156"/>
      <c r="F197" s="156"/>
      <c r="G197" s="156"/>
      <c r="H197" s="1"/>
    </row>
    <row r="198" ht="15.75" customHeight="1">
      <c r="A198" s="155"/>
      <c r="B198" s="156"/>
      <c r="C198" s="156"/>
      <c r="D198" s="156"/>
      <c r="E198" s="156"/>
      <c r="F198" s="156"/>
      <c r="G198" s="156"/>
      <c r="H198" s="1"/>
    </row>
    <row r="199" ht="15.75" customHeight="1">
      <c r="A199" s="155"/>
      <c r="B199" s="156"/>
      <c r="C199" s="156"/>
      <c r="D199" s="156"/>
      <c r="E199" s="156"/>
      <c r="F199" s="156"/>
      <c r="G199" s="156"/>
      <c r="H199" s="1"/>
    </row>
    <row r="200" ht="15.75" customHeight="1">
      <c r="A200" s="155"/>
      <c r="B200" s="156"/>
      <c r="C200" s="156"/>
      <c r="D200" s="156"/>
      <c r="E200" s="156"/>
      <c r="F200" s="156"/>
      <c r="G200" s="156"/>
      <c r="H200" s="1"/>
    </row>
    <row r="201" ht="15.75" customHeight="1">
      <c r="A201" s="155"/>
      <c r="B201" s="156"/>
      <c r="C201" s="156"/>
      <c r="D201" s="156"/>
      <c r="E201" s="156"/>
      <c r="F201" s="156"/>
      <c r="G201" s="156"/>
      <c r="H201" s="1"/>
    </row>
    <row r="202" ht="15.75" customHeight="1">
      <c r="A202" s="155"/>
      <c r="B202" s="156"/>
      <c r="C202" s="156"/>
      <c r="D202" s="156"/>
      <c r="E202" s="156"/>
      <c r="F202" s="156"/>
      <c r="G202" s="156"/>
      <c r="H202" s="1"/>
    </row>
    <row r="203" ht="15.75" customHeight="1">
      <c r="A203" s="155"/>
      <c r="B203" s="156"/>
      <c r="C203" s="156"/>
      <c r="D203" s="156"/>
      <c r="E203" s="156"/>
      <c r="F203" s="156"/>
      <c r="G203" s="156"/>
      <c r="H203" s="1"/>
    </row>
    <row r="204" ht="15.75" customHeight="1">
      <c r="A204" s="155"/>
      <c r="B204" s="156"/>
      <c r="C204" s="156"/>
      <c r="D204" s="156"/>
      <c r="E204" s="156"/>
      <c r="F204" s="156"/>
      <c r="G204" s="156"/>
      <c r="H204" s="1"/>
    </row>
    <row r="205" ht="15.75" customHeight="1">
      <c r="A205" s="155"/>
      <c r="B205" s="156"/>
      <c r="C205" s="156"/>
      <c r="D205" s="156"/>
      <c r="E205" s="156"/>
      <c r="F205" s="156"/>
      <c r="G205" s="156"/>
      <c r="H205" s="1"/>
    </row>
    <row r="206" ht="15.75" customHeight="1">
      <c r="A206" s="155"/>
      <c r="B206" s="156"/>
      <c r="C206" s="156"/>
      <c r="D206" s="156"/>
      <c r="E206" s="156"/>
      <c r="F206" s="156"/>
      <c r="G206" s="156"/>
      <c r="H206" s="1"/>
    </row>
    <row r="207" ht="15.75" customHeight="1">
      <c r="A207" s="155"/>
      <c r="B207" s="156"/>
      <c r="C207" s="156"/>
      <c r="D207" s="156"/>
      <c r="E207" s="156"/>
      <c r="F207" s="156"/>
      <c r="G207" s="156"/>
      <c r="H207" s="1"/>
    </row>
    <row r="208" ht="15.75" customHeight="1">
      <c r="A208" s="155"/>
      <c r="B208" s="156"/>
      <c r="C208" s="156"/>
      <c r="D208" s="156"/>
      <c r="E208" s="156"/>
      <c r="F208" s="156"/>
      <c r="G208" s="156"/>
      <c r="H208" s="1"/>
    </row>
    <row r="209" ht="15.75" customHeight="1">
      <c r="A209" s="155"/>
      <c r="B209" s="156"/>
      <c r="C209" s="156"/>
      <c r="D209" s="156"/>
      <c r="E209" s="156"/>
      <c r="F209" s="156"/>
      <c r="G209" s="156"/>
      <c r="H209" s="1"/>
    </row>
    <row r="210" ht="15.75" customHeight="1">
      <c r="A210" s="155"/>
      <c r="B210" s="156"/>
      <c r="C210" s="156"/>
      <c r="D210" s="156"/>
      <c r="E210" s="156"/>
      <c r="F210" s="156"/>
      <c r="G210" s="156"/>
      <c r="H210" s="1"/>
    </row>
    <row r="211" ht="15.75" customHeight="1">
      <c r="A211" s="155"/>
      <c r="B211" s="156"/>
      <c r="C211" s="156"/>
      <c r="D211" s="156"/>
      <c r="E211" s="156"/>
      <c r="F211" s="156"/>
      <c r="G211" s="156"/>
      <c r="H211" s="1"/>
    </row>
    <row r="212" ht="15.75" customHeight="1">
      <c r="A212" s="155"/>
      <c r="B212" s="156"/>
      <c r="C212" s="156"/>
      <c r="D212" s="156"/>
      <c r="E212" s="156"/>
      <c r="F212" s="156"/>
      <c r="G212" s="156"/>
      <c r="H212" s="1"/>
    </row>
    <row r="213" ht="15.75" customHeight="1">
      <c r="A213" s="155"/>
      <c r="B213" s="156"/>
      <c r="C213" s="156"/>
      <c r="D213" s="156"/>
      <c r="E213" s="156"/>
      <c r="F213" s="156"/>
      <c r="G213" s="156"/>
      <c r="H213" s="1"/>
    </row>
    <row r="214" ht="15.75" customHeight="1">
      <c r="A214" s="155"/>
      <c r="B214" s="156"/>
      <c r="C214" s="156"/>
      <c r="D214" s="156"/>
      <c r="E214" s="156"/>
      <c r="F214" s="156"/>
      <c r="G214" s="156"/>
      <c r="H214" s="1"/>
    </row>
    <row r="215" ht="15.75" customHeight="1">
      <c r="A215" s="155"/>
      <c r="B215" s="156"/>
      <c r="C215" s="156"/>
      <c r="D215" s="156"/>
      <c r="E215" s="156"/>
      <c r="F215" s="156"/>
      <c r="G215" s="156"/>
      <c r="H215" s="1"/>
    </row>
    <row r="216" ht="15.75" customHeight="1">
      <c r="A216" s="155"/>
      <c r="B216" s="156"/>
      <c r="C216" s="156"/>
      <c r="D216" s="156"/>
      <c r="E216" s="156"/>
      <c r="F216" s="156"/>
      <c r="G216" s="156"/>
      <c r="H216" s="1"/>
    </row>
    <row r="217" ht="15.75" customHeight="1">
      <c r="A217" s="155"/>
      <c r="B217" s="156"/>
      <c r="C217" s="156"/>
      <c r="D217" s="156"/>
      <c r="E217" s="156"/>
      <c r="F217" s="156"/>
      <c r="G217" s="156"/>
      <c r="H217" s="1"/>
    </row>
    <row r="218" ht="15.75" customHeight="1">
      <c r="A218" s="155"/>
      <c r="B218" s="156"/>
      <c r="C218" s="156"/>
      <c r="D218" s="156"/>
      <c r="E218" s="156"/>
      <c r="F218" s="156"/>
      <c r="G218" s="156"/>
      <c r="H218" s="1"/>
    </row>
    <row r="219" ht="15.75" customHeight="1">
      <c r="A219" s="155"/>
      <c r="B219" s="156"/>
      <c r="C219" s="156"/>
      <c r="D219" s="156"/>
      <c r="E219" s="156"/>
      <c r="F219" s="156"/>
      <c r="G219" s="156"/>
      <c r="H219" s="1"/>
    </row>
    <row r="220" ht="15.75" customHeight="1">
      <c r="A220" s="155"/>
      <c r="B220" s="156"/>
      <c r="C220" s="156"/>
      <c r="D220" s="156"/>
      <c r="E220" s="156"/>
      <c r="F220" s="156"/>
      <c r="G220" s="156"/>
      <c r="H220" s="1"/>
    </row>
    <row r="221" ht="15.75" customHeight="1">
      <c r="A221" s="155"/>
      <c r="B221" s="156"/>
      <c r="C221" s="156"/>
      <c r="D221" s="156"/>
      <c r="E221" s="156"/>
      <c r="F221" s="156"/>
      <c r="G221" s="156"/>
      <c r="H221" s="1"/>
    </row>
    <row r="222" ht="15.75" customHeight="1">
      <c r="A222" s="155"/>
      <c r="B222" s="156"/>
      <c r="C222" s="156"/>
      <c r="D222" s="156"/>
      <c r="E222" s="156"/>
      <c r="F222" s="156"/>
      <c r="G222" s="156"/>
      <c r="H222" s="1"/>
    </row>
    <row r="223" ht="15.75" customHeight="1">
      <c r="A223" s="155"/>
      <c r="B223" s="156"/>
      <c r="C223" s="156"/>
      <c r="D223" s="156"/>
      <c r="E223" s="156"/>
      <c r="F223" s="156"/>
      <c r="G223" s="156"/>
      <c r="H223" s="1"/>
    </row>
    <row r="224" ht="15.75" customHeight="1">
      <c r="A224" s="155"/>
      <c r="B224" s="156"/>
      <c r="C224" s="156"/>
      <c r="D224" s="156"/>
      <c r="E224" s="156"/>
      <c r="F224" s="156"/>
      <c r="G224" s="156"/>
      <c r="H224" s="1"/>
    </row>
    <row r="225" ht="15.75" customHeight="1">
      <c r="A225" s="155"/>
      <c r="B225" s="156"/>
      <c r="C225" s="156"/>
      <c r="D225" s="156"/>
      <c r="E225" s="156"/>
      <c r="F225" s="156"/>
      <c r="G225" s="156"/>
      <c r="H225" s="1"/>
    </row>
    <row r="226" ht="15.75" customHeight="1">
      <c r="A226" s="155"/>
      <c r="B226" s="156"/>
      <c r="C226" s="156"/>
      <c r="D226" s="156"/>
      <c r="E226" s="156"/>
      <c r="F226" s="156"/>
      <c r="G226" s="156"/>
      <c r="H226" s="1"/>
    </row>
    <row r="227" ht="15.75" customHeight="1">
      <c r="A227" s="155"/>
      <c r="B227" s="156"/>
      <c r="C227" s="156"/>
      <c r="D227" s="156"/>
      <c r="E227" s="156"/>
      <c r="F227" s="156"/>
      <c r="G227" s="156"/>
      <c r="H227" s="1"/>
    </row>
    <row r="228" ht="15.75" customHeight="1">
      <c r="A228" s="155"/>
      <c r="B228" s="156"/>
      <c r="C228" s="156"/>
      <c r="D228" s="156"/>
      <c r="E228" s="156"/>
      <c r="F228" s="156"/>
      <c r="G228" s="156"/>
      <c r="H228" s="1"/>
    </row>
    <row r="229" ht="15.75" customHeight="1">
      <c r="A229" s="155"/>
      <c r="B229" s="156"/>
      <c r="C229" s="156"/>
      <c r="D229" s="156"/>
      <c r="E229" s="156"/>
      <c r="F229" s="156"/>
      <c r="G229" s="156"/>
      <c r="H229" s="1"/>
    </row>
    <row r="230" ht="15.75" customHeight="1">
      <c r="A230" s="155"/>
      <c r="B230" s="156"/>
      <c r="C230" s="156"/>
      <c r="D230" s="156"/>
      <c r="E230" s="156"/>
      <c r="F230" s="156"/>
      <c r="G230" s="156"/>
      <c r="H230" s="1"/>
    </row>
    <row r="231" ht="15.75" customHeight="1">
      <c r="A231" s="155"/>
      <c r="B231" s="156"/>
      <c r="C231" s="156"/>
      <c r="D231" s="156"/>
      <c r="E231" s="156"/>
      <c r="F231" s="156"/>
      <c r="G231" s="156"/>
      <c r="H231" s="1"/>
    </row>
    <row r="232" ht="15.75" customHeight="1">
      <c r="A232" s="155"/>
      <c r="B232" s="156"/>
      <c r="C232" s="156"/>
      <c r="D232" s="156"/>
      <c r="E232" s="156"/>
      <c r="F232" s="156"/>
      <c r="G232" s="156"/>
      <c r="H232" s="1"/>
    </row>
    <row r="233" ht="15.75" customHeight="1">
      <c r="A233" s="155"/>
      <c r="B233" s="156"/>
      <c r="C233" s="156"/>
      <c r="D233" s="156"/>
      <c r="E233" s="156"/>
      <c r="F233" s="156"/>
      <c r="G233" s="156"/>
      <c r="H233" s="1"/>
    </row>
    <row r="234" ht="15.75" customHeight="1">
      <c r="A234" s="155"/>
      <c r="B234" s="156"/>
      <c r="C234" s="156"/>
      <c r="D234" s="156"/>
      <c r="E234" s="156"/>
      <c r="F234" s="156"/>
      <c r="G234" s="156"/>
      <c r="H234" s="1"/>
    </row>
    <row r="235" ht="15.75" customHeight="1">
      <c r="A235" s="155"/>
      <c r="B235" s="156"/>
      <c r="C235" s="156"/>
      <c r="D235" s="156"/>
      <c r="E235" s="156"/>
      <c r="F235" s="156"/>
      <c r="G235" s="156"/>
      <c r="H235" s="1"/>
    </row>
    <row r="236" ht="15.75" customHeight="1">
      <c r="A236" s="155"/>
      <c r="B236" s="156"/>
      <c r="C236" s="156"/>
      <c r="D236" s="156"/>
      <c r="E236" s="156"/>
      <c r="F236" s="156"/>
      <c r="G236" s="156"/>
      <c r="H236" s="1"/>
    </row>
    <row r="237" ht="15.75" customHeight="1">
      <c r="A237" s="155"/>
      <c r="B237" s="156"/>
      <c r="C237" s="156"/>
      <c r="D237" s="156"/>
      <c r="E237" s="156"/>
      <c r="F237" s="156"/>
      <c r="G237" s="156"/>
      <c r="H237" s="1"/>
    </row>
    <row r="238" ht="15.75" customHeight="1">
      <c r="A238" s="155"/>
      <c r="B238" s="156"/>
      <c r="C238" s="156"/>
      <c r="D238" s="156"/>
      <c r="E238" s="156"/>
      <c r="F238" s="156"/>
      <c r="G238" s="156"/>
      <c r="H238" s="1"/>
    </row>
    <row r="239" ht="15.75" customHeight="1">
      <c r="A239" s="155"/>
      <c r="B239" s="156"/>
      <c r="C239" s="156"/>
      <c r="D239" s="156"/>
      <c r="E239" s="156"/>
      <c r="F239" s="156"/>
      <c r="G239" s="156"/>
      <c r="H239" s="1"/>
    </row>
    <row r="240" ht="15.75" customHeight="1">
      <c r="A240" s="155"/>
      <c r="B240" s="156"/>
      <c r="C240" s="156"/>
      <c r="D240" s="156"/>
      <c r="E240" s="156"/>
      <c r="F240" s="156"/>
      <c r="G240" s="156"/>
      <c r="H240" s="1"/>
    </row>
    <row r="241" ht="15.75" customHeight="1">
      <c r="A241" s="155"/>
      <c r="B241" s="156"/>
      <c r="C241" s="156"/>
      <c r="D241" s="156"/>
      <c r="E241" s="156"/>
      <c r="F241" s="156"/>
      <c r="G241" s="156"/>
      <c r="H241" s="1"/>
    </row>
    <row r="242" ht="15.75" customHeight="1">
      <c r="A242" s="155"/>
      <c r="B242" s="156"/>
      <c r="C242" s="156"/>
      <c r="D242" s="156"/>
      <c r="E242" s="156"/>
      <c r="F242" s="156"/>
      <c r="G242" s="156"/>
      <c r="H242" s="1"/>
    </row>
    <row r="243" ht="15.75" customHeight="1">
      <c r="A243" s="155"/>
      <c r="B243" s="156"/>
      <c r="C243" s="156"/>
      <c r="D243" s="156"/>
      <c r="E243" s="156"/>
      <c r="F243" s="156"/>
      <c r="G243" s="156"/>
      <c r="H243" s="1"/>
    </row>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43:H43"/>
  </mergeCells>
  <hyperlinks>
    <hyperlink r:id="rId1" ref="F14"/>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22.71"/>
    <col customWidth="1" min="10" max="26" width="8.0"/>
  </cols>
  <sheetData>
    <row r="1">
      <c r="A1" s="155"/>
      <c r="B1" s="156"/>
      <c r="C1" s="156"/>
      <c r="D1" s="156"/>
      <c r="E1" s="156"/>
      <c r="F1" s="1"/>
      <c r="G1" s="1"/>
    </row>
    <row r="2">
      <c r="A2" s="157" t="s">
        <v>5949</v>
      </c>
      <c r="B2" s="57"/>
      <c r="C2" s="57"/>
      <c r="D2" s="57"/>
      <c r="E2" s="57"/>
      <c r="F2" s="57"/>
      <c r="G2" s="57"/>
      <c r="H2" s="58"/>
      <c r="I2" s="17"/>
      <c r="J2" s="17"/>
      <c r="K2" s="17"/>
      <c r="L2" s="17"/>
      <c r="M2" s="17"/>
      <c r="N2" s="17"/>
      <c r="O2" s="17"/>
      <c r="P2" s="17"/>
      <c r="Q2" s="17"/>
      <c r="R2" s="17"/>
      <c r="S2" s="17"/>
      <c r="T2" s="17"/>
      <c r="U2" s="17"/>
      <c r="V2" s="17"/>
      <c r="W2" s="17"/>
      <c r="X2" s="17"/>
      <c r="Y2" s="17"/>
      <c r="Z2" s="17"/>
    </row>
    <row r="3">
      <c r="A3" s="465"/>
      <c r="B3" s="465"/>
      <c r="C3" s="465"/>
      <c r="D3" s="465"/>
      <c r="E3" s="465"/>
      <c r="F3" s="465"/>
      <c r="G3" s="59"/>
      <c r="H3" s="17"/>
      <c r="I3" s="17"/>
      <c r="J3" s="17"/>
      <c r="K3" s="17"/>
      <c r="L3" s="17"/>
      <c r="M3" s="17"/>
      <c r="N3" s="17"/>
      <c r="O3" s="17"/>
      <c r="P3" s="17"/>
      <c r="Q3" s="17"/>
      <c r="R3" s="17"/>
      <c r="S3" s="17"/>
      <c r="T3" s="17"/>
      <c r="U3" s="17"/>
      <c r="V3" s="17"/>
      <c r="W3" s="17"/>
      <c r="X3" s="17"/>
      <c r="Y3" s="17"/>
      <c r="Z3" s="17"/>
    </row>
    <row r="4">
      <c r="A4" s="158" t="s">
        <v>5950</v>
      </c>
      <c r="B4" s="57"/>
      <c r="C4" s="57"/>
      <c r="D4" s="57"/>
      <c r="E4" s="57"/>
      <c r="F4" s="57"/>
      <c r="G4" s="57"/>
      <c r="H4" s="58"/>
      <c r="I4" s="17"/>
      <c r="J4" s="17"/>
      <c r="K4" s="17"/>
      <c r="L4" s="17"/>
      <c r="M4" s="17"/>
      <c r="N4" s="17"/>
      <c r="O4" s="17"/>
      <c r="P4" s="17"/>
      <c r="Q4" s="17"/>
      <c r="R4" s="17"/>
      <c r="S4" s="17"/>
      <c r="T4" s="17"/>
      <c r="U4" s="17"/>
      <c r="V4" s="17"/>
      <c r="W4" s="17"/>
      <c r="X4" s="17"/>
      <c r="Y4" s="17"/>
      <c r="Z4" s="17"/>
    </row>
    <row r="5">
      <c r="A5" s="158" t="s">
        <v>5951</v>
      </c>
      <c r="B5" s="57"/>
      <c r="C5" s="57"/>
      <c r="D5" s="57"/>
      <c r="E5" s="57"/>
      <c r="F5" s="57"/>
      <c r="G5" s="57"/>
      <c r="H5" s="58"/>
      <c r="I5" s="17"/>
      <c r="J5" s="17"/>
      <c r="K5" s="17"/>
      <c r="L5" s="17"/>
      <c r="M5" s="17"/>
      <c r="N5" s="17"/>
      <c r="O5" s="17"/>
      <c r="P5" s="17"/>
      <c r="Q5" s="17"/>
      <c r="R5" s="17"/>
      <c r="S5" s="17"/>
      <c r="T5" s="17"/>
      <c r="U5" s="17"/>
      <c r="V5" s="17"/>
      <c r="W5" s="17"/>
      <c r="X5" s="17"/>
      <c r="Y5" s="17"/>
      <c r="Z5" s="17"/>
    </row>
    <row r="6" ht="15.75" customHeight="1">
      <c r="A6" s="158" t="s">
        <v>5952</v>
      </c>
      <c r="B6" s="57"/>
      <c r="C6" s="57"/>
      <c r="D6" s="57"/>
      <c r="E6" s="57"/>
      <c r="F6" s="57"/>
      <c r="G6" s="57"/>
      <c r="H6" s="58"/>
      <c r="I6" s="17"/>
      <c r="J6" s="17"/>
      <c r="K6" s="17"/>
      <c r="L6" s="17"/>
      <c r="M6" s="17"/>
      <c r="N6" s="17"/>
      <c r="O6" s="17"/>
      <c r="P6" s="17"/>
      <c r="Q6" s="17"/>
      <c r="R6" s="17"/>
      <c r="S6" s="17"/>
      <c r="T6" s="17"/>
      <c r="U6" s="17"/>
      <c r="V6" s="17"/>
      <c r="W6" s="17"/>
      <c r="X6" s="17"/>
      <c r="Y6" s="17"/>
      <c r="Z6" s="17"/>
    </row>
    <row r="7" ht="15.75" customHeight="1">
      <c r="A7" s="158" t="s">
        <v>5953</v>
      </c>
      <c r="B7" s="57"/>
      <c r="C7" s="57"/>
      <c r="D7" s="57"/>
      <c r="E7" s="57"/>
      <c r="F7" s="57"/>
      <c r="G7" s="57"/>
      <c r="H7" s="58"/>
      <c r="I7" s="17"/>
      <c r="J7" s="17"/>
      <c r="K7" s="17"/>
      <c r="L7" s="17"/>
      <c r="M7" s="17"/>
      <c r="N7" s="17"/>
      <c r="O7" s="17"/>
      <c r="P7" s="17"/>
      <c r="Q7" s="17"/>
      <c r="R7" s="17"/>
      <c r="S7" s="17"/>
      <c r="T7" s="17"/>
      <c r="U7" s="17"/>
      <c r="V7" s="17"/>
      <c r="W7" s="17"/>
      <c r="X7" s="17"/>
      <c r="Y7" s="17"/>
      <c r="Z7" s="17"/>
    </row>
    <row r="8" ht="13.5" customHeight="1">
      <c r="A8" s="158" t="s">
        <v>5954</v>
      </c>
      <c r="B8" s="57"/>
      <c r="C8" s="57"/>
      <c r="D8" s="57"/>
      <c r="E8" s="57"/>
      <c r="F8" s="57"/>
      <c r="G8" s="57"/>
      <c r="H8" s="58"/>
      <c r="I8" s="17"/>
      <c r="J8" s="17"/>
      <c r="K8" s="17"/>
      <c r="L8" s="17"/>
      <c r="M8" s="17"/>
      <c r="N8" s="17"/>
      <c r="O8" s="17"/>
      <c r="P8" s="17"/>
      <c r="Q8" s="17"/>
      <c r="R8" s="17"/>
      <c r="S8" s="17"/>
      <c r="T8" s="17"/>
      <c r="U8" s="17"/>
      <c r="V8" s="17"/>
      <c r="W8" s="17"/>
      <c r="X8" s="17"/>
      <c r="Y8" s="17"/>
      <c r="Z8" s="17"/>
    </row>
    <row r="9" ht="13.5" customHeight="1">
      <c r="A9" s="158" t="s">
        <v>5955</v>
      </c>
      <c r="B9" s="57"/>
      <c r="C9" s="57"/>
      <c r="D9" s="57"/>
      <c r="E9" s="57"/>
      <c r="F9" s="57"/>
      <c r="G9" s="57"/>
      <c r="H9" s="58"/>
      <c r="I9" s="17"/>
      <c r="J9" s="17"/>
      <c r="K9" s="17"/>
      <c r="L9" s="17"/>
      <c r="M9" s="17"/>
      <c r="N9" s="17"/>
      <c r="O9" s="17"/>
      <c r="P9" s="17"/>
      <c r="Q9" s="17"/>
      <c r="R9" s="17"/>
      <c r="S9" s="17"/>
      <c r="T9" s="17"/>
      <c r="U9" s="17"/>
      <c r="V9" s="17"/>
      <c r="W9" s="17"/>
      <c r="X9" s="17"/>
      <c r="Y9" s="17"/>
      <c r="Z9" s="17"/>
    </row>
    <row r="10" ht="14.25" customHeight="1">
      <c r="A10" s="158" t="s">
        <v>5956</v>
      </c>
      <c r="B10" s="57"/>
      <c r="C10" s="57"/>
      <c r="D10" s="57"/>
      <c r="E10" s="57"/>
      <c r="F10" s="57"/>
      <c r="G10" s="57"/>
      <c r="H10" s="58"/>
      <c r="I10" s="17"/>
      <c r="J10" s="17"/>
      <c r="K10" s="17"/>
      <c r="L10" s="17"/>
      <c r="M10" s="17"/>
      <c r="N10" s="17"/>
      <c r="O10" s="17"/>
      <c r="P10" s="17"/>
      <c r="Q10" s="17"/>
      <c r="R10" s="17"/>
      <c r="S10" s="17"/>
      <c r="T10" s="17"/>
      <c r="U10" s="17"/>
      <c r="V10" s="17"/>
      <c r="W10" s="17"/>
      <c r="X10" s="17"/>
      <c r="Y10" s="17"/>
      <c r="Z10" s="17"/>
    </row>
    <row r="11" ht="33.75" customHeight="1">
      <c r="A11" s="749" t="s">
        <v>5957</v>
      </c>
      <c r="B11" s="57"/>
      <c r="C11" s="57"/>
      <c r="D11" s="57"/>
      <c r="E11" s="57"/>
      <c r="F11" s="57"/>
      <c r="G11" s="57"/>
      <c r="H11" s="58"/>
      <c r="I11" s="17"/>
      <c r="J11" s="17"/>
      <c r="K11" s="17"/>
      <c r="L11" s="17"/>
      <c r="M11" s="17"/>
      <c r="N11" s="17"/>
      <c r="O11" s="17"/>
      <c r="P11" s="17"/>
      <c r="Q11" s="17"/>
      <c r="R11" s="17"/>
      <c r="S11" s="17"/>
      <c r="T11" s="17"/>
      <c r="U11" s="17"/>
      <c r="V11" s="17"/>
      <c r="W11" s="17"/>
      <c r="X11" s="17"/>
      <c r="Y11" s="17"/>
      <c r="Z11" s="17"/>
    </row>
    <row r="12">
      <c r="A12" s="160"/>
      <c r="B12" s="161"/>
      <c r="C12" s="161"/>
      <c r="D12" s="161"/>
      <c r="E12" s="161"/>
      <c r="F12" s="160"/>
      <c r="G12" s="59"/>
      <c r="H12" s="17"/>
      <c r="I12" s="17"/>
      <c r="J12" s="17"/>
      <c r="K12" s="17"/>
      <c r="L12" s="17"/>
      <c r="M12" s="17"/>
      <c r="N12" s="17"/>
      <c r="O12" s="17"/>
      <c r="P12" s="17"/>
      <c r="Q12" s="17"/>
      <c r="R12" s="17"/>
      <c r="S12" s="17"/>
      <c r="T12" s="17"/>
      <c r="U12" s="17"/>
      <c r="V12" s="17"/>
      <c r="W12" s="17"/>
      <c r="X12" s="17"/>
      <c r="Y12" s="17"/>
      <c r="Z12" s="17"/>
    </row>
    <row r="13" ht="45.0" customHeight="1">
      <c r="A13" s="185" t="s">
        <v>7</v>
      </c>
      <c r="B13" s="68" t="s">
        <v>8</v>
      </c>
      <c r="C13" s="185" t="s">
        <v>5958</v>
      </c>
      <c r="D13" s="609" t="s">
        <v>5959</v>
      </c>
      <c r="E13" s="70" t="s">
        <v>5960</v>
      </c>
      <c r="F13" s="185" t="s">
        <v>5961</v>
      </c>
      <c r="G13" s="185" t="s">
        <v>4887</v>
      </c>
      <c r="H13" s="185" t="s">
        <v>154</v>
      </c>
      <c r="I13" s="71" t="s">
        <v>155</v>
      </c>
    </row>
    <row r="14">
      <c r="A14" s="95" t="s">
        <v>99</v>
      </c>
      <c r="B14" s="81" t="s">
        <v>89</v>
      </c>
      <c r="C14" s="81" t="s">
        <v>5962</v>
      </c>
      <c r="D14" s="100" t="s">
        <v>5963</v>
      </c>
      <c r="E14" s="100" t="s">
        <v>5964</v>
      </c>
      <c r="F14" s="100" t="s">
        <v>5965</v>
      </c>
      <c r="G14" s="745">
        <v>100.0</v>
      </c>
      <c r="H14" s="750">
        <f>G14</f>
        <v>100</v>
      </c>
      <c r="I14" s="95" t="s">
        <v>99</v>
      </c>
    </row>
    <row r="15">
      <c r="A15" s="93" t="s">
        <v>5966</v>
      </c>
      <c r="B15" s="101" t="s">
        <v>89</v>
      </c>
      <c r="C15" s="147" t="s">
        <v>5967</v>
      </c>
      <c r="D15" s="104" t="s">
        <v>5968</v>
      </c>
      <c r="E15" s="104" t="s">
        <v>5964</v>
      </c>
      <c r="F15" s="104" t="s">
        <v>5969</v>
      </c>
      <c r="G15" s="751">
        <v>100.0</v>
      </c>
      <c r="H15" s="265">
        <v>100.0</v>
      </c>
      <c r="I15" s="93" t="s">
        <v>5966</v>
      </c>
    </row>
    <row r="16">
      <c r="A16" s="414"/>
      <c r="B16" s="415"/>
      <c r="C16" s="747"/>
      <c r="D16" s="354"/>
      <c r="E16" s="354"/>
      <c r="F16" s="354"/>
      <c r="G16" s="511"/>
      <c r="H16" s="750"/>
      <c r="I16" s="458"/>
    </row>
    <row r="17">
      <c r="A17" s="414"/>
      <c r="B17" s="415"/>
      <c r="C17" s="747"/>
      <c r="D17" s="354"/>
      <c r="E17" s="354"/>
      <c r="F17" s="354"/>
      <c r="G17" s="511"/>
      <c r="H17" s="750"/>
      <c r="I17" s="458"/>
    </row>
    <row r="18" ht="11.25" customHeight="1">
      <c r="A18" s="414"/>
      <c r="B18" s="415"/>
      <c r="C18" s="747"/>
      <c r="D18" s="747"/>
      <c r="E18" s="747"/>
      <c r="F18" s="747"/>
      <c r="G18" s="748"/>
      <c r="H18" s="750"/>
      <c r="I18" s="458"/>
    </row>
    <row r="19">
      <c r="A19" s="414"/>
      <c r="B19" s="415"/>
      <c r="C19" s="747"/>
      <c r="D19" s="747"/>
      <c r="E19" s="747"/>
      <c r="F19" s="747"/>
      <c r="G19" s="748"/>
      <c r="H19" s="750"/>
      <c r="I19" s="458"/>
    </row>
    <row r="20">
      <c r="A20" s="177" t="s">
        <v>118</v>
      </c>
      <c r="B20" s="156"/>
      <c r="C20" s="156"/>
      <c r="D20" s="156"/>
      <c r="E20" s="156"/>
      <c r="F20" s="156"/>
      <c r="H20" s="512">
        <f>SUM(H14:H19)</f>
        <v>200</v>
      </c>
    </row>
    <row r="21" ht="15.75" customHeight="1">
      <c r="A21" s="155"/>
      <c r="B21" s="156"/>
      <c r="C21" s="156"/>
      <c r="D21" s="156"/>
      <c r="E21" s="156"/>
      <c r="F21" s="156"/>
      <c r="G21" s="156"/>
      <c r="H21" s="1"/>
    </row>
    <row r="22" ht="15.75" customHeight="1">
      <c r="A22" s="513" t="s">
        <v>742</v>
      </c>
      <c r="B22" s="154"/>
      <c r="C22" s="154"/>
      <c r="D22" s="154"/>
      <c r="E22" s="154"/>
      <c r="F22" s="154"/>
      <c r="G22" s="154"/>
      <c r="H22" s="154"/>
    </row>
    <row r="23" ht="15.75" customHeight="1">
      <c r="A23" s="155"/>
      <c r="B23" s="156"/>
      <c r="C23" s="156"/>
      <c r="D23" s="156"/>
      <c r="E23" s="156"/>
      <c r="F23" s="156"/>
      <c r="G23" s="156"/>
      <c r="H23" s="1"/>
    </row>
    <row r="24" ht="15.75" customHeight="1">
      <c r="A24" s="155"/>
      <c r="B24" s="156"/>
      <c r="C24" s="156"/>
      <c r="D24" s="156"/>
      <c r="E24" s="156"/>
      <c r="F24" s="1"/>
      <c r="G24" s="1"/>
    </row>
    <row r="25" ht="15.75" customHeight="1">
      <c r="A25" s="155"/>
      <c r="B25" s="156"/>
      <c r="C25" s="156"/>
      <c r="D25" s="156"/>
      <c r="E25" s="156"/>
      <c r="F25" s="1"/>
      <c r="G25" s="1"/>
    </row>
    <row r="26" ht="15.75" customHeight="1">
      <c r="A26" s="155"/>
      <c r="B26" s="156"/>
      <c r="C26" s="156"/>
      <c r="D26" s="156"/>
      <c r="E26" s="156"/>
      <c r="F26" s="1"/>
      <c r="G26" s="1"/>
    </row>
    <row r="27" ht="15.75" customHeight="1">
      <c r="A27" s="155"/>
      <c r="B27" s="156"/>
      <c r="C27" s="156"/>
      <c r="D27" s="156"/>
      <c r="E27" s="156"/>
      <c r="F27" s="1"/>
      <c r="G27" s="1"/>
    </row>
    <row r="28" ht="15.75" customHeight="1">
      <c r="A28" s="155"/>
      <c r="B28" s="156"/>
      <c r="C28" s="156"/>
      <c r="D28" s="156"/>
      <c r="E28" s="156"/>
      <c r="F28" s="1"/>
      <c r="G28" s="1"/>
    </row>
    <row r="29" ht="15.75" customHeight="1">
      <c r="A29" s="155"/>
      <c r="B29" s="156"/>
      <c r="C29" s="156"/>
      <c r="D29" s="156"/>
      <c r="E29" s="156"/>
      <c r="F29" s="1"/>
      <c r="G29" s="1"/>
    </row>
    <row r="30" ht="15.75" customHeight="1">
      <c r="A30" s="155"/>
      <c r="B30" s="156"/>
      <c r="C30" s="156"/>
      <c r="D30" s="156"/>
      <c r="E30" s="156"/>
      <c r="F30" s="1"/>
      <c r="G30" s="1"/>
    </row>
    <row r="31" ht="15.75" customHeight="1">
      <c r="A31" s="155"/>
      <c r="B31" s="156"/>
      <c r="C31" s="156"/>
      <c r="D31" s="156"/>
      <c r="E31" s="156"/>
      <c r="F31" s="1"/>
      <c r="G31" s="1"/>
    </row>
    <row r="32" ht="15.75" customHeight="1">
      <c r="A32" s="155"/>
      <c r="B32" s="156"/>
      <c r="C32" s="156"/>
      <c r="D32" s="156"/>
      <c r="E32" s="156"/>
      <c r="F32" s="1"/>
      <c r="G32" s="1"/>
    </row>
    <row r="33" ht="15.75" customHeight="1">
      <c r="A33" s="155"/>
      <c r="B33" s="156"/>
      <c r="C33" s="156"/>
      <c r="D33" s="156"/>
      <c r="E33" s="156"/>
      <c r="F33" s="1"/>
      <c r="G33" s="1"/>
    </row>
    <row r="34" ht="15.75" customHeight="1">
      <c r="A34" s="155"/>
      <c r="B34" s="156"/>
      <c r="C34" s="156"/>
      <c r="D34" s="156"/>
      <c r="E34" s="156"/>
      <c r="F34" s="1"/>
      <c r="G34" s="1"/>
    </row>
    <row r="35" ht="15.75" customHeight="1">
      <c r="A35" s="155"/>
      <c r="B35" s="156"/>
      <c r="C35" s="156"/>
      <c r="D35" s="156"/>
      <c r="E35" s="156"/>
      <c r="F35" s="1"/>
      <c r="G35" s="1"/>
    </row>
    <row r="36" ht="15.75" customHeight="1">
      <c r="A36" s="155"/>
      <c r="B36" s="156"/>
      <c r="C36" s="156"/>
      <c r="D36" s="156"/>
      <c r="E36" s="156"/>
      <c r="F36" s="1"/>
      <c r="G36" s="1"/>
    </row>
    <row r="37" ht="15.75" customHeight="1">
      <c r="A37" s="155"/>
      <c r="B37" s="156"/>
      <c r="C37" s="156"/>
      <c r="D37" s="156"/>
      <c r="E37" s="156"/>
      <c r="F37" s="1"/>
      <c r="G37" s="1"/>
    </row>
    <row r="38" ht="15.75" customHeight="1">
      <c r="A38" s="155"/>
      <c r="B38" s="156"/>
      <c r="C38" s="156"/>
      <c r="D38" s="156"/>
      <c r="E38" s="156"/>
      <c r="F38" s="1"/>
      <c r="G38" s="1"/>
    </row>
    <row r="39" ht="15.75" customHeight="1">
      <c r="A39" s="155"/>
      <c r="B39" s="156"/>
      <c r="C39" s="156"/>
      <c r="D39" s="156"/>
      <c r="E39" s="156"/>
      <c r="F39" s="1"/>
      <c r="G39" s="1"/>
    </row>
    <row r="40" ht="15.75" customHeight="1">
      <c r="A40" s="155"/>
      <c r="B40" s="156"/>
      <c r="C40" s="156"/>
      <c r="D40" s="156"/>
      <c r="E40" s="156"/>
      <c r="F40" s="1"/>
      <c r="G40" s="1"/>
    </row>
    <row r="41" ht="15.75" customHeight="1">
      <c r="A41" s="155"/>
      <c r="B41" s="156"/>
      <c r="C41" s="156"/>
      <c r="D41" s="156"/>
      <c r="E41" s="156"/>
      <c r="F41" s="1"/>
      <c r="G41" s="1"/>
    </row>
    <row r="42" ht="15.75" customHeight="1">
      <c r="A42" s="155"/>
      <c r="B42" s="156"/>
      <c r="C42" s="156"/>
      <c r="D42" s="156"/>
      <c r="E42" s="156"/>
      <c r="F42" s="1"/>
      <c r="G42" s="1"/>
    </row>
    <row r="43" ht="15.75" customHeight="1">
      <c r="A43" s="155"/>
      <c r="B43" s="156"/>
      <c r="C43" s="156"/>
      <c r="D43" s="156"/>
      <c r="E43" s="156"/>
      <c r="F43" s="1"/>
      <c r="G43" s="1"/>
    </row>
    <row r="44" ht="15.75" customHeight="1">
      <c r="A44" s="155"/>
      <c r="B44" s="156"/>
      <c r="C44" s="156"/>
      <c r="D44" s="156"/>
      <c r="E44" s="156"/>
      <c r="F44" s="1"/>
      <c r="G44" s="1"/>
    </row>
    <row r="45" ht="15.75" customHeight="1">
      <c r="A45" s="155"/>
      <c r="B45" s="156"/>
      <c r="C45" s="156"/>
      <c r="D45" s="156"/>
      <c r="E45" s="156"/>
      <c r="F45" s="1"/>
      <c r="G45" s="1"/>
    </row>
    <row r="46" ht="15.75" customHeight="1">
      <c r="A46" s="155"/>
      <c r="B46" s="156"/>
      <c r="C46" s="156"/>
      <c r="D46" s="156"/>
      <c r="E46" s="156"/>
      <c r="F46" s="1"/>
      <c r="G46" s="1"/>
    </row>
    <row r="47" ht="15.75" customHeight="1">
      <c r="A47" s="155"/>
      <c r="B47" s="156"/>
      <c r="C47" s="156"/>
      <c r="D47" s="156"/>
      <c r="E47" s="156"/>
      <c r="F47" s="1"/>
      <c r="G47" s="1"/>
    </row>
    <row r="48" ht="15.75" customHeight="1">
      <c r="A48" s="155"/>
      <c r="B48" s="156"/>
      <c r="C48" s="156"/>
      <c r="D48" s="156"/>
      <c r="E48" s="156"/>
      <c r="F48" s="1"/>
      <c r="G48" s="1"/>
    </row>
    <row r="49" ht="15.75" customHeight="1">
      <c r="A49" s="155"/>
      <c r="B49" s="156"/>
      <c r="C49" s="156"/>
      <c r="D49" s="156"/>
      <c r="E49" s="156"/>
      <c r="F49" s="1"/>
      <c r="G49" s="1"/>
    </row>
    <row r="50" ht="15.75" customHeight="1">
      <c r="A50" s="155"/>
      <c r="B50" s="156"/>
      <c r="C50" s="156"/>
      <c r="D50" s="156"/>
      <c r="E50" s="156"/>
      <c r="F50" s="1"/>
      <c r="G50" s="1"/>
    </row>
    <row r="51" ht="15.75" customHeight="1">
      <c r="A51" s="155"/>
      <c r="B51" s="156"/>
      <c r="C51" s="156"/>
      <c r="D51" s="156"/>
      <c r="E51" s="156"/>
      <c r="F51" s="1"/>
      <c r="G51" s="1"/>
    </row>
    <row r="52" ht="15.75" customHeight="1">
      <c r="A52" s="155"/>
      <c r="B52" s="156"/>
      <c r="C52" s="156"/>
      <c r="D52" s="156"/>
      <c r="E52" s="156"/>
      <c r="F52" s="1"/>
      <c r="G52" s="1"/>
    </row>
    <row r="53" ht="15.75" customHeight="1">
      <c r="A53" s="155"/>
      <c r="B53" s="156"/>
      <c r="C53" s="156"/>
      <c r="D53" s="156"/>
      <c r="E53" s="156"/>
      <c r="F53" s="1"/>
      <c r="G53" s="1"/>
    </row>
    <row r="54" ht="15.75" customHeight="1">
      <c r="A54" s="155"/>
      <c r="B54" s="156"/>
      <c r="C54" s="156"/>
      <c r="D54" s="156"/>
      <c r="E54" s="156"/>
      <c r="F54" s="1"/>
      <c r="G54" s="1"/>
    </row>
    <row r="55" ht="15.75" customHeight="1">
      <c r="A55" s="155"/>
      <c r="B55" s="156"/>
      <c r="C55" s="156"/>
      <c r="D55" s="156"/>
      <c r="E55" s="156"/>
      <c r="F55" s="1"/>
      <c r="G55" s="1"/>
    </row>
    <row r="56" ht="15.75" customHeight="1">
      <c r="A56" s="155"/>
      <c r="B56" s="156"/>
      <c r="C56" s="156"/>
      <c r="D56" s="156"/>
      <c r="E56" s="156"/>
      <c r="F56" s="1"/>
      <c r="G56" s="1"/>
    </row>
    <row r="57" ht="15.75" customHeight="1">
      <c r="A57" s="155"/>
      <c r="B57" s="156"/>
      <c r="C57" s="156"/>
      <c r="D57" s="156"/>
      <c r="E57" s="156"/>
      <c r="F57" s="1"/>
      <c r="G57" s="1"/>
    </row>
    <row r="58" ht="15.75" customHeight="1">
      <c r="A58" s="155"/>
      <c r="B58" s="156"/>
      <c r="C58" s="156"/>
      <c r="D58" s="156"/>
      <c r="E58" s="156"/>
      <c r="F58" s="1"/>
      <c r="G58" s="1"/>
    </row>
    <row r="59" ht="15.75" customHeight="1">
      <c r="A59" s="155"/>
      <c r="B59" s="156"/>
      <c r="C59" s="156"/>
      <c r="D59" s="156"/>
      <c r="E59" s="156"/>
      <c r="F59" s="1"/>
      <c r="G59" s="1"/>
    </row>
    <row r="60" ht="15.75" customHeight="1">
      <c r="A60" s="155"/>
      <c r="B60" s="156"/>
      <c r="C60" s="156"/>
      <c r="D60" s="156"/>
      <c r="E60" s="156"/>
      <c r="F60" s="1"/>
      <c r="G60" s="1"/>
    </row>
    <row r="61" ht="15.75" customHeight="1">
      <c r="A61" s="155"/>
      <c r="B61" s="156"/>
      <c r="C61" s="156"/>
      <c r="D61" s="156"/>
      <c r="E61" s="156"/>
      <c r="F61" s="1"/>
      <c r="G61" s="1"/>
    </row>
    <row r="62" ht="15.75" customHeight="1">
      <c r="A62" s="155"/>
      <c r="B62" s="156"/>
      <c r="C62" s="156"/>
      <c r="D62" s="156"/>
      <c r="E62" s="156"/>
      <c r="F62" s="1"/>
      <c r="G62" s="1"/>
    </row>
    <row r="63" ht="15.75" customHeight="1">
      <c r="A63" s="155"/>
      <c r="B63" s="156"/>
      <c r="C63" s="156"/>
      <c r="D63" s="156"/>
      <c r="E63" s="156"/>
      <c r="F63" s="1"/>
      <c r="G63" s="1"/>
    </row>
    <row r="64" ht="15.75" customHeight="1">
      <c r="A64" s="155"/>
      <c r="B64" s="156"/>
      <c r="C64" s="156"/>
      <c r="D64" s="156"/>
      <c r="E64" s="156"/>
      <c r="F64" s="1"/>
      <c r="G64" s="1"/>
    </row>
    <row r="65" ht="15.75" customHeight="1">
      <c r="A65" s="155"/>
      <c r="B65" s="156"/>
      <c r="C65" s="156"/>
      <c r="D65" s="156"/>
      <c r="E65" s="156"/>
      <c r="F65" s="1"/>
      <c r="G65" s="1"/>
    </row>
    <row r="66" ht="15.75" customHeight="1">
      <c r="A66" s="155"/>
      <c r="B66" s="156"/>
      <c r="C66" s="156"/>
      <c r="D66" s="156"/>
      <c r="E66" s="156"/>
      <c r="F66" s="1"/>
      <c r="G66" s="1"/>
    </row>
    <row r="67" ht="15.75" customHeight="1">
      <c r="A67" s="155"/>
      <c r="B67" s="156"/>
      <c r="C67" s="156"/>
      <c r="D67" s="156"/>
      <c r="E67" s="156"/>
      <c r="F67" s="1"/>
      <c r="G67" s="1"/>
    </row>
    <row r="68" ht="15.75" customHeight="1">
      <c r="A68" s="155"/>
      <c r="B68" s="156"/>
      <c r="C68" s="156"/>
      <c r="D68" s="156"/>
      <c r="E68" s="156"/>
      <c r="F68" s="1"/>
      <c r="G68" s="1"/>
    </row>
    <row r="69" ht="15.75" customHeight="1">
      <c r="A69" s="155"/>
      <c r="B69" s="156"/>
      <c r="C69" s="156"/>
      <c r="D69" s="156"/>
      <c r="E69" s="156"/>
      <c r="F69" s="1"/>
      <c r="G69" s="1"/>
    </row>
    <row r="70" ht="15.75" customHeight="1">
      <c r="A70" s="155"/>
      <c r="B70" s="156"/>
      <c r="C70" s="156"/>
      <c r="D70" s="156"/>
      <c r="E70" s="156"/>
      <c r="F70" s="1"/>
      <c r="G70" s="1"/>
    </row>
    <row r="71" ht="15.75" customHeight="1">
      <c r="A71" s="155"/>
      <c r="B71" s="156"/>
      <c r="C71" s="156"/>
      <c r="D71" s="156"/>
      <c r="E71" s="156"/>
      <c r="F71" s="1"/>
      <c r="G71" s="1"/>
    </row>
    <row r="72" ht="15.75" customHeight="1">
      <c r="A72" s="155"/>
      <c r="B72" s="156"/>
      <c r="C72" s="156"/>
      <c r="D72" s="156"/>
      <c r="E72" s="156"/>
      <c r="F72" s="1"/>
      <c r="G72" s="1"/>
    </row>
    <row r="73" ht="15.75" customHeight="1">
      <c r="A73" s="155"/>
      <c r="B73" s="156"/>
      <c r="C73" s="156"/>
      <c r="D73" s="156"/>
      <c r="E73" s="156"/>
      <c r="F73" s="1"/>
      <c r="G73" s="1"/>
    </row>
    <row r="74" ht="15.75" customHeight="1">
      <c r="A74" s="155"/>
      <c r="B74" s="156"/>
      <c r="C74" s="156"/>
      <c r="D74" s="156"/>
      <c r="E74" s="156"/>
      <c r="F74" s="1"/>
      <c r="G74" s="1"/>
    </row>
    <row r="75" ht="15.75" customHeight="1">
      <c r="A75" s="155"/>
      <c r="B75" s="156"/>
      <c r="C75" s="156"/>
      <c r="D75" s="156"/>
      <c r="E75" s="156"/>
      <c r="F75" s="1"/>
      <c r="G75" s="1"/>
    </row>
    <row r="76" ht="15.75" customHeight="1">
      <c r="A76" s="155"/>
      <c r="B76" s="156"/>
      <c r="C76" s="156"/>
      <c r="D76" s="156"/>
      <c r="E76" s="156"/>
      <c r="F76" s="1"/>
      <c r="G76" s="1"/>
    </row>
    <row r="77" ht="15.75" customHeight="1">
      <c r="A77" s="155"/>
      <c r="B77" s="156"/>
      <c r="C77" s="156"/>
      <c r="D77" s="156"/>
      <c r="E77" s="156"/>
      <c r="F77" s="1"/>
      <c r="G77" s="1"/>
    </row>
    <row r="78" ht="15.75" customHeight="1">
      <c r="A78" s="155"/>
      <c r="B78" s="156"/>
      <c r="C78" s="156"/>
      <c r="D78" s="156"/>
      <c r="E78" s="156"/>
      <c r="F78" s="1"/>
      <c r="G78" s="1"/>
    </row>
    <row r="79" ht="15.75" customHeight="1">
      <c r="A79" s="155"/>
      <c r="B79" s="156"/>
      <c r="C79" s="156"/>
      <c r="D79" s="156"/>
      <c r="E79" s="156"/>
      <c r="F79" s="1"/>
      <c r="G79" s="1"/>
    </row>
    <row r="80" ht="15.75" customHeight="1">
      <c r="A80" s="155"/>
      <c r="B80" s="156"/>
      <c r="C80" s="156"/>
      <c r="D80" s="156"/>
      <c r="E80" s="156"/>
      <c r="F80" s="1"/>
      <c r="G80" s="1"/>
    </row>
    <row r="81" ht="15.75" customHeight="1">
      <c r="A81" s="155"/>
      <c r="B81" s="156"/>
      <c r="C81" s="156"/>
      <c r="D81" s="156"/>
      <c r="E81" s="156"/>
      <c r="F81" s="1"/>
      <c r="G81" s="1"/>
    </row>
    <row r="82" ht="15.75" customHeight="1">
      <c r="A82" s="155"/>
      <c r="B82" s="156"/>
      <c r="C82" s="156"/>
      <c r="D82" s="156"/>
      <c r="E82" s="156"/>
      <c r="F82" s="1"/>
      <c r="G82" s="1"/>
    </row>
    <row r="83" ht="15.75" customHeight="1">
      <c r="A83" s="155"/>
      <c r="B83" s="156"/>
      <c r="C83" s="156"/>
      <c r="D83" s="156"/>
      <c r="E83" s="156"/>
      <c r="F83" s="1"/>
      <c r="G83" s="1"/>
    </row>
    <row r="84" ht="15.75" customHeight="1">
      <c r="A84" s="155"/>
      <c r="B84" s="156"/>
      <c r="C84" s="156"/>
      <c r="D84" s="156"/>
      <c r="E84" s="156"/>
      <c r="F84" s="1"/>
      <c r="G84" s="1"/>
    </row>
    <row r="85" ht="15.75" customHeight="1">
      <c r="A85" s="155"/>
      <c r="B85" s="156"/>
      <c r="C85" s="156"/>
      <c r="D85" s="156"/>
      <c r="E85" s="156"/>
      <c r="F85" s="1"/>
      <c r="G85" s="1"/>
    </row>
    <row r="86" ht="15.75" customHeight="1">
      <c r="A86" s="155"/>
      <c r="B86" s="156"/>
      <c r="C86" s="156"/>
      <c r="D86" s="156"/>
      <c r="E86" s="156"/>
      <c r="F86" s="1"/>
      <c r="G86" s="1"/>
    </row>
    <row r="87" ht="15.75" customHeight="1">
      <c r="A87" s="155"/>
      <c r="B87" s="156"/>
      <c r="C87" s="156"/>
      <c r="D87" s="156"/>
      <c r="E87" s="156"/>
      <c r="F87" s="1"/>
      <c r="G87" s="1"/>
    </row>
    <row r="88" ht="15.75" customHeight="1">
      <c r="A88" s="155"/>
      <c r="B88" s="156"/>
      <c r="C88" s="156"/>
      <c r="D88" s="156"/>
      <c r="E88" s="156"/>
      <c r="F88" s="1"/>
      <c r="G88" s="1"/>
    </row>
    <row r="89" ht="15.75" customHeight="1">
      <c r="A89" s="155"/>
      <c r="B89" s="156"/>
      <c r="C89" s="156"/>
      <c r="D89" s="156"/>
      <c r="E89" s="156"/>
      <c r="F89" s="1"/>
      <c r="G89" s="1"/>
    </row>
    <row r="90" ht="15.75" customHeight="1">
      <c r="A90" s="155"/>
      <c r="B90" s="156"/>
      <c r="C90" s="156"/>
      <c r="D90" s="156"/>
      <c r="E90" s="156"/>
      <c r="F90" s="1"/>
      <c r="G90" s="1"/>
    </row>
    <row r="91" ht="15.75" customHeight="1">
      <c r="A91" s="155"/>
      <c r="B91" s="156"/>
      <c r="C91" s="156"/>
      <c r="D91" s="156"/>
      <c r="E91" s="156"/>
      <c r="F91" s="1"/>
      <c r="G91" s="1"/>
    </row>
    <row r="92" ht="15.75" customHeight="1">
      <c r="A92" s="155"/>
      <c r="B92" s="156"/>
      <c r="C92" s="156"/>
      <c r="D92" s="156"/>
      <c r="E92" s="156"/>
      <c r="F92" s="1"/>
      <c r="G92" s="1"/>
    </row>
    <row r="93" ht="15.75" customHeight="1">
      <c r="A93" s="155"/>
      <c r="B93" s="156"/>
      <c r="C93" s="156"/>
      <c r="D93" s="156"/>
      <c r="E93" s="156"/>
      <c r="F93" s="1"/>
      <c r="G93" s="1"/>
    </row>
    <row r="94" ht="15.75" customHeight="1">
      <c r="A94" s="155"/>
      <c r="B94" s="156"/>
      <c r="C94" s="156"/>
      <c r="D94" s="156"/>
      <c r="E94" s="156"/>
      <c r="F94" s="1"/>
      <c r="G94" s="1"/>
    </row>
    <row r="95" ht="15.75" customHeight="1">
      <c r="A95" s="155"/>
      <c r="B95" s="156"/>
      <c r="C95" s="156"/>
      <c r="D95" s="156"/>
      <c r="E95" s="156"/>
      <c r="F95" s="1"/>
      <c r="G95" s="1"/>
    </row>
    <row r="96" ht="15.75" customHeight="1">
      <c r="A96" s="155"/>
      <c r="B96" s="156"/>
      <c r="C96" s="156"/>
      <c r="D96" s="156"/>
      <c r="E96" s="156"/>
      <c r="F96" s="1"/>
      <c r="G96" s="1"/>
    </row>
    <row r="97" ht="15.75" customHeight="1">
      <c r="A97" s="155"/>
      <c r="B97" s="156"/>
      <c r="C97" s="156"/>
      <c r="D97" s="156"/>
      <c r="E97" s="156"/>
      <c r="F97" s="1"/>
      <c r="G97" s="1"/>
    </row>
    <row r="98" ht="15.75" customHeight="1">
      <c r="A98" s="155"/>
      <c r="B98" s="156"/>
      <c r="C98" s="156"/>
      <c r="D98" s="156"/>
      <c r="E98" s="156"/>
      <c r="F98" s="1"/>
      <c r="G98" s="1"/>
    </row>
    <row r="99" ht="15.75" customHeight="1">
      <c r="A99" s="155"/>
      <c r="B99" s="156"/>
      <c r="C99" s="156"/>
      <c r="D99" s="156"/>
      <c r="E99" s="156"/>
      <c r="F99" s="1"/>
      <c r="G99" s="1"/>
    </row>
    <row r="100" ht="15.75" customHeight="1">
      <c r="A100" s="155"/>
      <c r="B100" s="156"/>
      <c r="C100" s="156"/>
      <c r="D100" s="156"/>
      <c r="E100" s="156"/>
      <c r="F100" s="1"/>
      <c r="G100" s="1"/>
    </row>
    <row r="101" ht="15.75" customHeight="1">
      <c r="A101" s="155"/>
      <c r="B101" s="156"/>
      <c r="C101" s="156"/>
      <c r="D101" s="156"/>
      <c r="E101" s="156"/>
      <c r="F101" s="1"/>
      <c r="G101" s="1"/>
    </row>
    <row r="102" ht="15.75" customHeight="1">
      <c r="A102" s="155"/>
      <c r="B102" s="156"/>
      <c r="C102" s="156"/>
      <c r="D102" s="156"/>
      <c r="E102" s="156"/>
      <c r="F102" s="1"/>
      <c r="G102" s="1"/>
    </row>
    <row r="103" ht="15.75" customHeight="1">
      <c r="A103" s="155"/>
      <c r="B103" s="156"/>
      <c r="C103" s="156"/>
      <c r="D103" s="156"/>
      <c r="E103" s="156"/>
      <c r="F103" s="1"/>
      <c r="G103" s="1"/>
    </row>
    <row r="104" ht="15.75" customHeight="1">
      <c r="A104" s="155"/>
      <c r="B104" s="156"/>
      <c r="C104" s="156"/>
      <c r="D104" s="156"/>
      <c r="E104" s="156"/>
      <c r="F104" s="1"/>
      <c r="G104" s="1"/>
    </row>
    <row r="105" ht="15.75" customHeight="1">
      <c r="A105" s="155"/>
      <c r="B105" s="156"/>
      <c r="C105" s="156"/>
      <c r="D105" s="156"/>
      <c r="E105" s="156"/>
      <c r="F105" s="1"/>
      <c r="G105" s="1"/>
    </row>
    <row r="106" ht="15.75" customHeight="1">
      <c r="A106" s="155"/>
      <c r="B106" s="156"/>
      <c r="C106" s="156"/>
      <c r="D106" s="156"/>
      <c r="E106" s="156"/>
      <c r="F106" s="1"/>
      <c r="G106" s="1"/>
    </row>
    <row r="107" ht="15.75" customHeight="1">
      <c r="A107" s="155"/>
      <c r="B107" s="156"/>
      <c r="C107" s="156"/>
      <c r="D107" s="156"/>
      <c r="E107" s="156"/>
      <c r="F107" s="1"/>
      <c r="G107" s="1"/>
    </row>
    <row r="108" ht="15.75" customHeight="1">
      <c r="A108" s="155"/>
      <c r="B108" s="156"/>
      <c r="C108" s="156"/>
      <c r="D108" s="156"/>
      <c r="E108" s="156"/>
      <c r="F108" s="1"/>
      <c r="G108" s="1"/>
    </row>
    <row r="109" ht="15.75" customHeight="1">
      <c r="A109" s="155"/>
      <c r="B109" s="156"/>
      <c r="C109" s="156"/>
      <c r="D109" s="156"/>
      <c r="E109" s="156"/>
      <c r="F109" s="1"/>
      <c r="G109" s="1"/>
    </row>
    <row r="110" ht="15.75" customHeight="1">
      <c r="A110" s="155"/>
      <c r="B110" s="156"/>
      <c r="C110" s="156"/>
      <c r="D110" s="156"/>
      <c r="E110" s="156"/>
      <c r="F110" s="1"/>
      <c r="G110" s="1"/>
    </row>
    <row r="111" ht="15.75" customHeight="1">
      <c r="A111" s="155"/>
      <c r="B111" s="156"/>
      <c r="C111" s="156"/>
      <c r="D111" s="156"/>
      <c r="E111" s="156"/>
      <c r="F111" s="1"/>
      <c r="G111" s="1"/>
    </row>
    <row r="112" ht="15.75" customHeight="1">
      <c r="A112" s="155"/>
      <c r="B112" s="156"/>
      <c r="C112" s="156"/>
      <c r="D112" s="156"/>
      <c r="E112" s="156"/>
      <c r="F112" s="1"/>
      <c r="G112" s="1"/>
    </row>
    <row r="113" ht="15.75" customHeight="1">
      <c r="A113" s="155"/>
      <c r="B113" s="156"/>
      <c r="C113" s="156"/>
      <c r="D113" s="156"/>
      <c r="E113" s="156"/>
      <c r="F113" s="1"/>
      <c r="G113" s="1"/>
    </row>
    <row r="114" ht="15.75" customHeight="1">
      <c r="A114" s="155"/>
      <c r="B114" s="156"/>
      <c r="C114" s="156"/>
      <c r="D114" s="156"/>
      <c r="E114" s="156"/>
      <c r="F114" s="1"/>
      <c r="G114" s="1"/>
    </row>
    <row r="115" ht="15.75" customHeight="1">
      <c r="A115" s="155"/>
      <c r="B115" s="156"/>
      <c r="C115" s="156"/>
      <c r="D115" s="156"/>
      <c r="E115" s="156"/>
      <c r="F115" s="1"/>
      <c r="G115" s="1"/>
    </row>
    <row r="116" ht="15.75" customHeight="1">
      <c r="A116" s="155"/>
      <c r="B116" s="156"/>
      <c r="C116" s="156"/>
      <c r="D116" s="156"/>
      <c r="E116" s="156"/>
      <c r="F116" s="1"/>
      <c r="G116" s="1"/>
    </row>
    <row r="117" ht="15.75" customHeight="1">
      <c r="A117" s="155"/>
      <c r="B117" s="156"/>
      <c r="C117" s="156"/>
      <c r="D117" s="156"/>
      <c r="E117" s="156"/>
      <c r="F117" s="1"/>
      <c r="G117" s="1"/>
    </row>
    <row r="118" ht="15.75" customHeight="1">
      <c r="A118" s="155"/>
      <c r="B118" s="156"/>
      <c r="C118" s="156"/>
      <c r="D118" s="156"/>
      <c r="E118" s="156"/>
      <c r="F118" s="1"/>
      <c r="G118" s="1"/>
    </row>
    <row r="119" ht="15.75" customHeight="1">
      <c r="A119" s="155"/>
      <c r="B119" s="156"/>
      <c r="C119" s="156"/>
      <c r="D119" s="156"/>
      <c r="E119" s="156"/>
      <c r="F119" s="1"/>
      <c r="G119" s="1"/>
    </row>
    <row r="120" ht="15.75" customHeight="1">
      <c r="A120" s="155"/>
      <c r="B120" s="156"/>
      <c r="C120" s="156"/>
      <c r="D120" s="156"/>
      <c r="E120" s="156"/>
      <c r="F120" s="1"/>
      <c r="G120" s="1"/>
    </row>
    <row r="121" ht="15.75" customHeight="1">
      <c r="A121" s="155"/>
      <c r="B121" s="156"/>
      <c r="C121" s="156"/>
      <c r="D121" s="156"/>
      <c r="E121" s="156"/>
      <c r="F121" s="1"/>
      <c r="G121" s="1"/>
    </row>
    <row r="122" ht="15.75" customHeight="1">
      <c r="A122" s="155"/>
      <c r="B122" s="156"/>
      <c r="C122" s="156"/>
      <c r="D122" s="156"/>
      <c r="E122" s="156"/>
      <c r="F122" s="1"/>
      <c r="G122" s="1"/>
    </row>
    <row r="123" ht="15.75" customHeight="1">
      <c r="A123" s="155"/>
      <c r="B123" s="156"/>
      <c r="C123" s="156"/>
      <c r="D123" s="156"/>
      <c r="E123" s="156"/>
      <c r="F123" s="1"/>
      <c r="G123" s="1"/>
    </row>
    <row r="124" ht="15.75" customHeight="1">
      <c r="A124" s="155"/>
      <c r="B124" s="156"/>
      <c r="C124" s="156"/>
      <c r="D124" s="156"/>
      <c r="E124" s="156"/>
      <c r="F124" s="1"/>
      <c r="G124" s="1"/>
    </row>
    <row r="125" ht="15.75" customHeight="1">
      <c r="A125" s="155"/>
      <c r="B125" s="156"/>
      <c r="C125" s="156"/>
      <c r="D125" s="156"/>
      <c r="E125" s="156"/>
      <c r="F125" s="1"/>
      <c r="G125" s="1"/>
    </row>
    <row r="126" ht="15.75" customHeight="1">
      <c r="A126" s="155"/>
      <c r="B126" s="156"/>
      <c r="C126" s="156"/>
      <c r="D126" s="156"/>
      <c r="E126" s="156"/>
      <c r="F126" s="1"/>
      <c r="G126" s="1"/>
    </row>
    <row r="127" ht="15.75" customHeight="1">
      <c r="A127" s="155"/>
      <c r="B127" s="156"/>
      <c r="C127" s="156"/>
      <c r="D127" s="156"/>
      <c r="E127" s="156"/>
      <c r="F127" s="1"/>
      <c r="G127" s="1"/>
    </row>
    <row r="128" ht="15.75" customHeight="1">
      <c r="A128" s="155"/>
      <c r="B128" s="156"/>
      <c r="C128" s="156"/>
      <c r="D128" s="156"/>
      <c r="E128" s="156"/>
      <c r="F128" s="1"/>
      <c r="G128" s="1"/>
    </row>
    <row r="129" ht="15.75" customHeight="1">
      <c r="A129" s="155"/>
      <c r="B129" s="156"/>
      <c r="C129" s="156"/>
      <c r="D129" s="156"/>
      <c r="E129" s="156"/>
      <c r="F129" s="1"/>
      <c r="G129" s="1"/>
    </row>
    <row r="130" ht="15.75" customHeight="1">
      <c r="A130" s="155"/>
      <c r="B130" s="156"/>
      <c r="C130" s="156"/>
      <c r="D130" s="156"/>
      <c r="E130" s="156"/>
      <c r="F130" s="1"/>
      <c r="G130" s="1"/>
    </row>
    <row r="131" ht="15.75" customHeight="1">
      <c r="A131" s="155"/>
      <c r="B131" s="156"/>
      <c r="C131" s="156"/>
      <c r="D131" s="156"/>
      <c r="E131" s="156"/>
      <c r="F131" s="1"/>
      <c r="G131" s="1"/>
    </row>
    <row r="132" ht="15.75" customHeight="1">
      <c r="A132" s="155"/>
      <c r="B132" s="156"/>
      <c r="C132" s="156"/>
      <c r="D132" s="156"/>
      <c r="E132" s="156"/>
      <c r="F132" s="1"/>
      <c r="G132" s="1"/>
    </row>
    <row r="133" ht="15.75" customHeight="1">
      <c r="A133" s="155"/>
      <c r="B133" s="156"/>
      <c r="C133" s="156"/>
      <c r="D133" s="156"/>
      <c r="E133" s="156"/>
      <c r="F133" s="1"/>
      <c r="G133" s="1"/>
    </row>
    <row r="134" ht="15.75" customHeight="1">
      <c r="A134" s="155"/>
      <c r="B134" s="156"/>
      <c r="C134" s="156"/>
      <c r="D134" s="156"/>
      <c r="E134" s="156"/>
      <c r="F134" s="1"/>
      <c r="G134" s="1"/>
    </row>
    <row r="135" ht="15.75" customHeight="1">
      <c r="A135" s="155"/>
      <c r="B135" s="156"/>
      <c r="C135" s="156"/>
      <c r="D135" s="156"/>
      <c r="E135" s="156"/>
      <c r="F135" s="1"/>
      <c r="G135" s="1"/>
    </row>
    <row r="136" ht="15.75" customHeight="1">
      <c r="A136" s="155"/>
      <c r="B136" s="156"/>
      <c r="C136" s="156"/>
      <c r="D136" s="156"/>
      <c r="E136" s="156"/>
      <c r="F136" s="1"/>
      <c r="G136" s="1"/>
    </row>
    <row r="137" ht="15.75" customHeight="1">
      <c r="A137" s="155"/>
      <c r="B137" s="156"/>
      <c r="C137" s="156"/>
      <c r="D137" s="156"/>
      <c r="E137" s="156"/>
      <c r="F137" s="1"/>
      <c r="G137" s="1"/>
    </row>
    <row r="138" ht="15.75" customHeight="1">
      <c r="A138" s="155"/>
      <c r="B138" s="156"/>
      <c r="C138" s="156"/>
      <c r="D138" s="156"/>
      <c r="E138" s="156"/>
      <c r="F138" s="1"/>
      <c r="G138" s="1"/>
    </row>
    <row r="139" ht="15.75" customHeight="1">
      <c r="A139" s="155"/>
      <c r="B139" s="156"/>
      <c r="C139" s="156"/>
      <c r="D139" s="156"/>
      <c r="E139" s="156"/>
      <c r="F139" s="1"/>
      <c r="G139" s="1"/>
    </row>
    <row r="140" ht="15.75" customHeight="1">
      <c r="A140" s="155"/>
      <c r="B140" s="156"/>
      <c r="C140" s="156"/>
      <c r="D140" s="156"/>
      <c r="E140" s="156"/>
      <c r="F140" s="1"/>
      <c r="G140" s="1"/>
    </row>
    <row r="141" ht="15.75" customHeight="1">
      <c r="A141" s="155"/>
      <c r="B141" s="156"/>
      <c r="C141" s="156"/>
      <c r="D141" s="156"/>
      <c r="E141" s="156"/>
      <c r="F141" s="1"/>
      <c r="G141" s="1"/>
    </row>
    <row r="142" ht="15.75" customHeight="1">
      <c r="A142" s="155"/>
      <c r="B142" s="156"/>
      <c r="C142" s="156"/>
      <c r="D142" s="156"/>
      <c r="E142" s="156"/>
      <c r="F142" s="1"/>
      <c r="G142" s="1"/>
    </row>
    <row r="143" ht="15.75" customHeight="1">
      <c r="A143" s="155"/>
      <c r="B143" s="156"/>
      <c r="C143" s="156"/>
      <c r="D143" s="156"/>
      <c r="E143" s="156"/>
      <c r="F143" s="1"/>
      <c r="G143" s="1"/>
    </row>
    <row r="144" ht="15.75" customHeight="1">
      <c r="A144" s="155"/>
      <c r="B144" s="156"/>
      <c r="C144" s="156"/>
      <c r="D144" s="156"/>
      <c r="E144" s="156"/>
      <c r="F144" s="1"/>
      <c r="G144" s="1"/>
    </row>
    <row r="145" ht="15.75" customHeight="1">
      <c r="A145" s="155"/>
      <c r="B145" s="156"/>
      <c r="C145" s="156"/>
      <c r="D145" s="156"/>
      <c r="E145" s="156"/>
      <c r="F145" s="1"/>
      <c r="G145" s="1"/>
    </row>
    <row r="146" ht="15.75" customHeight="1">
      <c r="A146" s="155"/>
      <c r="B146" s="156"/>
      <c r="C146" s="156"/>
      <c r="D146" s="156"/>
      <c r="E146" s="156"/>
      <c r="F146" s="1"/>
      <c r="G146" s="1"/>
    </row>
    <row r="147" ht="15.75" customHeight="1">
      <c r="A147" s="155"/>
      <c r="B147" s="156"/>
      <c r="C147" s="156"/>
      <c r="D147" s="156"/>
      <c r="E147" s="156"/>
      <c r="F147" s="1"/>
      <c r="G147" s="1"/>
    </row>
    <row r="148" ht="15.75" customHeight="1">
      <c r="A148" s="155"/>
      <c r="B148" s="156"/>
      <c r="C148" s="156"/>
      <c r="D148" s="156"/>
      <c r="E148" s="156"/>
      <c r="F148" s="1"/>
      <c r="G148" s="1"/>
    </row>
    <row r="149" ht="15.75" customHeight="1">
      <c r="A149" s="155"/>
      <c r="B149" s="156"/>
      <c r="C149" s="156"/>
      <c r="D149" s="156"/>
      <c r="E149" s="156"/>
      <c r="F149" s="1"/>
      <c r="G149" s="1"/>
    </row>
    <row r="150" ht="15.75" customHeight="1">
      <c r="A150" s="155"/>
      <c r="B150" s="156"/>
      <c r="C150" s="156"/>
      <c r="D150" s="156"/>
      <c r="E150" s="156"/>
      <c r="F150" s="1"/>
      <c r="G150" s="1"/>
    </row>
    <row r="151" ht="15.75" customHeight="1">
      <c r="A151" s="155"/>
      <c r="B151" s="156"/>
      <c r="C151" s="156"/>
      <c r="D151" s="156"/>
      <c r="E151" s="156"/>
      <c r="F151" s="1"/>
      <c r="G151" s="1"/>
    </row>
    <row r="152" ht="15.75" customHeight="1">
      <c r="A152" s="155"/>
      <c r="B152" s="156"/>
      <c r="C152" s="156"/>
      <c r="D152" s="156"/>
      <c r="E152" s="156"/>
      <c r="F152" s="1"/>
      <c r="G152" s="1"/>
    </row>
    <row r="153" ht="15.75" customHeight="1">
      <c r="A153" s="155"/>
      <c r="B153" s="156"/>
      <c r="C153" s="156"/>
      <c r="D153" s="156"/>
      <c r="E153" s="156"/>
      <c r="F153" s="1"/>
      <c r="G153" s="1"/>
    </row>
    <row r="154" ht="15.75" customHeight="1">
      <c r="A154" s="155"/>
      <c r="B154" s="156"/>
      <c r="C154" s="156"/>
      <c r="D154" s="156"/>
      <c r="E154" s="156"/>
      <c r="F154" s="1"/>
      <c r="G154" s="1"/>
    </row>
    <row r="155" ht="15.75" customHeight="1">
      <c r="A155" s="155"/>
      <c r="B155" s="156"/>
      <c r="C155" s="156"/>
      <c r="D155" s="156"/>
      <c r="E155" s="156"/>
      <c r="F155" s="1"/>
      <c r="G155" s="1"/>
    </row>
    <row r="156" ht="15.75" customHeight="1">
      <c r="A156" s="155"/>
      <c r="B156" s="156"/>
      <c r="C156" s="156"/>
      <c r="D156" s="156"/>
      <c r="E156" s="156"/>
      <c r="F156" s="1"/>
      <c r="G156" s="1"/>
    </row>
    <row r="157" ht="15.75" customHeight="1">
      <c r="A157" s="155"/>
      <c r="B157" s="156"/>
      <c r="C157" s="156"/>
      <c r="D157" s="156"/>
      <c r="E157" s="156"/>
      <c r="F157" s="1"/>
      <c r="G157" s="1"/>
    </row>
    <row r="158" ht="15.75" customHeight="1">
      <c r="A158" s="155"/>
      <c r="B158" s="156"/>
      <c r="C158" s="156"/>
      <c r="D158" s="156"/>
      <c r="E158" s="156"/>
      <c r="F158" s="1"/>
      <c r="G158" s="1"/>
    </row>
    <row r="159" ht="15.75" customHeight="1">
      <c r="A159" s="155"/>
      <c r="B159" s="156"/>
      <c r="C159" s="156"/>
      <c r="D159" s="156"/>
      <c r="E159" s="156"/>
      <c r="F159" s="1"/>
      <c r="G159" s="1"/>
    </row>
    <row r="160" ht="15.75" customHeight="1">
      <c r="A160" s="155"/>
      <c r="B160" s="156"/>
      <c r="C160" s="156"/>
      <c r="D160" s="156"/>
      <c r="E160" s="156"/>
      <c r="F160" s="1"/>
      <c r="G160" s="1"/>
    </row>
    <row r="161" ht="15.75" customHeight="1">
      <c r="A161" s="155"/>
      <c r="B161" s="156"/>
      <c r="C161" s="156"/>
      <c r="D161" s="156"/>
      <c r="E161" s="156"/>
      <c r="F161" s="1"/>
      <c r="G161" s="1"/>
    </row>
    <row r="162" ht="15.75" customHeight="1">
      <c r="A162" s="155"/>
      <c r="B162" s="156"/>
      <c r="C162" s="156"/>
      <c r="D162" s="156"/>
      <c r="E162" s="156"/>
      <c r="F162" s="1"/>
      <c r="G162" s="1"/>
    </row>
    <row r="163" ht="15.75" customHeight="1">
      <c r="A163" s="155"/>
      <c r="B163" s="156"/>
      <c r="C163" s="156"/>
      <c r="D163" s="156"/>
      <c r="E163" s="156"/>
      <c r="F163" s="1"/>
      <c r="G163" s="1"/>
    </row>
    <row r="164" ht="15.75" customHeight="1">
      <c r="A164" s="155"/>
      <c r="B164" s="156"/>
      <c r="C164" s="156"/>
      <c r="D164" s="156"/>
      <c r="E164" s="156"/>
      <c r="F164" s="1"/>
      <c r="G164" s="1"/>
    </row>
    <row r="165" ht="15.75" customHeight="1">
      <c r="A165" s="155"/>
      <c r="B165" s="156"/>
      <c r="C165" s="156"/>
      <c r="D165" s="156"/>
      <c r="E165" s="156"/>
      <c r="F165" s="1"/>
      <c r="G165" s="1"/>
    </row>
    <row r="166" ht="15.75" customHeight="1">
      <c r="A166" s="155"/>
      <c r="B166" s="156"/>
      <c r="C166" s="156"/>
      <c r="D166" s="156"/>
      <c r="E166" s="156"/>
      <c r="F166" s="1"/>
      <c r="G166" s="1"/>
    </row>
    <row r="167" ht="15.75" customHeight="1">
      <c r="A167" s="155"/>
      <c r="B167" s="156"/>
      <c r="C167" s="156"/>
      <c r="D167" s="156"/>
      <c r="E167" s="156"/>
      <c r="F167" s="1"/>
      <c r="G167" s="1"/>
    </row>
    <row r="168" ht="15.75" customHeight="1">
      <c r="A168" s="155"/>
      <c r="B168" s="156"/>
      <c r="C168" s="156"/>
      <c r="D168" s="156"/>
      <c r="E168" s="156"/>
      <c r="F168" s="1"/>
      <c r="G168" s="1"/>
    </row>
    <row r="169" ht="15.75" customHeight="1">
      <c r="A169" s="155"/>
      <c r="B169" s="156"/>
      <c r="C169" s="156"/>
      <c r="D169" s="156"/>
      <c r="E169" s="156"/>
      <c r="F169" s="1"/>
      <c r="G169" s="1"/>
    </row>
    <row r="170" ht="15.75" customHeight="1">
      <c r="A170" s="155"/>
      <c r="B170" s="156"/>
      <c r="C170" s="156"/>
      <c r="D170" s="156"/>
      <c r="E170" s="156"/>
      <c r="F170" s="1"/>
      <c r="G170" s="1"/>
    </row>
    <row r="171" ht="15.75" customHeight="1">
      <c r="A171" s="155"/>
      <c r="B171" s="156"/>
      <c r="C171" s="156"/>
      <c r="D171" s="156"/>
      <c r="E171" s="156"/>
      <c r="F171" s="1"/>
      <c r="G171" s="1"/>
    </row>
    <row r="172" ht="15.75" customHeight="1">
      <c r="A172" s="155"/>
      <c r="B172" s="156"/>
      <c r="C172" s="156"/>
      <c r="D172" s="156"/>
      <c r="E172" s="156"/>
      <c r="F172" s="1"/>
      <c r="G172" s="1"/>
    </row>
    <row r="173" ht="15.75" customHeight="1">
      <c r="A173" s="155"/>
      <c r="B173" s="156"/>
      <c r="C173" s="156"/>
      <c r="D173" s="156"/>
      <c r="E173" s="156"/>
      <c r="F173" s="1"/>
      <c r="G173" s="1"/>
    </row>
    <row r="174" ht="15.75" customHeight="1">
      <c r="A174" s="155"/>
      <c r="B174" s="156"/>
      <c r="C174" s="156"/>
      <c r="D174" s="156"/>
      <c r="E174" s="156"/>
      <c r="F174" s="1"/>
      <c r="G174" s="1"/>
    </row>
    <row r="175" ht="15.75" customHeight="1">
      <c r="A175" s="155"/>
      <c r="B175" s="156"/>
      <c r="C175" s="156"/>
      <c r="D175" s="156"/>
      <c r="E175" s="156"/>
      <c r="F175" s="1"/>
      <c r="G175" s="1"/>
    </row>
    <row r="176" ht="15.75" customHeight="1">
      <c r="A176" s="155"/>
      <c r="B176" s="156"/>
      <c r="C176" s="156"/>
      <c r="D176" s="156"/>
      <c r="E176" s="156"/>
      <c r="F176" s="1"/>
      <c r="G176" s="1"/>
    </row>
    <row r="177" ht="15.75" customHeight="1">
      <c r="A177" s="155"/>
      <c r="B177" s="156"/>
      <c r="C177" s="156"/>
      <c r="D177" s="156"/>
      <c r="E177" s="156"/>
      <c r="F177" s="1"/>
      <c r="G177" s="1"/>
    </row>
    <row r="178" ht="15.75" customHeight="1">
      <c r="A178" s="155"/>
      <c r="B178" s="156"/>
      <c r="C178" s="156"/>
      <c r="D178" s="156"/>
      <c r="E178" s="156"/>
      <c r="F178" s="1"/>
      <c r="G178" s="1"/>
    </row>
    <row r="179" ht="15.75" customHeight="1">
      <c r="A179" s="155"/>
      <c r="B179" s="156"/>
      <c r="C179" s="156"/>
      <c r="D179" s="156"/>
      <c r="E179" s="156"/>
      <c r="F179" s="1"/>
      <c r="G179" s="1"/>
    </row>
    <row r="180" ht="15.75" customHeight="1">
      <c r="A180" s="155"/>
      <c r="B180" s="156"/>
      <c r="C180" s="156"/>
      <c r="D180" s="156"/>
      <c r="E180" s="156"/>
      <c r="F180" s="1"/>
      <c r="G180" s="1"/>
    </row>
    <row r="181" ht="15.75" customHeight="1">
      <c r="A181" s="155"/>
      <c r="B181" s="156"/>
      <c r="C181" s="156"/>
      <c r="D181" s="156"/>
      <c r="E181" s="156"/>
      <c r="F181" s="1"/>
      <c r="G181" s="1"/>
    </row>
    <row r="182" ht="15.75" customHeight="1">
      <c r="A182" s="155"/>
      <c r="B182" s="156"/>
      <c r="C182" s="156"/>
      <c r="D182" s="156"/>
      <c r="E182" s="156"/>
      <c r="F182" s="1"/>
      <c r="G182" s="1"/>
    </row>
    <row r="183" ht="15.75" customHeight="1">
      <c r="A183" s="155"/>
      <c r="B183" s="156"/>
      <c r="C183" s="156"/>
      <c r="D183" s="156"/>
      <c r="E183" s="156"/>
      <c r="F183" s="1"/>
      <c r="G183" s="1"/>
    </row>
    <row r="184" ht="15.75" customHeight="1">
      <c r="A184" s="155"/>
      <c r="B184" s="156"/>
      <c r="C184" s="156"/>
      <c r="D184" s="156"/>
      <c r="E184" s="156"/>
      <c r="F184" s="1"/>
      <c r="G184" s="1"/>
    </row>
    <row r="185" ht="15.75" customHeight="1">
      <c r="A185" s="155"/>
      <c r="B185" s="156"/>
      <c r="C185" s="156"/>
      <c r="D185" s="156"/>
      <c r="E185" s="156"/>
      <c r="F185" s="1"/>
      <c r="G185" s="1"/>
    </row>
    <row r="186" ht="15.75" customHeight="1">
      <c r="A186" s="155"/>
      <c r="B186" s="156"/>
      <c r="C186" s="156"/>
      <c r="D186" s="156"/>
      <c r="E186" s="156"/>
      <c r="F186" s="1"/>
      <c r="G186" s="1"/>
    </row>
    <row r="187" ht="15.75" customHeight="1">
      <c r="A187" s="155"/>
      <c r="B187" s="156"/>
      <c r="C187" s="156"/>
      <c r="D187" s="156"/>
      <c r="E187" s="156"/>
      <c r="F187" s="1"/>
      <c r="G187" s="1"/>
    </row>
    <row r="188" ht="15.75" customHeight="1">
      <c r="A188" s="155"/>
      <c r="B188" s="156"/>
      <c r="C188" s="156"/>
      <c r="D188" s="156"/>
      <c r="E188" s="156"/>
      <c r="F188" s="1"/>
      <c r="G188" s="1"/>
    </row>
    <row r="189" ht="15.75" customHeight="1">
      <c r="A189" s="155"/>
      <c r="B189" s="156"/>
      <c r="C189" s="156"/>
      <c r="D189" s="156"/>
      <c r="E189" s="156"/>
      <c r="F189" s="1"/>
      <c r="G189" s="1"/>
    </row>
    <row r="190" ht="15.75" customHeight="1">
      <c r="A190" s="155"/>
      <c r="B190" s="156"/>
      <c r="C190" s="156"/>
      <c r="D190" s="156"/>
      <c r="E190" s="156"/>
      <c r="F190" s="1"/>
      <c r="G190" s="1"/>
    </row>
    <row r="191" ht="15.75" customHeight="1">
      <c r="A191" s="155"/>
      <c r="B191" s="156"/>
      <c r="C191" s="156"/>
      <c r="D191" s="156"/>
      <c r="E191" s="156"/>
      <c r="F191" s="1"/>
      <c r="G191" s="1"/>
    </row>
    <row r="192" ht="15.75" customHeight="1">
      <c r="A192" s="155"/>
      <c r="B192" s="156"/>
      <c r="C192" s="156"/>
      <c r="D192" s="156"/>
      <c r="E192" s="156"/>
      <c r="F192" s="1"/>
      <c r="G192" s="1"/>
    </row>
    <row r="193" ht="15.75" customHeight="1">
      <c r="A193" s="155"/>
      <c r="B193" s="156"/>
      <c r="C193" s="156"/>
      <c r="D193" s="156"/>
      <c r="E193" s="156"/>
      <c r="F193" s="1"/>
      <c r="G193" s="1"/>
    </row>
    <row r="194" ht="15.75" customHeight="1">
      <c r="A194" s="155"/>
      <c r="B194" s="156"/>
      <c r="C194" s="156"/>
      <c r="D194" s="156"/>
      <c r="E194" s="156"/>
      <c r="F194" s="1"/>
      <c r="G194" s="1"/>
    </row>
    <row r="195" ht="15.75" customHeight="1">
      <c r="A195" s="155"/>
      <c r="B195" s="156"/>
      <c r="C195" s="156"/>
      <c r="D195" s="156"/>
      <c r="E195" s="156"/>
      <c r="F195" s="1"/>
      <c r="G195" s="1"/>
    </row>
    <row r="196" ht="15.75" customHeight="1">
      <c r="A196" s="155"/>
      <c r="B196" s="156"/>
      <c r="C196" s="156"/>
      <c r="D196" s="156"/>
      <c r="E196" s="156"/>
      <c r="F196" s="1"/>
      <c r="G196" s="1"/>
    </row>
    <row r="197" ht="15.75" customHeight="1">
      <c r="A197" s="155"/>
      <c r="B197" s="156"/>
      <c r="C197" s="156"/>
      <c r="D197" s="156"/>
      <c r="E197" s="156"/>
      <c r="F197" s="1"/>
      <c r="G197" s="1"/>
    </row>
    <row r="198" ht="15.75" customHeight="1">
      <c r="A198" s="155"/>
      <c r="B198" s="156"/>
      <c r="C198" s="156"/>
      <c r="D198" s="156"/>
      <c r="E198" s="156"/>
      <c r="F198" s="1"/>
      <c r="G198" s="1"/>
    </row>
    <row r="199" ht="15.75" customHeight="1">
      <c r="A199" s="155"/>
      <c r="B199" s="156"/>
      <c r="C199" s="156"/>
      <c r="D199" s="156"/>
      <c r="E199" s="156"/>
      <c r="F199" s="1"/>
      <c r="G199" s="1"/>
    </row>
    <row r="200" ht="15.75" customHeight="1">
      <c r="A200" s="155"/>
      <c r="B200" s="156"/>
      <c r="C200" s="156"/>
      <c r="D200" s="156"/>
      <c r="E200" s="156"/>
      <c r="F200" s="1"/>
      <c r="G200" s="1"/>
    </row>
    <row r="201" ht="15.75" customHeight="1">
      <c r="A201" s="155"/>
      <c r="B201" s="156"/>
      <c r="C201" s="156"/>
      <c r="D201" s="156"/>
      <c r="E201" s="156"/>
      <c r="F201" s="1"/>
      <c r="G201" s="1"/>
    </row>
    <row r="202" ht="15.75" customHeight="1">
      <c r="A202" s="155"/>
      <c r="B202" s="156"/>
      <c r="C202" s="156"/>
      <c r="D202" s="156"/>
      <c r="E202" s="156"/>
      <c r="F202" s="1"/>
      <c r="G202" s="1"/>
    </row>
    <row r="203" ht="15.75" customHeight="1">
      <c r="A203" s="155"/>
      <c r="B203" s="156"/>
      <c r="C203" s="156"/>
      <c r="D203" s="156"/>
      <c r="E203" s="156"/>
      <c r="F203" s="1"/>
      <c r="G203" s="1"/>
    </row>
    <row r="204" ht="15.75" customHeight="1">
      <c r="A204" s="155"/>
      <c r="B204" s="156"/>
      <c r="C204" s="156"/>
      <c r="D204" s="156"/>
      <c r="E204" s="156"/>
      <c r="F204" s="1"/>
      <c r="G204" s="1"/>
    </row>
    <row r="205" ht="15.75" customHeight="1">
      <c r="A205" s="155"/>
      <c r="B205" s="156"/>
      <c r="C205" s="156"/>
      <c r="D205" s="156"/>
      <c r="E205" s="156"/>
      <c r="F205" s="1"/>
      <c r="G205" s="1"/>
    </row>
    <row r="206" ht="15.75" customHeight="1">
      <c r="A206" s="155"/>
      <c r="B206" s="156"/>
      <c r="C206" s="156"/>
      <c r="D206" s="156"/>
      <c r="E206" s="156"/>
      <c r="F206" s="1"/>
      <c r="G206" s="1"/>
    </row>
    <row r="207" ht="15.75" customHeight="1">
      <c r="A207" s="155"/>
      <c r="B207" s="156"/>
      <c r="C207" s="156"/>
      <c r="D207" s="156"/>
      <c r="E207" s="156"/>
      <c r="F207" s="1"/>
      <c r="G207" s="1"/>
    </row>
    <row r="208" ht="15.75" customHeight="1">
      <c r="A208" s="155"/>
      <c r="B208" s="156"/>
      <c r="C208" s="156"/>
      <c r="D208" s="156"/>
      <c r="E208" s="156"/>
      <c r="F208" s="1"/>
      <c r="G208" s="1"/>
    </row>
    <row r="209" ht="15.75" customHeight="1">
      <c r="A209" s="155"/>
      <c r="B209" s="156"/>
      <c r="C209" s="156"/>
      <c r="D209" s="156"/>
      <c r="E209" s="156"/>
      <c r="F209" s="1"/>
      <c r="G209" s="1"/>
    </row>
    <row r="210" ht="15.75" customHeight="1">
      <c r="A210" s="155"/>
      <c r="B210" s="156"/>
      <c r="C210" s="156"/>
      <c r="D210" s="156"/>
      <c r="E210" s="156"/>
      <c r="F210" s="1"/>
      <c r="G210" s="1"/>
    </row>
    <row r="211" ht="15.75" customHeight="1">
      <c r="A211" s="155"/>
      <c r="B211" s="156"/>
      <c r="C211" s="156"/>
      <c r="D211" s="156"/>
      <c r="E211" s="156"/>
      <c r="F211" s="1"/>
      <c r="G211" s="1"/>
    </row>
    <row r="212" ht="15.75" customHeight="1">
      <c r="A212" s="155"/>
      <c r="B212" s="156"/>
      <c r="C212" s="156"/>
      <c r="D212" s="156"/>
      <c r="E212" s="156"/>
      <c r="F212" s="1"/>
      <c r="G212" s="1"/>
    </row>
    <row r="213" ht="15.75" customHeight="1">
      <c r="A213" s="155"/>
      <c r="B213" s="156"/>
      <c r="C213" s="156"/>
      <c r="D213" s="156"/>
      <c r="E213" s="156"/>
      <c r="F213" s="1"/>
      <c r="G213" s="1"/>
    </row>
    <row r="214" ht="15.75" customHeight="1">
      <c r="A214" s="155"/>
      <c r="B214" s="156"/>
      <c r="C214" s="156"/>
      <c r="D214" s="156"/>
      <c r="E214" s="156"/>
      <c r="F214" s="1"/>
      <c r="G214" s="1"/>
    </row>
    <row r="215" ht="15.75" customHeight="1">
      <c r="A215" s="155"/>
      <c r="B215" s="156"/>
      <c r="C215" s="156"/>
      <c r="D215" s="156"/>
      <c r="E215" s="156"/>
      <c r="F215" s="1"/>
      <c r="G215" s="1"/>
    </row>
    <row r="216" ht="15.75" customHeight="1">
      <c r="A216" s="155"/>
      <c r="B216" s="156"/>
      <c r="C216" s="156"/>
      <c r="D216" s="156"/>
      <c r="E216" s="156"/>
      <c r="F216" s="1"/>
      <c r="G216" s="1"/>
    </row>
    <row r="217" ht="15.75" customHeight="1">
      <c r="A217" s="155"/>
      <c r="B217" s="156"/>
      <c r="C217" s="156"/>
      <c r="D217" s="156"/>
      <c r="E217" s="156"/>
      <c r="F217" s="1"/>
      <c r="G217" s="1"/>
    </row>
    <row r="218" ht="15.75" customHeight="1">
      <c r="A218" s="155"/>
      <c r="B218" s="156"/>
      <c r="C218" s="156"/>
      <c r="D218" s="156"/>
      <c r="E218" s="156"/>
      <c r="F218" s="1"/>
      <c r="G218" s="1"/>
    </row>
    <row r="219" ht="15.75" customHeight="1">
      <c r="A219" s="155"/>
      <c r="B219" s="156"/>
      <c r="C219" s="156"/>
      <c r="D219" s="156"/>
      <c r="E219" s="156"/>
      <c r="F219" s="1"/>
      <c r="G219" s="1"/>
    </row>
    <row r="220" ht="15.75" customHeight="1">
      <c r="A220" s="155"/>
      <c r="B220" s="156"/>
      <c r="C220" s="156"/>
      <c r="D220" s="156"/>
      <c r="E220" s="156"/>
      <c r="F220" s="1"/>
      <c r="G220" s="1"/>
    </row>
    <row r="221" ht="15.75" customHeight="1">
      <c r="A221" s="155"/>
      <c r="B221" s="156"/>
      <c r="C221" s="156"/>
      <c r="D221" s="156"/>
      <c r="E221" s="156"/>
      <c r="F221" s="1"/>
      <c r="G221" s="1"/>
    </row>
    <row r="222" ht="15.75" customHeight="1">
      <c r="A222" s="155"/>
      <c r="B222" s="156"/>
      <c r="C222" s="156"/>
      <c r="D222" s="156"/>
      <c r="E222" s="156"/>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s>
  <sheetData>
    <row r="1">
      <c r="A1" s="155"/>
      <c r="B1" s="156"/>
      <c r="C1" s="156"/>
      <c r="D1" s="156"/>
      <c r="E1" s="156"/>
      <c r="F1" s="156"/>
    </row>
    <row r="2" ht="28.5" customHeight="1">
      <c r="A2" s="157" t="s">
        <v>5970</v>
      </c>
      <c r="B2" s="57"/>
      <c r="C2" s="57"/>
      <c r="D2" s="57"/>
      <c r="E2" s="57"/>
      <c r="F2" s="58"/>
    </row>
    <row r="3">
      <c r="A3" s="182"/>
      <c r="B3" s="182"/>
      <c r="C3" s="182"/>
      <c r="D3" s="182"/>
      <c r="E3" s="182"/>
      <c r="F3" s="752"/>
    </row>
    <row r="4" ht="30.75" customHeight="1">
      <c r="A4" s="158" t="s">
        <v>5971</v>
      </c>
      <c r="B4" s="57"/>
      <c r="C4" s="57"/>
      <c r="D4" s="57"/>
      <c r="E4" s="57"/>
      <c r="F4" s="58"/>
    </row>
    <row r="5" ht="18.0" customHeight="1">
      <c r="A5" s="158" t="s">
        <v>5972</v>
      </c>
      <c r="B5" s="57"/>
      <c r="C5" s="57"/>
      <c r="D5" s="57"/>
      <c r="E5" s="57"/>
      <c r="F5" s="58"/>
    </row>
    <row r="6" ht="17.25" customHeight="1">
      <c r="A6" s="183" t="s">
        <v>5973</v>
      </c>
      <c r="B6" s="57"/>
      <c r="C6" s="57"/>
      <c r="D6" s="57"/>
      <c r="E6" s="57"/>
      <c r="F6" s="58"/>
    </row>
    <row r="7" ht="16.5" customHeight="1">
      <c r="A7" s="183" t="s">
        <v>5974</v>
      </c>
      <c r="B7" s="57"/>
      <c r="C7" s="57"/>
      <c r="D7" s="57"/>
      <c r="E7" s="57"/>
      <c r="F7" s="58"/>
    </row>
    <row r="8" ht="26.25" customHeight="1">
      <c r="A8" s="183" t="s">
        <v>5975</v>
      </c>
      <c r="B8" s="57"/>
      <c r="C8" s="57"/>
      <c r="D8" s="57"/>
      <c r="E8" s="57"/>
      <c r="F8" s="58"/>
    </row>
    <row r="9" ht="39.75" customHeight="1">
      <c r="A9" s="456" t="s">
        <v>5976</v>
      </c>
      <c r="B9" s="57"/>
      <c r="C9" s="57"/>
      <c r="D9" s="57"/>
      <c r="E9" s="57"/>
      <c r="F9" s="58"/>
    </row>
    <row r="10">
      <c r="A10" s="160"/>
      <c r="B10" s="161"/>
      <c r="C10" s="161"/>
      <c r="D10" s="161"/>
      <c r="E10" s="161"/>
      <c r="F10" s="161"/>
    </row>
    <row r="11" ht="61.5" customHeight="1">
      <c r="A11" s="457" t="s">
        <v>7</v>
      </c>
      <c r="B11" s="68" t="s">
        <v>8</v>
      </c>
      <c r="C11" s="457" t="s">
        <v>5977</v>
      </c>
      <c r="D11" s="457" t="s">
        <v>5978</v>
      </c>
      <c r="E11" s="457" t="s">
        <v>150</v>
      </c>
      <c r="F11" s="457" t="s">
        <v>154</v>
      </c>
      <c r="G11" s="71" t="s">
        <v>155</v>
      </c>
    </row>
    <row r="12">
      <c r="A12" s="171"/>
      <c r="B12" s="171"/>
      <c r="C12" s="171"/>
      <c r="D12" s="753"/>
      <c r="E12" s="458"/>
      <c r="F12" s="458"/>
    </row>
    <row r="13">
      <c r="A13" s="171"/>
      <c r="B13" s="171"/>
      <c r="C13" s="171"/>
      <c r="D13" s="753"/>
      <c r="E13" s="458"/>
      <c r="F13" s="458"/>
    </row>
    <row r="14">
      <c r="A14" s="388"/>
      <c r="B14" s="388"/>
      <c r="C14" s="414"/>
      <c r="D14" s="754"/>
      <c r="E14" s="458"/>
      <c r="F14" s="458"/>
    </row>
    <row r="15">
      <c r="A15" s="171"/>
      <c r="B15" s="171"/>
      <c r="C15" s="171"/>
      <c r="D15" s="753"/>
      <c r="E15" s="458"/>
      <c r="F15" s="458"/>
    </row>
    <row r="16">
      <c r="A16" s="171"/>
      <c r="B16" s="172"/>
      <c r="C16" s="171"/>
      <c r="D16" s="173"/>
      <c r="E16" s="458"/>
      <c r="F16" s="458"/>
    </row>
    <row r="17">
      <c r="A17" s="171"/>
      <c r="B17" s="172"/>
      <c r="C17" s="171"/>
      <c r="D17" s="173"/>
      <c r="E17" s="458"/>
      <c r="F17" s="458"/>
    </row>
    <row r="18">
      <c r="A18" s="177" t="s">
        <v>118</v>
      </c>
      <c r="B18" s="156"/>
      <c r="C18" s="156"/>
      <c r="D18" s="156"/>
      <c r="F18" s="512">
        <f>SUM(F12:F17)</f>
        <v>0</v>
      </c>
    </row>
    <row r="19">
      <c r="A19" s="155"/>
      <c r="B19" s="156"/>
      <c r="C19" s="156"/>
      <c r="D19" s="156"/>
      <c r="E19" s="156"/>
      <c r="F19" s="156"/>
    </row>
    <row r="20">
      <c r="A20" s="513" t="s">
        <v>742</v>
      </c>
      <c r="B20" s="154"/>
      <c r="C20" s="154"/>
      <c r="D20" s="154"/>
      <c r="E20" s="154"/>
      <c r="F20" s="154"/>
    </row>
    <row r="21" ht="15.75" customHeight="1">
      <c r="A21" s="155"/>
      <c r="B21" s="156"/>
      <c r="C21" s="156"/>
      <c r="D21" s="156"/>
      <c r="E21" s="156"/>
      <c r="F21" s="156"/>
    </row>
    <row r="22" ht="15.75" customHeight="1">
      <c r="A22" s="155"/>
      <c r="B22" s="156"/>
      <c r="C22" s="156"/>
      <c r="D22" s="156"/>
      <c r="E22" s="156"/>
      <c r="F22" s="156"/>
    </row>
    <row r="23" ht="15.75" customHeight="1">
      <c r="A23" s="155"/>
      <c r="B23" s="156"/>
      <c r="C23" s="156"/>
      <c r="D23" s="156"/>
      <c r="E23" s="156"/>
      <c r="F23" s="156"/>
    </row>
    <row r="24" ht="15.75" customHeight="1">
      <c r="A24" s="155"/>
      <c r="B24" s="156"/>
      <c r="C24" s="156"/>
      <c r="D24" s="156"/>
      <c r="E24" s="156"/>
      <c r="F24" s="156"/>
    </row>
    <row r="25" ht="15.75" customHeight="1">
      <c r="A25" s="155"/>
      <c r="B25" s="156"/>
      <c r="C25" s="156"/>
      <c r="D25" s="156"/>
      <c r="E25" s="156"/>
      <c r="F25" s="156"/>
    </row>
    <row r="26" ht="15.75" customHeight="1">
      <c r="A26" s="155"/>
      <c r="B26" s="156"/>
      <c r="C26" s="156"/>
      <c r="D26" s="156"/>
      <c r="E26" s="156"/>
      <c r="F26" s="156"/>
    </row>
    <row r="27" ht="15.75" customHeight="1">
      <c r="A27" s="155"/>
      <c r="B27" s="156"/>
      <c r="C27" s="156"/>
      <c r="D27" s="156"/>
      <c r="E27" s="156"/>
      <c r="F27" s="156"/>
    </row>
    <row r="28" ht="15.75" customHeight="1">
      <c r="A28" s="155"/>
      <c r="B28" s="156"/>
      <c r="C28" s="156"/>
      <c r="D28" s="156"/>
      <c r="E28" s="156"/>
      <c r="F28" s="156"/>
    </row>
    <row r="29" ht="15.75" customHeight="1">
      <c r="A29" s="155"/>
      <c r="B29" s="156"/>
      <c r="C29" s="156"/>
      <c r="D29" s="156"/>
      <c r="E29" s="156"/>
      <c r="F29" s="156"/>
    </row>
    <row r="30" ht="15.75" customHeight="1">
      <c r="A30" s="155"/>
      <c r="B30" s="156"/>
      <c r="C30" s="156"/>
      <c r="D30" s="156"/>
      <c r="E30" s="156"/>
      <c r="F30" s="156"/>
    </row>
    <row r="31" ht="15.75" customHeight="1">
      <c r="A31" s="155"/>
      <c r="B31" s="156"/>
      <c r="C31" s="156"/>
      <c r="D31" s="156"/>
      <c r="E31" s="156"/>
      <c r="F31" s="156"/>
    </row>
    <row r="32" ht="15.75" customHeight="1">
      <c r="A32" s="155"/>
      <c r="B32" s="156"/>
      <c r="C32" s="156"/>
      <c r="D32" s="156"/>
      <c r="E32" s="156"/>
      <c r="F32" s="156"/>
    </row>
    <row r="33" ht="15.75" customHeight="1">
      <c r="A33" s="155"/>
      <c r="B33" s="156"/>
      <c r="C33" s="156"/>
      <c r="D33" s="156"/>
      <c r="E33" s="156"/>
      <c r="F33" s="156"/>
    </row>
    <row r="34" ht="15.75" customHeight="1">
      <c r="A34" s="155"/>
      <c r="B34" s="156"/>
      <c r="C34" s="156"/>
      <c r="D34" s="156"/>
      <c r="E34" s="156"/>
      <c r="F34" s="156"/>
    </row>
    <row r="35" ht="15.75" customHeight="1">
      <c r="A35" s="155"/>
      <c r="B35" s="156"/>
      <c r="C35" s="156"/>
      <c r="D35" s="156"/>
      <c r="E35" s="156"/>
      <c r="F35" s="156"/>
    </row>
    <row r="36" ht="15.75" customHeight="1">
      <c r="A36" s="155"/>
      <c r="B36" s="156"/>
      <c r="C36" s="156"/>
      <c r="D36" s="156"/>
      <c r="E36" s="156"/>
      <c r="F36" s="156"/>
    </row>
    <row r="37" ht="15.75" customHeight="1">
      <c r="A37" s="155"/>
      <c r="B37" s="156"/>
      <c r="C37" s="156"/>
      <c r="D37" s="156"/>
      <c r="E37" s="156"/>
      <c r="F37" s="156"/>
    </row>
    <row r="38" ht="15.75" customHeight="1">
      <c r="A38" s="155"/>
      <c r="B38" s="156"/>
      <c r="C38" s="156"/>
      <c r="D38" s="156"/>
      <c r="E38" s="156"/>
      <c r="F38" s="156"/>
    </row>
    <row r="39" ht="15.75" customHeight="1">
      <c r="A39" s="155"/>
      <c r="B39" s="156"/>
      <c r="C39" s="156"/>
      <c r="D39" s="156"/>
      <c r="E39" s="156"/>
      <c r="F39" s="156"/>
    </row>
    <row r="40" ht="15.75" customHeight="1">
      <c r="A40" s="155"/>
      <c r="B40" s="156"/>
      <c r="C40" s="156"/>
      <c r="D40" s="156"/>
      <c r="E40" s="156"/>
      <c r="F40" s="156"/>
    </row>
    <row r="41" ht="15.75" customHeight="1">
      <c r="A41" s="155"/>
      <c r="B41" s="156"/>
      <c r="C41" s="156"/>
      <c r="D41" s="156"/>
      <c r="E41" s="156"/>
      <c r="F41" s="156"/>
    </row>
    <row r="42" ht="15.75" customHeight="1">
      <c r="A42" s="155"/>
      <c r="B42" s="156"/>
      <c r="C42" s="156"/>
      <c r="D42" s="156"/>
      <c r="E42" s="156"/>
      <c r="F42" s="156"/>
    </row>
    <row r="43" ht="15.75" customHeight="1">
      <c r="A43" s="155"/>
      <c r="B43" s="156"/>
      <c r="C43" s="156"/>
      <c r="D43" s="156"/>
      <c r="E43" s="156"/>
      <c r="F43" s="156"/>
    </row>
    <row r="44" ht="15.75" customHeight="1">
      <c r="A44" s="155"/>
      <c r="B44" s="156"/>
      <c r="C44" s="156"/>
      <c r="D44" s="156"/>
      <c r="E44" s="156"/>
      <c r="F44" s="156"/>
    </row>
    <row r="45" ht="15.75" customHeight="1">
      <c r="A45" s="155"/>
      <c r="B45" s="156"/>
      <c r="C45" s="156"/>
      <c r="D45" s="156"/>
      <c r="E45" s="156"/>
      <c r="F45" s="156"/>
    </row>
    <row r="46" ht="15.75" customHeight="1">
      <c r="A46" s="155"/>
      <c r="B46" s="156"/>
      <c r="C46" s="156"/>
      <c r="D46" s="156"/>
      <c r="E46" s="156"/>
      <c r="F46" s="156"/>
    </row>
    <row r="47" ht="15.75" customHeight="1">
      <c r="A47" s="155"/>
      <c r="B47" s="156"/>
      <c r="C47" s="156"/>
      <c r="D47" s="156"/>
      <c r="E47" s="156"/>
      <c r="F47" s="156"/>
    </row>
    <row r="48" ht="15.75" customHeight="1">
      <c r="A48" s="155"/>
      <c r="B48" s="156"/>
      <c r="C48" s="156"/>
      <c r="D48" s="156"/>
      <c r="E48" s="156"/>
      <c r="F48" s="156"/>
    </row>
    <row r="49" ht="15.75" customHeight="1">
      <c r="A49" s="155"/>
      <c r="B49" s="156"/>
      <c r="C49" s="156"/>
      <c r="D49" s="156"/>
      <c r="E49" s="156"/>
      <c r="F49" s="156"/>
    </row>
    <row r="50" ht="15.75" customHeight="1">
      <c r="A50" s="155"/>
      <c r="B50" s="156"/>
      <c r="C50" s="156"/>
      <c r="D50" s="156"/>
      <c r="E50" s="156"/>
      <c r="F50" s="156"/>
    </row>
    <row r="51" ht="15.75" customHeight="1">
      <c r="A51" s="155"/>
      <c r="B51" s="156"/>
      <c r="C51" s="156"/>
      <c r="D51" s="156"/>
      <c r="E51" s="156"/>
      <c r="F51" s="156"/>
    </row>
    <row r="52" ht="15.75" customHeight="1">
      <c r="A52" s="155"/>
      <c r="B52" s="156"/>
      <c r="C52" s="156"/>
      <c r="D52" s="156"/>
      <c r="E52" s="156"/>
      <c r="F52" s="156"/>
    </row>
    <row r="53" ht="15.75" customHeight="1">
      <c r="A53" s="155"/>
      <c r="B53" s="156"/>
      <c r="C53" s="156"/>
      <c r="D53" s="156"/>
      <c r="E53" s="156"/>
      <c r="F53" s="156"/>
    </row>
    <row r="54" ht="15.75" customHeight="1">
      <c r="A54" s="155"/>
      <c r="B54" s="156"/>
      <c r="C54" s="156"/>
      <c r="D54" s="156"/>
      <c r="E54" s="156"/>
      <c r="F54" s="156"/>
    </row>
    <row r="55" ht="15.75" customHeight="1">
      <c r="A55" s="155"/>
      <c r="B55" s="156"/>
      <c r="C55" s="156"/>
      <c r="D55" s="156"/>
      <c r="E55" s="156"/>
      <c r="F55" s="156"/>
    </row>
    <row r="56" ht="15.75" customHeight="1">
      <c r="A56" s="155"/>
      <c r="B56" s="156"/>
      <c r="C56" s="156"/>
      <c r="D56" s="156"/>
      <c r="E56" s="156"/>
      <c r="F56" s="156"/>
    </row>
    <row r="57" ht="15.75" customHeight="1">
      <c r="A57" s="155"/>
      <c r="B57" s="156"/>
      <c r="C57" s="156"/>
      <c r="D57" s="156"/>
      <c r="E57" s="156"/>
      <c r="F57" s="156"/>
    </row>
    <row r="58" ht="15.75" customHeight="1">
      <c r="A58" s="155"/>
      <c r="B58" s="156"/>
      <c r="C58" s="156"/>
      <c r="D58" s="156"/>
      <c r="E58" s="156"/>
      <c r="F58" s="156"/>
    </row>
    <row r="59" ht="15.75" customHeight="1">
      <c r="A59" s="155"/>
      <c r="B59" s="156"/>
      <c r="C59" s="156"/>
      <c r="D59" s="156"/>
      <c r="E59" s="156"/>
      <c r="F59" s="156"/>
    </row>
    <row r="60" ht="15.75" customHeight="1">
      <c r="A60" s="155"/>
      <c r="B60" s="156"/>
      <c r="C60" s="156"/>
      <c r="D60" s="156"/>
      <c r="E60" s="156"/>
      <c r="F60" s="156"/>
    </row>
    <row r="61" ht="15.75" customHeight="1">
      <c r="A61" s="155"/>
      <c r="B61" s="156"/>
      <c r="C61" s="156"/>
      <c r="D61" s="156"/>
      <c r="E61" s="156"/>
      <c r="F61" s="156"/>
    </row>
    <row r="62" ht="15.75" customHeight="1">
      <c r="A62" s="155"/>
      <c r="B62" s="156"/>
      <c r="C62" s="156"/>
      <c r="D62" s="156"/>
      <c r="E62" s="156"/>
      <c r="F62" s="156"/>
    </row>
    <row r="63" ht="15.75" customHeight="1">
      <c r="A63" s="155"/>
      <c r="B63" s="156"/>
      <c r="C63" s="156"/>
      <c r="D63" s="156"/>
      <c r="E63" s="156"/>
      <c r="F63" s="156"/>
    </row>
    <row r="64" ht="15.75" customHeight="1">
      <c r="A64" s="155"/>
      <c r="B64" s="156"/>
      <c r="C64" s="156"/>
      <c r="D64" s="156"/>
      <c r="E64" s="156"/>
      <c r="F64" s="156"/>
    </row>
    <row r="65" ht="15.75" customHeight="1">
      <c r="A65" s="155"/>
      <c r="B65" s="156"/>
      <c r="C65" s="156"/>
      <c r="D65" s="156"/>
      <c r="E65" s="156"/>
      <c r="F65" s="156"/>
    </row>
    <row r="66" ht="15.75" customHeight="1">
      <c r="A66" s="155"/>
      <c r="B66" s="156"/>
      <c r="C66" s="156"/>
      <c r="D66" s="156"/>
      <c r="E66" s="156"/>
      <c r="F66" s="156"/>
    </row>
    <row r="67" ht="15.75" customHeight="1">
      <c r="A67" s="155"/>
      <c r="B67" s="156"/>
      <c r="C67" s="156"/>
      <c r="D67" s="156"/>
      <c r="E67" s="156"/>
      <c r="F67" s="156"/>
    </row>
    <row r="68" ht="15.75" customHeight="1">
      <c r="A68" s="155"/>
      <c r="B68" s="156"/>
      <c r="C68" s="156"/>
      <c r="D68" s="156"/>
      <c r="E68" s="156"/>
      <c r="F68" s="156"/>
    </row>
    <row r="69" ht="15.75" customHeight="1">
      <c r="A69" s="155"/>
      <c r="B69" s="156"/>
      <c r="C69" s="156"/>
      <c r="D69" s="156"/>
      <c r="E69" s="156"/>
      <c r="F69" s="156"/>
    </row>
    <row r="70" ht="15.75" customHeight="1">
      <c r="A70" s="155"/>
      <c r="B70" s="156"/>
      <c r="C70" s="156"/>
      <c r="D70" s="156"/>
      <c r="E70" s="156"/>
      <c r="F70" s="156"/>
    </row>
    <row r="71" ht="15.75" customHeight="1">
      <c r="A71" s="155"/>
      <c r="B71" s="156"/>
      <c r="C71" s="156"/>
      <c r="D71" s="156"/>
      <c r="E71" s="156"/>
      <c r="F71" s="156"/>
    </row>
    <row r="72" ht="15.75" customHeight="1">
      <c r="A72" s="155"/>
      <c r="B72" s="156"/>
      <c r="C72" s="156"/>
      <c r="D72" s="156"/>
      <c r="E72" s="156"/>
      <c r="F72" s="156"/>
    </row>
    <row r="73" ht="15.75" customHeight="1">
      <c r="A73" s="155"/>
      <c r="B73" s="156"/>
      <c r="C73" s="156"/>
      <c r="D73" s="156"/>
      <c r="E73" s="156"/>
      <c r="F73" s="156"/>
    </row>
    <row r="74" ht="15.75" customHeight="1">
      <c r="A74" s="155"/>
      <c r="B74" s="156"/>
      <c r="C74" s="156"/>
      <c r="D74" s="156"/>
      <c r="E74" s="156"/>
      <c r="F74" s="156"/>
    </row>
    <row r="75" ht="15.75" customHeight="1">
      <c r="A75" s="155"/>
      <c r="B75" s="156"/>
      <c r="C75" s="156"/>
      <c r="D75" s="156"/>
      <c r="E75" s="156"/>
      <c r="F75" s="156"/>
    </row>
    <row r="76" ht="15.75" customHeight="1">
      <c r="A76" s="155"/>
      <c r="B76" s="156"/>
      <c r="C76" s="156"/>
      <c r="D76" s="156"/>
      <c r="E76" s="156"/>
      <c r="F76" s="156"/>
    </row>
    <row r="77" ht="15.75" customHeight="1">
      <c r="A77" s="155"/>
      <c r="B77" s="156"/>
      <c r="C77" s="156"/>
      <c r="D77" s="156"/>
      <c r="E77" s="156"/>
      <c r="F77" s="156"/>
    </row>
    <row r="78" ht="15.75" customHeight="1">
      <c r="A78" s="155"/>
      <c r="B78" s="156"/>
      <c r="C78" s="156"/>
      <c r="D78" s="156"/>
      <c r="E78" s="156"/>
      <c r="F78" s="156"/>
    </row>
    <row r="79" ht="15.75" customHeight="1">
      <c r="A79" s="155"/>
      <c r="B79" s="156"/>
      <c r="C79" s="156"/>
      <c r="D79" s="156"/>
      <c r="E79" s="156"/>
      <c r="F79" s="156"/>
    </row>
    <row r="80" ht="15.75" customHeight="1">
      <c r="A80" s="155"/>
      <c r="B80" s="156"/>
      <c r="C80" s="156"/>
      <c r="D80" s="156"/>
      <c r="E80" s="156"/>
      <c r="F80" s="156"/>
    </row>
    <row r="81" ht="15.75" customHeight="1">
      <c r="A81" s="155"/>
      <c r="B81" s="156"/>
      <c r="C81" s="156"/>
      <c r="D81" s="156"/>
      <c r="E81" s="156"/>
      <c r="F81" s="156"/>
    </row>
    <row r="82" ht="15.75" customHeight="1">
      <c r="A82" s="155"/>
      <c r="B82" s="156"/>
      <c r="C82" s="156"/>
      <c r="D82" s="156"/>
      <c r="E82" s="156"/>
      <c r="F82" s="156"/>
    </row>
    <row r="83" ht="15.75" customHeight="1">
      <c r="A83" s="155"/>
      <c r="B83" s="156"/>
      <c r="C83" s="156"/>
      <c r="D83" s="156"/>
      <c r="E83" s="156"/>
      <c r="F83" s="156"/>
    </row>
    <row r="84" ht="15.75" customHeight="1">
      <c r="A84" s="155"/>
      <c r="B84" s="156"/>
      <c r="C84" s="156"/>
      <c r="D84" s="156"/>
      <c r="E84" s="156"/>
      <c r="F84" s="156"/>
    </row>
    <row r="85" ht="15.75" customHeight="1">
      <c r="A85" s="155"/>
      <c r="B85" s="156"/>
      <c r="C85" s="156"/>
      <c r="D85" s="156"/>
      <c r="E85" s="156"/>
      <c r="F85" s="156"/>
    </row>
    <row r="86" ht="15.75" customHeight="1">
      <c r="A86" s="155"/>
      <c r="B86" s="156"/>
      <c r="C86" s="156"/>
      <c r="D86" s="156"/>
      <c r="E86" s="156"/>
      <c r="F86" s="156"/>
    </row>
    <row r="87" ht="15.75" customHeight="1">
      <c r="A87" s="155"/>
      <c r="B87" s="156"/>
      <c r="C87" s="156"/>
      <c r="D87" s="156"/>
      <c r="E87" s="156"/>
      <c r="F87" s="156"/>
    </row>
    <row r="88" ht="15.75" customHeight="1">
      <c r="A88" s="155"/>
      <c r="B88" s="156"/>
      <c r="C88" s="156"/>
      <c r="D88" s="156"/>
      <c r="E88" s="156"/>
      <c r="F88" s="156"/>
    </row>
    <row r="89" ht="15.75" customHeight="1">
      <c r="A89" s="155"/>
      <c r="B89" s="156"/>
      <c r="C89" s="156"/>
      <c r="D89" s="156"/>
      <c r="E89" s="156"/>
      <c r="F89" s="156"/>
    </row>
    <row r="90" ht="15.75" customHeight="1">
      <c r="A90" s="155"/>
      <c r="B90" s="156"/>
      <c r="C90" s="156"/>
      <c r="D90" s="156"/>
      <c r="E90" s="156"/>
      <c r="F90" s="156"/>
    </row>
    <row r="91" ht="15.75" customHeight="1">
      <c r="A91" s="155"/>
      <c r="B91" s="156"/>
      <c r="C91" s="156"/>
      <c r="D91" s="156"/>
      <c r="E91" s="156"/>
      <c r="F91" s="156"/>
    </row>
    <row r="92" ht="15.75" customHeight="1">
      <c r="A92" s="155"/>
      <c r="B92" s="156"/>
      <c r="C92" s="156"/>
      <c r="D92" s="156"/>
      <c r="E92" s="156"/>
      <c r="F92" s="156"/>
    </row>
    <row r="93" ht="15.75" customHeight="1">
      <c r="A93" s="155"/>
      <c r="B93" s="156"/>
      <c r="C93" s="156"/>
      <c r="D93" s="156"/>
      <c r="E93" s="156"/>
      <c r="F93" s="156"/>
    </row>
    <row r="94" ht="15.75" customHeight="1">
      <c r="A94" s="155"/>
      <c r="B94" s="156"/>
      <c r="C94" s="156"/>
      <c r="D94" s="156"/>
      <c r="E94" s="156"/>
      <c r="F94" s="156"/>
    </row>
    <row r="95" ht="15.75" customHeight="1">
      <c r="A95" s="155"/>
      <c r="B95" s="156"/>
      <c r="C95" s="156"/>
      <c r="D95" s="156"/>
      <c r="E95" s="156"/>
      <c r="F95" s="156"/>
    </row>
    <row r="96" ht="15.75" customHeight="1">
      <c r="A96" s="155"/>
      <c r="B96" s="156"/>
      <c r="C96" s="156"/>
      <c r="D96" s="156"/>
      <c r="E96" s="156"/>
      <c r="F96" s="156"/>
    </row>
    <row r="97" ht="15.75" customHeight="1">
      <c r="A97" s="155"/>
      <c r="B97" s="156"/>
      <c r="C97" s="156"/>
      <c r="D97" s="156"/>
      <c r="E97" s="156"/>
      <c r="F97" s="156"/>
    </row>
    <row r="98" ht="15.75" customHeight="1">
      <c r="A98" s="155"/>
      <c r="B98" s="156"/>
      <c r="C98" s="156"/>
      <c r="D98" s="156"/>
      <c r="E98" s="156"/>
      <c r="F98" s="156"/>
    </row>
    <row r="99" ht="15.75" customHeight="1">
      <c r="A99" s="155"/>
      <c r="B99" s="156"/>
      <c r="C99" s="156"/>
      <c r="D99" s="156"/>
      <c r="E99" s="156"/>
      <c r="F99" s="156"/>
    </row>
    <row r="100" ht="15.75" customHeight="1">
      <c r="A100" s="155"/>
      <c r="B100" s="156"/>
      <c r="C100" s="156"/>
      <c r="D100" s="156"/>
      <c r="E100" s="156"/>
      <c r="F100" s="156"/>
    </row>
    <row r="101" ht="15.75" customHeight="1">
      <c r="A101" s="155"/>
      <c r="B101" s="156"/>
      <c r="C101" s="156"/>
      <c r="D101" s="156"/>
      <c r="E101" s="156"/>
      <c r="F101" s="156"/>
    </row>
    <row r="102" ht="15.75" customHeight="1">
      <c r="A102" s="155"/>
      <c r="B102" s="156"/>
      <c r="C102" s="156"/>
      <c r="D102" s="156"/>
      <c r="E102" s="156"/>
      <c r="F102" s="156"/>
    </row>
    <row r="103" ht="15.75" customHeight="1">
      <c r="A103" s="155"/>
      <c r="B103" s="156"/>
      <c r="C103" s="156"/>
      <c r="D103" s="156"/>
      <c r="E103" s="156"/>
      <c r="F103" s="156"/>
    </row>
    <row r="104" ht="15.75" customHeight="1">
      <c r="A104" s="155"/>
      <c r="B104" s="156"/>
      <c r="C104" s="156"/>
      <c r="D104" s="156"/>
      <c r="E104" s="156"/>
      <c r="F104" s="156"/>
    </row>
    <row r="105" ht="15.75" customHeight="1">
      <c r="A105" s="155"/>
      <c r="B105" s="156"/>
      <c r="C105" s="156"/>
      <c r="D105" s="156"/>
      <c r="E105" s="156"/>
      <c r="F105" s="156"/>
    </row>
    <row r="106" ht="15.75" customHeight="1">
      <c r="A106" s="155"/>
      <c r="B106" s="156"/>
      <c r="C106" s="156"/>
      <c r="D106" s="156"/>
      <c r="E106" s="156"/>
      <c r="F106" s="156"/>
    </row>
    <row r="107" ht="15.75" customHeight="1">
      <c r="A107" s="155"/>
      <c r="B107" s="156"/>
      <c r="C107" s="156"/>
      <c r="D107" s="156"/>
      <c r="E107" s="156"/>
      <c r="F107" s="156"/>
    </row>
    <row r="108" ht="15.75" customHeight="1">
      <c r="A108" s="155"/>
      <c r="B108" s="156"/>
      <c r="C108" s="156"/>
      <c r="D108" s="156"/>
      <c r="E108" s="156"/>
      <c r="F108" s="156"/>
    </row>
    <row r="109" ht="15.75" customHeight="1">
      <c r="A109" s="155"/>
      <c r="B109" s="156"/>
      <c r="C109" s="156"/>
      <c r="D109" s="156"/>
      <c r="E109" s="156"/>
      <c r="F109" s="156"/>
    </row>
    <row r="110" ht="15.75" customHeight="1">
      <c r="A110" s="155"/>
      <c r="B110" s="156"/>
      <c r="C110" s="156"/>
      <c r="D110" s="156"/>
      <c r="E110" s="156"/>
      <c r="F110" s="156"/>
    </row>
    <row r="111" ht="15.75" customHeight="1">
      <c r="A111" s="155"/>
      <c r="B111" s="156"/>
      <c r="C111" s="156"/>
      <c r="D111" s="156"/>
      <c r="E111" s="156"/>
      <c r="F111" s="156"/>
    </row>
    <row r="112" ht="15.75" customHeight="1">
      <c r="A112" s="155"/>
      <c r="B112" s="156"/>
      <c r="C112" s="156"/>
      <c r="D112" s="156"/>
      <c r="E112" s="156"/>
      <c r="F112" s="156"/>
    </row>
    <row r="113" ht="15.75" customHeight="1">
      <c r="A113" s="155"/>
      <c r="B113" s="156"/>
      <c r="C113" s="156"/>
      <c r="D113" s="156"/>
      <c r="E113" s="156"/>
      <c r="F113" s="156"/>
    </row>
    <row r="114" ht="15.75" customHeight="1">
      <c r="A114" s="155"/>
      <c r="B114" s="156"/>
      <c r="C114" s="156"/>
      <c r="D114" s="156"/>
      <c r="E114" s="156"/>
      <c r="F114" s="156"/>
    </row>
    <row r="115" ht="15.75" customHeight="1">
      <c r="A115" s="155"/>
      <c r="B115" s="156"/>
      <c r="C115" s="156"/>
      <c r="D115" s="156"/>
      <c r="E115" s="156"/>
      <c r="F115" s="156"/>
    </row>
    <row r="116" ht="15.75" customHeight="1">
      <c r="A116" s="155"/>
      <c r="B116" s="156"/>
      <c r="C116" s="156"/>
      <c r="D116" s="156"/>
      <c r="E116" s="156"/>
      <c r="F116" s="156"/>
    </row>
    <row r="117" ht="15.75" customHeight="1">
      <c r="A117" s="155"/>
      <c r="B117" s="156"/>
      <c r="C117" s="156"/>
      <c r="D117" s="156"/>
      <c r="E117" s="156"/>
      <c r="F117" s="156"/>
    </row>
    <row r="118" ht="15.75" customHeight="1">
      <c r="A118" s="155"/>
      <c r="B118" s="156"/>
      <c r="C118" s="156"/>
      <c r="D118" s="156"/>
      <c r="E118" s="156"/>
      <c r="F118" s="156"/>
    </row>
    <row r="119" ht="15.75" customHeight="1">
      <c r="A119" s="155"/>
      <c r="B119" s="156"/>
      <c r="C119" s="156"/>
      <c r="D119" s="156"/>
      <c r="E119" s="156"/>
      <c r="F119" s="156"/>
    </row>
    <row r="120" ht="15.75" customHeight="1">
      <c r="A120" s="155"/>
      <c r="B120" s="156"/>
      <c r="C120" s="156"/>
      <c r="D120" s="156"/>
      <c r="E120" s="156"/>
      <c r="F120" s="156"/>
    </row>
    <row r="121" ht="15.75" customHeight="1">
      <c r="A121" s="155"/>
      <c r="B121" s="156"/>
      <c r="C121" s="156"/>
      <c r="D121" s="156"/>
      <c r="E121" s="156"/>
      <c r="F121" s="156"/>
    </row>
    <row r="122" ht="15.75" customHeight="1">
      <c r="A122" s="155"/>
      <c r="B122" s="156"/>
      <c r="C122" s="156"/>
      <c r="D122" s="156"/>
      <c r="E122" s="156"/>
      <c r="F122" s="156"/>
    </row>
    <row r="123" ht="15.75" customHeight="1">
      <c r="A123" s="155"/>
      <c r="B123" s="156"/>
      <c r="C123" s="156"/>
      <c r="D123" s="156"/>
      <c r="E123" s="156"/>
      <c r="F123" s="156"/>
    </row>
    <row r="124" ht="15.75" customHeight="1">
      <c r="A124" s="155"/>
      <c r="B124" s="156"/>
      <c r="C124" s="156"/>
      <c r="D124" s="156"/>
      <c r="E124" s="156"/>
      <c r="F124" s="156"/>
    </row>
    <row r="125" ht="15.75" customHeight="1">
      <c r="A125" s="155"/>
      <c r="B125" s="156"/>
      <c r="C125" s="156"/>
      <c r="D125" s="156"/>
      <c r="E125" s="156"/>
      <c r="F125" s="156"/>
    </row>
    <row r="126" ht="15.75" customHeight="1">
      <c r="A126" s="155"/>
      <c r="B126" s="156"/>
      <c r="C126" s="156"/>
      <c r="D126" s="156"/>
      <c r="E126" s="156"/>
      <c r="F126" s="156"/>
    </row>
    <row r="127" ht="15.75" customHeight="1">
      <c r="A127" s="155"/>
      <c r="B127" s="156"/>
      <c r="C127" s="156"/>
      <c r="D127" s="156"/>
      <c r="E127" s="156"/>
      <c r="F127" s="156"/>
    </row>
    <row r="128" ht="15.75" customHeight="1">
      <c r="A128" s="155"/>
      <c r="B128" s="156"/>
      <c r="C128" s="156"/>
      <c r="D128" s="156"/>
      <c r="E128" s="156"/>
      <c r="F128" s="156"/>
    </row>
    <row r="129" ht="15.75" customHeight="1">
      <c r="A129" s="155"/>
      <c r="B129" s="156"/>
      <c r="C129" s="156"/>
      <c r="D129" s="156"/>
      <c r="E129" s="156"/>
      <c r="F129" s="156"/>
    </row>
    <row r="130" ht="15.75" customHeight="1">
      <c r="A130" s="155"/>
      <c r="B130" s="156"/>
      <c r="C130" s="156"/>
      <c r="D130" s="156"/>
      <c r="E130" s="156"/>
      <c r="F130" s="156"/>
    </row>
    <row r="131" ht="15.75" customHeight="1">
      <c r="A131" s="155"/>
      <c r="B131" s="156"/>
      <c r="C131" s="156"/>
      <c r="D131" s="156"/>
      <c r="E131" s="156"/>
      <c r="F131" s="156"/>
    </row>
    <row r="132" ht="15.75" customHeight="1">
      <c r="A132" s="155"/>
      <c r="B132" s="156"/>
      <c r="C132" s="156"/>
      <c r="D132" s="156"/>
      <c r="E132" s="156"/>
      <c r="F132" s="156"/>
    </row>
    <row r="133" ht="15.75" customHeight="1">
      <c r="A133" s="155"/>
      <c r="B133" s="156"/>
      <c r="C133" s="156"/>
      <c r="D133" s="156"/>
      <c r="E133" s="156"/>
      <c r="F133" s="156"/>
    </row>
    <row r="134" ht="15.75" customHeight="1">
      <c r="A134" s="155"/>
      <c r="B134" s="156"/>
      <c r="C134" s="156"/>
      <c r="D134" s="156"/>
      <c r="E134" s="156"/>
      <c r="F134" s="156"/>
    </row>
    <row r="135" ht="15.75" customHeight="1">
      <c r="A135" s="155"/>
      <c r="B135" s="156"/>
      <c r="C135" s="156"/>
      <c r="D135" s="156"/>
      <c r="E135" s="156"/>
      <c r="F135" s="156"/>
    </row>
    <row r="136" ht="15.75" customHeight="1">
      <c r="A136" s="155"/>
      <c r="B136" s="156"/>
      <c r="C136" s="156"/>
      <c r="D136" s="156"/>
      <c r="E136" s="156"/>
      <c r="F136" s="156"/>
    </row>
    <row r="137" ht="15.75" customHeight="1">
      <c r="A137" s="155"/>
      <c r="B137" s="156"/>
      <c r="C137" s="156"/>
      <c r="D137" s="156"/>
      <c r="E137" s="156"/>
      <c r="F137" s="156"/>
    </row>
    <row r="138" ht="15.75" customHeight="1">
      <c r="A138" s="155"/>
      <c r="B138" s="156"/>
      <c r="C138" s="156"/>
      <c r="D138" s="156"/>
      <c r="E138" s="156"/>
      <c r="F138" s="156"/>
    </row>
    <row r="139" ht="15.75" customHeight="1">
      <c r="A139" s="155"/>
      <c r="B139" s="156"/>
      <c r="C139" s="156"/>
      <c r="D139" s="156"/>
      <c r="E139" s="156"/>
      <c r="F139" s="156"/>
    </row>
    <row r="140" ht="15.75" customHeight="1">
      <c r="A140" s="155"/>
      <c r="B140" s="156"/>
      <c r="C140" s="156"/>
      <c r="D140" s="156"/>
      <c r="E140" s="156"/>
      <c r="F140" s="156"/>
    </row>
    <row r="141" ht="15.75" customHeight="1">
      <c r="A141" s="155"/>
      <c r="B141" s="156"/>
      <c r="C141" s="156"/>
      <c r="D141" s="156"/>
      <c r="E141" s="156"/>
      <c r="F141" s="156"/>
    </row>
    <row r="142" ht="15.75" customHeight="1">
      <c r="A142" s="155"/>
      <c r="B142" s="156"/>
      <c r="C142" s="156"/>
      <c r="D142" s="156"/>
      <c r="E142" s="156"/>
      <c r="F142" s="156"/>
    </row>
    <row r="143" ht="15.75" customHeight="1">
      <c r="A143" s="155"/>
      <c r="B143" s="156"/>
      <c r="C143" s="156"/>
      <c r="D143" s="156"/>
      <c r="E143" s="156"/>
      <c r="F143" s="156"/>
    </row>
    <row r="144" ht="15.75" customHeight="1">
      <c r="A144" s="155"/>
      <c r="B144" s="156"/>
      <c r="C144" s="156"/>
      <c r="D144" s="156"/>
      <c r="E144" s="156"/>
      <c r="F144" s="156"/>
    </row>
    <row r="145" ht="15.75" customHeight="1">
      <c r="A145" s="155"/>
      <c r="B145" s="156"/>
      <c r="C145" s="156"/>
      <c r="D145" s="156"/>
      <c r="E145" s="156"/>
      <c r="F145" s="156"/>
    </row>
    <row r="146" ht="15.75" customHeight="1">
      <c r="A146" s="155"/>
      <c r="B146" s="156"/>
      <c r="C146" s="156"/>
      <c r="D146" s="156"/>
      <c r="E146" s="156"/>
      <c r="F146" s="156"/>
    </row>
    <row r="147" ht="15.75" customHeight="1">
      <c r="A147" s="155"/>
      <c r="B147" s="156"/>
      <c r="C147" s="156"/>
      <c r="D147" s="156"/>
      <c r="E147" s="156"/>
      <c r="F147" s="156"/>
    </row>
    <row r="148" ht="15.75" customHeight="1">
      <c r="A148" s="155"/>
      <c r="B148" s="156"/>
      <c r="C148" s="156"/>
      <c r="D148" s="156"/>
      <c r="E148" s="156"/>
      <c r="F148" s="156"/>
    </row>
    <row r="149" ht="15.75" customHeight="1">
      <c r="A149" s="155"/>
      <c r="B149" s="156"/>
      <c r="C149" s="156"/>
      <c r="D149" s="156"/>
      <c r="E149" s="156"/>
      <c r="F149" s="156"/>
    </row>
    <row r="150" ht="15.75" customHeight="1">
      <c r="A150" s="155"/>
      <c r="B150" s="156"/>
      <c r="C150" s="156"/>
      <c r="D150" s="156"/>
      <c r="E150" s="156"/>
      <c r="F150" s="156"/>
    </row>
    <row r="151" ht="15.75" customHeight="1">
      <c r="A151" s="155"/>
      <c r="B151" s="156"/>
      <c r="C151" s="156"/>
      <c r="D151" s="156"/>
      <c r="E151" s="156"/>
      <c r="F151" s="156"/>
    </row>
    <row r="152" ht="15.75" customHeight="1">
      <c r="A152" s="155"/>
      <c r="B152" s="156"/>
      <c r="C152" s="156"/>
      <c r="D152" s="156"/>
      <c r="E152" s="156"/>
      <c r="F152" s="156"/>
    </row>
    <row r="153" ht="15.75" customHeight="1">
      <c r="A153" s="155"/>
      <c r="B153" s="156"/>
      <c r="C153" s="156"/>
      <c r="D153" s="156"/>
      <c r="E153" s="156"/>
      <c r="F153" s="156"/>
    </row>
    <row r="154" ht="15.75" customHeight="1">
      <c r="A154" s="155"/>
      <c r="B154" s="156"/>
      <c r="C154" s="156"/>
      <c r="D154" s="156"/>
      <c r="E154" s="156"/>
      <c r="F154" s="156"/>
    </row>
    <row r="155" ht="15.75" customHeight="1">
      <c r="A155" s="155"/>
      <c r="B155" s="156"/>
      <c r="C155" s="156"/>
      <c r="D155" s="156"/>
      <c r="E155" s="156"/>
      <c r="F155" s="156"/>
    </row>
    <row r="156" ht="15.75" customHeight="1">
      <c r="A156" s="155"/>
      <c r="B156" s="156"/>
      <c r="C156" s="156"/>
      <c r="D156" s="156"/>
      <c r="E156" s="156"/>
      <c r="F156" s="156"/>
    </row>
    <row r="157" ht="15.75" customHeight="1">
      <c r="A157" s="155"/>
      <c r="B157" s="156"/>
      <c r="C157" s="156"/>
      <c r="D157" s="156"/>
      <c r="E157" s="156"/>
      <c r="F157" s="156"/>
    </row>
    <row r="158" ht="15.75" customHeight="1">
      <c r="A158" s="155"/>
      <c r="B158" s="156"/>
      <c r="C158" s="156"/>
      <c r="D158" s="156"/>
      <c r="E158" s="156"/>
      <c r="F158" s="156"/>
    </row>
    <row r="159" ht="15.75" customHeight="1">
      <c r="A159" s="155"/>
      <c r="B159" s="156"/>
      <c r="C159" s="156"/>
      <c r="D159" s="156"/>
      <c r="E159" s="156"/>
      <c r="F159" s="156"/>
    </row>
    <row r="160" ht="15.75" customHeight="1">
      <c r="A160" s="155"/>
      <c r="B160" s="156"/>
      <c r="C160" s="156"/>
      <c r="D160" s="156"/>
      <c r="E160" s="156"/>
      <c r="F160" s="156"/>
    </row>
    <row r="161" ht="15.75" customHeight="1">
      <c r="A161" s="155"/>
      <c r="B161" s="156"/>
      <c r="C161" s="156"/>
      <c r="D161" s="156"/>
      <c r="E161" s="156"/>
      <c r="F161" s="156"/>
    </row>
    <row r="162" ht="15.75" customHeight="1">
      <c r="A162" s="155"/>
      <c r="B162" s="156"/>
      <c r="C162" s="156"/>
      <c r="D162" s="156"/>
      <c r="E162" s="156"/>
      <c r="F162" s="156"/>
    </row>
    <row r="163" ht="15.75" customHeight="1">
      <c r="A163" s="155"/>
      <c r="B163" s="156"/>
      <c r="C163" s="156"/>
      <c r="D163" s="156"/>
      <c r="E163" s="156"/>
      <c r="F163" s="156"/>
    </row>
    <row r="164" ht="15.75" customHeight="1">
      <c r="A164" s="155"/>
      <c r="B164" s="156"/>
      <c r="C164" s="156"/>
      <c r="D164" s="156"/>
      <c r="E164" s="156"/>
      <c r="F164" s="156"/>
    </row>
    <row r="165" ht="15.75" customHeight="1">
      <c r="A165" s="155"/>
      <c r="B165" s="156"/>
      <c r="C165" s="156"/>
      <c r="D165" s="156"/>
      <c r="E165" s="156"/>
      <c r="F165" s="156"/>
    </row>
    <row r="166" ht="15.75" customHeight="1">
      <c r="A166" s="155"/>
      <c r="B166" s="156"/>
      <c r="C166" s="156"/>
      <c r="D166" s="156"/>
      <c r="E166" s="156"/>
      <c r="F166" s="156"/>
    </row>
    <row r="167" ht="15.75" customHeight="1">
      <c r="A167" s="155"/>
      <c r="B167" s="156"/>
      <c r="C167" s="156"/>
      <c r="D167" s="156"/>
      <c r="E167" s="156"/>
      <c r="F167" s="156"/>
    </row>
    <row r="168" ht="15.75" customHeight="1">
      <c r="A168" s="155"/>
      <c r="B168" s="156"/>
      <c r="C168" s="156"/>
      <c r="D168" s="156"/>
      <c r="E168" s="156"/>
      <c r="F168" s="156"/>
    </row>
    <row r="169" ht="15.75" customHeight="1">
      <c r="A169" s="155"/>
      <c r="B169" s="156"/>
      <c r="C169" s="156"/>
      <c r="D169" s="156"/>
      <c r="E169" s="156"/>
      <c r="F169" s="156"/>
    </row>
    <row r="170" ht="15.75" customHeight="1">
      <c r="A170" s="155"/>
      <c r="B170" s="156"/>
      <c r="C170" s="156"/>
      <c r="D170" s="156"/>
      <c r="E170" s="156"/>
      <c r="F170" s="156"/>
    </row>
    <row r="171" ht="15.75" customHeight="1">
      <c r="A171" s="155"/>
      <c r="B171" s="156"/>
      <c r="C171" s="156"/>
      <c r="D171" s="156"/>
      <c r="E171" s="156"/>
      <c r="F171" s="156"/>
    </row>
    <row r="172" ht="15.75" customHeight="1">
      <c r="A172" s="155"/>
      <c r="B172" s="156"/>
      <c r="C172" s="156"/>
      <c r="D172" s="156"/>
      <c r="E172" s="156"/>
      <c r="F172" s="156"/>
    </row>
    <row r="173" ht="15.75" customHeight="1">
      <c r="A173" s="155"/>
      <c r="B173" s="156"/>
      <c r="C173" s="156"/>
      <c r="D173" s="156"/>
      <c r="E173" s="156"/>
      <c r="F173" s="156"/>
    </row>
    <row r="174" ht="15.75" customHeight="1">
      <c r="A174" s="155"/>
      <c r="B174" s="156"/>
      <c r="C174" s="156"/>
      <c r="D174" s="156"/>
      <c r="E174" s="156"/>
      <c r="F174" s="156"/>
    </row>
    <row r="175" ht="15.75" customHeight="1">
      <c r="A175" s="155"/>
      <c r="B175" s="156"/>
      <c r="C175" s="156"/>
      <c r="D175" s="156"/>
      <c r="E175" s="156"/>
      <c r="F175" s="156"/>
    </row>
    <row r="176" ht="15.75" customHeight="1">
      <c r="A176" s="155"/>
      <c r="B176" s="156"/>
      <c r="C176" s="156"/>
      <c r="D176" s="156"/>
      <c r="E176" s="156"/>
      <c r="F176" s="156"/>
    </row>
    <row r="177" ht="15.75" customHeight="1">
      <c r="A177" s="155"/>
      <c r="B177" s="156"/>
      <c r="C177" s="156"/>
      <c r="D177" s="156"/>
      <c r="E177" s="156"/>
      <c r="F177" s="156"/>
    </row>
    <row r="178" ht="15.75" customHeight="1">
      <c r="A178" s="155"/>
      <c r="B178" s="156"/>
      <c r="C178" s="156"/>
      <c r="D178" s="156"/>
      <c r="E178" s="156"/>
      <c r="F178" s="156"/>
    </row>
    <row r="179" ht="15.75" customHeight="1">
      <c r="A179" s="155"/>
      <c r="B179" s="156"/>
      <c r="C179" s="156"/>
      <c r="D179" s="156"/>
      <c r="E179" s="156"/>
      <c r="F179" s="156"/>
    </row>
    <row r="180" ht="15.75" customHeight="1">
      <c r="A180" s="155"/>
      <c r="B180" s="156"/>
      <c r="C180" s="156"/>
      <c r="D180" s="156"/>
      <c r="E180" s="156"/>
      <c r="F180" s="156"/>
    </row>
    <row r="181" ht="15.75" customHeight="1">
      <c r="A181" s="155"/>
      <c r="B181" s="156"/>
      <c r="C181" s="156"/>
      <c r="D181" s="156"/>
      <c r="E181" s="156"/>
      <c r="F181" s="156"/>
    </row>
    <row r="182" ht="15.75" customHeight="1">
      <c r="A182" s="155"/>
      <c r="B182" s="156"/>
      <c r="C182" s="156"/>
      <c r="D182" s="156"/>
      <c r="E182" s="156"/>
      <c r="F182" s="156"/>
    </row>
    <row r="183" ht="15.75" customHeight="1">
      <c r="A183" s="155"/>
      <c r="B183" s="156"/>
      <c r="C183" s="156"/>
      <c r="D183" s="156"/>
      <c r="E183" s="156"/>
      <c r="F183" s="156"/>
    </row>
    <row r="184" ht="15.75" customHeight="1">
      <c r="A184" s="155"/>
      <c r="B184" s="156"/>
      <c r="C184" s="156"/>
      <c r="D184" s="156"/>
      <c r="E184" s="156"/>
      <c r="F184" s="156"/>
    </row>
    <row r="185" ht="15.75" customHeight="1">
      <c r="A185" s="155"/>
      <c r="B185" s="156"/>
      <c r="C185" s="156"/>
      <c r="D185" s="156"/>
      <c r="E185" s="156"/>
      <c r="F185" s="156"/>
    </row>
    <row r="186" ht="15.75" customHeight="1">
      <c r="A186" s="155"/>
      <c r="B186" s="156"/>
      <c r="C186" s="156"/>
      <c r="D186" s="156"/>
      <c r="E186" s="156"/>
      <c r="F186" s="156"/>
    </row>
    <row r="187" ht="15.75" customHeight="1">
      <c r="A187" s="155"/>
      <c r="B187" s="156"/>
      <c r="C187" s="156"/>
      <c r="D187" s="156"/>
      <c r="E187" s="156"/>
      <c r="F187" s="156"/>
    </row>
    <row r="188" ht="15.75" customHeight="1">
      <c r="A188" s="155"/>
      <c r="B188" s="156"/>
      <c r="C188" s="156"/>
      <c r="D188" s="156"/>
      <c r="E188" s="156"/>
      <c r="F188" s="156"/>
    </row>
    <row r="189" ht="15.75" customHeight="1">
      <c r="A189" s="155"/>
      <c r="B189" s="156"/>
      <c r="C189" s="156"/>
      <c r="D189" s="156"/>
      <c r="E189" s="156"/>
      <c r="F189" s="156"/>
    </row>
    <row r="190" ht="15.75" customHeight="1">
      <c r="A190" s="155"/>
      <c r="B190" s="156"/>
      <c r="C190" s="156"/>
      <c r="D190" s="156"/>
      <c r="E190" s="156"/>
      <c r="F190" s="156"/>
    </row>
    <row r="191" ht="15.75" customHeight="1">
      <c r="A191" s="155"/>
      <c r="B191" s="156"/>
      <c r="C191" s="156"/>
      <c r="D191" s="156"/>
      <c r="E191" s="156"/>
      <c r="F191" s="156"/>
    </row>
    <row r="192" ht="15.75" customHeight="1">
      <c r="A192" s="155"/>
      <c r="B192" s="156"/>
      <c r="C192" s="156"/>
      <c r="D192" s="156"/>
      <c r="E192" s="156"/>
      <c r="F192" s="156"/>
    </row>
    <row r="193" ht="15.75" customHeight="1">
      <c r="A193" s="155"/>
      <c r="B193" s="156"/>
      <c r="C193" s="156"/>
      <c r="D193" s="156"/>
      <c r="E193" s="156"/>
      <c r="F193" s="156"/>
    </row>
    <row r="194" ht="15.75" customHeight="1">
      <c r="A194" s="155"/>
      <c r="B194" s="156"/>
      <c r="C194" s="156"/>
      <c r="D194" s="156"/>
      <c r="E194" s="156"/>
      <c r="F194" s="156"/>
    </row>
    <row r="195" ht="15.75" customHeight="1">
      <c r="A195" s="155"/>
      <c r="B195" s="156"/>
      <c r="C195" s="156"/>
      <c r="D195" s="156"/>
      <c r="E195" s="156"/>
      <c r="F195" s="156"/>
    </row>
    <row r="196" ht="15.75" customHeight="1">
      <c r="A196" s="155"/>
      <c r="B196" s="156"/>
      <c r="C196" s="156"/>
      <c r="D196" s="156"/>
      <c r="E196" s="156"/>
      <c r="F196" s="156"/>
    </row>
    <row r="197" ht="15.75" customHeight="1">
      <c r="A197" s="155"/>
      <c r="B197" s="156"/>
      <c r="C197" s="156"/>
      <c r="D197" s="156"/>
      <c r="E197" s="156"/>
      <c r="F197" s="156"/>
    </row>
    <row r="198" ht="15.75" customHeight="1">
      <c r="A198" s="155"/>
      <c r="B198" s="156"/>
      <c r="C198" s="156"/>
      <c r="D198" s="156"/>
      <c r="E198" s="156"/>
      <c r="F198" s="156"/>
    </row>
    <row r="199" ht="15.75" customHeight="1">
      <c r="A199" s="155"/>
      <c r="B199" s="156"/>
      <c r="C199" s="156"/>
      <c r="D199" s="156"/>
      <c r="E199" s="156"/>
      <c r="F199" s="156"/>
    </row>
    <row r="200" ht="15.75" customHeight="1">
      <c r="A200" s="155"/>
      <c r="B200" s="156"/>
      <c r="C200" s="156"/>
      <c r="D200" s="156"/>
      <c r="E200" s="156"/>
      <c r="F200" s="156"/>
    </row>
    <row r="201" ht="15.75" customHeight="1">
      <c r="A201" s="155"/>
      <c r="B201" s="156"/>
      <c r="C201" s="156"/>
      <c r="D201" s="156"/>
      <c r="E201" s="156"/>
      <c r="F201" s="156"/>
    </row>
    <row r="202" ht="15.75" customHeight="1">
      <c r="A202" s="155"/>
      <c r="B202" s="156"/>
      <c r="C202" s="156"/>
      <c r="D202" s="156"/>
      <c r="E202" s="156"/>
      <c r="F202" s="156"/>
    </row>
    <row r="203" ht="15.75" customHeight="1">
      <c r="A203" s="155"/>
      <c r="B203" s="156"/>
      <c r="C203" s="156"/>
      <c r="D203" s="156"/>
      <c r="E203" s="156"/>
      <c r="F203" s="156"/>
    </row>
    <row r="204" ht="15.75" customHeight="1">
      <c r="A204" s="155"/>
      <c r="B204" s="156"/>
      <c r="C204" s="156"/>
      <c r="D204" s="156"/>
      <c r="E204" s="156"/>
      <c r="F204" s="156"/>
    </row>
    <row r="205" ht="15.75" customHeight="1">
      <c r="A205" s="155"/>
      <c r="B205" s="156"/>
      <c r="C205" s="156"/>
      <c r="D205" s="156"/>
      <c r="E205" s="156"/>
      <c r="F205" s="156"/>
    </row>
    <row r="206" ht="15.75" customHeight="1">
      <c r="A206" s="155"/>
      <c r="B206" s="156"/>
      <c r="C206" s="156"/>
      <c r="D206" s="156"/>
      <c r="E206" s="156"/>
      <c r="F206" s="156"/>
    </row>
    <row r="207" ht="15.75" customHeight="1">
      <c r="A207" s="155"/>
      <c r="B207" s="156"/>
      <c r="C207" s="156"/>
      <c r="D207" s="156"/>
      <c r="E207" s="156"/>
      <c r="F207" s="156"/>
    </row>
    <row r="208" ht="15.75" customHeight="1">
      <c r="A208" s="155"/>
      <c r="B208" s="156"/>
      <c r="C208" s="156"/>
      <c r="D208" s="156"/>
      <c r="E208" s="156"/>
      <c r="F208" s="156"/>
    </row>
    <row r="209" ht="15.75" customHeight="1">
      <c r="A209" s="155"/>
      <c r="B209" s="156"/>
      <c r="C209" s="156"/>
      <c r="D209" s="156"/>
      <c r="E209" s="156"/>
      <c r="F209" s="156"/>
    </row>
    <row r="210" ht="15.75" customHeight="1">
      <c r="A210" s="155"/>
      <c r="B210" s="156"/>
      <c r="C210" s="156"/>
      <c r="D210" s="156"/>
      <c r="E210" s="156"/>
      <c r="F210" s="156"/>
    </row>
    <row r="211" ht="15.75" customHeight="1">
      <c r="A211" s="155"/>
      <c r="B211" s="156"/>
      <c r="C211" s="156"/>
      <c r="D211" s="156"/>
      <c r="E211" s="156"/>
      <c r="F211" s="156"/>
    </row>
    <row r="212" ht="15.75" customHeight="1">
      <c r="A212" s="155"/>
      <c r="B212" s="156"/>
      <c r="C212" s="156"/>
      <c r="D212" s="156"/>
      <c r="E212" s="156"/>
      <c r="F212" s="156"/>
    </row>
    <row r="213" ht="15.75" customHeight="1">
      <c r="A213" s="155"/>
      <c r="B213" s="156"/>
      <c r="C213" s="156"/>
      <c r="D213" s="156"/>
      <c r="E213" s="156"/>
      <c r="F213" s="156"/>
    </row>
    <row r="214" ht="15.75" customHeight="1">
      <c r="A214" s="155"/>
      <c r="B214" s="156"/>
      <c r="C214" s="156"/>
      <c r="D214" s="156"/>
      <c r="E214" s="156"/>
      <c r="F214" s="156"/>
    </row>
    <row r="215" ht="15.75" customHeight="1">
      <c r="A215" s="155"/>
      <c r="B215" s="156"/>
      <c r="C215" s="156"/>
      <c r="D215" s="156"/>
      <c r="E215" s="156"/>
      <c r="F215" s="156"/>
    </row>
    <row r="216" ht="15.75" customHeight="1">
      <c r="A216" s="155"/>
      <c r="B216" s="156"/>
      <c r="C216" s="156"/>
      <c r="D216" s="156"/>
      <c r="E216" s="156"/>
      <c r="F216" s="156"/>
    </row>
    <row r="217" ht="15.75" customHeight="1">
      <c r="A217" s="155"/>
      <c r="B217" s="156"/>
      <c r="C217" s="156"/>
      <c r="D217" s="156"/>
      <c r="E217" s="156"/>
      <c r="F217" s="156"/>
    </row>
    <row r="218" ht="15.75" customHeight="1">
      <c r="A218" s="155"/>
      <c r="B218" s="156"/>
      <c r="C218" s="156"/>
      <c r="D218" s="156"/>
      <c r="E218" s="156"/>
      <c r="F218" s="156"/>
    </row>
    <row r="219" ht="15.75" customHeight="1">
      <c r="A219" s="155"/>
      <c r="B219" s="156"/>
      <c r="C219" s="156"/>
      <c r="D219" s="156"/>
      <c r="E219" s="156"/>
      <c r="F219" s="156"/>
    </row>
    <row r="220" ht="15.75" customHeight="1">
      <c r="A220" s="155"/>
      <c r="B220" s="156"/>
      <c r="C220" s="156"/>
      <c r="D220" s="156"/>
      <c r="E220" s="156"/>
      <c r="F220" s="15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F20"/>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0.29"/>
    <col customWidth="1" min="8" max="9" width="13.71"/>
    <col customWidth="1" min="10" max="26" width="8.0"/>
  </cols>
  <sheetData>
    <row r="1">
      <c r="A1" s="155"/>
      <c r="B1" s="155"/>
      <c r="C1" s="156"/>
      <c r="D1" s="156"/>
      <c r="E1" s="156"/>
      <c r="F1" s="156"/>
      <c r="G1" s="1"/>
      <c r="H1" s="1"/>
      <c r="I1" s="1"/>
    </row>
    <row r="2" ht="15.75" customHeight="1">
      <c r="A2" s="157" t="s">
        <v>5979</v>
      </c>
      <c r="B2" s="57"/>
      <c r="C2" s="57"/>
      <c r="D2" s="57"/>
      <c r="E2" s="57"/>
      <c r="F2" s="58"/>
      <c r="G2" s="755"/>
      <c r="H2" s="755"/>
      <c r="I2" s="755"/>
      <c r="J2" s="17"/>
      <c r="K2" s="17"/>
      <c r="L2" s="17"/>
      <c r="M2" s="17"/>
      <c r="N2" s="17"/>
      <c r="O2" s="17"/>
      <c r="P2" s="17"/>
      <c r="Q2" s="17"/>
      <c r="R2" s="17"/>
      <c r="S2" s="17"/>
      <c r="T2" s="17"/>
      <c r="U2" s="17"/>
      <c r="V2" s="17"/>
      <c r="W2" s="17"/>
      <c r="X2" s="17"/>
      <c r="Y2" s="17"/>
      <c r="Z2" s="17"/>
    </row>
    <row r="3" ht="15.75" customHeight="1">
      <c r="A3" s="465"/>
      <c r="B3" s="465"/>
      <c r="C3" s="465"/>
      <c r="D3" s="465"/>
      <c r="E3" s="465"/>
      <c r="F3" s="756"/>
      <c r="G3" s="755"/>
      <c r="H3" s="755"/>
      <c r="I3" s="755"/>
      <c r="J3" s="17"/>
      <c r="K3" s="17"/>
      <c r="L3" s="17"/>
      <c r="M3" s="17"/>
      <c r="N3" s="17"/>
      <c r="O3" s="17"/>
      <c r="P3" s="17"/>
      <c r="Q3" s="17"/>
      <c r="R3" s="17"/>
      <c r="S3" s="17"/>
      <c r="T3" s="17"/>
      <c r="U3" s="17"/>
      <c r="V3" s="17"/>
      <c r="W3" s="17"/>
      <c r="X3" s="17"/>
      <c r="Y3" s="17"/>
      <c r="Z3" s="17"/>
    </row>
    <row r="4" ht="14.25" customHeight="1">
      <c r="A4" s="183" t="s">
        <v>5980</v>
      </c>
      <c r="B4" s="57"/>
      <c r="C4" s="57"/>
      <c r="D4" s="57"/>
      <c r="E4" s="57"/>
      <c r="F4" s="58"/>
      <c r="G4" s="755"/>
      <c r="H4" s="755"/>
      <c r="I4" s="755"/>
      <c r="J4" s="17"/>
      <c r="K4" s="17"/>
      <c r="L4" s="17"/>
      <c r="M4" s="17"/>
      <c r="N4" s="17"/>
      <c r="O4" s="17"/>
      <c r="P4" s="17"/>
      <c r="Q4" s="17"/>
      <c r="R4" s="17"/>
      <c r="S4" s="17"/>
      <c r="T4" s="17"/>
      <c r="U4" s="17"/>
      <c r="V4" s="17"/>
      <c r="W4" s="17"/>
      <c r="X4" s="17"/>
      <c r="Y4" s="17"/>
      <c r="Z4" s="17"/>
    </row>
    <row r="5" ht="16.5" customHeight="1">
      <c r="A5" s="456" t="s">
        <v>5981</v>
      </c>
      <c r="B5" s="57"/>
      <c r="C5" s="57"/>
      <c r="D5" s="57"/>
      <c r="E5" s="57"/>
      <c r="F5" s="58"/>
      <c r="G5" s="755"/>
      <c r="H5" s="755"/>
      <c r="I5" s="755"/>
      <c r="J5" s="17"/>
      <c r="K5" s="17"/>
      <c r="L5" s="17"/>
      <c r="M5" s="17"/>
      <c r="N5" s="17"/>
      <c r="O5" s="17"/>
      <c r="P5" s="17"/>
      <c r="Q5" s="17"/>
      <c r="R5" s="17"/>
      <c r="S5" s="17"/>
      <c r="T5" s="17"/>
      <c r="U5" s="17"/>
      <c r="V5" s="17"/>
      <c r="W5" s="17"/>
      <c r="X5" s="17"/>
      <c r="Y5" s="17"/>
      <c r="Z5" s="17"/>
    </row>
    <row r="6" ht="16.5" customHeight="1">
      <c r="A6" s="456" t="s">
        <v>5982</v>
      </c>
      <c r="B6" s="57"/>
      <c r="C6" s="57"/>
      <c r="D6" s="57"/>
      <c r="E6" s="57"/>
      <c r="F6" s="58"/>
      <c r="G6" s="755"/>
      <c r="H6" s="755"/>
      <c r="I6" s="755"/>
      <c r="J6" s="17"/>
      <c r="K6" s="17"/>
      <c r="L6" s="17"/>
      <c r="M6" s="17"/>
      <c r="N6" s="17"/>
      <c r="O6" s="17"/>
      <c r="P6" s="17"/>
      <c r="Q6" s="17"/>
      <c r="R6" s="17"/>
      <c r="S6" s="17"/>
      <c r="T6" s="17"/>
      <c r="U6" s="17"/>
      <c r="V6" s="17"/>
      <c r="W6" s="17"/>
      <c r="X6" s="17"/>
      <c r="Y6" s="17"/>
      <c r="Z6" s="17"/>
    </row>
    <row r="7" ht="17.25" customHeight="1">
      <c r="A7" s="456" t="s">
        <v>5983</v>
      </c>
      <c r="B7" s="57"/>
      <c r="C7" s="57"/>
      <c r="D7" s="57"/>
      <c r="E7" s="57"/>
      <c r="F7" s="58"/>
      <c r="G7" s="755"/>
      <c r="H7" s="755"/>
      <c r="I7" s="755"/>
      <c r="J7" s="17"/>
      <c r="K7" s="17"/>
      <c r="L7" s="17"/>
      <c r="M7" s="17"/>
      <c r="N7" s="17"/>
      <c r="O7" s="17"/>
      <c r="P7" s="17"/>
      <c r="Q7" s="17"/>
      <c r="R7" s="17"/>
      <c r="S7" s="17"/>
      <c r="T7" s="17"/>
      <c r="U7" s="17"/>
      <c r="V7" s="17"/>
      <c r="W7" s="17"/>
      <c r="X7" s="17"/>
      <c r="Y7" s="17"/>
      <c r="Z7" s="17"/>
    </row>
    <row r="8" ht="30.0" customHeight="1">
      <c r="A8" s="456" t="s">
        <v>5984</v>
      </c>
      <c r="B8" s="57"/>
      <c r="C8" s="57"/>
      <c r="D8" s="57"/>
      <c r="E8" s="57"/>
      <c r="F8" s="58"/>
      <c r="G8" s="755"/>
      <c r="H8" s="755"/>
      <c r="I8" s="755"/>
      <c r="J8" s="17"/>
      <c r="K8" s="17"/>
      <c r="L8" s="17"/>
      <c r="M8" s="17"/>
      <c r="N8" s="17"/>
      <c r="O8" s="17"/>
      <c r="P8" s="17"/>
      <c r="Q8" s="17"/>
      <c r="R8" s="17"/>
      <c r="S8" s="17"/>
      <c r="T8" s="17"/>
      <c r="U8" s="17"/>
      <c r="V8" s="17"/>
      <c r="W8" s="17"/>
      <c r="X8" s="17"/>
      <c r="Y8" s="17"/>
      <c r="Z8" s="17"/>
    </row>
    <row r="9" ht="57.0" customHeight="1">
      <c r="A9" s="456" t="s">
        <v>5985</v>
      </c>
      <c r="B9" s="57"/>
      <c r="C9" s="57"/>
      <c r="D9" s="57"/>
      <c r="E9" s="57"/>
      <c r="F9" s="58"/>
      <c r="G9" s="755"/>
      <c r="H9" s="755"/>
      <c r="I9" s="755"/>
      <c r="J9" s="17"/>
      <c r="K9" s="17"/>
      <c r="L9" s="17"/>
      <c r="M9" s="17"/>
      <c r="N9" s="17"/>
      <c r="O9" s="17"/>
      <c r="P9" s="17"/>
      <c r="Q9" s="17"/>
      <c r="R9" s="17"/>
      <c r="S9" s="17"/>
      <c r="T9" s="17"/>
      <c r="U9" s="17"/>
      <c r="V9" s="17"/>
      <c r="W9" s="17"/>
      <c r="X9" s="17"/>
      <c r="Y9" s="17"/>
      <c r="Z9" s="17"/>
    </row>
    <row r="10">
      <c r="A10" s="160"/>
      <c r="B10" s="160"/>
      <c r="C10" s="161"/>
      <c r="D10" s="161"/>
      <c r="E10" s="161"/>
      <c r="F10" s="161"/>
      <c r="G10" s="160"/>
      <c r="H10" s="160"/>
      <c r="I10" s="160"/>
      <c r="J10" s="17"/>
      <c r="K10" s="17"/>
      <c r="L10" s="17"/>
      <c r="M10" s="17"/>
      <c r="N10" s="17"/>
      <c r="O10" s="17"/>
      <c r="P10" s="17"/>
      <c r="Q10" s="17"/>
      <c r="R10" s="17"/>
      <c r="S10" s="17"/>
      <c r="T10" s="17"/>
      <c r="U10" s="17"/>
      <c r="V10" s="17"/>
      <c r="W10" s="17"/>
      <c r="X10" s="17"/>
      <c r="Y10" s="17"/>
      <c r="Z10" s="17"/>
    </row>
    <row r="11" ht="61.5" customHeight="1">
      <c r="A11" s="457" t="s">
        <v>3670</v>
      </c>
      <c r="B11" s="68" t="s">
        <v>8</v>
      </c>
      <c r="C11" s="457" t="s">
        <v>5986</v>
      </c>
      <c r="D11" s="67" t="s">
        <v>5987</v>
      </c>
      <c r="E11" s="185" t="s">
        <v>150</v>
      </c>
      <c r="F11" s="185" t="s">
        <v>154</v>
      </c>
      <c r="G11" s="71" t="s">
        <v>155</v>
      </c>
      <c r="J11" s="17"/>
      <c r="K11" s="17"/>
      <c r="L11" s="17"/>
      <c r="M11" s="17"/>
      <c r="N11" s="17"/>
      <c r="O11" s="17"/>
      <c r="P11" s="17"/>
      <c r="Q11" s="17"/>
      <c r="R11" s="17"/>
      <c r="S11" s="17"/>
      <c r="T11" s="17"/>
      <c r="U11" s="17"/>
      <c r="V11" s="17"/>
      <c r="W11" s="17"/>
      <c r="X11" s="17"/>
      <c r="Y11" s="17"/>
      <c r="Z11" s="17"/>
    </row>
    <row r="12" ht="11.25" customHeight="1">
      <c r="A12" s="171" t="s">
        <v>5988</v>
      </c>
      <c r="B12" s="354" t="s">
        <v>52</v>
      </c>
      <c r="C12" s="354" t="s">
        <v>5989</v>
      </c>
      <c r="D12" s="172" t="s">
        <v>5990</v>
      </c>
      <c r="E12" s="445">
        <v>30.0</v>
      </c>
      <c r="F12" s="508">
        <v>30.0</v>
      </c>
      <c r="G12" s="388" t="s">
        <v>5988</v>
      </c>
    </row>
    <row r="13" ht="11.25" customHeight="1">
      <c r="A13" s="171" t="s">
        <v>5991</v>
      </c>
      <c r="B13" s="354" t="s">
        <v>89</v>
      </c>
      <c r="C13" s="354" t="s">
        <v>5989</v>
      </c>
      <c r="D13" s="172" t="s">
        <v>5992</v>
      </c>
      <c r="E13" s="445">
        <v>20.0</v>
      </c>
      <c r="F13" s="508">
        <v>20.0</v>
      </c>
      <c r="G13" s="171" t="s">
        <v>5991</v>
      </c>
    </row>
    <row r="14" ht="11.25" customHeight="1">
      <c r="A14" s="171"/>
      <c r="B14" s="354"/>
      <c r="C14" s="354"/>
      <c r="D14" s="172"/>
      <c r="E14" s="445"/>
      <c r="F14" s="507"/>
      <c r="G14" s="458"/>
    </row>
    <row r="15" ht="11.25" customHeight="1">
      <c r="A15" s="171"/>
      <c r="B15" s="354"/>
      <c r="C15" s="354"/>
      <c r="D15" s="172"/>
      <c r="E15" s="174"/>
      <c r="F15" s="507"/>
      <c r="G15" s="458"/>
    </row>
    <row r="16" ht="11.25" customHeight="1">
      <c r="A16" s="171"/>
      <c r="B16" s="354"/>
      <c r="C16" s="354"/>
      <c r="D16" s="172"/>
      <c r="E16" s="174"/>
      <c r="F16" s="507"/>
      <c r="G16" s="458"/>
    </row>
    <row r="17" ht="11.25" customHeight="1">
      <c r="A17" s="171"/>
      <c r="B17" s="354"/>
      <c r="C17" s="354"/>
      <c r="D17" s="172"/>
      <c r="E17" s="174"/>
      <c r="F17" s="507"/>
      <c r="G17" s="458"/>
    </row>
    <row r="18" ht="11.25" customHeight="1">
      <c r="A18" s="161"/>
      <c r="B18" s="710"/>
      <c r="C18" s="710"/>
      <c r="D18" s="710"/>
      <c r="E18" s="711"/>
      <c r="F18" s="711">
        <f>SUM(F12:F17)</f>
        <v>50</v>
      </c>
    </row>
    <row r="19" ht="11.25" customHeight="1">
      <c r="A19" s="155"/>
      <c r="B19" s="155"/>
      <c r="C19" s="156"/>
      <c r="D19" s="156"/>
      <c r="E19" s="156"/>
      <c r="F19" s="156"/>
      <c r="G19" s="1"/>
      <c r="H19" s="1"/>
      <c r="I19" s="1"/>
    </row>
    <row r="20" ht="11.25" customHeight="1">
      <c r="A20" s="178" t="s">
        <v>742</v>
      </c>
      <c r="B20" s="154"/>
      <c r="C20" s="154"/>
      <c r="D20" s="154"/>
      <c r="E20" s="154"/>
      <c r="F20" s="154"/>
      <c r="G20" s="154"/>
      <c r="H20" s="154"/>
      <c r="I20" s="154"/>
      <c r="J20" s="155"/>
      <c r="K20" s="155"/>
      <c r="L20" s="155"/>
      <c r="M20" s="155"/>
      <c r="N20" s="155"/>
      <c r="O20" s="155"/>
      <c r="P20" s="155"/>
      <c r="Q20" s="155"/>
      <c r="R20" s="155"/>
      <c r="S20" s="155"/>
      <c r="T20" s="155"/>
      <c r="U20" s="155"/>
      <c r="V20" s="155"/>
      <c r="W20" s="155"/>
      <c r="X20" s="155"/>
      <c r="Y20" s="155"/>
      <c r="Z20" s="155"/>
    </row>
    <row r="21" ht="15.75" customHeight="1">
      <c r="A21" s="155"/>
      <c r="B21" s="155"/>
      <c r="C21" s="156"/>
      <c r="D21" s="156"/>
      <c r="E21" s="156"/>
      <c r="F21" s="1"/>
      <c r="G21" s="1"/>
      <c r="H21" s="1"/>
      <c r="I21" s="1"/>
    </row>
    <row r="22" ht="15.75" customHeight="1">
      <c r="A22" s="155"/>
      <c r="B22" s="155"/>
      <c r="C22" s="156"/>
      <c r="D22" s="156"/>
      <c r="E22" s="156"/>
      <c r="F22" s="156"/>
      <c r="G22" s="1"/>
      <c r="H22" s="1"/>
      <c r="I22" s="1"/>
    </row>
    <row r="23" ht="15.75" customHeight="1">
      <c r="A23" s="155"/>
      <c r="B23" s="155"/>
      <c r="C23" s="156"/>
      <c r="D23" s="156"/>
      <c r="E23" s="156"/>
      <c r="F23" s="1"/>
      <c r="G23" s="1"/>
      <c r="H23" s="1"/>
      <c r="I23" s="1"/>
    </row>
    <row r="24" ht="15.75" customHeight="1">
      <c r="A24" s="155"/>
      <c r="B24" s="155"/>
      <c r="C24" s="156"/>
      <c r="D24" s="156"/>
      <c r="E24" s="156"/>
      <c r="F24" s="156"/>
      <c r="G24" s="1"/>
      <c r="H24" s="1"/>
      <c r="I24" s="1"/>
    </row>
    <row r="25" ht="15.75" customHeight="1">
      <c r="A25" s="155"/>
      <c r="B25" s="155"/>
      <c r="C25" s="156"/>
      <c r="D25" s="156"/>
      <c r="E25" s="156"/>
      <c r="F25" s="156"/>
      <c r="G25" s="1"/>
      <c r="H25" s="1"/>
      <c r="I25" s="1"/>
    </row>
    <row r="26" ht="15.75" customHeight="1">
      <c r="A26" s="155"/>
      <c r="B26" s="155"/>
      <c r="C26" s="156"/>
      <c r="D26" s="156"/>
      <c r="E26" s="156"/>
      <c r="F26" s="156"/>
      <c r="G26" s="1"/>
      <c r="H26" s="1"/>
      <c r="I26" s="1"/>
    </row>
    <row r="27" ht="15.75" customHeight="1">
      <c r="A27" s="155"/>
      <c r="B27" s="155"/>
      <c r="C27" s="156"/>
      <c r="D27" s="156"/>
      <c r="E27" s="156"/>
      <c r="F27" s="156"/>
      <c r="G27" s="1"/>
      <c r="H27" s="1"/>
      <c r="I27" s="1"/>
    </row>
    <row r="28" ht="15.75" customHeight="1">
      <c r="A28" s="155"/>
      <c r="B28" s="155"/>
      <c r="C28" s="156"/>
      <c r="D28" s="156"/>
      <c r="E28" s="156"/>
      <c r="F28" s="156"/>
      <c r="G28" s="1"/>
      <c r="H28" s="1"/>
      <c r="I28" s="1"/>
    </row>
    <row r="29" ht="15.75" customHeight="1">
      <c r="A29" s="155"/>
      <c r="B29" s="155"/>
      <c r="C29" s="156"/>
      <c r="D29" s="156"/>
      <c r="E29" s="156"/>
      <c r="F29" s="156"/>
      <c r="G29" s="1"/>
      <c r="H29" s="1"/>
      <c r="I29" s="1"/>
    </row>
    <row r="30" ht="15.75" customHeight="1">
      <c r="A30" s="155"/>
      <c r="B30" s="155"/>
      <c r="C30" s="156"/>
      <c r="D30" s="156"/>
      <c r="E30" s="156"/>
      <c r="F30" s="156"/>
      <c r="G30" s="1"/>
      <c r="H30" s="1"/>
      <c r="I30" s="1"/>
    </row>
    <row r="31" ht="15.75" customHeight="1">
      <c r="A31" s="155"/>
      <c r="B31" s="155"/>
      <c r="C31" s="156"/>
      <c r="D31" s="156"/>
      <c r="E31" s="156"/>
      <c r="F31" s="156"/>
      <c r="G31" s="1"/>
      <c r="H31" s="1"/>
      <c r="I31" s="1"/>
    </row>
    <row r="32" ht="15.75" customHeight="1">
      <c r="A32" s="155"/>
      <c r="B32" s="155"/>
      <c r="C32" s="156"/>
      <c r="D32" s="156"/>
      <c r="E32" s="156"/>
      <c r="F32" s="156"/>
      <c r="G32" s="1"/>
      <c r="H32" s="1"/>
      <c r="I32" s="1"/>
    </row>
    <row r="33" ht="15.75" customHeight="1">
      <c r="A33" s="155"/>
      <c r="B33" s="155"/>
      <c r="C33" s="156"/>
      <c r="D33" s="156"/>
      <c r="E33" s="156"/>
      <c r="F33" s="156"/>
      <c r="G33" s="1"/>
      <c r="H33" s="1"/>
      <c r="I33" s="1"/>
    </row>
    <row r="34" ht="15.75" customHeight="1">
      <c r="A34" s="155"/>
      <c r="B34" s="155"/>
      <c r="C34" s="156"/>
      <c r="D34" s="156"/>
      <c r="E34" s="156"/>
      <c r="F34" s="156"/>
      <c r="G34" s="1"/>
      <c r="H34" s="1"/>
      <c r="I34" s="1"/>
    </row>
    <row r="35" ht="15.75" customHeight="1">
      <c r="A35" s="155"/>
      <c r="B35" s="155"/>
      <c r="C35" s="156"/>
      <c r="D35" s="156"/>
      <c r="E35" s="156"/>
      <c r="F35" s="156"/>
      <c r="G35" s="1"/>
      <c r="H35" s="1"/>
      <c r="I35" s="1"/>
    </row>
    <row r="36" ht="15.75" customHeight="1">
      <c r="A36" s="155"/>
      <c r="B36" s="155"/>
      <c r="C36" s="156"/>
      <c r="D36" s="156"/>
      <c r="E36" s="156"/>
      <c r="F36" s="156"/>
      <c r="G36" s="1"/>
      <c r="H36" s="1"/>
      <c r="I36" s="1"/>
    </row>
    <row r="37" ht="15.75" customHeight="1">
      <c r="A37" s="155"/>
      <c r="B37" s="155"/>
      <c r="C37" s="156"/>
      <c r="D37" s="156"/>
      <c r="E37" s="156"/>
      <c r="F37" s="156"/>
      <c r="G37" s="1"/>
      <c r="H37" s="1"/>
      <c r="I37" s="1"/>
    </row>
    <row r="38" ht="15.75" customHeight="1">
      <c r="A38" s="155"/>
      <c r="B38" s="155"/>
      <c r="C38" s="156"/>
      <c r="D38" s="156"/>
      <c r="E38" s="156"/>
      <c r="F38" s="156"/>
      <c r="G38" s="1"/>
      <c r="H38" s="1"/>
      <c r="I38" s="1"/>
    </row>
    <row r="39" ht="15.75" customHeight="1">
      <c r="A39" s="155"/>
      <c r="B39" s="155"/>
      <c r="C39" s="156"/>
      <c r="D39" s="156"/>
      <c r="E39" s="156"/>
      <c r="F39" s="156"/>
      <c r="G39" s="1"/>
      <c r="H39" s="1"/>
      <c r="I39" s="1"/>
    </row>
    <row r="40" ht="15.75" customHeight="1">
      <c r="A40" s="155"/>
      <c r="B40" s="155"/>
      <c r="C40" s="156"/>
      <c r="D40" s="156"/>
      <c r="E40" s="156"/>
      <c r="F40" s="156"/>
      <c r="G40" s="1"/>
      <c r="H40" s="1"/>
      <c r="I40" s="1"/>
    </row>
    <row r="41" ht="15.75" customHeight="1">
      <c r="A41" s="155"/>
      <c r="B41" s="155"/>
      <c r="C41" s="156"/>
      <c r="D41" s="156"/>
      <c r="E41" s="156"/>
      <c r="F41" s="156"/>
      <c r="G41" s="1"/>
      <c r="H41" s="1"/>
      <c r="I41" s="1"/>
    </row>
    <row r="42" ht="15.75" customHeight="1">
      <c r="A42" s="155"/>
      <c r="B42" s="155"/>
      <c r="C42" s="156"/>
      <c r="D42" s="156"/>
      <c r="E42" s="156"/>
      <c r="F42" s="156"/>
      <c r="G42" s="1"/>
      <c r="H42" s="1"/>
      <c r="I42" s="1"/>
    </row>
    <row r="43" ht="15.75" customHeight="1">
      <c r="A43" s="155"/>
      <c r="B43" s="155"/>
      <c r="C43" s="156"/>
      <c r="D43" s="156"/>
      <c r="E43" s="156"/>
      <c r="F43" s="156"/>
      <c r="G43" s="1"/>
      <c r="H43" s="1"/>
      <c r="I43" s="1"/>
    </row>
    <row r="44" ht="15.75" customHeight="1">
      <c r="A44" s="155"/>
      <c r="B44" s="155"/>
      <c r="C44" s="156"/>
      <c r="D44" s="156"/>
      <c r="E44" s="156"/>
      <c r="F44" s="156"/>
      <c r="G44" s="1"/>
      <c r="H44" s="1"/>
      <c r="I44" s="1"/>
    </row>
    <row r="45" ht="15.75" customHeight="1">
      <c r="A45" s="155"/>
      <c r="B45" s="155"/>
      <c r="C45" s="156"/>
      <c r="D45" s="156"/>
      <c r="E45" s="156"/>
      <c r="F45" s="156"/>
      <c r="G45" s="1"/>
      <c r="H45" s="1"/>
      <c r="I45" s="1"/>
    </row>
    <row r="46" ht="15.75" customHeight="1">
      <c r="A46" s="155"/>
      <c r="B46" s="155"/>
      <c r="C46" s="156"/>
      <c r="D46" s="156"/>
      <c r="E46" s="156"/>
      <c r="F46" s="156"/>
      <c r="G46" s="1"/>
      <c r="H46" s="1"/>
      <c r="I46" s="1"/>
    </row>
    <row r="47" ht="15.75" customHeight="1">
      <c r="A47" s="155"/>
      <c r="B47" s="155"/>
      <c r="C47" s="156"/>
      <c r="D47" s="156"/>
      <c r="E47" s="156"/>
      <c r="F47" s="156"/>
      <c r="G47" s="1"/>
      <c r="H47" s="1"/>
      <c r="I47" s="1"/>
    </row>
    <row r="48" ht="15.75" customHeight="1">
      <c r="A48" s="155"/>
      <c r="B48" s="155"/>
      <c r="C48" s="156"/>
      <c r="D48" s="156"/>
      <c r="E48" s="156"/>
      <c r="F48" s="156"/>
      <c r="G48" s="1"/>
      <c r="H48" s="1"/>
      <c r="I48" s="1"/>
    </row>
    <row r="49" ht="15.75" customHeight="1">
      <c r="A49" s="155"/>
      <c r="B49" s="155"/>
      <c r="C49" s="156"/>
      <c r="D49" s="156"/>
      <c r="E49" s="156"/>
      <c r="F49" s="156"/>
      <c r="G49" s="1"/>
      <c r="H49" s="1"/>
      <c r="I49" s="1"/>
    </row>
    <row r="50" ht="15.75" customHeight="1">
      <c r="A50" s="155"/>
      <c r="B50" s="155"/>
      <c r="C50" s="156"/>
      <c r="D50" s="156"/>
      <c r="E50" s="156"/>
      <c r="F50" s="156"/>
      <c r="G50" s="1"/>
      <c r="H50" s="1"/>
      <c r="I50" s="1"/>
    </row>
    <row r="51" ht="15.75" customHeight="1">
      <c r="A51" s="155"/>
      <c r="B51" s="155"/>
      <c r="C51" s="156"/>
      <c r="D51" s="156"/>
      <c r="E51" s="156"/>
      <c r="F51" s="156"/>
      <c r="G51" s="1"/>
      <c r="H51" s="1"/>
      <c r="I51" s="1"/>
    </row>
    <row r="52" ht="15.75" customHeight="1">
      <c r="A52" s="155"/>
      <c r="B52" s="155"/>
      <c r="C52" s="156"/>
      <c r="D52" s="156"/>
      <c r="E52" s="156"/>
      <c r="F52" s="156"/>
      <c r="G52" s="1"/>
      <c r="H52" s="1"/>
      <c r="I52" s="1"/>
    </row>
    <row r="53" ht="15.75" customHeight="1">
      <c r="A53" s="155"/>
      <c r="B53" s="155"/>
      <c r="C53" s="156"/>
      <c r="D53" s="156"/>
      <c r="E53" s="156"/>
      <c r="F53" s="156"/>
      <c r="G53" s="1"/>
      <c r="H53" s="1"/>
      <c r="I53" s="1"/>
    </row>
    <row r="54" ht="15.75" customHeight="1">
      <c r="A54" s="155"/>
      <c r="B54" s="155"/>
      <c r="C54" s="156"/>
      <c r="D54" s="156"/>
      <c r="E54" s="156"/>
      <c r="F54" s="156"/>
      <c r="G54" s="1"/>
      <c r="H54" s="1"/>
      <c r="I54" s="1"/>
    </row>
    <row r="55" ht="15.75" customHeight="1">
      <c r="A55" s="155"/>
      <c r="B55" s="155"/>
      <c r="C55" s="156"/>
      <c r="D55" s="156"/>
      <c r="E55" s="156"/>
      <c r="F55" s="156"/>
      <c r="G55" s="1"/>
      <c r="H55" s="1"/>
      <c r="I55" s="1"/>
    </row>
    <row r="56" ht="15.75" customHeight="1">
      <c r="A56" s="155"/>
      <c r="B56" s="155"/>
      <c r="C56" s="156"/>
      <c r="D56" s="156"/>
      <c r="E56" s="156"/>
      <c r="F56" s="156"/>
      <c r="G56" s="1"/>
      <c r="H56" s="1"/>
      <c r="I56" s="1"/>
    </row>
    <row r="57" ht="15.75" customHeight="1">
      <c r="A57" s="155"/>
      <c r="B57" s="155"/>
      <c r="C57" s="156"/>
      <c r="D57" s="156"/>
      <c r="E57" s="156"/>
      <c r="F57" s="156"/>
      <c r="G57" s="1"/>
      <c r="H57" s="1"/>
      <c r="I57" s="1"/>
    </row>
    <row r="58" ht="15.75" customHeight="1">
      <c r="A58" s="155"/>
      <c r="B58" s="155"/>
      <c r="C58" s="156"/>
      <c r="D58" s="156"/>
      <c r="E58" s="156"/>
      <c r="F58" s="156"/>
      <c r="G58" s="1"/>
      <c r="H58" s="1"/>
      <c r="I58" s="1"/>
    </row>
    <row r="59" ht="15.75" customHeight="1">
      <c r="A59" s="155"/>
      <c r="B59" s="155"/>
      <c r="C59" s="156"/>
      <c r="D59" s="156"/>
      <c r="E59" s="156"/>
      <c r="F59" s="156"/>
      <c r="G59" s="1"/>
      <c r="H59" s="1"/>
      <c r="I59" s="1"/>
    </row>
    <row r="60" ht="15.75" customHeight="1">
      <c r="A60" s="155"/>
      <c r="B60" s="155"/>
      <c r="C60" s="156"/>
      <c r="D60" s="156"/>
      <c r="E60" s="156"/>
      <c r="F60" s="156"/>
      <c r="G60" s="1"/>
      <c r="H60" s="1"/>
      <c r="I60" s="1"/>
    </row>
    <row r="61" ht="15.75" customHeight="1">
      <c r="A61" s="155"/>
      <c r="B61" s="155"/>
      <c r="C61" s="156"/>
      <c r="D61" s="156"/>
      <c r="E61" s="156"/>
      <c r="F61" s="156"/>
      <c r="G61" s="1"/>
      <c r="H61" s="1"/>
      <c r="I61" s="1"/>
    </row>
    <row r="62" ht="15.75" customHeight="1">
      <c r="A62" s="155"/>
      <c r="B62" s="155"/>
      <c r="C62" s="156"/>
      <c r="D62" s="156"/>
      <c r="E62" s="156"/>
      <c r="F62" s="156"/>
      <c r="G62" s="1"/>
      <c r="H62" s="1"/>
      <c r="I62" s="1"/>
    </row>
    <row r="63" ht="15.75" customHeight="1">
      <c r="A63" s="155"/>
      <c r="B63" s="155"/>
      <c r="C63" s="156"/>
      <c r="D63" s="156"/>
      <c r="E63" s="156"/>
      <c r="F63" s="156"/>
      <c r="G63" s="1"/>
      <c r="H63" s="1"/>
      <c r="I63" s="1"/>
    </row>
    <row r="64" ht="15.75" customHeight="1">
      <c r="A64" s="155"/>
      <c r="B64" s="155"/>
      <c r="C64" s="156"/>
      <c r="D64" s="156"/>
      <c r="E64" s="156"/>
      <c r="F64" s="156"/>
      <c r="G64" s="1"/>
      <c r="H64" s="1"/>
      <c r="I64" s="1"/>
    </row>
    <row r="65" ht="15.75" customHeight="1">
      <c r="A65" s="155"/>
      <c r="B65" s="155"/>
      <c r="C65" s="156"/>
      <c r="D65" s="156"/>
      <c r="E65" s="156"/>
      <c r="F65" s="156"/>
      <c r="G65" s="1"/>
      <c r="H65" s="1"/>
      <c r="I65" s="1"/>
    </row>
    <row r="66" ht="15.75" customHeight="1">
      <c r="A66" s="155"/>
      <c r="B66" s="155"/>
      <c r="C66" s="156"/>
      <c r="D66" s="156"/>
      <c r="E66" s="156"/>
      <c r="F66" s="156"/>
      <c r="G66" s="1"/>
      <c r="H66" s="1"/>
      <c r="I66" s="1"/>
    </row>
    <row r="67" ht="15.75" customHeight="1">
      <c r="A67" s="155"/>
      <c r="B67" s="155"/>
      <c r="C67" s="156"/>
      <c r="D67" s="156"/>
      <c r="E67" s="156"/>
      <c r="F67" s="156"/>
      <c r="G67" s="1"/>
      <c r="H67" s="1"/>
      <c r="I67" s="1"/>
    </row>
    <row r="68" ht="15.75" customHeight="1">
      <c r="A68" s="155"/>
      <c r="B68" s="155"/>
      <c r="C68" s="156"/>
      <c r="D68" s="156"/>
      <c r="E68" s="156"/>
      <c r="F68" s="156"/>
      <c r="G68" s="1"/>
      <c r="H68" s="1"/>
      <c r="I68" s="1"/>
    </row>
    <row r="69" ht="15.75" customHeight="1">
      <c r="A69" s="155"/>
      <c r="B69" s="155"/>
      <c r="C69" s="156"/>
      <c r="D69" s="156"/>
      <c r="E69" s="156"/>
      <c r="F69" s="156"/>
      <c r="G69" s="1"/>
      <c r="H69" s="1"/>
      <c r="I69" s="1"/>
    </row>
    <row r="70" ht="15.75" customHeight="1">
      <c r="A70" s="155"/>
      <c r="B70" s="155"/>
      <c r="C70" s="156"/>
      <c r="D70" s="156"/>
      <c r="E70" s="156"/>
      <c r="F70" s="156"/>
      <c r="G70" s="1"/>
      <c r="H70" s="1"/>
      <c r="I70" s="1"/>
    </row>
    <row r="71" ht="15.75" customHeight="1">
      <c r="A71" s="155"/>
      <c r="B71" s="155"/>
      <c r="C71" s="156"/>
      <c r="D71" s="156"/>
      <c r="E71" s="156"/>
      <c r="F71" s="156"/>
      <c r="G71" s="1"/>
      <c r="H71" s="1"/>
      <c r="I71" s="1"/>
    </row>
    <row r="72" ht="15.75" customHeight="1">
      <c r="A72" s="155"/>
      <c r="B72" s="155"/>
      <c r="C72" s="156"/>
      <c r="D72" s="156"/>
      <c r="E72" s="156"/>
      <c r="F72" s="156"/>
      <c r="G72" s="1"/>
      <c r="H72" s="1"/>
      <c r="I72" s="1"/>
    </row>
    <row r="73" ht="15.75" customHeight="1">
      <c r="A73" s="155"/>
      <c r="B73" s="155"/>
      <c r="C73" s="156"/>
      <c r="D73" s="156"/>
      <c r="E73" s="156"/>
      <c r="F73" s="156"/>
      <c r="G73" s="1"/>
      <c r="H73" s="1"/>
      <c r="I73" s="1"/>
    </row>
    <row r="74" ht="15.75" customHeight="1">
      <c r="A74" s="155"/>
      <c r="B74" s="155"/>
      <c r="C74" s="156"/>
      <c r="D74" s="156"/>
      <c r="E74" s="156"/>
      <c r="F74" s="156"/>
      <c r="G74" s="1"/>
      <c r="H74" s="1"/>
      <c r="I74" s="1"/>
    </row>
    <row r="75" ht="15.75" customHeight="1">
      <c r="A75" s="155"/>
      <c r="B75" s="155"/>
      <c r="C75" s="156"/>
      <c r="D75" s="156"/>
      <c r="E75" s="156"/>
      <c r="F75" s="156"/>
      <c r="G75" s="1"/>
      <c r="H75" s="1"/>
      <c r="I75" s="1"/>
    </row>
    <row r="76" ht="15.75" customHeight="1">
      <c r="A76" s="155"/>
      <c r="B76" s="155"/>
      <c r="C76" s="156"/>
      <c r="D76" s="156"/>
      <c r="E76" s="156"/>
      <c r="F76" s="156"/>
      <c r="G76" s="1"/>
      <c r="H76" s="1"/>
      <c r="I76" s="1"/>
    </row>
    <row r="77" ht="15.75" customHeight="1">
      <c r="A77" s="155"/>
      <c r="B77" s="155"/>
      <c r="C77" s="156"/>
      <c r="D77" s="156"/>
      <c r="E77" s="156"/>
      <c r="F77" s="156"/>
      <c r="G77" s="1"/>
      <c r="H77" s="1"/>
      <c r="I77" s="1"/>
    </row>
    <row r="78" ht="15.75" customHeight="1">
      <c r="A78" s="155"/>
      <c r="B78" s="155"/>
      <c r="C78" s="156"/>
      <c r="D78" s="156"/>
      <c r="E78" s="156"/>
      <c r="F78" s="156"/>
      <c r="G78" s="1"/>
      <c r="H78" s="1"/>
      <c r="I78" s="1"/>
    </row>
    <row r="79" ht="15.75" customHeight="1">
      <c r="A79" s="155"/>
      <c r="B79" s="155"/>
      <c r="C79" s="156"/>
      <c r="D79" s="156"/>
      <c r="E79" s="156"/>
      <c r="F79" s="156"/>
      <c r="G79" s="1"/>
      <c r="H79" s="1"/>
      <c r="I79" s="1"/>
    </row>
    <row r="80" ht="15.75" customHeight="1">
      <c r="A80" s="155"/>
      <c r="B80" s="155"/>
      <c r="C80" s="156"/>
      <c r="D80" s="156"/>
      <c r="E80" s="156"/>
      <c r="F80" s="156"/>
      <c r="G80" s="1"/>
      <c r="H80" s="1"/>
      <c r="I80" s="1"/>
    </row>
    <row r="81" ht="15.75" customHeight="1">
      <c r="A81" s="155"/>
      <c r="B81" s="155"/>
      <c r="C81" s="156"/>
      <c r="D81" s="156"/>
      <c r="E81" s="156"/>
      <c r="F81" s="156"/>
      <c r="G81" s="1"/>
      <c r="H81" s="1"/>
      <c r="I81" s="1"/>
    </row>
    <row r="82" ht="15.75" customHeight="1">
      <c r="A82" s="155"/>
      <c r="B82" s="155"/>
      <c r="C82" s="156"/>
      <c r="D82" s="156"/>
      <c r="E82" s="156"/>
      <c r="F82" s="156"/>
      <c r="G82" s="1"/>
      <c r="H82" s="1"/>
      <c r="I82" s="1"/>
    </row>
    <row r="83" ht="15.75" customHeight="1">
      <c r="A83" s="155"/>
      <c r="B83" s="155"/>
      <c r="C83" s="156"/>
      <c r="D83" s="156"/>
      <c r="E83" s="156"/>
      <c r="F83" s="156"/>
      <c r="G83" s="1"/>
      <c r="H83" s="1"/>
      <c r="I83" s="1"/>
    </row>
    <row r="84" ht="15.75" customHeight="1">
      <c r="A84" s="155"/>
      <c r="B84" s="155"/>
      <c r="C84" s="156"/>
      <c r="D84" s="156"/>
      <c r="E84" s="156"/>
      <c r="F84" s="156"/>
      <c r="G84" s="1"/>
      <c r="H84" s="1"/>
      <c r="I84" s="1"/>
    </row>
    <row r="85" ht="15.75" customHeight="1">
      <c r="A85" s="155"/>
      <c r="B85" s="155"/>
      <c r="C85" s="156"/>
      <c r="D85" s="156"/>
      <c r="E85" s="156"/>
      <c r="F85" s="156"/>
      <c r="G85" s="1"/>
      <c r="H85" s="1"/>
      <c r="I85" s="1"/>
    </row>
    <row r="86" ht="15.75" customHeight="1">
      <c r="A86" s="155"/>
      <c r="B86" s="155"/>
      <c r="C86" s="156"/>
      <c r="D86" s="156"/>
      <c r="E86" s="156"/>
      <c r="F86" s="156"/>
      <c r="G86" s="1"/>
      <c r="H86" s="1"/>
      <c r="I86" s="1"/>
    </row>
    <row r="87" ht="15.75" customHeight="1">
      <c r="A87" s="155"/>
      <c r="B87" s="155"/>
      <c r="C87" s="156"/>
      <c r="D87" s="156"/>
      <c r="E87" s="156"/>
      <c r="F87" s="156"/>
      <c r="G87" s="1"/>
      <c r="H87" s="1"/>
      <c r="I87" s="1"/>
    </row>
    <row r="88" ht="15.75" customHeight="1">
      <c r="A88" s="155"/>
      <c r="B88" s="155"/>
      <c r="C88" s="156"/>
      <c r="D88" s="156"/>
      <c r="E88" s="156"/>
      <c r="F88" s="156"/>
      <c r="G88" s="1"/>
      <c r="H88" s="1"/>
      <c r="I88" s="1"/>
    </row>
    <row r="89" ht="15.75" customHeight="1">
      <c r="A89" s="155"/>
      <c r="B89" s="155"/>
      <c r="C89" s="156"/>
      <c r="D89" s="156"/>
      <c r="E89" s="156"/>
      <c r="F89" s="156"/>
      <c r="G89" s="1"/>
      <c r="H89" s="1"/>
      <c r="I89" s="1"/>
    </row>
    <row r="90" ht="15.75" customHeight="1">
      <c r="A90" s="155"/>
      <c r="B90" s="155"/>
      <c r="C90" s="156"/>
      <c r="D90" s="156"/>
      <c r="E90" s="156"/>
      <c r="F90" s="156"/>
      <c r="G90" s="1"/>
      <c r="H90" s="1"/>
      <c r="I90" s="1"/>
    </row>
    <row r="91" ht="15.75" customHeight="1">
      <c r="A91" s="155"/>
      <c r="B91" s="155"/>
      <c r="C91" s="156"/>
      <c r="D91" s="156"/>
      <c r="E91" s="156"/>
      <c r="F91" s="156"/>
      <c r="G91" s="1"/>
      <c r="H91" s="1"/>
      <c r="I91" s="1"/>
    </row>
    <row r="92" ht="15.75" customHeight="1">
      <c r="A92" s="155"/>
      <c r="B92" s="155"/>
      <c r="C92" s="156"/>
      <c r="D92" s="156"/>
      <c r="E92" s="156"/>
      <c r="F92" s="156"/>
      <c r="G92" s="1"/>
      <c r="H92" s="1"/>
      <c r="I92" s="1"/>
    </row>
    <row r="93" ht="15.75" customHeight="1">
      <c r="A93" s="155"/>
      <c r="B93" s="155"/>
      <c r="C93" s="156"/>
      <c r="D93" s="156"/>
      <c r="E93" s="156"/>
      <c r="F93" s="156"/>
      <c r="G93" s="1"/>
      <c r="H93" s="1"/>
      <c r="I93" s="1"/>
    </row>
    <row r="94" ht="15.75" customHeight="1">
      <c r="A94" s="155"/>
      <c r="B94" s="155"/>
      <c r="C94" s="156"/>
      <c r="D94" s="156"/>
      <c r="E94" s="156"/>
      <c r="F94" s="156"/>
      <c r="G94" s="1"/>
      <c r="H94" s="1"/>
      <c r="I94" s="1"/>
    </row>
    <row r="95" ht="15.75" customHeight="1">
      <c r="A95" s="155"/>
      <c r="B95" s="155"/>
      <c r="C95" s="156"/>
      <c r="D95" s="156"/>
      <c r="E95" s="156"/>
      <c r="F95" s="156"/>
      <c r="G95" s="1"/>
      <c r="H95" s="1"/>
      <c r="I95" s="1"/>
    </row>
    <row r="96" ht="15.75" customHeight="1">
      <c r="A96" s="155"/>
      <c r="B96" s="155"/>
      <c r="C96" s="156"/>
      <c r="D96" s="156"/>
      <c r="E96" s="156"/>
      <c r="F96" s="156"/>
      <c r="G96" s="1"/>
      <c r="H96" s="1"/>
      <c r="I96" s="1"/>
    </row>
    <row r="97" ht="15.75" customHeight="1">
      <c r="A97" s="155"/>
      <c r="B97" s="155"/>
      <c r="C97" s="156"/>
      <c r="D97" s="156"/>
      <c r="E97" s="156"/>
      <c r="F97" s="156"/>
      <c r="G97" s="1"/>
      <c r="H97" s="1"/>
      <c r="I97" s="1"/>
    </row>
    <row r="98" ht="15.75" customHeight="1">
      <c r="A98" s="155"/>
      <c r="B98" s="155"/>
      <c r="C98" s="156"/>
      <c r="D98" s="156"/>
      <c r="E98" s="156"/>
      <c r="F98" s="156"/>
      <c r="G98" s="1"/>
      <c r="H98" s="1"/>
      <c r="I98" s="1"/>
    </row>
    <row r="99" ht="15.75" customHeight="1">
      <c r="A99" s="155"/>
      <c r="B99" s="155"/>
      <c r="C99" s="156"/>
      <c r="D99" s="156"/>
      <c r="E99" s="156"/>
      <c r="F99" s="156"/>
      <c r="G99" s="1"/>
      <c r="H99" s="1"/>
      <c r="I99" s="1"/>
    </row>
    <row r="100" ht="15.75" customHeight="1">
      <c r="A100" s="155"/>
      <c r="B100" s="155"/>
      <c r="C100" s="156"/>
      <c r="D100" s="156"/>
      <c r="E100" s="156"/>
      <c r="F100" s="156"/>
      <c r="G100" s="1"/>
      <c r="H100" s="1"/>
      <c r="I100" s="1"/>
    </row>
    <row r="101" ht="15.75" customHeight="1">
      <c r="A101" s="155"/>
      <c r="B101" s="155"/>
      <c r="C101" s="156"/>
      <c r="D101" s="156"/>
      <c r="E101" s="156"/>
      <c r="F101" s="156"/>
      <c r="G101" s="1"/>
      <c r="H101" s="1"/>
      <c r="I101" s="1"/>
    </row>
    <row r="102" ht="15.75" customHeight="1">
      <c r="A102" s="155"/>
      <c r="B102" s="155"/>
      <c r="C102" s="156"/>
      <c r="D102" s="156"/>
      <c r="E102" s="156"/>
      <c r="F102" s="156"/>
      <c r="G102" s="1"/>
      <c r="H102" s="1"/>
      <c r="I102" s="1"/>
    </row>
    <row r="103" ht="15.75" customHeight="1">
      <c r="A103" s="155"/>
      <c r="B103" s="155"/>
      <c r="C103" s="156"/>
      <c r="D103" s="156"/>
      <c r="E103" s="156"/>
      <c r="F103" s="156"/>
      <c r="G103" s="1"/>
      <c r="H103" s="1"/>
      <c r="I103" s="1"/>
    </row>
    <row r="104" ht="15.75" customHeight="1">
      <c r="A104" s="155"/>
      <c r="B104" s="155"/>
      <c r="C104" s="156"/>
      <c r="D104" s="156"/>
      <c r="E104" s="156"/>
      <c r="F104" s="156"/>
      <c r="G104" s="1"/>
      <c r="H104" s="1"/>
      <c r="I104" s="1"/>
    </row>
    <row r="105" ht="15.75" customHeight="1">
      <c r="A105" s="155"/>
      <c r="B105" s="155"/>
      <c r="C105" s="156"/>
      <c r="D105" s="156"/>
      <c r="E105" s="156"/>
      <c r="F105" s="156"/>
      <c r="G105" s="1"/>
      <c r="H105" s="1"/>
      <c r="I105" s="1"/>
    </row>
    <row r="106" ht="15.75" customHeight="1">
      <c r="A106" s="155"/>
      <c r="B106" s="155"/>
      <c r="C106" s="156"/>
      <c r="D106" s="156"/>
      <c r="E106" s="156"/>
      <c r="F106" s="156"/>
      <c r="G106" s="1"/>
      <c r="H106" s="1"/>
      <c r="I106" s="1"/>
    </row>
    <row r="107" ht="15.75" customHeight="1">
      <c r="A107" s="155"/>
      <c r="B107" s="155"/>
      <c r="C107" s="156"/>
      <c r="D107" s="156"/>
      <c r="E107" s="156"/>
      <c r="F107" s="156"/>
      <c r="G107" s="1"/>
      <c r="H107" s="1"/>
      <c r="I107" s="1"/>
    </row>
    <row r="108" ht="15.75" customHeight="1">
      <c r="A108" s="155"/>
      <c r="B108" s="155"/>
      <c r="C108" s="156"/>
      <c r="D108" s="156"/>
      <c r="E108" s="156"/>
      <c r="F108" s="156"/>
      <c r="G108" s="1"/>
      <c r="H108" s="1"/>
      <c r="I108" s="1"/>
    </row>
    <row r="109" ht="15.75" customHeight="1">
      <c r="A109" s="155"/>
      <c r="B109" s="155"/>
      <c r="C109" s="156"/>
      <c r="D109" s="156"/>
      <c r="E109" s="156"/>
      <c r="F109" s="156"/>
      <c r="G109" s="1"/>
      <c r="H109" s="1"/>
      <c r="I109" s="1"/>
    </row>
    <row r="110" ht="15.75" customHeight="1">
      <c r="A110" s="155"/>
      <c r="B110" s="155"/>
      <c r="C110" s="156"/>
      <c r="D110" s="156"/>
      <c r="E110" s="156"/>
      <c r="F110" s="156"/>
      <c r="G110" s="1"/>
      <c r="H110" s="1"/>
      <c r="I110" s="1"/>
    </row>
    <row r="111" ht="15.75" customHeight="1">
      <c r="A111" s="155"/>
      <c r="B111" s="155"/>
      <c r="C111" s="156"/>
      <c r="D111" s="156"/>
      <c r="E111" s="156"/>
      <c r="F111" s="156"/>
      <c r="G111" s="1"/>
      <c r="H111" s="1"/>
      <c r="I111" s="1"/>
    </row>
    <row r="112" ht="15.75" customHeight="1">
      <c r="A112" s="155"/>
      <c r="B112" s="155"/>
      <c r="C112" s="156"/>
      <c r="D112" s="156"/>
      <c r="E112" s="156"/>
      <c r="F112" s="156"/>
      <c r="G112" s="1"/>
      <c r="H112" s="1"/>
      <c r="I112" s="1"/>
    </row>
    <row r="113" ht="15.75" customHeight="1">
      <c r="A113" s="155"/>
      <c r="B113" s="155"/>
      <c r="C113" s="156"/>
      <c r="D113" s="156"/>
      <c r="E113" s="156"/>
      <c r="F113" s="156"/>
      <c r="G113" s="1"/>
      <c r="H113" s="1"/>
      <c r="I113" s="1"/>
    </row>
    <row r="114" ht="15.75" customHeight="1">
      <c r="A114" s="155"/>
      <c r="B114" s="155"/>
      <c r="C114" s="156"/>
      <c r="D114" s="156"/>
      <c r="E114" s="156"/>
      <c r="F114" s="156"/>
      <c r="G114" s="1"/>
      <c r="H114" s="1"/>
      <c r="I114" s="1"/>
    </row>
    <row r="115" ht="15.75" customHeight="1">
      <c r="A115" s="155"/>
      <c r="B115" s="155"/>
      <c r="C115" s="156"/>
      <c r="D115" s="156"/>
      <c r="E115" s="156"/>
      <c r="F115" s="156"/>
      <c r="G115" s="1"/>
      <c r="H115" s="1"/>
      <c r="I115" s="1"/>
    </row>
    <row r="116" ht="15.75" customHeight="1">
      <c r="A116" s="155"/>
      <c r="B116" s="155"/>
      <c r="C116" s="156"/>
      <c r="D116" s="156"/>
      <c r="E116" s="156"/>
      <c r="F116" s="156"/>
      <c r="G116" s="1"/>
      <c r="H116" s="1"/>
      <c r="I116" s="1"/>
    </row>
    <row r="117" ht="15.75" customHeight="1">
      <c r="A117" s="155"/>
      <c r="B117" s="155"/>
      <c r="C117" s="156"/>
      <c r="D117" s="156"/>
      <c r="E117" s="156"/>
      <c r="F117" s="156"/>
      <c r="G117" s="1"/>
      <c r="H117" s="1"/>
      <c r="I117" s="1"/>
    </row>
    <row r="118" ht="15.75" customHeight="1">
      <c r="A118" s="155"/>
      <c r="B118" s="155"/>
      <c r="C118" s="156"/>
      <c r="D118" s="156"/>
      <c r="E118" s="156"/>
      <c r="F118" s="156"/>
      <c r="G118" s="1"/>
      <c r="H118" s="1"/>
      <c r="I118" s="1"/>
    </row>
    <row r="119" ht="15.75" customHeight="1">
      <c r="A119" s="155"/>
      <c r="B119" s="155"/>
      <c r="C119" s="156"/>
      <c r="D119" s="156"/>
      <c r="E119" s="156"/>
      <c r="F119" s="156"/>
      <c r="G119" s="1"/>
      <c r="H119" s="1"/>
      <c r="I119" s="1"/>
    </row>
    <row r="120" ht="15.75" customHeight="1">
      <c r="A120" s="155"/>
      <c r="B120" s="155"/>
      <c r="C120" s="156"/>
      <c r="D120" s="156"/>
      <c r="E120" s="156"/>
      <c r="F120" s="156"/>
      <c r="G120" s="1"/>
      <c r="H120" s="1"/>
      <c r="I120" s="1"/>
    </row>
    <row r="121" ht="15.75" customHeight="1">
      <c r="A121" s="155"/>
      <c r="B121" s="155"/>
      <c r="C121" s="156"/>
      <c r="D121" s="156"/>
      <c r="E121" s="156"/>
      <c r="F121" s="156"/>
      <c r="G121" s="1"/>
      <c r="H121" s="1"/>
      <c r="I121" s="1"/>
    </row>
    <row r="122" ht="15.75" customHeight="1">
      <c r="A122" s="155"/>
      <c r="B122" s="155"/>
      <c r="C122" s="156"/>
      <c r="D122" s="156"/>
      <c r="E122" s="156"/>
      <c r="F122" s="156"/>
      <c r="G122" s="1"/>
      <c r="H122" s="1"/>
      <c r="I122" s="1"/>
    </row>
    <row r="123" ht="15.75" customHeight="1">
      <c r="A123" s="155"/>
      <c r="B123" s="155"/>
      <c r="C123" s="156"/>
      <c r="D123" s="156"/>
      <c r="E123" s="156"/>
      <c r="F123" s="156"/>
      <c r="G123" s="1"/>
      <c r="H123" s="1"/>
      <c r="I123" s="1"/>
    </row>
    <row r="124" ht="15.75" customHeight="1">
      <c r="A124" s="155"/>
      <c r="B124" s="155"/>
      <c r="C124" s="156"/>
      <c r="D124" s="156"/>
      <c r="E124" s="156"/>
      <c r="F124" s="156"/>
      <c r="G124" s="1"/>
      <c r="H124" s="1"/>
      <c r="I124" s="1"/>
    </row>
    <row r="125" ht="15.75" customHeight="1">
      <c r="A125" s="155"/>
      <c r="B125" s="155"/>
      <c r="C125" s="156"/>
      <c r="D125" s="156"/>
      <c r="E125" s="156"/>
      <c r="F125" s="156"/>
      <c r="G125" s="1"/>
      <c r="H125" s="1"/>
      <c r="I125" s="1"/>
    </row>
    <row r="126" ht="15.75" customHeight="1">
      <c r="A126" s="155"/>
      <c r="B126" s="155"/>
      <c r="C126" s="156"/>
      <c r="D126" s="156"/>
      <c r="E126" s="156"/>
      <c r="F126" s="156"/>
      <c r="G126" s="1"/>
      <c r="H126" s="1"/>
      <c r="I126" s="1"/>
    </row>
    <row r="127" ht="15.75" customHeight="1">
      <c r="A127" s="155"/>
      <c r="B127" s="155"/>
      <c r="C127" s="156"/>
      <c r="D127" s="156"/>
      <c r="E127" s="156"/>
      <c r="F127" s="156"/>
      <c r="G127" s="1"/>
      <c r="H127" s="1"/>
      <c r="I127" s="1"/>
    </row>
    <row r="128" ht="15.75" customHeight="1">
      <c r="A128" s="155"/>
      <c r="B128" s="155"/>
      <c r="C128" s="156"/>
      <c r="D128" s="156"/>
      <c r="E128" s="156"/>
      <c r="F128" s="156"/>
      <c r="G128" s="1"/>
      <c r="H128" s="1"/>
      <c r="I128" s="1"/>
    </row>
    <row r="129" ht="15.75" customHeight="1">
      <c r="A129" s="155"/>
      <c r="B129" s="155"/>
      <c r="C129" s="156"/>
      <c r="D129" s="156"/>
      <c r="E129" s="156"/>
      <c r="F129" s="156"/>
      <c r="G129" s="1"/>
      <c r="H129" s="1"/>
      <c r="I129" s="1"/>
    </row>
    <row r="130" ht="15.75" customHeight="1">
      <c r="A130" s="155"/>
      <c r="B130" s="155"/>
      <c r="C130" s="156"/>
      <c r="D130" s="156"/>
      <c r="E130" s="156"/>
      <c r="F130" s="156"/>
      <c r="G130" s="1"/>
      <c r="H130" s="1"/>
      <c r="I130" s="1"/>
    </row>
    <row r="131" ht="15.75" customHeight="1">
      <c r="A131" s="155"/>
      <c r="B131" s="155"/>
      <c r="C131" s="156"/>
      <c r="D131" s="156"/>
      <c r="E131" s="156"/>
      <c r="F131" s="156"/>
      <c r="G131" s="1"/>
      <c r="H131" s="1"/>
      <c r="I131" s="1"/>
    </row>
    <row r="132" ht="15.75" customHeight="1">
      <c r="A132" s="155"/>
      <c r="B132" s="155"/>
      <c r="C132" s="156"/>
      <c r="D132" s="156"/>
      <c r="E132" s="156"/>
      <c r="F132" s="156"/>
      <c r="G132" s="1"/>
      <c r="H132" s="1"/>
      <c r="I132" s="1"/>
    </row>
    <row r="133" ht="15.75" customHeight="1">
      <c r="A133" s="155"/>
      <c r="B133" s="155"/>
      <c r="C133" s="156"/>
      <c r="D133" s="156"/>
      <c r="E133" s="156"/>
      <c r="F133" s="156"/>
      <c r="G133" s="1"/>
      <c r="H133" s="1"/>
      <c r="I133" s="1"/>
    </row>
    <row r="134" ht="15.75" customHeight="1">
      <c r="A134" s="155"/>
      <c r="B134" s="155"/>
      <c r="C134" s="156"/>
      <c r="D134" s="156"/>
      <c r="E134" s="156"/>
      <c r="F134" s="156"/>
      <c r="G134" s="1"/>
      <c r="H134" s="1"/>
      <c r="I134" s="1"/>
    </row>
    <row r="135" ht="15.75" customHeight="1">
      <c r="A135" s="155"/>
      <c r="B135" s="155"/>
      <c r="C135" s="156"/>
      <c r="D135" s="156"/>
      <c r="E135" s="156"/>
      <c r="F135" s="156"/>
      <c r="G135" s="1"/>
      <c r="H135" s="1"/>
      <c r="I135" s="1"/>
    </row>
    <row r="136" ht="15.75" customHeight="1">
      <c r="A136" s="155"/>
      <c r="B136" s="155"/>
      <c r="C136" s="156"/>
      <c r="D136" s="156"/>
      <c r="E136" s="156"/>
      <c r="F136" s="156"/>
      <c r="G136" s="1"/>
      <c r="H136" s="1"/>
      <c r="I136" s="1"/>
    </row>
    <row r="137" ht="15.75" customHeight="1">
      <c r="A137" s="155"/>
      <c r="B137" s="155"/>
      <c r="C137" s="156"/>
      <c r="D137" s="156"/>
      <c r="E137" s="156"/>
      <c r="F137" s="156"/>
      <c r="G137" s="1"/>
      <c r="H137" s="1"/>
      <c r="I137" s="1"/>
    </row>
    <row r="138" ht="15.75" customHeight="1">
      <c r="A138" s="155"/>
      <c r="B138" s="155"/>
      <c r="C138" s="156"/>
      <c r="D138" s="156"/>
      <c r="E138" s="156"/>
      <c r="F138" s="156"/>
      <c r="G138" s="1"/>
      <c r="H138" s="1"/>
      <c r="I138" s="1"/>
    </row>
    <row r="139" ht="15.75" customHeight="1">
      <c r="A139" s="155"/>
      <c r="B139" s="155"/>
      <c r="C139" s="156"/>
      <c r="D139" s="156"/>
      <c r="E139" s="156"/>
      <c r="F139" s="156"/>
      <c r="G139" s="1"/>
      <c r="H139" s="1"/>
      <c r="I139" s="1"/>
    </row>
    <row r="140" ht="15.75" customHeight="1">
      <c r="A140" s="155"/>
      <c r="B140" s="155"/>
      <c r="C140" s="156"/>
      <c r="D140" s="156"/>
      <c r="E140" s="156"/>
      <c r="F140" s="156"/>
      <c r="G140" s="1"/>
      <c r="H140" s="1"/>
      <c r="I140" s="1"/>
    </row>
    <row r="141" ht="15.75" customHeight="1">
      <c r="A141" s="155"/>
      <c r="B141" s="155"/>
      <c r="C141" s="156"/>
      <c r="D141" s="156"/>
      <c r="E141" s="156"/>
      <c r="F141" s="156"/>
      <c r="G141" s="1"/>
      <c r="H141" s="1"/>
      <c r="I141" s="1"/>
    </row>
    <row r="142" ht="15.75" customHeight="1">
      <c r="A142" s="155"/>
      <c r="B142" s="155"/>
      <c r="C142" s="156"/>
      <c r="D142" s="156"/>
      <c r="E142" s="156"/>
      <c r="F142" s="156"/>
      <c r="G142" s="1"/>
      <c r="H142" s="1"/>
      <c r="I142" s="1"/>
    </row>
    <row r="143" ht="15.75" customHeight="1">
      <c r="A143" s="155"/>
      <c r="B143" s="155"/>
      <c r="C143" s="156"/>
      <c r="D143" s="156"/>
      <c r="E143" s="156"/>
      <c r="F143" s="156"/>
      <c r="G143" s="1"/>
      <c r="H143" s="1"/>
      <c r="I143" s="1"/>
    </row>
    <row r="144" ht="15.75" customHeight="1">
      <c r="A144" s="155"/>
      <c r="B144" s="155"/>
      <c r="C144" s="156"/>
      <c r="D144" s="156"/>
      <c r="E144" s="156"/>
      <c r="F144" s="156"/>
      <c r="G144" s="1"/>
      <c r="H144" s="1"/>
      <c r="I144" s="1"/>
    </row>
    <row r="145" ht="15.75" customHeight="1">
      <c r="A145" s="155"/>
      <c r="B145" s="155"/>
      <c r="C145" s="156"/>
      <c r="D145" s="156"/>
      <c r="E145" s="156"/>
      <c r="F145" s="156"/>
      <c r="G145" s="1"/>
      <c r="H145" s="1"/>
      <c r="I145" s="1"/>
    </row>
    <row r="146" ht="15.75" customHeight="1">
      <c r="A146" s="155"/>
      <c r="B146" s="155"/>
      <c r="C146" s="156"/>
      <c r="D146" s="156"/>
      <c r="E146" s="156"/>
      <c r="F146" s="156"/>
      <c r="G146" s="1"/>
      <c r="H146" s="1"/>
      <c r="I146" s="1"/>
    </row>
    <row r="147" ht="15.75" customHeight="1">
      <c r="A147" s="155"/>
      <c r="B147" s="155"/>
      <c r="C147" s="156"/>
      <c r="D147" s="156"/>
      <c r="E147" s="156"/>
      <c r="F147" s="156"/>
      <c r="G147" s="1"/>
      <c r="H147" s="1"/>
      <c r="I147" s="1"/>
    </row>
    <row r="148" ht="15.75" customHeight="1">
      <c r="A148" s="155"/>
      <c r="B148" s="155"/>
      <c r="C148" s="156"/>
      <c r="D148" s="156"/>
      <c r="E148" s="156"/>
      <c r="F148" s="156"/>
      <c r="G148" s="1"/>
      <c r="H148" s="1"/>
      <c r="I148" s="1"/>
    </row>
    <row r="149" ht="15.75" customHeight="1">
      <c r="A149" s="155"/>
      <c r="B149" s="155"/>
      <c r="C149" s="156"/>
      <c r="D149" s="156"/>
      <c r="E149" s="156"/>
      <c r="F149" s="156"/>
      <c r="G149" s="1"/>
      <c r="H149" s="1"/>
      <c r="I149" s="1"/>
    </row>
    <row r="150" ht="15.75" customHeight="1">
      <c r="A150" s="155"/>
      <c r="B150" s="155"/>
      <c r="C150" s="156"/>
      <c r="D150" s="156"/>
      <c r="E150" s="156"/>
      <c r="F150" s="156"/>
      <c r="G150" s="1"/>
      <c r="H150" s="1"/>
      <c r="I150" s="1"/>
    </row>
    <row r="151" ht="15.75" customHeight="1">
      <c r="A151" s="155"/>
      <c r="B151" s="155"/>
      <c r="C151" s="156"/>
      <c r="D151" s="156"/>
      <c r="E151" s="156"/>
      <c r="F151" s="156"/>
      <c r="G151" s="1"/>
      <c r="H151" s="1"/>
      <c r="I151" s="1"/>
    </row>
    <row r="152" ht="15.75" customHeight="1">
      <c r="A152" s="155"/>
      <c r="B152" s="155"/>
      <c r="C152" s="156"/>
      <c r="D152" s="156"/>
      <c r="E152" s="156"/>
      <c r="F152" s="156"/>
      <c r="G152" s="1"/>
      <c r="H152" s="1"/>
      <c r="I152" s="1"/>
    </row>
    <row r="153" ht="15.75" customHeight="1">
      <c r="A153" s="155"/>
      <c r="B153" s="155"/>
      <c r="C153" s="156"/>
      <c r="D153" s="156"/>
      <c r="E153" s="156"/>
      <c r="F153" s="156"/>
      <c r="G153" s="1"/>
      <c r="H153" s="1"/>
      <c r="I153" s="1"/>
    </row>
    <row r="154" ht="15.75" customHeight="1">
      <c r="A154" s="155"/>
      <c r="B154" s="155"/>
      <c r="C154" s="156"/>
      <c r="D154" s="156"/>
      <c r="E154" s="156"/>
      <c r="F154" s="156"/>
      <c r="G154" s="1"/>
      <c r="H154" s="1"/>
      <c r="I154" s="1"/>
    </row>
    <row r="155" ht="15.75" customHeight="1">
      <c r="A155" s="155"/>
      <c r="B155" s="155"/>
      <c r="C155" s="156"/>
      <c r="D155" s="156"/>
      <c r="E155" s="156"/>
      <c r="F155" s="156"/>
      <c r="G155" s="1"/>
      <c r="H155" s="1"/>
      <c r="I155" s="1"/>
    </row>
    <row r="156" ht="15.75" customHeight="1">
      <c r="A156" s="155"/>
      <c r="B156" s="155"/>
      <c r="C156" s="156"/>
      <c r="D156" s="156"/>
      <c r="E156" s="156"/>
      <c r="F156" s="156"/>
      <c r="G156" s="1"/>
      <c r="H156" s="1"/>
      <c r="I156" s="1"/>
    </row>
    <row r="157" ht="15.75" customHeight="1">
      <c r="A157" s="155"/>
      <c r="B157" s="155"/>
      <c r="C157" s="156"/>
      <c r="D157" s="156"/>
      <c r="E157" s="156"/>
      <c r="F157" s="156"/>
      <c r="G157" s="1"/>
      <c r="H157" s="1"/>
      <c r="I157" s="1"/>
    </row>
    <row r="158" ht="15.75" customHeight="1">
      <c r="A158" s="155"/>
      <c r="B158" s="155"/>
      <c r="C158" s="156"/>
      <c r="D158" s="156"/>
      <c r="E158" s="156"/>
      <c r="F158" s="156"/>
      <c r="G158" s="1"/>
      <c r="H158" s="1"/>
      <c r="I158" s="1"/>
    </row>
    <row r="159" ht="15.75" customHeight="1">
      <c r="A159" s="155"/>
      <c r="B159" s="155"/>
      <c r="C159" s="156"/>
      <c r="D159" s="156"/>
      <c r="E159" s="156"/>
      <c r="F159" s="156"/>
      <c r="G159" s="1"/>
      <c r="H159" s="1"/>
      <c r="I159" s="1"/>
    </row>
    <row r="160" ht="15.75" customHeight="1">
      <c r="A160" s="155"/>
      <c r="B160" s="155"/>
      <c r="C160" s="156"/>
      <c r="D160" s="156"/>
      <c r="E160" s="156"/>
      <c r="F160" s="156"/>
      <c r="G160" s="1"/>
      <c r="H160" s="1"/>
      <c r="I160" s="1"/>
    </row>
    <row r="161" ht="15.75" customHeight="1">
      <c r="A161" s="155"/>
      <c r="B161" s="155"/>
      <c r="C161" s="156"/>
      <c r="D161" s="156"/>
      <c r="E161" s="156"/>
      <c r="F161" s="156"/>
      <c r="G161" s="1"/>
      <c r="H161" s="1"/>
      <c r="I161" s="1"/>
    </row>
    <row r="162" ht="15.75" customHeight="1">
      <c r="A162" s="155"/>
      <c r="B162" s="155"/>
      <c r="C162" s="156"/>
      <c r="D162" s="156"/>
      <c r="E162" s="156"/>
      <c r="F162" s="156"/>
      <c r="G162" s="1"/>
      <c r="H162" s="1"/>
      <c r="I162" s="1"/>
    </row>
    <row r="163" ht="15.75" customHeight="1">
      <c r="A163" s="155"/>
      <c r="B163" s="155"/>
      <c r="C163" s="156"/>
      <c r="D163" s="156"/>
      <c r="E163" s="156"/>
      <c r="F163" s="156"/>
      <c r="G163" s="1"/>
      <c r="H163" s="1"/>
      <c r="I163" s="1"/>
    </row>
    <row r="164" ht="15.75" customHeight="1">
      <c r="A164" s="155"/>
      <c r="B164" s="155"/>
      <c r="C164" s="156"/>
      <c r="D164" s="156"/>
      <c r="E164" s="156"/>
      <c r="F164" s="156"/>
      <c r="G164" s="1"/>
      <c r="H164" s="1"/>
      <c r="I164" s="1"/>
    </row>
    <row r="165" ht="15.75" customHeight="1">
      <c r="A165" s="155"/>
      <c r="B165" s="155"/>
      <c r="C165" s="156"/>
      <c r="D165" s="156"/>
      <c r="E165" s="156"/>
      <c r="F165" s="156"/>
      <c r="G165" s="1"/>
      <c r="H165" s="1"/>
      <c r="I165" s="1"/>
    </row>
    <row r="166" ht="15.75" customHeight="1">
      <c r="A166" s="155"/>
      <c r="B166" s="155"/>
      <c r="C166" s="156"/>
      <c r="D166" s="156"/>
      <c r="E166" s="156"/>
      <c r="F166" s="156"/>
      <c r="G166" s="1"/>
      <c r="H166" s="1"/>
      <c r="I166" s="1"/>
    </row>
    <row r="167" ht="15.75" customHeight="1">
      <c r="A167" s="155"/>
      <c r="B167" s="155"/>
      <c r="C167" s="156"/>
      <c r="D167" s="156"/>
      <c r="E167" s="156"/>
      <c r="F167" s="156"/>
      <c r="G167" s="1"/>
      <c r="H167" s="1"/>
      <c r="I167" s="1"/>
    </row>
    <row r="168" ht="15.75" customHeight="1">
      <c r="A168" s="155"/>
      <c r="B168" s="155"/>
      <c r="C168" s="156"/>
      <c r="D168" s="156"/>
      <c r="E168" s="156"/>
      <c r="F168" s="156"/>
      <c r="G168" s="1"/>
      <c r="H168" s="1"/>
      <c r="I168" s="1"/>
    </row>
    <row r="169" ht="15.75" customHeight="1">
      <c r="A169" s="155"/>
      <c r="B169" s="155"/>
      <c r="C169" s="156"/>
      <c r="D169" s="156"/>
      <c r="E169" s="156"/>
      <c r="F169" s="156"/>
      <c r="G169" s="1"/>
      <c r="H169" s="1"/>
      <c r="I169" s="1"/>
    </row>
    <row r="170" ht="15.75" customHeight="1">
      <c r="A170" s="155"/>
      <c r="B170" s="155"/>
      <c r="C170" s="156"/>
      <c r="D170" s="156"/>
      <c r="E170" s="156"/>
      <c r="F170" s="156"/>
      <c r="G170" s="1"/>
      <c r="H170" s="1"/>
      <c r="I170" s="1"/>
    </row>
    <row r="171" ht="15.75" customHeight="1">
      <c r="A171" s="155"/>
      <c r="B171" s="155"/>
      <c r="C171" s="156"/>
      <c r="D171" s="156"/>
      <c r="E171" s="156"/>
      <c r="F171" s="156"/>
      <c r="G171" s="1"/>
      <c r="H171" s="1"/>
      <c r="I171" s="1"/>
    </row>
    <row r="172" ht="15.75" customHeight="1">
      <c r="A172" s="155"/>
      <c r="B172" s="155"/>
      <c r="C172" s="156"/>
      <c r="D172" s="156"/>
      <c r="E172" s="156"/>
      <c r="F172" s="156"/>
      <c r="G172" s="1"/>
      <c r="H172" s="1"/>
      <c r="I172" s="1"/>
    </row>
    <row r="173" ht="15.75" customHeight="1">
      <c r="A173" s="155"/>
      <c r="B173" s="155"/>
      <c r="C173" s="156"/>
      <c r="D173" s="156"/>
      <c r="E173" s="156"/>
      <c r="F173" s="156"/>
      <c r="G173" s="1"/>
      <c r="H173" s="1"/>
      <c r="I173" s="1"/>
    </row>
    <row r="174" ht="15.75" customHeight="1">
      <c r="A174" s="155"/>
      <c r="B174" s="155"/>
      <c r="C174" s="156"/>
      <c r="D174" s="156"/>
      <c r="E174" s="156"/>
      <c r="F174" s="156"/>
      <c r="G174" s="1"/>
      <c r="H174" s="1"/>
      <c r="I174" s="1"/>
    </row>
    <row r="175" ht="15.75" customHeight="1">
      <c r="A175" s="155"/>
      <c r="B175" s="155"/>
      <c r="C175" s="156"/>
      <c r="D175" s="156"/>
      <c r="E175" s="156"/>
      <c r="F175" s="156"/>
      <c r="G175" s="1"/>
      <c r="H175" s="1"/>
      <c r="I175" s="1"/>
    </row>
    <row r="176" ht="15.75" customHeight="1">
      <c r="A176" s="155"/>
      <c r="B176" s="155"/>
      <c r="C176" s="156"/>
      <c r="D176" s="156"/>
      <c r="E176" s="156"/>
      <c r="F176" s="156"/>
      <c r="G176" s="1"/>
      <c r="H176" s="1"/>
      <c r="I176" s="1"/>
    </row>
    <row r="177" ht="15.75" customHeight="1">
      <c r="A177" s="155"/>
      <c r="B177" s="155"/>
      <c r="C177" s="156"/>
      <c r="D177" s="156"/>
      <c r="E177" s="156"/>
      <c r="F177" s="156"/>
      <c r="G177" s="1"/>
      <c r="H177" s="1"/>
      <c r="I177" s="1"/>
    </row>
    <row r="178" ht="15.75" customHeight="1">
      <c r="A178" s="155"/>
      <c r="B178" s="155"/>
      <c r="C178" s="156"/>
      <c r="D178" s="156"/>
      <c r="E178" s="156"/>
      <c r="F178" s="156"/>
      <c r="G178" s="1"/>
      <c r="H178" s="1"/>
      <c r="I178" s="1"/>
    </row>
    <row r="179" ht="15.75" customHeight="1">
      <c r="A179" s="155"/>
      <c r="B179" s="155"/>
      <c r="C179" s="156"/>
      <c r="D179" s="156"/>
      <c r="E179" s="156"/>
      <c r="F179" s="156"/>
      <c r="G179" s="1"/>
      <c r="H179" s="1"/>
      <c r="I179" s="1"/>
    </row>
    <row r="180" ht="15.75" customHeight="1">
      <c r="A180" s="155"/>
      <c r="B180" s="155"/>
      <c r="C180" s="156"/>
      <c r="D180" s="156"/>
      <c r="E180" s="156"/>
      <c r="F180" s="156"/>
      <c r="G180" s="1"/>
      <c r="H180" s="1"/>
      <c r="I180" s="1"/>
    </row>
    <row r="181" ht="15.75" customHeight="1">
      <c r="A181" s="155"/>
      <c r="B181" s="155"/>
      <c r="C181" s="156"/>
      <c r="D181" s="156"/>
      <c r="E181" s="156"/>
      <c r="F181" s="156"/>
      <c r="G181" s="1"/>
      <c r="H181" s="1"/>
      <c r="I181" s="1"/>
    </row>
    <row r="182" ht="15.75" customHeight="1">
      <c r="A182" s="155"/>
      <c r="B182" s="155"/>
      <c r="C182" s="156"/>
      <c r="D182" s="156"/>
      <c r="E182" s="156"/>
      <c r="F182" s="156"/>
      <c r="G182" s="1"/>
      <c r="H182" s="1"/>
      <c r="I182" s="1"/>
    </row>
    <row r="183" ht="15.75" customHeight="1">
      <c r="A183" s="155"/>
      <c r="B183" s="155"/>
      <c r="C183" s="156"/>
      <c r="D183" s="156"/>
      <c r="E183" s="156"/>
      <c r="F183" s="156"/>
      <c r="G183" s="1"/>
      <c r="H183" s="1"/>
      <c r="I183" s="1"/>
    </row>
    <row r="184" ht="15.75" customHeight="1">
      <c r="A184" s="155"/>
      <c r="B184" s="155"/>
      <c r="C184" s="156"/>
      <c r="D184" s="156"/>
      <c r="E184" s="156"/>
      <c r="F184" s="156"/>
      <c r="G184" s="1"/>
      <c r="H184" s="1"/>
      <c r="I184" s="1"/>
    </row>
    <row r="185" ht="15.75" customHeight="1">
      <c r="A185" s="155"/>
      <c r="B185" s="155"/>
      <c r="C185" s="156"/>
      <c r="D185" s="156"/>
      <c r="E185" s="156"/>
      <c r="F185" s="156"/>
      <c r="G185" s="1"/>
      <c r="H185" s="1"/>
      <c r="I185" s="1"/>
    </row>
    <row r="186" ht="15.75" customHeight="1">
      <c r="A186" s="155"/>
      <c r="B186" s="155"/>
      <c r="C186" s="156"/>
      <c r="D186" s="156"/>
      <c r="E186" s="156"/>
      <c r="F186" s="156"/>
      <c r="G186" s="1"/>
      <c r="H186" s="1"/>
      <c r="I186" s="1"/>
    </row>
    <row r="187" ht="15.75" customHeight="1">
      <c r="A187" s="155"/>
      <c r="B187" s="155"/>
      <c r="C187" s="156"/>
      <c r="D187" s="156"/>
      <c r="E187" s="156"/>
      <c r="F187" s="156"/>
      <c r="G187" s="1"/>
      <c r="H187" s="1"/>
      <c r="I187" s="1"/>
    </row>
    <row r="188" ht="15.75" customHeight="1">
      <c r="A188" s="155"/>
      <c r="B188" s="155"/>
      <c r="C188" s="156"/>
      <c r="D188" s="156"/>
      <c r="E188" s="156"/>
      <c r="F188" s="156"/>
      <c r="G188" s="1"/>
      <c r="H188" s="1"/>
      <c r="I188" s="1"/>
    </row>
    <row r="189" ht="15.75" customHeight="1">
      <c r="A189" s="155"/>
      <c r="B189" s="155"/>
      <c r="C189" s="156"/>
      <c r="D189" s="156"/>
      <c r="E189" s="156"/>
      <c r="F189" s="156"/>
      <c r="G189" s="1"/>
      <c r="H189" s="1"/>
      <c r="I189" s="1"/>
    </row>
    <row r="190" ht="15.75" customHeight="1">
      <c r="A190" s="155"/>
      <c r="B190" s="155"/>
      <c r="C190" s="156"/>
      <c r="D190" s="156"/>
      <c r="E190" s="156"/>
      <c r="F190" s="156"/>
      <c r="G190" s="1"/>
      <c r="H190" s="1"/>
      <c r="I190" s="1"/>
    </row>
    <row r="191" ht="15.75" customHeight="1">
      <c r="A191" s="155"/>
      <c r="B191" s="155"/>
      <c r="C191" s="156"/>
      <c r="D191" s="156"/>
      <c r="E191" s="156"/>
      <c r="F191" s="156"/>
      <c r="G191" s="1"/>
      <c r="H191" s="1"/>
      <c r="I191" s="1"/>
    </row>
    <row r="192" ht="15.75" customHeight="1">
      <c r="A192" s="155"/>
      <c r="B192" s="155"/>
      <c r="C192" s="156"/>
      <c r="D192" s="156"/>
      <c r="E192" s="156"/>
      <c r="F192" s="156"/>
      <c r="G192" s="1"/>
      <c r="H192" s="1"/>
      <c r="I192" s="1"/>
    </row>
    <row r="193" ht="15.75" customHeight="1">
      <c r="A193" s="155"/>
      <c r="B193" s="155"/>
      <c r="C193" s="156"/>
      <c r="D193" s="156"/>
      <c r="E193" s="156"/>
      <c r="F193" s="156"/>
      <c r="G193" s="1"/>
      <c r="H193" s="1"/>
      <c r="I193" s="1"/>
    </row>
    <row r="194" ht="15.75" customHeight="1">
      <c r="A194" s="155"/>
      <c r="B194" s="155"/>
      <c r="C194" s="156"/>
      <c r="D194" s="156"/>
      <c r="E194" s="156"/>
      <c r="F194" s="156"/>
      <c r="G194" s="1"/>
      <c r="H194" s="1"/>
      <c r="I194" s="1"/>
    </row>
    <row r="195" ht="15.75" customHeight="1">
      <c r="A195" s="155"/>
      <c r="B195" s="155"/>
      <c r="C195" s="156"/>
      <c r="D195" s="156"/>
      <c r="E195" s="156"/>
      <c r="F195" s="156"/>
      <c r="G195" s="1"/>
      <c r="H195" s="1"/>
      <c r="I195" s="1"/>
    </row>
    <row r="196" ht="15.75" customHeight="1">
      <c r="A196" s="155"/>
      <c r="B196" s="155"/>
      <c r="C196" s="156"/>
      <c r="D196" s="156"/>
      <c r="E196" s="156"/>
      <c r="F196" s="156"/>
      <c r="G196" s="1"/>
      <c r="H196" s="1"/>
      <c r="I196" s="1"/>
    </row>
    <row r="197" ht="15.75" customHeight="1">
      <c r="A197" s="155"/>
      <c r="B197" s="155"/>
      <c r="C197" s="156"/>
      <c r="D197" s="156"/>
      <c r="E197" s="156"/>
      <c r="F197" s="156"/>
      <c r="G197" s="1"/>
      <c r="H197" s="1"/>
      <c r="I197" s="1"/>
    </row>
    <row r="198" ht="15.75" customHeight="1">
      <c r="A198" s="155"/>
      <c r="B198" s="155"/>
      <c r="C198" s="156"/>
      <c r="D198" s="156"/>
      <c r="E198" s="156"/>
      <c r="F198" s="156"/>
      <c r="G198" s="1"/>
      <c r="H198" s="1"/>
      <c r="I198" s="1"/>
    </row>
    <row r="199" ht="15.75" customHeight="1">
      <c r="A199" s="155"/>
      <c r="B199" s="155"/>
      <c r="C199" s="156"/>
      <c r="D199" s="156"/>
      <c r="E199" s="156"/>
      <c r="F199" s="156"/>
      <c r="G199" s="1"/>
      <c r="H199" s="1"/>
      <c r="I199" s="1"/>
    </row>
    <row r="200" ht="15.75" customHeight="1">
      <c r="A200" s="155"/>
      <c r="B200" s="155"/>
      <c r="C200" s="156"/>
      <c r="D200" s="156"/>
      <c r="E200" s="156"/>
      <c r="F200" s="156"/>
      <c r="G200" s="1"/>
      <c r="H200" s="1"/>
      <c r="I200" s="1"/>
    </row>
    <row r="201" ht="15.75" customHeight="1">
      <c r="A201" s="155"/>
      <c r="B201" s="155"/>
      <c r="C201" s="156"/>
      <c r="D201" s="156"/>
      <c r="E201" s="156"/>
      <c r="F201" s="156"/>
      <c r="G201" s="1"/>
      <c r="H201" s="1"/>
      <c r="I201" s="1"/>
    </row>
    <row r="202" ht="15.75" customHeight="1">
      <c r="A202" s="155"/>
      <c r="B202" s="155"/>
      <c r="C202" s="156"/>
      <c r="D202" s="156"/>
      <c r="E202" s="156"/>
      <c r="F202" s="156"/>
      <c r="G202" s="1"/>
      <c r="H202" s="1"/>
      <c r="I202" s="1"/>
    </row>
    <row r="203" ht="15.75" customHeight="1">
      <c r="A203" s="155"/>
      <c r="B203" s="155"/>
      <c r="C203" s="156"/>
      <c r="D203" s="156"/>
      <c r="E203" s="156"/>
      <c r="F203" s="156"/>
      <c r="G203" s="1"/>
      <c r="H203" s="1"/>
      <c r="I203" s="1"/>
    </row>
    <row r="204" ht="15.75" customHeight="1">
      <c r="A204" s="155"/>
      <c r="B204" s="155"/>
      <c r="C204" s="156"/>
      <c r="D204" s="156"/>
      <c r="E204" s="156"/>
      <c r="F204" s="156"/>
      <c r="G204" s="1"/>
      <c r="H204" s="1"/>
      <c r="I204" s="1"/>
    </row>
    <row r="205" ht="15.75" customHeight="1">
      <c r="A205" s="155"/>
      <c r="B205" s="155"/>
      <c r="C205" s="156"/>
      <c r="D205" s="156"/>
      <c r="E205" s="156"/>
      <c r="F205" s="156"/>
      <c r="G205" s="1"/>
      <c r="H205" s="1"/>
      <c r="I205" s="1"/>
    </row>
    <row r="206" ht="15.75" customHeight="1">
      <c r="A206" s="155"/>
      <c r="B206" s="155"/>
      <c r="C206" s="156"/>
      <c r="D206" s="156"/>
      <c r="E206" s="156"/>
      <c r="F206" s="156"/>
      <c r="G206" s="1"/>
      <c r="H206" s="1"/>
      <c r="I206" s="1"/>
    </row>
    <row r="207" ht="15.75" customHeight="1">
      <c r="A207" s="155"/>
      <c r="B207" s="155"/>
      <c r="C207" s="156"/>
      <c r="D207" s="156"/>
      <c r="E207" s="156"/>
      <c r="F207" s="156"/>
      <c r="G207" s="1"/>
      <c r="H207" s="1"/>
      <c r="I207" s="1"/>
    </row>
    <row r="208" ht="15.75" customHeight="1">
      <c r="A208" s="155"/>
      <c r="B208" s="155"/>
      <c r="C208" s="156"/>
      <c r="D208" s="156"/>
      <c r="E208" s="156"/>
      <c r="F208" s="156"/>
      <c r="G208" s="1"/>
      <c r="H208" s="1"/>
      <c r="I208" s="1"/>
    </row>
    <row r="209" ht="15.75" customHeight="1">
      <c r="A209" s="155"/>
      <c r="B209" s="155"/>
      <c r="C209" s="156"/>
      <c r="D209" s="156"/>
      <c r="E209" s="156"/>
      <c r="F209" s="156"/>
      <c r="G209" s="1"/>
      <c r="H209" s="1"/>
      <c r="I209" s="1"/>
    </row>
    <row r="210" ht="15.75" customHeight="1">
      <c r="A210" s="155"/>
      <c r="B210" s="155"/>
      <c r="C210" s="156"/>
      <c r="D210" s="156"/>
      <c r="E210" s="156"/>
      <c r="F210" s="156"/>
      <c r="G210" s="1"/>
      <c r="H210" s="1"/>
      <c r="I210" s="1"/>
    </row>
    <row r="211" ht="15.75" customHeight="1">
      <c r="A211" s="155"/>
      <c r="B211" s="155"/>
      <c r="C211" s="156"/>
      <c r="D211" s="156"/>
      <c r="E211" s="156"/>
      <c r="F211" s="156"/>
      <c r="G211" s="1"/>
      <c r="H211" s="1"/>
      <c r="I211" s="1"/>
    </row>
    <row r="212" ht="15.75" customHeight="1">
      <c r="A212" s="155"/>
      <c r="B212" s="155"/>
      <c r="C212" s="156"/>
      <c r="D212" s="156"/>
      <c r="E212" s="156"/>
      <c r="F212" s="156"/>
      <c r="G212" s="1"/>
      <c r="H212" s="1"/>
      <c r="I212" s="1"/>
    </row>
    <row r="213" ht="15.75" customHeight="1">
      <c r="A213" s="155"/>
      <c r="B213" s="155"/>
      <c r="C213" s="156"/>
      <c r="D213" s="156"/>
      <c r="E213" s="156"/>
      <c r="F213" s="156"/>
      <c r="G213" s="1"/>
      <c r="H213" s="1"/>
      <c r="I213" s="1"/>
    </row>
    <row r="214" ht="15.75" customHeight="1">
      <c r="A214" s="155"/>
      <c r="B214" s="155"/>
      <c r="C214" s="156"/>
      <c r="D214" s="156"/>
      <c r="E214" s="156"/>
      <c r="F214" s="156"/>
      <c r="G214" s="1"/>
      <c r="H214" s="1"/>
      <c r="I214" s="1"/>
    </row>
    <row r="215" ht="15.75" customHeight="1">
      <c r="A215" s="155"/>
      <c r="B215" s="155"/>
      <c r="C215" s="156"/>
      <c r="D215" s="156"/>
      <c r="E215" s="156"/>
      <c r="F215" s="156"/>
      <c r="G215" s="1"/>
      <c r="H215" s="1"/>
      <c r="I215" s="1"/>
    </row>
    <row r="216" ht="15.75" customHeight="1">
      <c r="A216" s="155"/>
      <c r="B216" s="155"/>
      <c r="C216" s="156"/>
      <c r="D216" s="156"/>
      <c r="E216" s="156"/>
      <c r="F216" s="156"/>
      <c r="G216" s="1"/>
      <c r="H216" s="1"/>
      <c r="I216" s="1"/>
    </row>
    <row r="217" ht="15.75" customHeight="1">
      <c r="A217" s="155"/>
      <c r="B217" s="155"/>
      <c r="C217" s="156"/>
      <c r="D217" s="156"/>
      <c r="E217" s="156"/>
      <c r="F217" s="156"/>
      <c r="G217" s="1"/>
      <c r="H217" s="1"/>
      <c r="I217" s="1"/>
    </row>
    <row r="218" ht="15.75" customHeight="1">
      <c r="A218" s="155"/>
      <c r="B218" s="155"/>
      <c r="C218" s="156"/>
      <c r="D218" s="156"/>
      <c r="E218" s="156"/>
      <c r="F218" s="156"/>
      <c r="G218" s="1"/>
      <c r="H218" s="1"/>
      <c r="I218" s="1"/>
    </row>
    <row r="219" ht="15.75" customHeight="1">
      <c r="A219" s="155"/>
      <c r="B219" s="155"/>
      <c r="C219" s="156"/>
      <c r="D219" s="156"/>
      <c r="E219" s="156"/>
      <c r="F219" s="156"/>
      <c r="G219" s="1"/>
      <c r="H219" s="1"/>
      <c r="I219" s="1"/>
    </row>
    <row r="220" ht="15.75" customHeight="1">
      <c r="A220" s="155"/>
      <c r="B220" s="155"/>
      <c r="C220" s="156"/>
      <c r="D220" s="156"/>
      <c r="E220" s="156"/>
      <c r="F220" s="156"/>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3.0"/>
    <col customWidth="1" min="7" max="7" width="13.71"/>
    <col customWidth="1" min="8" max="24" width="8.0"/>
  </cols>
  <sheetData>
    <row r="1">
      <c r="A1" s="155"/>
      <c r="B1" s="155"/>
      <c r="C1" s="156"/>
      <c r="D1" s="156"/>
      <c r="E1" s="156"/>
      <c r="F1" s="1"/>
      <c r="G1" s="1"/>
    </row>
    <row r="2" ht="15.75" customHeight="1">
      <c r="A2" s="157" t="s">
        <v>5993</v>
      </c>
      <c r="B2" s="57"/>
      <c r="C2" s="57"/>
      <c r="D2" s="57"/>
      <c r="E2" s="58"/>
      <c r="F2" s="755"/>
      <c r="G2" s="755"/>
      <c r="H2" s="17"/>
      <c r="I2" s="17"/>
      <c r="J2" s="17"/>
      <c r="K2" s="17"/>
      <c r="L2" s="17"/>
      <c r="M2" s="17"/>
      <c r="N2" s="17"/>
      <c r="O2" s="17"/>
      <c r="P2" s="17"/>
      <c r="Q2" s="17"/>
      <c r="R2" s="17"/>
      <c r="S2" s="17"/>
      <c r="T2" s="17"/>
      <c r="U2" s="17"/>
      <c r="V2" s="17"/>
      <c r="W2" s="17"/>
      <c r="X2" s="17"/>
    </row>
    <row r="3" ht="15.75" customHeight="1">
      <c r="A3" s="465"/>
      <c r="B3" s="465"/>
      <c r="C3" s="465"/>
      <c r="D3" s="465"/>
      <c r="E3" s="756"/>
      <c r="F3" s="755"/>
      <c r="G3" s="755"/>
      <c r="H3" s="17"/>
      <c r="I3" s="17"/>
      <c r="J3" s="17"/>
      <c r="K3" s="17"/>
      <c r="L3" s="17"/>
      <c r="M3" s="17"/>
      <c r="N3" s="17"/>
      <c r="O3" s="17"/>
      <c r="P3" s="17"/>
      <c r="Q3" s="17"/>
      <c r="R3" s="17"/>
      <c r="S3" s="17"/>
      <c r="T3" s="17"/>
      <c r="U3" s="17"/>
      <c r="V3" s="17"/>
      <c r="W3" s="17"/>
      <c r="X3" s="17"/>
    </row>
    <row r="4" ht="14.25" customHeight="1">
      <c r="A4" s="183" t="s">
        <v>5994</v>
      </c>
      <c r="B4" s="57"/>
      <c r="C4" s="57"/>
      <c r="D4" s="57"/>
      <c r="E4" s="58"/>
      <c r="F4" s="755"/>
      <c r="G4" s="755"/>
      <c r="H4" s="17"/>
      <c r="I4" s="17"/>
      <c r="J4" s="17"/>
      <c r="K4" s="17"/>
      <c r="L4" s="17"/>
      <c r="M4" s="17"/>
      <c r="N4" s="17"/>
      <c r="O4" s="17"/>
      <c r="P4" s="17"/>
      <c r="Q4" s="17"/>
      <c r="R4" s="17"/>
      <c r="S4" s="17"/>
      <c r="T4" s="17"/>
      <c r="U4" s="17"/>
      <c r="V4" s="17"/>
      <c r="W4" s="17"/>
      <c r="X4" s="17"/>
    </row>
    <row r="5" ht="16.5" customHeight="1">
      <c r="A5" s="456" t="s">
        <v>5995</v>
      </c>
      <c r="B5" s="57"/>
      <c r="C5" s="57"/>
      <c r="D5" s="57"/>
      <c r="E5" s="58"/>
      <c r="F5" s="755"/>
      <c r="G5" s="755"/>
      <c r="H5" s="17"/>
      <c r="I5" s="17"/>
      <c r="J5" s="17"/>
      <c r="K5" s="17"/>
      <c r="L5" s="17"/>
      <c r="M5" s="17"/>
      <c r="N5" s="17"/>
      <c r="O5" s="17"/>
      <c r="P5" s="17"/>
      <c r="Q5" s="17"/>
      <c r="R5" s="17"/>
      <c r="S5" s="17"/>
      <c r="T5" s="17"/>
      <c r="U5" s="17"/>
      <c r="V5" s="17"/>
      <c r="W5" s="17"/>
      <c r="X5" s="17"/>
    </row>
    <row r="6" ht="27.0" customHeight="1">
      <c r="A6" s="757" t="s">
        <v>5996</v>
      </c>
      <c r="B6" s="57"/>
      <c r="C6" s="57"/>
      <c r="D6" s="57"/>
      <c r="E6" s="58"/>
      <c r="F6" s="755"/>
      <c r="G6" s="755"/>
      <c r="H6" s="17"/>
      <c r="I6" s="17"/>
      <c r="J6" s="17"/>
      <c r="K6" s="17"/>
      <c r="L6" s="17"/>
      <c r="M6" s="17"/>
      <c r="N6" s="17"/>
      <c r="O6" s="17"/>
      <c r="P6" s="17"/>
      <c r="Q6" s="17"/>
      <c r="R6" s="17"/>
      <c r="S6" s="17"/>
      <c r="T6" s="17"/>
      <c r="U6" s="17"/>
      <c r="V6" s="17"/>
      <c r="W6" s="17"/>
      <c r="X6" s="17"/>
    </row>
    <row r="7">
      <c r="A7" s="160"/>
      <c r="B7" s="160"/>
      <c r="C7" s="161"/>
      <c r="D7" s="161"/>
      <c r="E7" s="161"/>
      <c r="F7" s="160"/>
      <c r="G7" s="160"/>
      <c r="H7" s="17"/>
      <c r="I7" s="17"/>
      <c r="J7" s="17"/>
      <c r="K7" s="17"/>
      <c r="L7" s="17"/>
      <c r="M7" s="17"/>
      <c r="N7" s="17"/>
      <c r="O7" s="17"/>
      <c r="P7" s="17"/>
      <c r="Q7" s="17"/>
      <c r="R7" s="17"/>
      <c r="S7" s="17"/>
      <c r="T7" s="17"/>
      <c r="U7" s="17"/>
      <c r="V7" s="17"/>
      <c r="W7" s="17"/>
      <c r="X7" s="17"/>
    </row>
    <row r="8" ht="61.5" customHeight="1">
      <c r="A8" s="758" t="s">
        <v>3670</v>
      </c>
      <c r="B8" s="759" t="s">
        <v>8</v>
      </c>
      <c r="C8" s="758" t="s">
        <v>5997</v>
      </c>
      <c r="D8" s="758" t="s">
        <v>150</v>
      </c>
      <c r="E8" s="758" t="s">
        <v>154</v>
      </c>
      <c r="F8" s="479" t="s">
        <v>155</v>
      </c>
      <c r="H8" s="17"/>
      <c r="I8" s="17"/>
      <c r="J8" s="17"/>
      <c r="K8" s="17"/>
      <c r="L8" s="17"/>
      <c r="M8" s="17"/>
      <c r="N8" s="17"/>
      <c r="O8" s="17"/>
      <c r="P8" s="17"/>
      <c r="Q8" s="17"/>
      <c r="R8" s="17"/>
      <c r="S8" s="17"/>
      <c r="T8" s="17"/>
      <c r="U8" s="17"/>
      <c r="V8" s="17"/>
      <c r="W8" s="17"/>
      <c r="X8" s="17"/>
    </row>
    <row r="9" ht="11.25" customHeight="1">
      <c r="A9" s="354" t="s">
        <v>51</v>
      </c>
      <c r="B9" s="172" t="s">
        <v>52</v>
      </c>
      <c r="C9" s="172">
        <v>9.0</v>
      </c>
      <c r="D9" s="445">
        <v>252.0</v>
      </c>
      <c r="E9" s="509">
        <v>252.0</v>
      </c>
      <c r="F9" s="354" t="s">
        <v>51</v>
      </c>
      <c r="G9" s="166"/>
      <c r="H9" s="166"/>
      <c r="I9" s="166"/>
      <c r="J9" s="166"/>
      <c r="K9" s="166"/>
      <c r="L9" s="166"/>
      <c r="M9" s="166"/>
      <c r="N9" s="166"/>
      <c r="O9" s="166"/>
      <c r="P9" s="166"/>
      <c r="Q9" s="166"/>
      <c r="R9" s="166"/>
      <c r="S9" s="166"/>
      <c r="T9" s="166"/>
      <c r="U9" s="166"/>
      <c r="V9" s="166"/>
      <c r="W9" s="166"/>
      <c r="X9" s="166"/>
      <c r="Y9" s="166"/>
      <c r="Z9" s="166"/>
    </row>
    <row r="10" ht="11.25" customHeight="1">
      <c r="A10" s="354" t="s">
        <v>183</v>
      </c>
      <c r="B10" s="172" t="s">
        <v>52</v>
      </c>
      <c r="C10" s="172">
        <v>12.0</v>
      </c>
      <c r="D10" s="445">
        <v>336.0</v>
      </c>
      <c r="E10" s="509">
        <v>336.0</v>
      </c>
      <c r="F10" s="354" t="s">
        <v>183</v>
      </c>
      <c r="G10" s="166"/>
      <c r="H10" s="166"/>
      <c r="I10" s="166"/>
      <c r="J10" s="166"/>
      <c r="K10" s="166"/>
      <c r="L10" s="166"/>
      <c r="M10" s="166"/>
      <c r="N10" s="166"/>
      <c r="O10" s="166"/>
      <c r="P10" s="166"/>
      <c r="Q10" s="166"/>
      <c r="R10" s="166"/>
      <c r="S10" s="166"/>
      <c r="T10" s="166"/>
      <c r="U10" s="166"/>
      <c r="V10" s="166"/>
      <c r="W10" s="166"/>
      <c r="X10" s="166"/>
      <c r="Y10" s="166"/>
      <c r="Z10" s="166"/>
    </row>
    <row r="11" ht="11.25" customHeight="1">
      <c r="A11" s="354" t="s">
        <v>56</v>
      </c>
      <c r="B11" s="172" t="s">
        <v>52</v>
      </c>
      <c r="C11" s="172">
        <v>9.0</v>
      </c>
      <c r="D11" s="445">
        <v>252.0</v>
      </c>
      <c r="E11" s="509">
        <v>252.0</v>
      </c>
      <c r="F11" s="354" t="s">
        <v>56</v>
      </c>
      <c r="G11" s="166"/>
      <c r="H11" s="166"/>
      <c r="I11" s="166"/>
      <c r="J11" s="166"/>
      <c r="K11" s="166"/>
      <c r="L11" s="166"/>
      <c r="M11" s="166"/>
      <c r="N11" s="166"/>
      <c r="O11" s="166"/>
      <c r="P11" s="166"/>
      <c r="Q11" s="166"/>
      <c r="R11" s="166"/>
      <c r="S11" s="166"/>
      <c r="T11" s="166"/>
      <c r="U11" s="166"/>
      <c r="V11" s="166"/>
      <c r="W11" s="166"/>
      <c r="X11" s="166"/>
      <c r="Y11" s="166"/>
      <c r="Z11" s="166"/>
    </row>
    <row r="12" ht="11.25" customHeight="1">
      <c r="A12" s="354" t="s">
        <v>57</v>
      </c>
      <c r="B12" s="172" t="s">
        <v>52</v>
      </c>
      <c r="C12" s="379">
        <v>16.0</v>
      </c>
      <c r="D12" s="445" t="s">
        <v>5998</v>
      </c>
      <c r="E12" s="509">
        <v>448.0</v>
      </c>
      <c r="F12" s="354" t="s">
        <v>57</v>
      </c>
      <c r="G12" s="166"/>
      <c r="H12" s="166"/>
      <c r="I12" s="166"/>
      <c r="J12" s="166"/>
      <c r="K12" s="166"/>
      <c r="L12" s="166"/>
      <c r="M12" s="166"/>
      <c r="N12" s="166"/>
      <c r="O12" s="166"/>
      <c r="P12" s="166"/>
      <c r="Q12" s="166"/>
      <c r="R12" s="166"/>
      <c r="S12" s="166"/>
      <c r="T12" s="166"/>
      <c r="U12" s="166"/>
      <c r="V12" s="166"/>
      <c r="W12" s="166"/>
      <c r="X12" s="166"/>
      <c r="Y12" s="166"/>
      <c r="Z12" s="166"/>
    </row>
    <row r="13" ht="11.25" customHeight="1">
      <c r="A13" s="354" t="s">
        <v>58</v>
      </c>
      <c r="B13" s="172" t="s">
        <v>52</v>
      </c>
      <c r="C13" s="172">
        <v>9.0</v>
      </c>
      <c r="D13" s="445">
        <v>252.0</v>
      </c>
      <c r="E13" s="509">
        <v>252.0</v>
      </c>
      <c r="F13" s="354" t="s">
        <v>58</v>
      </c>
      <c r="G13" s="166"/>
      <c r="H13" s="166"/>
      <c r="I13" s="166"/>
      <c r="J13" s="166"/>
      <c r="K13" s="166"/>
      <c r="L13" s="166"/>
      <c r="M13" s="166"/>
      <c r="N13" s="166"/>
      <c r="O13" s="166"/>
      <c r="P13" s="166"/>
      <c r="Q13" s="166"/>
      <c r="R13" s="166"/>
      <c r="S13" s="166"/>
      <c r="T13" s="166"/>
      <c r="U13" s="166"/>
      <c r="V13" s="166"/>
      <c r="W13" s="166"/>
      <c r="X13" s="166"/>
      <c r="Y13" s="166"/>
      <c r="Z13" s="166"/>
    </row>
    <row r="14" ht="11.25" customHeight="1">
      <c r="A14" s="354" t="s">
        <v>59</v>
      </c>
      <c r="B14" s="172" t="s">
        <v>52</v>
      </c>
      <c r="C14" s="172">
        <v>12.0</v>
      </c>
      <c r="D14" s="445" t="s">
        <v>5999</v>
      </c>
      <c r="E14" s="509">
        <v>336.0</v>
      </c>
      <c r="F14" s="354" t="s">
        <v>59</v>
      </c>
      <c r="G14" s="166"/>
      <c r="H14" s="166"/>
      <c r="I14" s="166"/>
      <c r="J14" s="166"/>
      <c r="K14" s="166"/>
      <c r="L14" s="166"/>
      <c r="M14" s="166"/>
      <c r="N14" s="166"/>
      <c r="O14" s="166"/>
      <c r="P14" s="166"/>
      <c r="Q14" s="166"/>
      <c r="R14" s="166"/>
      <c r="S14" s="166"/>
      <c r="T14" s="166"/>
      <c r="U14" s="166"/>
      <c r="V14" s="166"/>
      <c r="W14" s="166"/>
      <c r="X14" s="166"/>
      <c r="Y14" s="166"/>
      <c r="Z14" s="166"/>
    </row>
    <row r="15" ht="11.25" customHeight="1">
      <c r="A15" s="354" t="s">
        <v>3986</v>
      </c>
      <c r="B15" s="172" t="s">
        <v>52</v>
      </c>
      <c r="C15" s="172">
        <v>16.0</v>
      </c>
      <c r="D15" s="445" t="s">
        <v>5998</v>
      </c>
      <c r="E15" s="509">
        <v>448.0</v>
      </c>
      <c r="F15" s="354" t="s">
        <v>3986</v>
      </c>
      <c r="G15" s="166"/>
      <c r="H15" s="166"/>
      <c r="I15" s="166"/>
      <c r="J15" s="166"/>
      <c r="K15" s="166"/>
      <c r="L15" s="166"/>
      <c r="M15" s="166"/>
      <c r="N15" s="166"/>
      <c r="O15" s="166"/>
      <c r="P15" s="166"/>
      <c r="Q15" s="166"/>
      <c r="R15" s="166"/>
      <c r="S15" s="166"/>
      <c r="T15" s="166"/>
      <c r="U15" s="166"/>
      <c r="V15" s="166"/>
      <c r="W15" s="166"/>
      <c r="X15" s="166"/>
      <c r="Y15" s="166"/>
      <c r="Z15" s="166"/>
    </row>
    <row r="16" ht="11.25" customHeight="1">
      <c r="A16" s="354" t="s">
        <v>6000</v>
      </c>
      <c r="B16" s="172" t="s">
        <v>52</v>
      </c>
      <c r="C16" s="172" t="s">
        <v>6001</v>
      </c>
      <c r="D16" s="445">
        <v>448.0</v>
      </c>
      <c r="E16" s="509">
        <v>448.0</v>
      </c>
      <c r="F16" s="354" t="s">
        <v>6000</v>
      </c>
      <c r="G16" s="166"/>
      <c r="H16" s="166"/>
      <c r="I16" s="166"/>
      <c r="J16" s="166"/>
      <c r="K16" s="166"/>
      <c r="L16" s="166"/>
      <c r="M16" s="166"/>
      <c r="N16" s="166"/>
      <c r="O16" s="166"/>
      <c r="P16" s="166"/>
      <c r="Q16" s="166"/>
      <c r="R16" s="166"/>
      <c r="S16" s="166"/>
      <c r="T16" s="166"/>
      <c r="U16" s="166"/>
      <c r="V16" s="166"/>
      <c r="W16" s="166"/>
      <c r="X16" s="166"/>
      <c r="Y16" s="166"/>
      <c r="Z16" s="166"/>
    </row>
    <row r="17" ht="11.25" customHeight="1">
      <c r="A17" s="354" t="s">
        <v>6002</v>
      </c>
      <c r="B17" s="172" t="s">
        <v>52</v>
      </c>
      <c r="C17" s="172">
        <v>364.0</v>
      </c>
      <c r="D17" s="445">
        <v>364.0</v>
      </c>
      <c r="E17" s="509">
        <v>364.0</v>
      </c>
      <c r="F17" s="354" t="s">
        <v>3742</v>
      </c>
      <c r="G17" s="166"/>
      <c r="H17" s="166"/>
      <c r="I17" s="166"/>
      <c r="J17" s="166"/>
      <c r="K17" s="166"/>
      <c r="L17" s="166"/>
      <c r="M17" s="166"/>
      <c r="N17" s="166"/>
      <c r="O17" s="166"/>
      <c r="P17" s="166"/>
      <c r="Q17" s="166"/>
      <c r="R17" s="166"/>
      <c r="S17" s="166"/>
      <c r="T17" s="166"/>
      <c r="U17" s="166"/>
      <c r="V17" s="166"/>
      <c r="W17" s="166"/>
      <c r="X17" s="166"/>
      <c r="Y17" s="166"/>
      <c r="Z17" s="166"/>
    </row>
    <row r="18" ht="11.25" customHeight="1">
      <c r="A18" s="354" t="s">
        <v>6003</v>
      </c>
      <c r="B18" s="172" t="s">
        <v>52</v>
      </c>
      <c r="C18" s="379">
        <v>16.0</v>
      </c>
      <c r="D18" s="445" t="s">
        <v>5998</v>
      </c>
      <c r="E18" s="509">
        <v>448.0</v>
      </c>
      <c r="F18" s="354" t="s">
        <v>6003</v>
      </c>
      <c r="G18" s="166"/>
      <c r="H18" s="166"/>
      <c r="I18" s="166"/>
      <c r="J18" s="166"/>
      <c r="K18" s="166"/>
      <c r="L18" s="166"/>
      <c r="M18" s="166"/>
      <c r="N18" s="166"/>
      <c r="O18" s="166"/>
      <c r="P18" s="166"/>
      <c r="Q18" s="166"/>
      <c r="R18" s="166"/>
      <c r="S18" s="166"/>
      <c r="T18" s="166"/>
      <c r="U18" s="166"/>
      <c r="V18" s="166"/>
      <c r="W18" s="166"/>
      <c r="X18" s="166"/>
      <c r="Y18" s="166"/>
      <c r="Z18" s="166"/>
    </row>
    <row r="19" ht="11.25" customHeight="1">
      <c r="A19" s="354" t="s">
        <v>65</v>
      </c>
      <c r="B19" s="172" t="s">
        <v>52</v>
      </c>
      <c r="C19" s="172">
        <v>11.0</v>
      </c>
      <c r="D19" s="445">
        <v>308.0</v>
      </c>
      <c r="E19" s="509">
        <v>308.0</v>
      </c>
      <c r="F19" s="354" t="s">
        <v>65</v>
      </c>
      <c r="G19" s="166"/>
      <c r="H19" s="166"/>
      <c r="I19" s="166"/>
      <c r="J19" s="166"/>
      <c r="K19" s="166"/>
      <c r="L19" s="166"/>
      <c r="M19" s="166"/>
      <c r="N19" s="166"/>
      <c r="O19" s="166"/>
      <c r="P19" s="166"/>
      <c r="Q19" s="166"/>
      <c r="R19" s="166"/>
      <c r="S19" s="166"/>
      <c r="T19" s="166"/>
      <c r="U19" s="166"/>
      <c r="V19" s="166"/>
      <c r="W19" s="166"/>
      <c r="X19" s="166"/>
      <c r="Y19" s="166"/>
      <c r="Z19" s="166"/>
    </row>
    <row r="20" ht="11.25" customHeight="1">
      <c r="A20" s="354" t="s">
        <v>66</v>
      </c>
      <c r="B20" s="172" t="s">
        <v>52</v>
      </c>
      <c r="C20" s="172"/>
      <c r="D20" s="445">
        <v>448.0</v>
      </c>
      <c r="E20" s="509">
        <v>448.0</v>
      </c>
      <c r="F20" s="354" t="s">
        <v>66</v>
      </c>
      <c r="G20" s="166"/>
      <c r="H20" s="166"/>
      <c r="I20" s="166"/>
      <c r="J20" s="166"/>
      <c r="K20" s="166"/>
      <c r="L20" s="166"/>
      <c r="M20" s="166"/>
      <c r="N20" s="166"/>
      <c r="O20" s="166"/>
      <c r="P20" s="166"/>
      <c r="Q20" s="166"/>
      <c r="R20" s="166"/>
      <c r="S20" s="166"/>
      <c r="T20" s="166"/>
      <c r="U20" s="166"/>
      <c r="V20" s="166"/>
      <c r="W20" s="166"/>
      <c r="X20" s="166"/>
      <c r="Y20" s="166"/>
      <c r="Z20" s="166"/>
    </row>
    <row r="21" ht="11.25" customHeight="1">
      <c r="A21" s="354" t="s">
        <v>69</v>
      </c>
      <c r="B21" s="172" t="s">
        <v>52</v>
      </c>
      <c r="C21" s="760">
        <v>14.0</v>
      </c>
      <c r="D21" s="761" t="s">
        <v>6004</v>
      </c>
      <c r="E21" s="762">
        <v>392.0</v>
      </c>
      <c r="F21" s="354" t="s">
        <v>69</v>
      </c>
      <c r="G21" s="166"/>
      <c r="H21" s="166"/>
      <c r="I21" s="166"/>
      <c r="J21" s="166"/>
      <c r="K21" s="166"/>
      <c r="L21" s="166"/>
      <c r="M21" s="166"/>
      <c r="N21" s="166"/>
      <c r="O21" s="166"/>
      <c r="P21" s="166"/>
      <c r="Q21" s="166"/>
      <c r="R21" s="166"/>
      <c r="S21" s="166"/>
      <c r="T21" s="166"/>
      <c r="U21" s="166"/>
      <c r="V21" s="166"/>
      <c r="W21" s="166"/>
      <c r="X21" s="166"/>
      <c r="Y21" s="166"/>
      <c r="Z21" s="166"/>
    </row>
    <row r="22" ht="11.25" customHeight="1">
      <c r="A22" s="354" t="s">
        <v>5603</v>
      </c>
      <c r="B22" s="172" t="s">
        <v>52</v>
      </c>
      <c r="C22" s="172">
        <v>16.0</v>
      </c>
      <c r="D22" s="445">
        <v>448.0</v>
      </c>
      <c r="E22" s="509">
        <v>448.0</v>
      </c>
      <c r="F22" s="354" t="s">
        <v>5603</v>
      </c>
      <c r="G22" s="166"/>
      <c r="H22" s="166"/>
      <c r="I22" s="166"/>
      <c r="J22" s="166"/>
      <c r="K22" s="166"/>
      <c r="L22" s="166"/>
      <c r="M22" s="166"/>
      <c r="N22" s="166"/>
      <c r="O22" s="166"/>
      <c r="P22" s="166"/>
      <c r="Q22" s="166"/>
      <c r="R22" s="166"/>
      <c r="S22" s="166"/>
      <c r="T22" s="166"/>
      <c r="U22" s="166"/>
      <c r="V22" s="166"/>
      <c r="W22" s="166"/>
      <c r="X22" s="166"/>
      <c r="Y22" s="166"/>
      <c r="Z22" s="166"/>
    </row>
    <row r="23" ht="11.25" customHeight="1">
      <c r="A23" s="354" t="s">
        <v>6005</v>
      </c>
      <c r="B23" s="172" t="s">
        <v>52</v>
      </c>
      <c r="C23" s="172">
        <v>14.0</v>
      </c>
      <c r="D23" s="445">
        <v>392.0</v>
      </c>
      <c r="E23" s="509">
        <v>392.0</v>
      </c>
      <c r="F23" s="354" t="s">
        <v>6005</v>
      </c>
      <c r="G23" s="166"/>
      <c r="H23" s="166"/>
      <c r="I23" s="166"/>
      <c r="J23" s="166"/>
      <c r="K23" s="166"/>
      <c r="L23" s="166"/>
      <c r="M23" s="166"/>
      <c r="N23" s="166"/>
      <c r="O23" s="166"/>
      <c r="P23" s="166"/>
      <c r="Q23" s="166"/>
      <c r="R23" s="166"/>
      <c r="S23" s="166"/>
      <c r="T23" s="166"/>
      <c r="U23" s="166"/>
      <c r="V23" s="166"/>
      <c r="W23" s="166"/>
      <c r="X23" s="166"/>
      <c r="Y23" s="166"/>
      <c r="Z23" s="166"/>
    </row>
    <row r="24" ht="11.25" customHeight="1">
      <c r="A24" s="354" t="s">
        <v>5940</v>
      </c>
      <c r="B24" s="172" t="s">
        <v>52</v>
      </c>
      <c r="C24" s="172">
        <v>15.75</v>
      </c>
      <c r="D24" s="445">
        <v>441.0</v>
      </c>
      <c r="E24" s="509">
        <v>441.0</v>
      </c>
      <c r="F24" s="354" t="s">
        <v>5940</v>
      </c>
      <c r="G24" s="166"/>
      <c r="H24" s="166"/>
      <c r="I24" s="166"/>
      <c r="J24" s="166"/>
      <c r="K24" s="166"/>
      <c r="L24" s="166"/>
      <c r="M24" s="166"/>
      <c r="N24" s="166"/>
      <c r="O24" s="166"/>
      <c r="P24" s="166"/>
      <c r="Q24" s="166"/>
      <c r="R24" s="166"/>
      <c r="S24" s="166"/>
      <c r="T24" s="166"/>
      <c r="U24" s="166"/>
      <c r="V24" s="166"/>
      <c r="W24" s="166"/>
      <c r="X24" s="166"/>
      <c r="Y24" s="166"/>
      <c r="Z24" s="166"/>
    </row>
    <row r="25" ht="11.25" customHeight="1">
      <c r="A25" s="354" t="s">
        <v>5840</v>
      </c>
      <c r="B25" s="534" t="s">
        <v>52</v>
      </c>
      <c r="C25" s="172">
        <v>11.0</v>
      </c>
      <c r="D25" s="445">
        <v>308.0</v>
      </c>
      <c r="E25" s="509">
        <v>308.0</v>
      </c>
      <c r="F25" s="354" t="s">
        <v>5840</v>
      </c>
      <c r="G25" s="166"/>
      <c r="H25" s="166"/>
      <c r="I25" s="166"/>
      <c r="J25" s="166"/>
      <c r="K25" s="166"/>
      <c r="L25" s="166"/>
      <c r="M25" s="166"/>
      <c r="N25" s="166"/>
      <c r="O25" s="166"/>
      <c r="P25" s="166"/>
      <c r="Q25" s="166"/>
      <c r="R25" s="166"/>
      <c r="S25" s="166"/>
      <c r="T25" s="166"/>
      <c r="U25" s="166"/>
      <c r="V25" s="166"/>
      <c r="W25" s="166"/>
      <c r="X25" s="166"/>
      <c r="Y25" s="166"/>
      <c r="Z25" s="166"/>
    </row>
    <row r="26" ht="11.25" customHeight="1">
      <c r="A26" s="354" t="s">
        <v>74</v>
      </c>
      <c r="B26" s="172" t="s">
        <v>3785</v>
      </c>
      <c r="C26" s="172" t="s">
        <v>6006</v>
      </c>
      <c r="D26" s="445">
        <v>448.0</v>
      </c>
      <c r="E26" s="509">
        <v>448.0</v>
      </c>
      <c r="F26" s="354" t="s">
        <v>74</v>
      </c>
      <c r="G26" s="166"/>
      <c r="H26" s="166"/>
      <c r="I26" s="166"/>
      <c r="J26" s="166"/>
      <c r="K26" s="166"/>
      <c r="L26" s="166"/>
      <c r="M26" s="166"/>
      <c r="N26" s="166"/>
      <c r="O26" s="166"/>
      <c r="P26" s="166"/>
      <c r="Q26" s="166"/>
      <c r="R26" s="166"/>
      <c r="S26" s="166"/>
      <c r="T26" s="166"/>
      <c r="U26" s="166"/>
      <c r="V26" s="166"/>
      <c r="W26" s="166"/>
      <c r="X26" s="166"/>
      <c r="Y26" s="166"/>
      <c r="Z26" s="166"/>
    </row>
    <row r="27" ht="11.25" customHeight="1">
      <c r="A27" s="271" t="s">
        <v>75</v>
      </c>
      <c r="B27" s="760" t="s">
        <v>52</v>
      </c>
      <c r="C27" s="760">
        <v>16.0</v>
      </c>
      <c r="D27" s="761">
        <v>448.0</v>
      </c>
      <c r="E27" s="762">
        <v>448.0</v>
      </c>
      <c r="F27" s="271" t="s">
        <v>75</v>
      </c>
      <c r="G27" s="166"/>
      <c r="H27" s="166"/>
      <c r="I27" s="166"/>
      <c r="J27" s="166"/>
      <c r="K27" s="166"/>
      <c r="L27" s="166"/>
      <c r="M27" s="166"/>
      <c r="N27" s="166"/>
      <c r="O27" s="166"/>
      <c r="P27" s="166"/>
      <c r="Q27" s="166"/>
      <c r="R27" s="166"/>
      <c r="S27" s="166"/>
      <c r="T27" s="166"/>
      <c r="U27" s="166"/>
      <c r="V27" s="166"/>
      <c r="W27" s="166"/>
      <c r="X27" s="166"/>
      <c r="Y27" s="166"/>
      <c r="Z27" s="166"/>
    </row>
    <row r="28" ht="11.25" customHeight="1">
      <c r="A28" s="354" t="s">
        <v>76</v>
      </c>
      <c r="B28" s="172" t="s">
        <v>3785</v>
      </c>
      <c r="C28" s="172">
        <v>15.5</v>
      </c>
      <c r="D28" s="445" t="s">
        <v>6007</v>
      </c>
      <c r="E28" s="509">
        <v>434.0</v>
      </c>
      <c r="F28" s="354" t="s">
        <v>76</v>
      </c>
      <c r="G28" s="166"/>
      <c r="H28" s="166"/>
      <c r="I28" s="166"/>
      <c r="J28" s="166"/>
      <c r="K28" s="166"/>
      <c r="L28" s="166"/>
      <c r="M28" s="166"/>
      <c r="N28" s="166"/>
      <c r="O28" s="166"/>
      <c r="P28" s="166"/>
      <c r="Q28" s="166"/>
      <c r="R28" s="166"/>
      <c r="S28" s="166"/>
      <c r="T28" s="166"/>
      <c r="U28" s="166"/>
      <c r="V28" s="166"/>
      <c r="W28" s="166"/>
      <c r="X28" s="166"/>
      <c r="Y28" s="166"/>
      <c r="Z28" s="166"/>
    </row>
    <row r="29" ht="11.25" customHeight="1">
      <c r="A29" s="271" t="s">
        <v>6008</v>
      </c>
      <c r="B29" s="760" t="s">
        <v>6009</v>
      </c>
      <c r="C29" s="760">
        <v>16.0</v>
      </c>
      <c r="D29" s="761" t="s">
        <v>6010</v>
      </c>
      <c r="E29" s="762">
        <v>448.0</v>
      </c>
      <c r="F29" s="271" t="s">
        <v>6008</v>
      </c>
      <c r="G29" s="166"/>
      <c r="H29" s="166"/>
      <c r="I29" s="166"/>
      <c r="J29" s="166"/>
      <c r="K29" s="166"/>
      <c r="L29" s="166"/>
      <c r="M29" s="166"/>
      <c r="N29" s="166"/>
      <c r="O29" s="166"/>
      <c r="P29" s="166"/>
      <c r="Q29" s="166"/>
      <c r="R29" s="166"/>
      <c r="S29" s="166"/>
      <c r="T29" s="166"/>
      <c r="U29" s="166"/>
      <c r="V29" s="166"/>
      <c r="W29" s="166"/>
      <c r="X29" s="166"/>
      <c r="Y29" s="166"/>
      <c r="Z29" s="166"/>
    </row>
    <row r="30" ht="11.25" customHeight="1">
      <c r="A30" s="354" t="s">
        <v>78</v>
      </c>
      <c r="B30" s="172" t="s">
        <v>52</v>
      </c>
      <c r="C30" s="172">
        <v>12.0</v>
      </c>
      <c r="D30" s="445">
        <v>336.0</v>
      </c>
      <c r="E30" s="509">
        <v>336.0</v>
      </c>
      <c r="F30" s="354" t="s">
        <v>78</v>
      </c>
      <c r="G30" s="166"/>
      <c r="H30" s="166"/>
      <c r="I30" s="166"/>
      <c r="J30" s="166"/>
      <c r="K30" s="166"/>
      <c r="L30" s="166"/>
      <c r="M30" s="166"/>
      <c r="N30" s="166"/>
      <c r="O30" s="166"/>
      <c r="P30" s="166"/>
      <c r="Q30" s="166"/>
      <c r="R30" s="166"/>
      <c r="S30" s="166"/>
      <c r="T30" s="166"/>
      <c r="U30" s="166"/>
      <c r="V30" s="166"/>
      <c r="W30" s="166"/>
      <c r="X30" s="166"/>
      <c r="Y30" s="166"/>
      <c r="Z30" s="166"/>
    </row>
    <row r="31" ht="11.25" customHeight="1">
      <c r="A31" s="354" t="s">
        <v>3706</v>
      </c>
      <c r="B31" s="172" t="s">
        <v>52</v>
      </c>
      <c r="C31" s="172">
        <v>16.0</v>
      </c>
      <c r="D31" s="445"/>
      <c r="E31" s="509">
        <v>448.0</v>
      </c>
      <c r="F31" s="354" t="s">
        <v>3706</v>
      </c>
      <c r="G31" s="166"/>
      <c r="H31" s="166"/>
      <c r="I31" s="166"/>
      <c r="J31" s="166"/>
      <c r="K31" s="166"/>
      <c r="L31" s="166"/>
      <c r="M31" s="166"/>
      <c r="N31" s="166"/>
      <c r="O31" s="166"/>
      <c r="P31" s="166"/>
      <c r="Q31" s="166"/>
      <c r="R31" s="166"/>
      <c r="S31" s="166"/>
      <c r="T31" s="166"/>
      <c r="U31" s="166"/>
      <c r="V31" s="166"/>
      <c r="W31" s="166"/>
      <c r="X31" s="166"/>
      <c r="Y31" s="166"/>
      <c r="Z31" s="166"/>
    </row>
    <row r="32" ht="11.25" customHeight="1">
      <c r="A32" s="271" t="s">
        <v>80</v>
      </c>
      <c r="B32" s="760" t="s">
        <v>52</v>
      </c>
      <c r="C32" s="760">
        <v>16.0</v>
      </c>
      <c r="D32" s="761">
        <v>448.0</v>
      </c>
      <c r="E32" s="762">
        <v>448.0</v>
      </c>
      <c r="F32" s="271" t="s">
        <v>80</v>
      </c>
      <c r="G32" s="166"/>
      <c r="H32" s="166"/>
      <c r="I32" s="166"/>
      <c r="J32" s="166"/>
      <c r="K32" s="166"/>
      <c r="L32" s="166"/>
      <c r="M32" s="166"/>
      <c r="N32" s="166"/>
      <c r="O32" s="166"/>
      <c r="P32" s="166"/>
      <c r="Q32" s="166"/>
      <c r="R32" s="166"/>
      <c r="S32" s="166"/>
      <c r="T32" s="166"/>
      <c r="U32" s="166"/>
      <c r="V32" s="166"/>
      <c r="W32" s="166"/>
      <c r="X32" s="166"/>
      <c r="Y32" s="166"/>
      <c r="Z32" s="166"/>
    </row>
    <row r="33" ht="11.25" customHeight="1">
      <c r="A33" s="354" t="s">
        <v>5854</v>
      </c>
      <c r="B33" s="172" t="s">
        <v>52</v>
      </c>
      <c r="C33" s="172">
        <v>11.0</v>
      </c>
      <c r="D33" s="445">
        <v>420.0</v>
      </c>
      <c r="E33" s="509">
        <v>308.0</v>
      </c>
      <c r="F33" s="354" t="s">
        <v>5854</v>
      </c>
      <c r="G33" s="166"/>
      <c r="H33" s="166"/>
      <c r="I33" s="166"/>
      <c r="J33" s="166"/>
      <c r="K33" s="166"/>
      <c r="L33" s="166"/>
      <c r="M33" s="166"/>
      <c r="N33" s="166"/>
      <c r="O33" s="166"/>
      <c r="P33" s="166"/>
      <c r="Q33" s="166"/>
      <c r="R33" s="166"/>
      <c r="S33" s="166"/>
      <c r="T33" s="166"/>
      <c r="U33" s="166"/>
      <c r="V33" s="166"/>
      <c r="W33" s="166"/>
      <c r="X33" s="166"/>
      <c r="Y33" s="166"/>
      <c r="Z33" s="166"/>
    </row>
    <row r="34" ht="11.25" customHeight="1">
      <c r="A34" s="354" t="s">
        <v>82</v>
      </c>
      <c r="B34" s="172" t="s">
        <v>52</v>
      </c>
      <c r="C34" s="172">
        <v>14.25</v>
      </c>
      <c r="D34" s="445">
        <v>399.0</v>
      </c>
      <c r="E34" s="509">
        <v>399.0</v>
      </c>
      <c r="F34" s="354" t="s">
        <v>82</v>
      </c>
      <c r="G34" s="166"/>
      <c r="H34" s="166"/>
      <c r="I34" s="166"/>
      <c r="J34" s="166"/>
      <c r="K34" s="166"/>
      <c r="L34" s="166"/>
      <c r="M34" s="166"/>
      <c r="N34" s="166"/>
      <c r="O34" s="166"/>
      <c r="P34" s="166"/>
      <c r="Q34" s="166"/>
      <c r="R34" s="166"/>
      <c r="S34" s="166"/>
      <c r="T34" s="166"/>
      <c r="U34" s="166"/>
      <c r="V34" s="166"/>
      <c r="W34" s="166"/>
      <c r="X34" s="166"/>
      <c r="Y34" s="166"/>
      <c r="Z34" s="166"/>
    </row>
    <row r="35" ht="11.25" customHeight="1">
      <c r="A35" s="354" t="s">
        <v>83</v>
      </c>
      <c r="B35" s="172" t="s">
        <v>52</v>
      </c>
      <c r="C35" s="172">
        <v>392.0</v>
      </c>
      <c r="D35" s="445">
        <v>392.0</v>
      </c>
      <c r="E35" s="509">
        <v>392.0</v>
      </c>
      <c r="F35" s="354" t="s">
        <v>83</v>
      </c>
      <c r="G35" s="166"/>
      <c r="H35" s="166"/>
      <c r="I35" s="166"/>
      <c r="J35" s="166"/>
      <c r="K35" s="166"/>
      <c r="L35" s="166"/>
      <c r="M35" s="166"/>
      <c r="N35" s="166"/>
      <c r="O35" s="166"/>
      <c r="P35" s="166"/>
      <c r="Q35" s="166"/>
      <c r="R35" s="166"/>
      <c r="S35" s="166"/>
      <c r="T35" s="166"/>
      <c r="U35" s="166"/>
      <c r="V35" s="166"/>
      <c r="W35" s="166"/>
      <c r="X35" s="166"/>
      <c r="Y35" s="166"/>
      <c r="Z35" s="166"/>
    </row>
    <row r="36" ht="11.25" customHeight="1">
      <c r="A36" s="136" t="s">
        <v>84</v>
      </c>
      <c r="B36" s="760" t="s">
        <v>52</v>
      </c>
      <c r="C36" s="760">
        <v>13.0</v>
      </c>
      <c r="D36" s="761">
        <f>13*28</f>
        <v>364</v>
      </c>
      <c r="E36" s="413">
        <v>364.0</v>
      </c>
      <c r="F36" s="136" t="s">
        <v>84</v>
      </c>
      <c r="G36" s="166"/>
      <c r="H36" s="166"/>
      <c r="I36" s="166"/>
      <c r="J36" s="166"/>
      <c r="K36" s="166"/>
      <c r="L36" s="166"/>
      <c r="M36" s="166"/>
      <c r="N36" s="166"/>
      <c r="O36" s="166"/>
      <c r="P36" s="166"/>
      <c r="Q36" s="166"/>
      <c r="R36" s="166"/>
      <c r="S36" s="166"/>
      <c r="T36" s="166"/>
      <c r="U36" s="166"/>
      <c r="V36" s="166"/>
      <c r="W36" s="166"/>
      <c r="X36" s="166"/>
      <c r="Y36" s="166"/>
      <c r="Z36" s="166"/>
    </row>
    <row r="37" ht="11.25" customHeight="1">
      <c r="A37" s="747" t="s">
        <v>85</v>
      </c>
      <c r="B37" s="415" t="s">
        <v>52</v>
      </c>
      <c r="C37" s="415">
        <v>8.0</v>
      </c>
      <c r="D37" s="763">
        <f>C37*28</f>
        <v>224</v>
      </c>
      <c r="E37" s="413">
        <v>224.0</v>
      </c>
      <c r="F37" s="747" t="s">
        <v>85</v>
      </c>
      <c r="G37" s="166"/>
      <c r="H37" s="166"/>
      <c r="I37" s="166"/>
      <c r="J37" s="166"/>
      <c r="K37" s="166"/>
      <c r="L37" s="166"/>
      <c r="M37" s="166"/>
      <c r="N37" s="166"/>
      <c r="O37" s="166"/>
      <c r="P37" s="166"/>
      <c r="Q37" s="166"/>
      <c r="R37" s="166"/>
      <c r="S37" s="166"/>
      <c r="T37" s="166"/>
      <c r="U37" s="166"/>
      <c r="V37" s="166"/>
      <c r="W37" s="166"/>
      <c r="X37" s="166"/>
      <c r="Y37" s="166"/>
      <c r="Z37" s="166"/>
    </row>
    <row r="38" ht="11.25" customHeight="1">
      <c r="A38" s="354" t="s">
        <v>4998</v>
      </c>
      <c r="B38" s="172" t="s">
        <v>52</v>
      </c>
      <c r="C38" s="172">
        <v>9.0</v>
      </c>
      <c r="D38" s="445">
        <f>16*28</f>
        <v>448</v>
      </c>
      <c r="E38" s="413">
        <v>252.0</v>
      </c>
      <c r="F38" s="354" t="s">
        <v>4998</v>
      </c>
      <c r="G38" s="166"/>
      <c r="H38" s="166"/>
      <c r="I38" s="166"/>
      <c r="J38" s="166"/>
      <c r="K38" s="166"/>
      <c r="L38" s="166"/>
      <c r="M38" s="166"/>
      <c r="N38" s="166"/>
      <c r="O38" s="166"/>
      <c r="P38" s="166"/>
      <c r="Q38" s="166"/>
      <c r="R38" s="166"/>
      <c r="S38" s="166"/>
      <c r="T38" s="166"/>
      <c r="U38" s="166"/>
      <c r="V38" s="166"/>
      <c r="W38" s="166"/>
      <c r="X38" s="166"/>
      <c r="Y38" s="166"/>
      <c r="Z38" s="166"/>
    </row>
    <row r="39" ht="11.25" customHeight="1">
      <c r="A39" s="354" t="s">
        <v>5022</v>
      </c>
      <c r="B39" s="172" t="s">
        <v>89</v>
      </c>
      <c r="C39" s="172">
        <v>14.0</v>
      </c>
      <c r="D39" s="445">
        <f>14*28</f>
        <v>392</v>
      </c>
      <c r="E39" s="509">
        <v>392.0</v>
      </c>
      <c r="F39" s="171" t="s">
        <v>5022</v>
      </c>
      <c r="G39" s="166"/>
      <c r="H39" s="166"/>
      <c r="I39" s="166"/>
      <c r="J39" s="166"/>
      <c r="K39" s="166"/>
      <c r="L39" s="166"/>
      <c r="M39" s="166"/>
      <c r="N39" s="166"/>
      <c r="O39" s="166"/>
      <c r="P39" s="166"/>
      <c r="Q39" s="166"/>
      <c r="R39" s="166"/>
      <c r="S39" s="166"/>
      <c r="T39" s="166"/>
      <c r="U39" s="166"/>
      <c r="V39" s="166"/>
      <c r="W39" s="166"/>
      <c r="X39" s="166"/>
      <c r="Y39" s="166"/>
      <c r="Z39" s="166"/>
    </row>
    <row r="40" ht="11.25" customHeight="1">
      <c r="A40" s="354" t="s">
        <v>5025</v>
      </c>
      <c r="B40" s="172" t="s">
        <v>89</v>
      </c>
      <c r="C40" s="760">
        <v>11.0</v>
      </c>
      <c r="D40" s="445">
        <f>C40*28</f>
        <v>308</v>
      </c>
      <c r="E40" s="509">
        <v>308.0</v>
      </c>
      <c r="F40" s="171" t="s">
        <v>5025</v>
      </c>
      <c r="G40" s="166"/>
      <c r="H40" s="166"/>
      <c r="I40" s="166"/>
      <c r="J40" s="166"/>
      <c r="K40" s="166"/>
      <c r="L40" s="166"/>
      <c r="M40" s="166"/>
      <c r="N40" s="166"/>
      <c r="O40" s="166"/>
      <c r="P40" s="166"/>
      <c r="Q40" s="166"/>
      <c r="R40" s="166"/>
      <c r="S40" s="166"/>
      <c r="T40" s="166"/>
      <c r="U40" s="166"/>
      <c r="V40" s="166"/>
      <c r="W40" s="166"/>
      <c r="X40" s="166"/>
      <c r="Y40" s="166"/>
      <c r="Z40" s="166"/>
    </row>
    <row r="41" ht="11.25" customHeight="1">
      <c r="A41" s="354" t="s">
        <v>91</v>
      </c>
      <c r="B41" s="172" t="s">
        <v>89</v>
      </c>
      <c r="C41" s="172">
        <v>14.0</v>
      </c>
      <c r="D41" s="445">
        <v>392.0</v>
      </c>
      <c r="E41" s="509">
        <v>392.0</v>
      </c>
      <c r="F41" s="171" t="s">
        <v>91</v>
      </c>
      <c r="G41" s="166"/>
      <c r="H41" s="166"/>
      <c r="I41" s="166"/>
      <c r="J41" s="166"/>
      <c r="K41" s="166"/>
      <c r="L41" s="166"/>
      <c r="M41" s="166"/>
      <c r="N41" s="166"/>
      <c r="O41" s="166"/>
      <c r="P41" s="166"/>
      <c r="Q41" s="166"/>
      <c r="R41" s="166"/>
      <c r="S41" s="166"/>
      <c r="T41" s="166"/>
      <c r="U41" s="166"/>
      <c r="V41" s="166"/>
      <c r="W41" s="166"/>
      <c r="X41" s="166"/>
      <c r="Y41" s="166"/>
      <c r="Z41" s="166"/>
    </row>
    <row r="42" ht="11.25" customHeight="1">
      <c r="A42" s="354" t="s">
        <v>5053</v>
      </c>
      <c r="B42" s="172" t="s">
        <v>89</v>
      </c>
      <c r="C42" s="172">
        <v>12.0</v>
      </c>
      <c r="D42" s="445">
        <v>336.0</v>
      </c>
      <c r="E42" s="509">
        <v>336.0</v>
      </c>
      <c r="F42" s="171" t="s">
        <v>5053</v>
      </c>
      <c r="G42" s="166"/>
      <c r="H42" s="166"/>
      <c r="I42" s="166"/>
      <c r="J42" s="166"/>
      <c r="K42" s="166"/>
      <c r="L42" s="166"/>
      <c r="M42" s="166"/>
      <c r="N42" s="166"/>
      <c r="O42" s="166"/>
      <c r="P42" s="166"/>
      <c r="Q42" s="166"/>
      <c r="R42" s="166"/>
      <c r="S42" s="166"/>
      <c r="T42" s="166"/>
      <c r="U42" s="166"/>
      <c r="V42" s="166"/>
      <c r="W42" s="166"/>
      <c r="X42" s="166"/>
      <c r="Y42" s="166"/>
      <c r="Z42" s="166"/>
    </row>
    <row r="43" ht="11.25" customHeight="1">
      <c r="A43" s="354" t="s">
        <v>3996</v>
      </c>
      <c r="B43" s="172" t="s">
        <v>89</v>
      </c>
      <c r="C43" s="172">
        <v>11.25</v>
      </c>
      <c r="D43" s="445">
        <f>11.25*28</f>
        <v>315</v>
      </c>
      <c r="E43" s="509">
        <v>315.0</v>
      </c>
      <c r="F43" s="171" t="s">
        <v>3996</v>
      </c>
      <c r="G43" s="166"/>
      <c r="H43" s="166"/>
      <c r="I43" s="166"/>
      <c r="J43" s="166"/>
      <c r="K43" s="166"/>
      <c r="L43" s="166"/>
      <c r="M43" s="166"/>
      <c r="N43" s="166"/>
      <c r="O43" s="166"/>
      <c r="P43" s="166"/>
      <c r="Q43" s="166"/>
      <c r="R43" s="166"/>
      <c r="S43" s="166"/>
      <c r="T43" s="166"/>
      <c r="U43" s="166"/>
      <c r="V43" s="166"/>
      <c r="W43" s="166"/>
      <c r="X43" s="166"/>
      <c r="Y43" s="166"/>
      <c r="Z43" s="166"/>
    </row>
    <row r="44" ht="11.25" customHeight="1">
      <c r="A44" s="354" t="s">
        <v>5688</v>
      </c>
      <c r="B44" s="172" t="s">
        <v>89</v>
      </c>
      <c r="C44" s="172">
        <v>14.0</v>
      </c>
      <c r="D44" s="445">
        <v>392.0</v>
      </c>
      <c r="E44" s="509">
        <v>392.0</v>
      </c>
      <c r="F44" s="171" t="s">
        <v>5688</v>
      </c>
      <c r="G44" s="166"/>
      <c r="H44" s="166"/>
      <c r="I44" s="166"/>
      <c r="J44" s="166"/>
      <c r="K44" s="166"/>
      <c r="L44" s="166"/>
      <c r="M44" s="166"/>
      <c r="N44" s="166"/>
      <c r="O44" s="166"/>
      <c r="P44" s="166"/>
      <c r="Q44" s="166"/>
      <c r="R44" s="166"/>
      <c r="S44" s="166"/>
      <c r="T44" s="166"/>
      <c r="U44" s="166"/>
      <c r="V44" s="166"/>
      <c r="W44" s="166"/>
      <c r="X44" s="166"/>
      <c r="Y44" s="166"/>
      <c r="Z44" s="166"/>
    </row>
    <row r="45" ht="11.25" customHeight="1">
      <c r="A45" s="354" t="s">
        <v>95</v>
      </c>
      <c r="B45" s="172" t="s">
        <v>89</v>
      </c>
      <c r="C45" s="172">
        <v>12.25</v>
      </c>
      <c r="D45" s="445">
        <v>343.0</v>
      </c>
      <c r="E45" s="509">
        <v>343.0</v>
      </c>
      <c r="F45" s="171" t="s">
        <v>95</v>
      </c>
      <c r="G45" s="166"/>
      <c r="H45" s="166"/>
      <c r="I45" s="166"/>
      <c r="J45" s="166"/>
      <c r="K45" s="166"/>
      <c r="L45" s="166"/>
      <c r="M45" s="166"/>
      <c r="N45" s="166"/>
      <c r="O45" s="166"/>
      <c r="P45" s="166"/>
      <c r="Q45" s="166"/>
      <c r="R45" s="166"/>
      <c r="S45" s="166"/>
      <c r="T45" s="166"/>
      <c r="U45" s="166"/>
      <c r="V45" s="166"/>
      <c r="W45" s="166"/>
      <c r="X45" s="166"/>
      <c r="Y45" s="166"/>
      <c r="Z45" s="166"/>
    </row>
    <row r="46" ht="11.25" customHeight="1">
      <c r="A46" s="354" t="s">
        <v>6011</v>
      </c>
      <c r="B46" s="172" t="s">
        <v>6012</v>
      </c>
      <c r="C46" s="172" t="s">
        <v>6013</v>
      </c>
      <c r="D46" s="445" t="s">
        <v>6006</v>
      </c>
      <c r="E46" s="509">
        <v>448.0</v>
      </c>
      <c r="F46" s="171" t="s">
        <v>6011</v>
      </c>
      <c r="G46" s="166"/>
      <c r="H46" s="166"/>
      <c r="I46" s="166"/>
      <c r="J46" s="166"/>
      <c r="K46" s="166"/>
      <c r="L46" s="166"/>
      <c r="M46" s="166"/>
      <c r="N46" s="166"/>
      <c r="O46" s="166"/>
      <c r="P46" s="166"/>
      <c r="Q46" s="166"/>
      <c r="R46" s="166"/>
      <c r="S46" s="166"/>
      <c r="T46" s="166"/>
      <c r="U46" s="166"/>
      <c r="V46" s="166"/>
      <c r="W46" s="166"/>
      <c r="X46" s="166"/>
      <c r="Y46" s="166"/>
      <c r="Z46" s="166"/>
    </row>
    <row r="47" ht="11.25" customHeight="1">
      <c r="A47" s="354" t="s">
        <v>6014</v>
      </c>
      <c r="B47" s="760" t="s">
        <v>89</v>
      </c>
      <c r="C47" s="172">
        <v>16.0</v>
      </c>
      <c r="D47" s="445">
        <v>448.0</v>
      </c>
      <c r="E47" s="509">
        <v>448.0</v>
      </c>
      <c r="F47" s="171" t="s">
        <v>6014</v>
      </c>
      <c r="G47" s="166"/>
      <c r="H47" s="166"/>
      <c r="I47" s="166"/>
      <c r="J47" s="166"/>
      <c r="K47" s="166"/>
      <c r="L47" s="166"/>
      <c r="M47" s="166"/>
      <c r="N47" s="166"/>
      <c r="O47" s="166"/>
      <c r="P47" s="166"/>
      <c r="Q47" s="166"/>
      <c r="R47" s="166"/>
      <c r="S47" s="166"/>
      <c r="T47" s="166"/>
      <c r="U47" s="166"/>
      <c r="V47" s="166"/>
      <c r="W47" s="166"/>
      <c r="X47" s="166"/>
      <c r="Y47" s="166"/>
      <c r="Z47" s="166"/>
    </row>
    <row r="48" ht="11.25" customHeight="1">
      <c r="A48" s="271" t="s">
        <v>98</v>
      </c>
      <c r="B48" s="760" t="s">
        <v>89</v>
      </c>
      <c r="C48" s="760">
        <v>16.0</v>
      </c>
      <c r="D48" s="761">
        <f t="shared" ref="D48:D49" si="1">C48*28</f>
        <v>448</v>
      </c>
      <c r="E48" s="762">
        <v>448.0</v>
      </c>
      <c r="F48" s="271" t="s">
        <v>98</v>
      </c>
      <c r="G48" s="166"/>
      <c r="H48" s="166"/>
      <c r="I48" s="166"/>
      <c r="J48" s="166"/>
      <c r="K48" s="166"/>
      <c r="L48" s="166"/>
      <c r="M48" s="166"/>
      <c r="N48" s="166"/>
      <c r="O48" s="166"/>
      <c r="P48" s="166"/>
      <c r="Q48" s="166"/>
      <c r="R48" s="166"/>
      <c r="S48" s="166"/>
      <c r="T48" s="166"/>
      <c r="U48" s="166"/>
      <c r="V48" s="166"/>
      <c r="W48" s="166"/>
      <c r="X48" s="166"/>
      <c r="Y48" s="166"/>
      <c r="Z48" s="166"/>
    </row>
    <row r="49" ht="11.25" customHeight="1">
      <c r="A49" s="354" t="s">
        <v>99</v>
      </c>
      <c r="B49" s="172" t="s">
        <v>89</v>
      </c>
      <c r="C49" s="172">
        <v>8.0</v>
      </c>
      <c r="D49" s="445">
        <f t="shared" si="1"/>
        <v>224</v>
      </c>
      <c r="E49" s="764">
        <v>224.0</v>
      </c>
      <c r="F49" s="171" t="s">
        <v>99</v>
      </c>
      <c r="G49" s="166"/>
      <c r="H49" s="166"/>
      <c r="I49" s="166"/>
      <c r="J49" s="166"/>
      <c r="K49" s="166"/>
      <c r="L49" s="166"/>
      <c r="M49" s="166"/>
      <c r="N49" s="166"/>
      <c r="O49" s="166"/>
      <c r="P49" s="166"/>
      <c r="Q49" s="166"/>
      <c r="R49" s="166"/>
      <c r="S49" s="166"/>
      <c r="T49" s="166"/>
      <c r="U49" s="166"/>
      <c r="V49" s="166"/>
      <c r="W49" s="166"/>
      <c r="X49" s="166"/>
      <c r="Y49" s="166"/>
      <c r="Z49" s="166"/>
    </row>
    <row r="50" ht="11.25" customHeight="1">
      <c r="A50" s="354" t="s">
        <v>100</v>
      </c>
      <c r="B50" s="172" t="s">
        <v>89</v>
      </c>
      <c r="C50" s="172">
        <v>10.0</v>
      </c>
      <c r="D50" s="765" t="s">
        <v>6015</v>
      </c>
      <c r="E50" s="509">
        <v>280.0</v>
      </c>
      <c r="F50" s="171" t="s">
        <v>100</v>
      </c>
      <c r="G50" s="166"/>
      <c r="H50" s="166"/>
      <c r="I50" s="166"/>
      <c r="J50" s="166"/>
      <c r="K50" s="166"/>
      <c r="L50" s="166"/>
      <c r="M50" s="166"/>
      <c r="N50" s="166"/>
      <c r="O50" s="166"/>
      <c r="P50" s="166"/>
      <c r="Q50" s="166"/>
      <c r="R50" s="166"/>
      <c r="S50" s="166"/>
      <c r="T50" s="166"/>
      <c r="U50" s="166"/>
      <c r="V50" s="166"/>
      <c r="W50" s="166"/>
      <c r="X50" s="166"/>
      <c r="Y50" s="166"/>
      <c r="Z50" s="166"/>
    </row>
    <row r="51" ht="11.25" customHeight="1">
      <c r="A51" s="354" t="s">
        <v>5236</v>
      </c>
      <c r="B51" s="172" t="s">
        <v>89</v>
      </c>
      <c r="C51" s="172">
        <v>11.0</v>
      </c>
      <c r="D51" s="765" t="s">
        <v>6016</v>
      </c>
      <c r="E51" s="509">
        <v>308.0</v>
      </c>
      <c r="F51" s="171" t="s">
        <v>5236</v>
      </c>
      <c r="G51" s="166"/>
      <c r="H51" s="166"/>
      <c r="I51" s="166"/>
      <c r="J51" s="166"/>
      <c r="K51" s="166"/>
      <c r="L51" s="166"/>
      <c r="M51" s="166"/>
      <c r="N51" s="166"/>
      <c r="O51" s="166"/>
      <c r="P51" s="166"/>
      <c r="Q51" s="166"/>
      <c r="R51" s="166"/>
      <c r="S51" s="166"/>
      <c r="T51" s="166"/>
      <c r="U51" s="166"/>
      <c r="V51" s="166"/>
      <c r="W51" s="166"/>
      <c r="X51" s="166"/>
      <c r="Y51" s="166"/>
      <c r="Z51" s="166"/>
    </row>
    <row r="52" ht="11.25" customHeight="1">
      <c r="A52" s="271" t="s">
        <v>5250</v>
      </c>
      <c r="B52" s="192" t="s">
        <v>89</v>
      </c>
      <c r="C52" s="172">
        <v>12.0</v>
      </c>
      <c r="D52" s="445">
        <f>12*28</f>
        <v>336</v>
      </c>
      <c r="E52" s="509">
        <v>336.0</v>
      </c>
      <c r="F52" s="271" t="s">
        <v>5250</v>
      </c>
      <c r="G52" s="166"/>
      <c r="H52" s="166"/>
      <c r="I52" s="166"/>
      <c r="J52" s="166"/>
      <c r="K52" s="166"/>
      <c r="L52" s="166"/>
      <c r="M52" s="166"/>
      <c r="N52" s="166"/>
      <c r="O52" s="166"/>
      <c r="P52" s="166"/>
      <c r="Q52" s="166"/>
      <c r="R52" s="166"/>
      <c r="S52" s="166"/>
      <c r="T52" s="166"/>
      <c r="U52" s="166"/>
      <c r="V52" s="166"/>
      <c r="W52" s="166"/>
      <c r="X52" s="166"/>
      <c r="Y52" s="166"/>
      <c r="Z52" s="166"/>
    </row>
    <row r="53" ht="11.25" customHeight="1">
      <c r="A53" s="354" t="s">
        <v>5966</v>
      </c>
      <c r="B53" s="172" t="s">
        <v>89</v>
      </c>
      <c r="C53" s="172">
        <v>7.25</v>
      </c>
      <c r="D53" s="445" t="s">
        <v>6017</v>
      </c>
      <c r="E53" s="509">
        <v>203.0</v>
      </c>
      <c r="F53" s="171" t="s">
        <v>5966</v>
      </c>
      <c r="G53" s="166"/>
      <c r="H53" s="166"/>
      <c r="I53" s="166"/>
      <c r="J53" s="166"/>
      <c r="K53" s="166"/>
      <c r="L53" s="166"/>
      <c r="M53" s="166"/>
      <c r="N53" s="166"/>
      <c r="O53" s="166"/>
      <c r="P53" s="166"/>
      <c r="Q53" s="166"/>
      <c r="R53" s="166"/>
      <c r="S53" s="166"/>
      <c r="T53" s="166"/>
      <c r="U53" s="166"/>
      <c r="V53" s="166"/>
      <c r="W53" s="166"/>
      <c r="X53" s="166"/>
      <c r="Y53" s="166"/>
      <c r="Z53" s="166"/>
    </row>
    <row r="54" ht="11.25" customHeight="1">
      <c r="A54" s="354" t="s">
        <v>104</v>
      </c>
      <c r="B54" s="172" t="s">
        <v>89</v>
      </c>
      <c r="C54" s="172">
        <v>7.75</v>
      </c>
      <c r="D54" s="445">
        <v>217.0</v>
      </c>
      <c r="E54" s="509">
        <v>217.0</v>
      </c>
      <c r="F54" s="171" t="s">
        <v>104</v>
      </c>
      <c r="G54" s="166"/>
      <c r="H54" s="166"/>
      <c r="I54" s="166"/>
      <c r="J54" s="166"/>
      <c r="K54" s="166"/>
      <c r="L54" s="166"/>
      <c r="M54" s="166"/>
      <c r="N54" s="166"/>
      <c r="O54" s="166"/>
      <c r="P54" s="166"/>
      <c r="Q54" s="166"/>
      <c r="R54" s="166"/>
      <c r="S54" s="166"/>
      <c r="T54" s="166"/>
      <c r="U54" s="166"/>
      <c r="V54" s="166"/>
      <c r="W54" s="166"/>
      <c r="X54" s="166"/>
      <c r="Y54" s="166"/>
      <c r="Z54" s="166"/>
    </row>
    <row r="55" ht="11.25" customHeight="1">
      <c r="A55" s="354" t="s">
        <v>105</v>
      </c>
      <c r="B55" s="172" t="s">
        <v>89</v>
      </c>
      <c r="C55" s="172">
        <v>9.5</v>
      </c>
      <c r="D55" s="445" t="s">
        <v>6018</v>
      </c>
      <c r="E55" s="509">
        <v>266.0</v>
      </c>
      <c r="F55" s="171" t="s">
        <v>105</v>
      </c>
      <c r="G55" s="166"/>
      <c r="H55" s="166"/>
      <c r="I55" s="166"/>
      <c r="J55" s="166"/>
      <c r="K55" s="166"/>
      <c r="L55" s="166"/>
      <c r="M55" s="166"/>
      <c r="N55" s="166"/>
      <c r="O55" s="166"/>
      <c r="P55" s="166"/>
      <c r="Q55" s="166"/>
      <c r="R55" s="166"/>
      <c r="S55" s="166"/>
      <c r="T55" s="166"/>
      <c r="U55" s="166"/>
      <c r="V55" s="166"/>
      <c r="W55" s="166"/>
      <c r="X55" s="166"/>
      <c r="Y55" s="166"/>
      <c r="Z55" s="166"/>
    </row>
    <row r="56" ht="11.25" customHeight="1">
      <c r="A56" s="354" t="s">
        <v>106</v>
      </c>
      <c r="B56" s="172" t="s">
        <v>89</v>
      </c>
      <c r="C56" s="172" t="s">
        <v>6019</v>
      </c>
      <c r="D56" s="445" t="s">
        <v>6020</v>
      </c>
      <c r="E56" s="509">
        <v>283.0</v>
      </c>
      <c r="F56" s="171" t="s">
        <v>106</v>
      </c>
      <c r="G56" s="166"/>
      <c r="H56" s="166"/>
      <c r="I56" s="166"/>
      <c r="J56" s="166"/>
      <c r="K56" s="166"/>
      <c r="L56" s="166"/>
      <c r="M56" s="166"/>
      <c r="N56" s="166"/>
      <c r="O56" s="166"/>
      <c r="P56" s="166"/>
      <c r="Q56" s="166"/>
      <c r="R56" s="166"/>
      <c r="S56" s="166"/>
      <c r="T56" s="166"/>
      <c r="U56" s="166"/>
      <c r="V56" s="166"/>
      <c r="W56" s="166"/>
      <c r="X56" s="166"/>
      <c r="Y56" s="166"/>
      <c r="Z56" s="166"/>
    </row>
    <row r="57" ht="11.25" customHeight="1">
      <c r="A57" s="354" t="s">
        <v>107</v>
      </c>
      <c r="B57" s="172" t="s">
        <v>89</v>
      </c>
      <c r="C57" s="172" t="s">
        <v>6021</v>
      </c>
      <c r="D57" s="445">
        <v>441.0</v>
      </c>
      <c r="E57" s="509">
        <v>441.0</v>
      </c>
      <c r="F57" s="171" t="s">
        <v>107</v>
      </c>
      <c r="G57" s="166"/>
      <c r="H57" s="166"/>
      <c r="I57" s="166"/>
      <c r="J57" s="166"/>
      <c r="K57" s="166"/>
      <c r="L57" s="166"/>
      <c r="M57" s="166"/>
      <c r="N57" s="166"/>
      <c r="O57" s="166"/>
      <c r="P57" s="166"/>
      <c r="Q57" s="166"/>
      <c r="R57" s="166"/>
      <c r="S57" s="166"/>
      <c r="T57" s="166"/>
      <c r="U57" s="166"/>
      <c r="V57" s="166"/>
      <c r="W57" s="166"/>
      <c r="X57" s="166"/>
      <c r="Y57" s="166"/>
      <c r="Z57" s="166"/>
    </row>
    <row r="58" ht="11.25" customHeight="1">
      <c r="A58" s="354" t="s">
        <v>108</v>
      </c>
      <c r="B58" s="172" t="s">
        <v>89</v>
      </c>
      <c r="C58" s="172">
        <v>15.75</v>
      </c>
      <c r="D58" s="445">
        <v>441.0</v>
      </c>
      <c r="E58" s="509">
        <v>441.0</v>
      </c>
      <c r="F58" s="171" t="s">
        <v>108</v>
      </c>
      <c r="G58" s="166"/>
      <c r="H58" s="166"/>
      <c r="I58" s="166"/>
      <c r="J58" s="166"/>
      <c r="K58" s="166"/>
      <c r="L58" s="166"/>
      <c r="M58" s="166"/>
      <c r="N58" s="166"/>
      <c r="O58" s="166"/>
      <c r="P58" s="166"/>
      <c r="Q58" s="166"/>
      <c r="R58" s="166"/>
      <c r="S58" s="166"/>
      <c r="T58" s="166"/>
      <c r="U58" s="166"/>
      <c r="V58" s="166"/>
      <c r="W58" s="166"/>
      <c r="X58" s="166"/>
      <c r="Y58" s="166"/>
      <c r="Z58" s="166"/>
    </row>
    <row r="59" ht="11.25" customHeight="1">
      <c r="A59" s="354" t="s">
        <v>109</v>
      </c>
      <c r="B59" s="172" t="s">
        <v>89</v>
      </c>
      <c r="C59" s="81">
        <v>16.0</v>
      </c>
      <c r="D59" s="164">
        <v>448.0</v>
      </c>
      <c r="E59" s="365">
        <v>448.0</v>
      </c>
      <c r="F59" s="171" t="s">
        <v>109</v>
      </c>
      <c r="G59" s="166"/>
      <c r="H59" s="166"/>
      <c r="I59" s="166"/>
      <c r="J59" s="166"/>
      <c r="K59" s="166"/>
      <c r="L59" s="166"/>
      <c r="M59" s="166"/>
      <c r="N59" s="166"/>
      <c r="O59" s="166"/>
      <c r="P59" s="166"/>
      <c r="Q59" s="166"/>
      <c r="R59" s="166"/>
      <c r="S59" s="166"/>
      <c r="T59" s="166"/>
      <c r="U59" s="166"/>
      <c r="V59" s="166"/>
      <c r="W59" s="166"/>
      <c r="X59" s="166"/>
      <c r="Y59" s="166"/>
      <c r="Z59" s="166"/>
    </row>
    <row r="60" ht="11.25" customHeight="1">
      <c r="A60" s="354" t="s">
        <v>110</v>
      </c>
      <c r="B60" s="172" t="s">
        <v>89</v>
      </c>
      <c r="C60" s="172">
        <v>11.0</v>
      </c>
      <c r="D60" s="445">
        <v>308.0</v>
      </c>
      <c r="E60" s="509">
        <v>308.0</v>
      </c>
      <c r="F60" s="171" t="s">
        <v>110</v>
      </c>
      <c r="G60" s="166"/>
      <c r="H60" s="166"/>
      <c r="I60" s="166"/>
      <c r="J60" s="166"/>
      <c r="K60" s="166"/>
      <c r="L60" s="166"/>
      <c r="M60" s="166"/>
      <c r="N60" s="166"/>
      <c r="O60" s="166"/>
      <c r="P60" s="166"/>
      <c r="Q60" s="166"/>
      <c r="R60" s="166"/>
      <c r="S60" s="166"/>
      <c r="T60" s="166"/>
      <c r="U60" s="166"/>
      <c r="V60" s="166"/>
      <c r="W60" s="166"/>
      <c r="X60" s="166"/>
      <c r="Y60" s="166"/>
      <c r="Z60" s="166"/>
    </row>
    <row r="61" ht="11.25" customHeight="1">
      <c r="A61" s="354" t="s">
        <v>2977</v>
      </c>
      <c r="B61" s="172" t="s">
        <v>89</v>
      </c>
      <c r="C61" s="172">
        <v>12.11</v>
      </c>
      <c r="D61" s="509">
        <v>339.08</v>
      </c>
      <c r="E61" s="509">
        <v>339.08</v>
      </c>
      <c r="F61" s="171" t="s">
        <v>2977</v>
      </c>
      <c r="G61" s="166"/>
      <c r="H61" s="166"/>
      <c r="I61" s="166"/>
      <c r="J61" s="166"/>
      <c r="K61" s="166"/>
      <c r="L61" s="166"/>
      <c r="M61" s="166"/>
      <c r="N61" s="166"/>
      <c r="O61" s="166"/>
      <c r="P61" s="166"/>
      <c r="Q61" s="166"/>
      <c r="R61" s="166"/>
      <c r="S61" s="166"/>
      <c r="T61" s="166"/>
      <c r="U61" s="166"/>
      <c r="V61" s="166"/>
      <c r="W61" s="166"/>
      <c r="X61" s="166"/>
      <c r="Y61" s="166"/>
      <c r="Z61" s="166"/>
    </row>
    <row r="62" ht="11.25" customHeight="1">
      <c r="A62" s="354" t="s">
        <v>112</v>
      </c>
      <c r="B62" s="172" t="s">
        <v>6022</v>
      </c>
      <c r="C62" s="172">
        <v>7.0</v>
      </c>
      <c r="D62" s="445">
        <v>196.0</v>
      </c>
      <c r="E62" s="509">
        <v>196.0</v>
      </c>
      <c r="F62" s="354" t="s">
        <v>112</v>
      </c>
      <c r="G62" s="166"/>
      <c r="H62" s="166"/>
      <c r="I62" s="166"/>
      <c r="J62" s="166"/>
      <c r="K62" s="166"/>
      <c r="L62" s="166"/>
      <c r="M62" s="166"/>
      <c r="N62" s="166"/>
      <c r="O62" s="166"/>
      <c r="P62" s="166"/>
      <c r="Q62" s="166"/>
      <c r="R62" s="166"/>
      <c r="S62" s="166"/>
      <c r="T62" s="166"/>
      <c r="U62" s="166"/>
      <c r="V62" s="166"/>
      <c r="W62" s="166"/>
      <c r="X62" s="166"/>
      <c r="Y62" s="166"/>
      <c r="Z62" s="166"/>
    </row>
    <row r="63" ht="11.25" customHeight="1">
      <c r="A63" s="354" t="s">
        <v>113</v>
      </c>
      <c r="B63" s="172" t="s">
        <v>89</v>
      </c>
      <c r="C63" s="172">
        <v>9.0</v>
      </c>
      <c r="D63" s="445">
        <v>252.0</v>
      </c>
      <c r="E63" s="509">
        <v>252.0</v>
      </c>
      <c r="F63" s="171" t="s">
        <v>113</v>
      </c>
      <c r="G63" s="166"/>
      <c r="H63" s="166"/>
      <c r="I63" s="166"/>
      <c r="J63" s="166"/>
      <c r="K63" s="166"/>
      <c r="L63" s="166"/>
      <c r="M63" s="166"/>
      <c r="N63" s="166"/>
      <c r="O63" s="166"/>
      <c r="P63" s="166"/>
      <c r="Q63" s="166"/>
      <c r="R63" s="166"/>
      <c r="S63" s="166"/>
      <c r="T63" s="166"/>
      <c r="U63" s="166"/>
      <c r="V63" s="166"/>
      <c r="W63" s="166"/>
      <c r="X63" s="166"/>
      <c r="Y63" s="166"/>
      <c r="Z63" s="166"/>
    </row>
    <row r="64" ht="11.25" customHeight="1">
      <c r="A64" s="354" t="s">
        <v>6023</v>
      </c>
      <c r="B64" s="172" t="s">
        <v>89</v>
      </c>
      <c r="C64" s="172">
        <v>16.0</v>
      </c>
      <c r="D64" s="445">
        <v>448.0</v>
      </c>
      <c r="E64" s="509">
        <v>448.0</v>
      </c>
      <c r="F64" s="171" t="s">
        <v>6023</v>
      </c>
      <c r="G64" s="166"/>
      <c r="H64" s="166"/>
      <c r="I64" s="166"/>
      <c r="J64" s="166"/>
      <c r="K64" s="166"/>
      <c r="L64" s="166"/>
      <c r="M64" s="166"/>
      <c r="N64" s="166"/>
      <c r="O64" s="166"/>
      <c r="P64" s="166"/>
      <c r="Q64" s="166"/>
      <c r="R64" s="166"/>
      <c r="S64" s="166"/>
      <c r="T64" s="166"/>
      <c r="U64" s="166"/>
      <c r="V64" s="166"/>
      <c r="W64" s="166"/>
      <c r="X64" s="166"/>
      <c r="Y64" s="166"/>
      <c r="Z64" s="166"/>
    </row>
    <row r="65" ht="11.25" customHeight="1">
      <c r="A65" s="354" t="s">
        <v>115</v>
      </c>
      <c r="B65" s="172"/>
      <c r="C65" s="172">
        <v>11.0</v>
      </c>
      <c r="D65" s="445">
        <v>308.0</v>
      </c>
      <c r="E65" s="509">
        <v>308.0</v>
      </c>
      <c r="F65" s="171" t="s">
        <v>115</v>
      </c>
      <c r="G65" s="166"/>
      <c r="H65" s="166"/>
      <c r="I65" s="166"/>
      <c r="J65" s="166"/>
      <c r="K65" s="166"/>
      <c r="L65" s="166"/>
      <c r="M65" s="166"/>
      <c r="N65" s="166"/>
      <c r="O65" s="166"/>
      <c r="P65" s="166"/>
      <c r="Q65" s="166"/>
      <c r="R65" s="166"/>
      <c r="S65" s="166"/>
      <c r="T65" s="166"/>
      <c r="U65" s="166"/>
      <c r="V65" s="166"/>
      <c r="W65" s="166"/>
      <c r="X65" s="166"/>
      <c r="Y65" s="166"/>
      <c r="Z65" s="166"/>
    </row>
    <row r="66" ht="11.25" customHeight="1">
      <c r="A66" s="354" t="s">
        <v>116</v>
      </c>
      <c r="B66" s="172" t="s">
        <v>89</v>
      </c>
      <c r="C66" s="172">
        <v>8.5</v>
      </c>
      <c r="D66" s="445">
        <v>238.0</v>
      </c>
      <c r="E66" s="509">
        <v>238.0</v>
      </c>
      <c r="F66" s="171" t="s">
        <v>116</v>
      </c>
      <c r="G66" s="166"/>
      <c r="H66" s="166"/>
      <c r="I66" s="166"/>
      <c r="J66" s="166"/>
      <c r="K66" s="166"/>
      <c r="L66" s="166"/>
      <c r="M66" s="166"/>
      <c r="N66" s="166"/>
      <c r="O66" s="166"/>
      <c r="P66" s="166"/>
      <c r="Q66" s="166"/>
      <c r="R66" s="166"/>
      <c r="S66" s="166"/>
      <c r="T66" s="166"/>
      <c r="U66" s="166"/>
      <c r="V66" s="166"/>
      <c r="W66" s="166"/>
      <c r="X66" s="166"/>
      <c r="Y66" s="166"/>
      <c r="Z66" s="166"/>
    </row>
    <row r="67" ht="11.25" customHeight="1">
      <c r="A67" s="354" t="s">
        <v>117</v>
      </c>
      <c r="B67" s="172" t="s">
        <v>89</v>
      </c>
      <c r="C67" s="172" t="s">
        <v>6021</v>
      </c>
      <c r="D67" s="445">
        <v>392.0</v>
      </c>
      <c r="E67" s="509">
        <v>441.0</v>
      </c>
      <c r="F67" s="171" t="s">
        <v>117</v>
      </c>
      <c r="G67" s="166"/>
      <c r="H67" s="166"/>
      <c r="I67" s="166"/>
      <c r="J67" s="166"/>
      <c r="K67" s="166"/>
      <c r="L67" s="166"/>
      <c r="M67" s="166"/>
      <c r="N67" s="166"/>
      <c r="O67" s="166"/>
      <c r="P67" s="166"/>
      <c r="Q67" s="166"/>
      <c r="R67" s="166"/>
      <c r="S67" s="166"/>
      <c r="T67" s="166"/>
      <c r="U67" s="166"/>
      <c r="V67" s="166"/>
      <c r="W67" s="166"/>
      <c r="X67" s="166"/>
      <c r="Y67" s="166"/>
      <c r="Z67" s="166"/>
    </row>
    <row r="68" ht="11.25" customHeight="1">
      <c r="A68" s="100" t="s">
        <v>3622</v>
      </c>
      <c r="B68" s="81" t="s">
        <v>52</v>
      </c>
      <c r="C68" s="81" t="s">
        <v>6024</v>
      </c>
      <c r="D68" s="164">
        <v>252.0</v>
      </c>
      <c r="E68" s="365">
        <v>252.0</v>
      </c>
      <c r="F68" s="95" t="s">
        <v>6025</v>
      </c>
      <c r="G68" s="166"/>
      <c r="H68" s="166"/>
      <c r="I68" s="166"/>
      <c r="J68" s="166"/>
      <c r="K68" s="166"/>
      <c r="L68" s="166"/>
      <c r="M68" s="166"/>
      <c r="N68" s="166"/>
      <c r="O68" s="166"/>
      <c r="P68" s="166"/>
      <c r="Q68" s="166"/>
      <c r="R68" s="166"/>
      <c r="S68" s="166"/>
      <c r="T68" s="166"/>
      <c r="U68" s="166"/>
      <c r="V68" s="166"/>
      <c r="W68" s="166"/>
      <c r="X68" s="166"/>
      <c r="Y68" s="166"/>
      <c r="Z68" s="166"/>
    </row>
    <row r="69" ht="11.25" customHeight="1">
      <c r="A69" s="354"/>
      <c r="B69" s="172"/>
      <c r="C69" s="172"/>
      <c r="D69" s="445"/>
      <c r="E69" s="508"/>
      <c r="F69" s="171"/>
      <c r="G69" s="166"/>
      <c r="H69" s="166"/>
      <c r="I69" s="166"/>
      <c r="J69" s="166"/>
      <c r="K69" s="166"/>
      <c r="L69" s="166"/>
      <c r="M69" s="166"/>
      <c r="N69" s="166"/>
      <c r="O69" s="166"/>
      <c r="P69" s="166"/>
      <c r="Q69" s="166"/>
      <c r="R69" s="166"/>
      <c r="S69" s="166"/>
      <c r="T69" s="166"/>
      <c r="U69" s="166"/>
      <c r="V69" s="166"/>
      <c r="W69" s="166"/>
      <c r="X69" s="166"/>
      <c r="Y69" s="166"/>
      <c r="Z69" s="166"/>
    </row>
    <row r="70" ht="11.25" customHeight="1">
      <c r="A70" s="161"/>
      <c r="B70" s="710"/>
      <c r="C70" s="710"/>
      <c r="D70" s="711"/>
      <c r="E70" s="711">
        <f>SUM(E9:E69)</f>
        <v>21321.08</v>
      </c>
      <c r="F70" s="166"/>
      <c r="G70" s="166"/>
      <c r="H70" s="166"/>
      <c r="I70" s="166"/>
      <c r="J70" s="166"/>
      <c r="K70" s="166"/>
      <c r="L70" s="166"/>
      <c r="M70" s="166"/>
      <c r="N70" s="166"/>
      <c r="O70" s="166"/>
      <c r="P70" s="166"/>
      <c r="Q70" s="166"/>
      <c r="R70" s="166"/>
      <c r="S70" s="166"/>
      <c r="T70" s="166"/>
      <c r="U70" s="166"/>
      <c r="V70" s="166"/>
      <c r="W70" s="166"/>
      <c r="X70" s="166"/>
      <c r="Y70" s="166"/>
      <c r="Z70" s="166"/>
    </row>
    <row r="71" ht="11.25" customHeight="1">
      <c r="A71" s="155"/>
      <c r="B71" s="155"/>
      <c r="C71" s="156"/>
      <c r="D71" s="156"/>
      <c r="E71" s="156"/>
      <c r="F71" s="1"/>
      <c r="G71" s="1"/>
      <c r="H71" s="166"/>
      <c r="I71" s="166"/>
      <c r="J71" s="166"/>
      <c r="K71" s="166"/>
      <c r="L71" s="166"/>
      <c r="M71" s="166"/>
      <c r="N71" s="166"/>
      <c r="O71" s="166"/>
      <c r="P71" s="166"/>
      <c r="Q71" s="166"/>
      <c r="R71" s="166"/>
      <c r="S71" s="166"/>
      <c r="T71" s="166"/>
      <c r="U71" s="166"/>
      <c r="V71" s="166"/>
      <c r="W71" s="166"/>
      <c r="X71" s="166"/>
      <c r="Y71" s="166"/>
      <c r="Z71" s="166"/>
    </row>
    <row r="72" ht="11.25" customHeight="1">
      <c r="A72" s="178" t="s">
        <v>742</v>
      </c>
      <c r="B72" s="154"/>
      <c r="C72" s="154"/>
      <c r="D72" s="154"/>
      <c r="E72" s="154"/>
      <c r="F72" s="97"/>
      <c r="G72" s="97"/>
      <c r="H72" s="155"/>
      <c r="I72" s="155"/>
      <c r="J72" s="155"/>
      <c r="K72" s="155"/>
      <c r="L72" s="155"/>
      <c r="M72" s="155"/>
      <c r="N72" s="155"/>
      <c r="O72" s="155"/>
      <c r="P72" s="155"/>
      <c r="Q72" s="155"/>
      <c r="R72" s="155"/>
      <c r="S72" s="155"/>
      <c r="T72" s="155"/>
      <c r="U72" s="155"/>
      <c r="V72" s="155"/>
      <c r="W72" s="155"/>
      <c r="X72" s="155"/>
      <c r="Y72" s="166"/>
      <c r="Z72" s="166"/>
    </row>
    <row r="73" ht="15.75" customHeight="1">
      <c r="A73" s="155"/>
      <c r="B73" s="155"/>
      <c r="C73" s="156"/>
      <c r="D73" s="156"/>
      <c r="E73" s="1"/>
      <c r="F73" s="1"/>
      <c r="G73" s="1"/>
    </row>
    <row r="74" ht="15.75" customHeight="1">
      <c r="A74" s="155"/>
      <c r="B74" s="155"/>
      <c r="C74" s="156"/>
      <c r="D74" s="156"/>
      <c r="E74" s="156"/>
      <c r="F74" s="1"/>
      <c r="G74" s="1"/>
    </row>
    <row r="75" ht="15.75" customHeight="1">
      <c r="A75" s="155"/>
      <c r="B75" s="155"/>
      <c r="C75" s="156"/>
      <c r="D75" s="156"/>
      <c r="E75" s="1"/>
      <c r="F75" s="1"/>
      <c r="G75" s="1"/>
    </row>
    <row r="76" ht="15.75" customHeight="1">
      <c r="A76" s="155"/>
      <c r="B76" s="155"/>
      <c r="C76" s="156"/>
      <c r="D76" s="156"/>
      <c r="E76" s="156"/>
      <c r="F76" s="1"/>
      <c r="G76" s="1"/>
    </row>
    <row r="77" ht="15.75" customHeight="1">
      <c r="A77" s="155"/>
      <c r="B77" s="155"/>
      <c r="C77" s="156"/>
      <c r="D77" s="156"/>
      <c r="E77" s="156"/>
      <c r="F77" s="1"/>
      <c r="G77" s="1"/>
    </row>
    <row r="78" ht="15.75" customHeight="1">
      <c r="A78" s="155"/>
      <c r="B78" s="155"/>
      <c r="C78" s="156"/>
      <c r="D78" s="156"/>
      <c r="E78" s="156"/>
      <c r="F78" s="1"/>
      <c r="G78" s="1"/>
    </row>
    <row r="79" ht="15.75" customHeight="1">
      <c r="A79" s="155"/>
      <c r="B79" s="155"/>
      <c r="C79" s="156"/>
      <c r="D79" s="156"/>
      <c r="E79" s="156"/>
      <c r="F79" s="1"/>
      <c r="G79" s="1"/>
    </row>
    <row r="80" ht="15.75" customHeight="1">
      <c r="A80" s="155"/>
      <c r="B80" s="155"/>
      <c r="C80" s="156"/>
      <c r="D80" s="156"/>
      <c r="E80" s="156"/>
      <c r="F80" s="1"/>
      <c r="G80" s="1"/>
    </row>
    <row r="81" ht="15.75" customHeight="1">
      <c r="A81" s="155"/>
      <c r="B81" s="155"/>
      <c r="C81" s="156"/>
      <c r="D81" s="156"/>
      <c r="E81" s="156"/>
      <c r="F81" s="1"/>
      <c r="G81" s="1"/>
    </row>
    <row r="82" ht="15.75" customHeight="1">
      <c r="A82" s="155"/>
      <c r="B82" s="155"/>
      <c r="C82" s="156"/>
      <c r="D82" s="156"/>
      <c r="E82" s="156"/>
      <c r="F82" s="1"/>
      <c r="G82" s="1"/>
    </row>
    <row r="83" ht="15.75" customHeight="1">
      <c r="A83" s="155"/>
      <c r="B83" s="155"/>
      <c r="C83" s="156"/>
      <c r="D83" s="156"/>
      <c r="E83" s="156"/>
      <c r="F83" s="1"/>
      <c r="G83" s="1"/>
    </row>
    <row r="84" ht="15.75" customHeight="1">
      <c r="A84" s="155"/>
      <c r="B84" s="155"/>
      <c r="C84" s="156"/>
      <c r="D84" s="156"/>
      <c r="E84" s="156"/>
      <c r="F84" s="1"/>
      <c r="G84" s="1"/>
    </row>
    <row r="85" ht="15.75" customHeight="1">
      <c r="A85" s="155"/>
      <c r="B85" s="155"/>
      <c r="C85" s="156"/>
      <c r="D85" s="156"/>
      <c r="E85" s="156"/>
      <c r="F85" s="1"/>
      <c r="G85" s="1"/>
    </row>
    <row r="86" ht="15.75" customHeight="1">
      <c r="A86" s="155"/>
      <c r="B86" s="155"/>
      <c r="C86" s="156"/>
      <c r="D86" s="156"/>
      <c r="E86" s="156"/>
      <c r="F86" s="1"/>
      <c r="G86" s="1"/>
    </row>
    <row r="87" ht="15.75" customHeight="1">
      <c r="A87" s="155"/>
      <c r="B87" s="155"/>
      <c r="C87" s="156"/>
      <c r="D87" s="156"/>
      <c r="E87" s="156"/>
      <c r="F87" s="1"/>
      <c r="G87" s="1"/>
    </row>
    <row r="88" ht="15.75" customHeight="1">
      <c r="A88" s="155"/>
      <c r="B88" s="155"/>
      <c r="C88" s="156"/>
      <c r="D88" s="156"/>
      <c r="E88" s="156"/>
      <c r="F88" s="1"/>
      <c r="G88" s="1"/>
    </row>
    <row r="89" ht="15.75" customHeight="1">
      <c r="A89" s="155"/>
      <c r="B89" s="155"/>
      <c r="C89" s="156"/>
      <c r="D89" s="156"/>
      <c r="E89" s="156"/>
      <c r="F89" s="1"/>
      <c r="G89" s="1"/>
    </row>
    <row r="90" ht="15.75" customHeight="1">
      <c r="A90" s="155"/>
      <c r="B90" s="155"/>
      <c r="C90" s="156"/>
      <c r="D90" s="156"/>
      <c r="E90" s="156"/>
      <c r="F90" s="1"/>
      <c r="G90" s="1"/>
    </row>
    <row r="91" ht="15.75" customHeight="1">
      <c r="A91" s="155"/>
      <c r="B91" s="155"/>
      <c r="C91" s="156"/>
      <c r="D91" s="156"/>
      <c r="E91" s="156"/>
      <c r="F91" s="1"/>
      <c r="G91" s="1"/>
    </row>
    <row r="92" ht="15.75" customHeight="1">
      <c r="A92" s="155"/>
      <c r="B92" s="155"/>
      <c r="C92" s="156"/>
      <c r="D92" s="156"/>
      <c r="E92" s="156"/>
      <c r="F92" s="1"/>
      <c r="G92" s="1"/>
    </row>
    <row r="93" ht="15.75" customHeight="1">
      <c r="A93" s="155"/>
      <c r="B93" s="155"/>
      <c r="C93" s="156"/>
      <c r="D93" s="156"/>
      <c r="E93" s="156"/>
      <c r="F93" s="1"/>
      <c r="G93" s="1"/>
    </row>
    <row r="94" ht="15.75" customHeight="1">
      <c r="A94" s="155"/>
      <c r="B94" s="155"/>
      <c r="C94" s="156"/>
      <c r="D94" s="156"/>
      <c r="E94" s="156"/>
      <c r="F94" s="1"/>
      <c r="G94" s="1"/>
    </row>
    <row r="95" ht="15.75" customHeight="1">
      <c r="A95" s="155"/>
      <c r="B95" s="155"/>
      <c r="C95" s="156"/>
      <c r="D95" s="156"/>
      <c r="E95" s="156"/>
      <c r="F95" s="1"/>
      <c r="G95" s="1"/>
    </row>
    <row r="96" ht="15.75" customHeight="1">
      <c r="A96" s="155"/>
      <c r="B96" s="155"/>
      <c r="C96" s="156"/>
      <c r="D96" s="156"/>
      <c r="E96" s="156"/>
      <c r="F96" s="1"/>
      <c r="G96" s="1"/>
    </row>
    <row r="97" ht="15.75" customHeight="1">
      <c r="A97" s="155"/>
      <c r="B97" s="155"/>
      <c r="C97" s="156"/>
      <c r="D97" s="156"/>
      <c r="E97" s="156"/>
      <c r="F97" s="1"/>
      <c r="G97" s="1"/>
    </row>
    <row r="98" ht="15.75" customHeight="1">
      <c r="A98" s="155"/>
      <c r="B98" s="155"/>
      <c r="C98" s="156"/>
      <c r="D98" s="156"/>
      <c r="E98" s="156"/>
      <c r="F98" s="1"/>
      <c r="G98" s="1"/>
    </row>
    <row r="99" ht="15.75" customHeight="1">
      <c r="A99" s="155"/>
      <c r="B99" s="155"/>
      <c r="C99" s="156"/>
      <c r="D99" s="156"/>
      <c r="E99" s="156"/>
      <c r="F99" s="1"/>
      <c r="G99" s="1"/>
    </row>
    <row r="100" ht="15.75" customHeight="1">
      <c r="A100" s="155"/>
      <c r="B100" s="155"/>
      <c r="C100" s="156"/>
      <c r="D100" s="156"/>
      <c r="E100" s="156"/>
      <c r="F100" s="1"/>
      <c r="G100" s="1"/>
    </row>
    <row r="101" ht="15.75" customHeight="1">
      <c r="A101" s="155"/>
      <c r="B101" s="155"/>
      <c r="C101" s="156"/>
      <c r="D101" s="156"/>
      <c r="E101" s="156"/>
      <c r="F101" s="1"/>
      <c r="G101" s="1"/>
    </row>
    <row r="102" ht="15.75" customHeight="1">
      <c r="A102" s="155"/>
      <c r="B102" s="155"/>
      <c r="C102" s="156"/>
      <c r="D102" s="156"/>
      <c r="E102" s="156"/>
      <c r="F102" s="1"/>
      <c r="G102" s="1"/>
    </row>
    <row r="103" ht="15.75" customHeight="1">
      <c r="A103" s="155"/>
      <c r="B103" s="155"/>
      <c r="C103" s="156"/>
      <c r="D103" s="156"/>
      <c r="E103" s="156"/>
      <c r="F103" s="1"/>
      <c r="G103" s="1"/>
    </row>
    <row r="104" ht="15.75" customHeight="1">
      <c r="A104" s="155"/>
      <c r="B104" s="155"/>
      <c r="C104" s="156"/>
      <c r="D104" s="156"/>
      <c r="E104" s="156"/>
      <c r="F104" s="1"/>
      <c r="G104" s="1"/>
    </row>
    <row r="105" ht="15.75" customHeight="1">
      <c r="A105" s="155"/>
      <c r="B105" s="155"/>
      <c r="C105" s="156"/>
      <c r="D105" s="156"/>
      <c r="E105" s="156"/>
      <c r="F105" s="1"/>
      <c r="G105" s="1"/>
    </row>
    <row r="106" ht="15.75" customHeight="1">
      <c r="A106" s="155"/>
      <c r="B106" s="155"/>
      <c r="C106" s="156"/>
      <c r="D106" s="156"/>
      <c r="E106" s="156"/>
      <c r="F106" s="1"/>
      <c r="G106" s="1"/>
    </row>
    <row r="107" ht="15.75" customHeight="1">
      <c r="A107" s="155"/>
      <c r="B107" s="155"/>
      <c r="C107" s="156"/>
      <c r="D107" s="156"/>
      <c r="E107" s="156"/>
      <c r="F107" s="1"/>
      <c r="G107" s="1"/>
    </row>
    <row r="108" ht="15.75" customHeight="1">
      <c r="A108" s="155"/>
      <c r="B108" s="155"/>
      <c r="C108" s="156"/>
      <c r="D108" s="156"/>
      <c r="E108" s="156"/>
      <c r="F108" s="1"/>
      <c r="G108" s="1"/>
    </row>
    <row r="109" ht="15.75" customHeight="1">
      <c r="A109" s="155"/>
      <c r="B109" s="155"/>
      <c r="C109" s="156"/>
      <c r="D109" s="156"/>
      <c r="E109" s="156"/>
      <c r="F109" s="1"/>
      <c r="G109" s="1"/>
    </row>
    <row r="110" ht="15.75" customHeight="1">
      <c r="A110" s="155"/>
      <c r="B110" s="155"/>
      <c r="C110" s="156"/>
      <c r="D110" s="156"/>
      <c r="E110" s="156"/>
      <c r="F110" s="1"/>
      <c r="G110" s="1"/>
    </row>
    <row r="111" ht="15.75" customHeight="1">
      <c r="A111" s="155"/>
      <c r="B111" s="155"/>
      <c r="C111" s="156"/>
      <c r="D111" s="156"/>
      <c r="E111" s="156"/>
      <c r="F111" s="1"/>
      <c r="G111" s="1"/>
    </row>
    <row r="112" ht="15.75" customHeight="1">
      <c r="A112" s="155"/>
      <c r="B112" s="155"/>
      <c r="C112" s="156"/>
      <c r="D112" s="156"/>
      <c r="E112" s="156"/>
      <c r="F112" s="1"/>
      <c r="G112" s="1"/>
    </row>
    <row r="113" ht="15.75" customHeight="1">
      <c r="A113" s="155"/>
      <c r="B113" s="155"/>
      <c r="C113" s="156"/>
      <c r="D113" s="156"/>
      <c r="E113" s="156"/>
      <c r="F113" s="1"/>
      <c r="G113" s="1"/>
    </row>
    <row r="114" ht="15.75" customHeight="1">
      <c r="A114" s="155"/>
      <c r="B114" s="155"/>
      <c r="C114" s="156"/>
      <c r="D114" s="156"/>
      <c r="E114" s="156"/>
      <c r="F114" s="1"/>
      <c r="G114" s="1"/>
    </row>
    <row r="115" ht="15.75" customHeight="1">
      <c r="A115" s="155"/>
      <c r="B115" s="155"/>
      <c r="C115" s="156"/>
      <c r="D115" s="156"/>
      <c r="E115" s="156"/>
      <c r="F115" s="1"/>
      <c r="G115" s="1"/>
    </row>
    <row r="116" ht="15.75" customHeight="1">
      <c r="A116" s="155"/>
      <c r="B116" s="155"/>
      <c r="C116" s="156"/>
      <c r="D116" s="156"/>
      <c r="E116" s="156"/>
      <c r="F116" s="1"/>
      <c r="G116" s="1"/>
    </row>
    <row r="117" ht="15.75" customHeight="1">
      <c r="A117" s="155"/>
      <c r="B117" s="155"/>
      <c r="C117" s="156"/>
      <c r="D117" s="156"/>
      <c r="E117" s="156"/>
      <c r="F117" s="1"/>
      <c r="G117" s="1"/>
    </row>
    <row r="118" ht="15.75" customHeight="1">
      <c r="A118" s="155"/>
      <c r="B118" s="155"/>
      <c r="C118" s="156"/>
      <c r="D118" s="156"/>
      <c r="E118" s="156"/>
      <c r="F118" s="1"/>
      <c r="G118" s="1"/>
    </row>
    <row r="119" ht="15.75" customHeight="1">
      <c r="A119" s="155"/>
      <c r="B119" s="155"/>
      <c r="C119" s="156"/>
      <c r="D119" s="156"/>
      <c r="E119" s="156"/>
      <c r="F119" s="1"/>
      <c r="G119" s="1"/>
    </row>
    <row r="120" ht="15.75" customHeight="1">
      <c r="A120" s="155"/>
      <c r="B120" s="155"/>
      <c r="C120" s="156"/>
      <c r="D120" s="156"/>
      <c r="E120" s="156"/>
      <c r="F120" s="1"/>
      <c r="G120" s="1"/>
    </row>
    <row r="121" ht="15.75" customHeight="1">
      <c r="A121" s="155"/>
      <c r="B121" s="155"/>
      <c r="C121" s="156"/>
      <c r="D121" s="156"/>
      <c r="E121" s="156"/>
      <c r="F121" s="1"/>
      <c r="G121" s="1"/>
    </row>
    <row r="122" ht="15.75" customHeight="1">
      <c r="A122" s="155"/>
      <c r="B122" s="155"/>
      <c r="C122" s="156"/>
      <c r="D122" s="156"/>
      <c r="E122" s="156"/>
      <c r="F122" s="1"/>
      <c r="G122" s="1"/>
    </row>
    <row r="123" ht="15.75" customHeight="1">
      <c r="A123" s="155"/>
      <c r="B123" s="155"/>
      <c r="C123" s="156"/>
      <c r="D123" s="156"/>
      <c r="E123" s="156"/>
      <c r="F123" s="1"/>
      <c r="G123" s="1"/>
    </row>
    <row r="124" ht="15.75" customHeight="1">
      <c r="A124" s="155"/>
      <c r="B124" s="155"/>
      <c r="C124" s="156"/>
      <c r="D124" s="156"/>
      <c r="E124" s="156"/>
      <c r="F124" s="1"/>
      <c r="G124" s="1"/>
    </row>
    <row r="125" ht="15.75" customHeight="1">
      <c r="A125" s="155"/>
      <c r="B125" s="155"/>
      <c r="C125" s="156"/>
      <c r="D125" s="156"/>
      <c r="E125" s="156"/>
      <c r="F125" s="1"/>
      <c r="G125" s="1"/>
    </row>
    <row r="126" ht="15.75" customHeight="1">
      <c r="A126" s="155"/>
      <c r="B126" s="155"/>
      <c r="C126" s="156"/>
      <c r="D126" s="156"/>
      <c r="E126" s="156"/>
      <c r="F126" s="1"/>
      <c r="G126" s="1"/>
    </row>
    <row r="127" ht="15.75" customHeight="1">
      <c r="A127" s="155"/>
      <c r="B127" s="155"/>
      <c r="C127" s="156"/>
      <c r="D127" s="156"/>
      <c r="E127" s="156"/>
      <c r="F127" s="1"/>
      <c r="G127" s="1"/>
    </row>
    <row r="128" ht="15.75" customHeight="1">
      <c r="A128" s="155"/>
      <c r="B128" s="155"/>
      <c r="C128" s="156"/>
      <c r="D128" s="156"/>
      <c r="E128" s="156"/>
      <c r="F128" s="1"/>
      <c r="G128" s="1"/>
    </row>
    <row r="129" ht="15.75" customHeight="1">
      <c r="A129" s="155"/>
      <c r="B129" s="155"/>
      <c r="C129" s="156"/>
      <c r="D129" s="156"/>
      <c r="E129" s="156"/>
      <c r="F129" s="1"/>
      <c r="G129" s="1"/>
    </row>
    <row r="130" ht="15.75" customHeight="1">
      <c r="A130" s="155"/>
      <c r="B130" s="155"/>
      <c r="C130" s="156"/>
      <c r="D130" s="156"/>
      <c r="E130" s="156"/>
      <c r="F130" s="1"/>
      <c r="G130" s="1"/>
    </row>
    <row r="131" ht="15.75" customHeight="1">
      <c r="A131" s="155"/>
      <c r="B131" s="155"/>
      <c r="C131" s="156"/>
      <c r="D131" s="156"/>
      <c r="E131" s="156"/>
      <c r="F131" s="1"/>
      <c r="G131" s="1"/>
    </row>
    <row r="132" ht="15.75" customHeight="1">
      <c r="A132" s="155"/>
      <c r="B132" s="155"/>
      <c r="C132" s="156"/>
      <c r="D132" s="156"/>
      <c r="E132" s="156"/>
      <c r="F132" s="1"/>
      <c r="G132" s="1"/>
    </row>
    <row r="133" ht="15.75" customHeight="1">
      <c r="A133" s="155"/>
      <c r="B133" s="155"/>
      <c r="C133" s="156"/>
      <c r="D133" s="156"/>
      <c r="E133" s="156"/>
      <c r="F133" s="1"/>
      <c r="G133" s="1"/>
    </row>
    <row r="134" ht="15.75" customHeight="1">
      <c r="A134" s="155"/>
      <c r="B134" s="155"/>
      <c r="C134" s="156"/>
      <c r="D134" s="156"/>
      <c r="E134" s="156"/>
      <c r="F134" s="1"/>
      <c r="G134" s="1"/>
    </row>
    <row r="135" ht="15.75" customHeight="1">
      <c r="A135" s="155"/>
      <c r="B135" s="155"/>
      <c r="C135" s="156"/>
      <c r="D135" s="156"/>
      <c r="E135" s="156"/>
      <c r="F135" s="1"/>
      <c r="G135" s="1"/>
    </row>
    <row r="136" ht="15.75" customHeight="1">
      <c r="A136" s="155"/>
      <c r="B136" s="155"/>
      <c r="C136" s="156"/>
      <c r="D136" s="156"/>
      <c r="E136" s="156"/>
      <c r="F136" s="1"/>
      <c r="G136" s="1"/>
    </row>
    <row r="137" ht="15.75" customHeight="1">
      <c r="A137" s="155"/>
      <c r="B137" s="155"/>
      <c r="C137" s="156"/>
      <c r="D137" s="156"/>
      <c r="E137" s="156"/>
      <c r="F137" s="1"/>
      <c r="G137" s="1"/>
    </row>
    <row r="138" ht="15.75" customHeight="1">
      <c r="A138" s="155"/>
      <c r="B138" s="155"/>
      <c r="C138" s="156"/>
      <c r="D138" s="156"/>
      <c r="E138" s="156"/>
      <c r="F138" s="1"/>
      <c r="G138" s="1"/>
    </row>
    <row r="139" ht="15.75" customHeight="1">
      <c r="A139" s="155"/>
      <c r="B139" s="155"/>
      <c r="C139" s="156"/>
      <c r="D139" s="156"/>
      <c r="E139" s="156"/>
      <c r="F139" s="1"/>
      <c r="G139" s="1"/>
    </row>
    <row r="140" ht="15.75" customHeight="1">
      <c r="A140" s="155"/>
      <c r="B140" s="155"/>
      <c r="C140" s="156"/>
      <c r="D140" s="156"/>
      <c r="E140" s="156"/>
      <c r="F140" s="1"/>
      <c r="G140" s="1"/>
    </row>
    <row r="141" ht="15.75" customHeight="1">
      <c r="A141" s="155"/>
      <c r="B141" s="155"/>
      <c r="C141" s="156"/>
      <c r="D141" s="156"/>
      <c r="E141" s="156"/>
      <c r="F141" s="1"/>
      <c r="G141" s="1"/>
    </row>
    <row r="142" ht="15.75" customHeight="1">
      <c r="A142" s="155"/>
      <c r="B142" s="155"/>
      <c r="C142" s="156"/>
      <c r="D142" s="156"/>
      <c r="E142" s="156"/>
      <c r="F142" s="1"/>
      <c r="G142" s="1"/>
    </row>
    <row r="143" ht="15.75" customHeight="1">
      <c r="A143" s="155"/>
      <c r="B143" s="155"/>
      <c r="C143" s="156"/>
      <c r="D143" s="156"/>
      <c r="E143" s="156"/>
      <c r="F143" s="1"/>
      <c r="G143" s="1"/>
    </row>
    <row r="144" ht="15.75" customHeight="1">
      <c r="A144" s="155"/>
      <c r="B144" s="155"/>
      <c r="C144" s="156"/>
      <c r="D144" s="156"/>
      <c r="E144" s="156"/>
      <c r="F144" s="1"/>
      <c r="G144" s="1"/>
    </row>
    <row r="145" ht="15.75" customHeight="1">
      <c r="A145" s="155"/>
      <c r="B145" s="155"/>
      <c r="C145" s="156"/>
      <c r="D145" s="156"/>
      <c r="E145" s="156"/>
      <c r="F145" s="1"/>
      <c r="G145" s="1"/>
    </row>
    <row r="146" ht="15.75" customHeight="1">
      <c r="A146" s="155"/>
      <c r="B146" s="155"/>
      <c r="C146" s="156"/>
      <c r="D146" s="156"/>
      <c r="E146" s="156"/>
      <c r="F146" s="1"/>
      <c r="G146" s="1"/>
    </row>
    <row r="147" ht="15.75" customHeight="1">
      <c r="A147" s="155"/>
      <c r="B147" s="155"/>
      <c r="C147" s="156"/>
      <c r="D147" s="156"/>
      <c r="E147" s="156"/>
      <c r="F147" s="1"/>
      <c r="G147" s="1"/>
    </row>
    <row r="148" ht="15.75" customHeight="1">
      <c r="A148" s="155"/>
      <c r="B148" s="155"/>
      <c r="C148" s="156"/>
      <c r="D148" s="156"/>
      <c r="E148" s="156"/>
      <c r="F148" s="1"/>
      <c r="G148" s="1"/>
    </row>
    <row r="149" ht="15.75" customHeight="1">
      <c r="A149" s="155"/>
      <c r="B149" s="155"/>
      <c r="C149" s="156"/>
      <c r="D149" s="156"/>
      <c r="E149" s="156"/>
      <c r="F149" s="1"/>
      <c r="G149" s="1"/>
    </row>
    <row r="150" ht="15.75" customHeight="1">
      <c r="A150" s="155"/>
      <c r="B150" s="155"/>
      <c r="C150" s="156"/>
      <c r="D150" s="156"/>
      <c r="E150" s="156"/>
      <c r="F150" s="1"/>
      <c r="G150" s="1"/>
    </row>
    <row r="151" ht="15.75" customHeight="1">
      <c r="A151" s="155"/>
      <c r="B151" s="155"/>
      <c r="C151" s="156"/>
      <c r="D151" s="156"/>
      <c r="E151" s="156"/>
      <c r="F151" s="1"/>
      <c r="G151" s="1"/>
    </row>
    <row r="152" ht="15.75" customHeight="1">
      <c r="A152" s="155"/>
      <c r="B152" s="155"/>
      <c r="C152" s="156"/>
      <c r="D152" s="156"/>
      <c r="E152" s="156"/>
      <c r="F152" s="1"/>
      <c r="G152" s="1"/>
    </row>
    <row r="153" ht="15.75" customHeight="1">
      <c r="A153" s="155"/>
      <c r="B153" s="155"/>
      <c r="C153" s="156"/>
      <c r="D153" s="156"/>
      <c r="E153" s="156"/>
      <c r="F153" s="1"/>
      <c r="G153" s="1"/>
    </row>
    <row r="154" ht="15.75" customHeight="1">
      <c r="A154" s="155"/>
      <c r="B154" s="155"/>
      <c r="C154" s="156"/>
      <c r="D154" s="156"/>
      <c r="E154" s="156"/>
      <c r="F154" s="1"/>
      <c r="G154" s="1"/>
    </row>
    <row r="155" ht="15.75" customHeight="1">
      <c r="A155" s="155"/>
      <c r="B155" s="155"/>
      <c r="C155" s="156"/>
      <c r="D155" s="156"/>
      <c r="E155" s="156"/>
      <c r="F155" s="1"/>
      <c r="G155" s="1"/>
    </row>
    <row r="156" ht="15.75" customHeight="1">
      <c r="A156" s="155"/>
      <c r="B156" s="155"/>
      <c r="C156" s="156"/>
      <c r="D156" s="156"/>
      <c r="E156" s="156"/>
      <c r="F156" s="1"/>
      <c r="G156" s="1"/>
    </row>
    <row r="157" ht="15.75" customHeight="1">
      <c r="A157" s="155"/>
      <c r="B157" s="155"/>
      <c r="C157" s="156"/>
      <c r="D157" s="156"/>
      <c r="E157" s="156"/>
      <c r="F157" s="1"/>
      <c r="G157" s="1"/>
    </row>
    <row r="158" ht="15.75" customHeight="1">
      <c r="A158" s="155"/>
      <c r="B158" s="155"/>
      <c r="C158" s="156"/>
      <c r="D158" s="156"/>
      <c r="E158" s="156"/>
      <c r="F158" s="1"/>
      <c r="G158" s="1"/>
    </row>
    <row r="159" ht="15.75" customHeight="1">
      <c r="A159" s="155"/>
      <c r="B159" s="155"/>
      <c r="C159" s="156"/>
      <c r="D159" s="156"/>
      <c r="E159" s="156"/>
      <c r="F159" s="1"/>
      <c r="G159" s="1"/>
    </row>
    <row r="160" ht="15.75" customHeight="1">
      <c r="A160" s="155"/>
      <c r="B160" s="155"/>
      <c r="C160" s="156"/>
      <c r="D160" s="156"/>
      <c r="E160" s="156"/>
      <c r="F160" s="1"/>
      <c r="G160" s="1"/>
    </row>
    <row r="161" ht="15.75" customHeight="1">
      <c r="A161" s="155"/>
      <c r="B161" s="155"/>
      <c r="C161" s="156"/>
      <c r="D161" s="156"/>
      <c r="E161" s="156"/>
      <c r="F161" s="1"/>
      <c r="G161" s="1"/>
    </row>
    <row r="162" ht="15.75" customHeight="1">
      <c r="A162" s="155"/>
      <c r="B162" s="155"/>
      <c r="C162" s="156"/>
      <c r="D162" s="156"/>
      <c r="E162" s="156"/>
      <c r="F162" s="1"/>
      <c r="G162" s="1"/>
    </row>
    <row r="163" ht="15.75" customHeight="1">
      <c r="A163" s="155"/>
      <c r="B163" s="155"/>
      <c r="C163" s="156"/>
      <c r="D163" s="156"/>
      <c r="E163" s="156"/>
      <c r="F163" s="1"/>
      <c r="G163" s="1"/>
    </row>
    <row r="164" ht="15.75" customHeight="1">
      <c r="A164" s="155"/>
      <c r="B164" s="155"/>
      <c r="C164" s="156"/>
      <c r="D164" s="156"/>
      <c r="E164" s="156"/>
      <c r="F164" s="1"/>
      <c r="G164" s="1"/>
    </row>
    <row r="165" ht="15.75" customHeight="1">
      <c r="A165" s="155"/>
      <c r="B165" s="155"/>
      <c r="C165" s="156"/>
      <c r="D165" s="156"/>
      <c r="E165" s="156"/>
      <c r="F165" s="1"/>
      <c r="G165" s="1"/>
    </row>
    <row r="166" ht="15.75" customHeight="1">
      <c r="A166" s="155"/>
      <c r="B166" s="155"/>
      <c r="C166" s="156"/>
      <c r="D166" s="156"/>
      <c r="E166" s="156"/>
      <c r="F166" s="1"/>
      <c r="G166" s="1"/>
    </row>
    <row r="167" ht="15.75" customHeight="1">
      <c r="A167" s="155"/>
      <c r="B167" s="155"/>
      <c r="C167" s="156"/>
      <c r="D167" s="156"/>
      <c r="E167" s="156"/>
      <c r="F167" s="1"/>
      <c r="G167" s="1"/>
    </row>
    <row r="168" ht="15.75" customHeight="1">
      <c r="A168" s="155"/>
      <c r="B168" s="155"/>
      <c r="C168" s="156"/>
      <c r="D168" s="156"/>
      <c r="E168" s="156"/>
      <c r="F168" s="1"/>
      <c r="G168" s="1"/>
    </row>
    <row r="169" ht="15.75" customHeight="1">
      <c r="A169" s="155"/>
      <c r="B169" s="155"/>
      <c r="C169" s="156"/>
      <c r="D169" s="156"/>
      <c r="E169" s="156"/>
      <c r="F169" s="1"/>
      <c r="G169" s="1"/>
    </row>
    <row r="170" ht="15.75" customHeight="1">
      <c r="A170" s="155"/>
      <c r="B170" s="155"/>
      <c r="C170" s="156"/>
      <c r="D170" s="156"/>
      <c r="E170" s="156"/>
      <c r="F170" s="1"/>
      <c r="G170" s="1"/>
    </row>
    <row r="171" ht="15.75" customHeight="1">
      <c r="A171" s="155"/>
      <c r="B171" s="155"/>
      <c r="C171" s="156"/>
      <c r="D171" s="156"/>
      <c r="E171" s="156"/>
      <c r="F171" s="1"/>
      <c r="G171" s="1"/>
    </row>
    <row r="172" ht="15.75" customHeight="1">
      <c r="A172" s="155"/>
      <c r="B172" s="155"/>
      <c r="C172" s="156"/>
      <c r="D172" s="156"/>
      <c r="E172" s="156"/>
      <c r="F172" s="1"/>
      <c r="G172" s="1"/>
    </row>
    <row r="173" ht="15.75" customHeight="1">
      <c r="A173" s="155"/>
      <c r="B173" s="155"/>
      <c r="C173" s="156"/>
      <c r="D173" s="156"/>
      <c r="E173" s="156"/>
      <c r="F173" s="1"/>
      <c r="G173" s="1"/>
    </row>
    <row r="174" ht="15.75" customHeight="1">
      <c r="A174" s="155"/>
      <c r="B174" s="155"/>
      <c r="C174" s="156"/>
      <c r="D174" s="156"/>
      <c r="E174" s="156"/>
      <c r="F174" s="1"/>
      <c r="G174" s="1"/>
    </row>
    <row r="175" ht="15.75" customHeight="1">
      <c r="A175" s="155"/>
      <c r="B175" s="155"/>
      <c r="C175" s="156"/>
      <c r="D175" s="156"/>
      <c r="E175" s="156"/>
      <c r="F175" s="1"/>
      <c r="G175" s="1"/>
    </row>
    <row r="176" ht="15.75" customHeight="1">
      <c r="A176" s="155"/>
      <c r="B176" s="155"/>
      <c r="C176" s="156"/>
      <c r="D176" s="156"/>
      <c r="E176" s="156"/>
      <c r="F176" s="1"/>
      <c r="G176" s="1"/>
    </row>
    <row r="177" ht="15.75" customHeight="1">
      <c r="A177" s="155"/>
      <c r="B177" s="155"/>
      <c r="C177" s="156"/>
      <c r="D177" s="156"/>
      <c r="E177" s="156"/>
      <c r="F177" s="1"/>
      <c r="G177" s="1"/>
    </row>
    <row r="178" ht="15.75" customHeight="1">
      <c r="A178" s="155"/>
      <c r="B178" s="155"/>
      <c r="C178" s="156"/>
      <c r="D178" s="156"/>
      <c r="E178" s="156"/>
      <c r="F178" s="1"/>
      <c r="G178" s="1"/>
    </row>
    <row r="179" ht="15.75" customHeight="1">
      <c r="A179" s="155"/>
      <c r="B179" s="155"/>
      <c r="C179" s="156"/>
      <c r="D179" s="156"/>
      <c r="E179" s="156"/>
      <c r="F179" s="1"/>
      <c r="G179" s="1"/>
    </row>
    <row r="180" ht="15.75" customHeight="1">
      <c r="A180" s="155"/>
      <c r="B180" s="155"/>
      <c r="C180" s="156"/>
      <c r="D180" s="156"/>
      <c r="E180" s="156"/>
      <c r="F180" s="1"/>
      <c r="G180" s="1"/>
    </row>
    <row r="181" ht="15.75" customHeight="1">
      <c r="A181" s="155"/>
      <c r="B181" s="155"/>
      <c r="C181" s="156"/>
      <c r="D181" s="156"/>
      <c r="E181" s="156"/>
      <c r="F181" s="1"/>
      <c r="G181" s="1"/>
    </row>
    <row r="182" ht="15.75" customHeight="1">
      <c r="A182" s="155"/>
      <c r="B182" s="155"/>
      <c r="C182" s="156"/>
      <c r="D182" s="156"/>
      <c r="E182" s="156"/>
      <c r="F182" s="1"/>
      <c r="G182" s="1"/>
    </row>
    <row r="183" ht="15.75" customHeight="1">
      <c r="A183" s="155"/>
      <c r="B183" s="155"/>
      <c r="C183" s="156"/>
      <c r="D183" s="156"/>
      <c r="E183" s="156"/>
      <c r="F183" s="1"/>
      <c r="G183" s="1"/>
    </row>
    <row r="184" ht="15.75" customHeight="1">
      <c r="A184" s="155"/>
      <c r="B184" s="155"/>
      <c r="C184" s="156"/>
      <c r="D184" s="156"/>
      <c r="E184" s="156"/>
      <c r="F184" s="1"/>
      <c r="G184" s="1"/>
    </row>
    <row r="185" ht="15.75" customHeight="1">
      <c r="A185" s="155"/>
      <c r="B185" s="155"/>
      <c r="C185" s="156"/>
      <c r="D185" s="156"/>
      <c r="E185" s="156"/>
      <c r="F185" s="1"/>
      <c r="G185" s="1"/>
    </row>
    <row r="186" ht="15.75" customHeight="1">
      <c r="A186" s="155"/>
      <c r="B186" s="155"/>
      <c r="C186" s="156"/>
      <c r="D186" s="156"/>
      <c r="E186" s="156"/>
      <c r="F186" s="1"/>
      <c r="G186" s="1"/>
    </row>
    <row r="187" ht="15.75" customHeight="1">
      <c r="A187" s="155"/>
      <c r="B187" s="155"/>
      <c r="C187" s="156"/>
      <c r="D187" s="156"/>
      <c r="E187" s="156"/>
      <c r="F187" s="1"/>
      <c r="G187" s="1"/>
    </row>
    <row r="188" ht="15.75" customHeight="1">
      <c r="A188" s="155"/>
      <c r="B188" s="155"/>
      <c r="C188" s="156"/>
      <c r="D188" s="156"/>
      <c r="E188" s="156"/>
      <c r="F188" s="1"/>
      <c r="G188" s="1"/>
    </row>
    <row r="189" ht="15.75" customHeight="1">
      <c r="A189" s="155"/>
      <c r="B189" s="155"/>
      <c r="C189" s="156"/>
      <c r="D189" s="156"/>
      <c r="E189" s="156"/>
      <c r="F189" s="1"/>
      <c r="G189" s="1"/>
    </row>
    <row r="190" ht="15.75" customHeight="1">
      <c r="A190" s="155"/>
      <c r="B190" s="155"/>
      <c r="C190" s="156"/>
      <c r="D190" s="156"/>
      <c r="E190" s="156"/>
      <c r="F190" s="1"/>
      <c r="G190" s="1"/>
    </row>
    <row r="191" ht="15.75" customHeight="1">
      <c r="A191" s="155"/>
      <c r="B191" s="155"/>
      <c r="C191" s="156"/>
      <c r="D191" s="156"/>
      <c r="E191" s="156"/>
      <c r="F191" s="1"/>
      <c r="G191" s="1"/>
    </row>
    <row r="192" ht="15.75" customHeight="1">
      <c r="A192" s="155"/>
      <c r="B192" s="155"/>
      <c r="C192" s="156"/>
      <c r="D192" s="156"/>
      <c r="E192" s="156"/>
      <c r="F192" s="1"/>
      <c r="G192" s="1"/>
    </row>
    <row r="193" ht="15.75" customHeight="1">
      <c r="A193" s="155"/>
      <c r="B193" s="155"/>
      <c r="C193" s="156"/>
      <c r="D193" s="156"/>
      <c r="E193" s="156"/>
      <c r="F193" s="1"/>
      <c r="G193" s="1"/>
    </row>
    <row r="194" ht="15.75" customHeight="1">
      <c r="A194" s="155"/>
      <c r="B194" s="155"/>
      <c r="C194" s="156"/>
      <c r="D194" s="156"/>
      <c r="E194" s="156"/>
      <c r="F194" s="1"/>
      <c r="G194" s="1"/>
    </row>
    <row r="195" ht="15.75" customHeight="1">
      <c r="A195" s="155"/>
      <c r="B195" s="155"/>
      <c r="C195" s="156"/>
      <c r="D195" s="156"/>
      <c r="E195" s="156"/>
      <c r="F195" s="1"/>
      <c r="G195" s="1"/>
    </row>
    <row r="196" ht="15.75" customHeight="1">
      <c r="A196" s="155"/>
      <c r="B196" s="155"/>
      <c r="C196" s="156"/>
      <c r="D196" s="156"/>
      <c r="E196" s="156"/>
      <c r="F196" s="1"/>
      <c r="G196" s="1"/>
    </row>
    <row r="197" ht="15.75" customHeight="1">
      <c r="A197" s="155"/>
      <c r="B197" s="155"/>
      <c r="C197" s="156"/>
      <c r="D197" s="156"/>
      <c r="E197" s="156"/>
      <c r="F197" s="1"/>
      <c r="G197" s="1"/>
    </row>
    <row r="198" ht="15.75" customHeight="1">
      <c r="A198" s="155"/>
      <c r="B198" s="155"/>
      <c r="C198" s="156"/>
      <c r="D198" s="156"/>
      <c r="E198" s="156"/>
      <c r="F198" s="1"/>
      <c r="G198" s="1"/>
    </row>
    <row r="199" ht="15.75" customHeight="1">
      <c r="A199" s="155"/>
      <c r="B199" s="155"/>
      <c r="C199" s="156"/>
      <c r="D199" s="156"/>
      <c r="E199" s="156"/>
      <c r="F199" s="1"/>
      <c r="G199" s="1"/>
    </row>
    <row r="200" ht="15.75" customHeight="1">
      <c r="A200" s="155"/>
      <c r="B200" s="155"/>
      <c r="C200" s="156"/>
      <c r="D200" s="156"/>
      <c r="E200" s="156"/>
      <c r="F200" s="1"/>
      <c r="G200" s="1"/>
    </row>
    <row r="201" ht="15.75" customHeight="1">
      <c r="A201" s="155"/>
      <c r="B201" s="155"/>
      <c r="C201" s="156"/>
      <c r="D201" s="156"/>
      <c r="E201" s="156"/>
      <c r="F201" s="1"/>
      <c r="G201" s="1"/>
    </row>
    <row r="202" ht="15.75" customHeight="1">
      <c r="A202" s="155"/>
      <c r="B202" s="155"/>
      <c r="C202" s="156"/>
      <c r="D202" s="156"/>
      <c r="E202" s="156"/>
      <c r="F202" s="1"/>
      <c r="G202" s="1"/>
    </row>
    <row r="203" ht="15.75" customHeight="1">
      <c r="A203" s="155"/>
      <c r="B203" s="155"/>
      <c r="C203" s="156"/>
      <c r="D203" s="156"/>
      <c r="E203" s="156"/>
      <c r="F203" s="1"/>
      <c r="G203" s="1"/>
    </row>
    <row r="204" ht="15.75" customHeight="1">
      <c r="A204" s="155"/>
      <c r="B204" s="155"/>
      <c r="C204" s="156"/>
      <c r="D204" s="156"/>
      <c r="E204" s="156"/>
      <c r="F204" s="1"/>
      <c r="G204" s="1"/>
    </row>
    <row r="205" ht="15.75" customHeight="1">
      <c r="A205" s="155"/>
      <c r="B205" s="155"/>
      <c r="C205" s="156"/>
      <c r="D205" s="156"/>
      <c r="E205" s="156"/>
      <c r="F205" s="1"/>
      <c r="G205" s="1"/>
    </row>
    <row r="206" ht="15.75" customHeight="1">
      <c r="A206" s="155"/>
      <c r="B206" s="155"/>
      <c r="C206" s="156"/>
      <c r="D206" s="156"/>
      <c r="E206" s="156"/>
      <c r="F206" s="1"/>
      <c r="G206" s="1"/>
    </row>
    <row r="207" ht="15.75" customHeight="1">
      <c r="A207" s="155"/>
      <c r="B207" s="155"/>
      <c r="C207" s="156"/>
      <c r="D207" s="156"/>
      <c r="E207" s="156"/>
      <c r="F207" s="1"/>
      <c r="G207" s="1"/>
    </row>
    <row r="208" ht="15.75" customHeight="1">
      <c r="A208" s="155"/>
      <c r="B208" s="155"/>
      <c r="C208" s="156"/>
      <c r="D208" s="156"/>
      <c r="E208" s="156"/>
      <c r="F208" s="1"/>
      <c r="G208" s="1"/>
    </row>
    <row r="209" ht="15.75" customHeight="1">
      <c r="A209" s="155"/>
      <c r="B209" s="155"/>
      <c r="C209" s="156"/>
      <c r="D209" s="156"/>
      <c r="E209" s="156"/>
      <c r="F209" s="1"/>
      <c r="G209" s="1"/>
    </row>
    <row r="210" ht="15.75" customHeight="1">
      <c r="A210" s="155"/>
      <c r="B210" s="155"/>
      <c r="C210" s="156"/>
      <c r="D210" s="156"/>
      <c r="E210" s="156"/>
      <c r="F210" s="1"/>
      <c r="G210" s="1"/>
    </row>
    <row r="211" ht="15.75" customHeight="1">
      <c r="A211" s="155"/>
      <c r="B211" s="155"/>
      <c r="C211" s="156"/>
      <c r="D211" s="156"/>
      <c r="E211" s="156"/>
      <c r="F211" s="1"/>
      <c r="G211" s="1"/>
    </row>
    <row r="212" ht="15.75" customHeight="1">
      <c r="A212" s="155"/>
      <c r="B212" s="155"/>
      <c r="C212" s="156"/>
      <c r="D212" s="156"/>
      <c r="E212" s="156"/>
      <c r="F212" s="1"/>
      <c r="G212" s="1"/>
    </row>
    <row r="213" ht="15.75" customHeight="1">
      <c r="A213" s="155"/>
      <c r="B213" s="155"/>
      <c r="C213" s="156"/>
      <c r="D213" s="156"/>
      <c r="E213" s="156"/>
      <c r="F213" s="1"/>
      <c r="G213" s="1"/>
    </row>
    <row r="214" ht="15.75" customHeight="1">
      <c r="A214" s="155"/>
      <c r="B214" s="155"/>
      <c r="C214" s="156"/>
      <c r="D214" s="156"/>
      <c r="E214" s="156"/>
      <c r="F214" s="1"/>
      <c r="G214" s="1"/>
    </row>
    <row r="215" ht="15.75" customHeight="1">
      <c r="A215" s="155"/>
      <c r="B215" s="155"/>
      <c r="C215" s="156"/>
      <c r="D215" s="156"/>
      <c r="E215" s="156"/>
      <c r="F215" s="1"/>
      <c r="G215" s="1"/>
    </row>
    <row r="216" ht="15.75" customHeight="1">
      <c r="A216" s="155"/>
      <c r="B216" s="155"/>
      <c r="C216" s="156"/>
      <c r="D216" s="156"/>
      <c r="E216" s="156"/>
      <c r="F216" s="1"/>
      <c r="G216" s="1"/>
    </row>
    <row r="217" ht="15.75" customHeight="1">
      <c r="A217" s="155"/>
      <c r="B217" s="155"/>
      <c r="C217" s="156"/>
      <c r="D217" s="156"/>
      <c r="E217" s="156"/>
      <c r="F217" s="1"/>
      <c r="G217" s="1"/>
    </row>
    <row r="218" ht="15.75" customHeight="1">
      <c r="A218" s="155"/>
      <c r="B218" s="155"/>
      <c r="C218" s="156"/>
      <c r="D218" s="156"/>
      <c r="E218" s="156"/>
      <c r="F218" s="1"/>
      <c r="G218" s="1"/>
    </row>
    <row r="219" ht="15.75" customHeight="1">
      <c r="A219" s="155"/>
      <c r="B219" s="155"/>
      <c r="C219" s="156"/>
      <c r="D219" s="156"/>
      <c r="E219" s="156"/>
      <c r="F219" s="1"/>
      <c r="G219" s="1"/>
    </row>
    <row r="220" ht="15.75" customHeight="1">
      <c r="A220" s="155"/>
      <c r="B220" s="155"/>
      <c r="C220" s="156"/>
      <c r="D220" s="156"/>
      <c r="E220" s="156"/>
      <c r="F220" s="1"/>
      <c r="G220" s="1"/>
    </row>
    <row r="221" ht="15.75" customHeight="1">
      <c r="A221" s="155"/>
      <c r="B221" s="155"/>
      <c r="C221" s="156"/>
      <c r="D221" s="156"/>
      <c r="E221" s="156"/>
      <c r="F221" s="1"/>
      <c r="G221" s="1"/>
    </row>
    <row r="222" ht="15.75" customHeight="1">
      <c r="A222" s="155"/>
      <c r="B222" s="155"/>
      <c r="C222" s="156"/>
      <c r="D222" s="156"/>
      <c r="E222" s="156"/>
      <c r="F222" s="1"/>
      <c r="G222" s="1"/>
    </row>
    <row r="223" ht="15.75" customHeight="1">
      <c r="A223" s="155"/>
      <c r="B223" s="155"/>
      <c r="C223" s="156"/>
      <c r="D223" s="156"/>
      <c r="E223" s="156"/>
      <c r="F223" s="1"/>
      <c r="G223" s="1"/>
    </row>
    <row r="224" ht="15.75" customHeight="1">
      <c r="A224" s="155"/>
      <c r="B224" s="155"/>
      <c r="C224" s="156"/>
      <c r="D224" s="156"/>
      <c r="E224" s="156"/>
      <c r="F224" s="1"/>
      <c r="G224" s="1"/>
    </row>
    <row r="225" ht="15.75" customHeight="1">
      <c r="A225" s="155"/>
      <c r="B225" s="155"/>
      <c r="C225" s="156"/>
      <c r="D225" s="156"/>
      <c r="E225" s="156"/>
      <c r="F225" s="1"/>
      <c r="G225" s="1"/>
    </row>
    <row r="226" ht="15.75" customHeight="1">
      <c r="A226" s="155"/>
      <c r="B226" s="155"/>
      <c r="C226" s="156"/>
      <c r="D226" s="156"/>
      <c r="E226" s="156"/>
      <c r="F226" s="1"/>
      <c r="G226" s="1"/>
    </row>
    <row r="227" ht="15.75" customHeight="1">
      <c r="A227" s="155"/>
      <c r="B227" s="155"/>
      <c r="C227" s="156"/>
      <c r="D227" s="156"/>
      <c r="E227" s="156"/>
      <c r="F227" s="1"/>
      <c r="G227" s="1"/>
    </row>
    <row r="228" ht="15.75" customHeight="1">
      <c r="A228" s="155"/>
      <c r="B228" s="155"/>
      <c r="C228" s="156"/>
      <c r="D228" s="156"/>
      <c r="E228" s="156"/>
      <c r="F228" s="1"/>
      <c r="G228" s="1"/>
    </row>
    <row r="229" ht="15.75" customHeight="1">
      <c r="A229" s="155"/>
      <c r="B229" s="155"/>
      <c r="C229" s="156"/>
      <c r="D229" s="156"/>
      <c r="E229" s="156"/>
      <c r="F229" s="1"/>
      <c r="G229" s="1"/>
    </row>
    <row r="230" ht="15.75" customHeight="1">
      <c r="A230" s="155"/>
      <c r="B230" s="155"/>
      <c r="C230" s="156"/>
      <c r="D230" s="156"/>
      <c r="E230" s="156"/>
      <c r="F230" s="1"/>
      <c r="G230" s="1"/>
    </row>
    <row r="231" ht="15.75" customHeight="1">
      <c r="A231" s="155"/>
      <c r="B231" s="155"/>
      <c r="C231" s="156"/>
      <c r="D231" s="156"/>
      <c r="E231" s="156"/>
      <c r="F231" s="1"/>
      <c r="G231" s="1"/>
    </row>
    <row r="232" ht="15.75" customHeight="1">
      <c r="A232" s="155"/>
      <c r="B232" s="155"/>
      <c r="C232" s="156"/>
      <c r="D232" s="156"/>
      <c r="E232" s="156"/>
      <c r="F232" s="1"/>
      <c r="G232" s="1"/>
    </row>
    <row r="233" ht="15.75" customHeight="1">
      <c r="A233" s="155"/>
      <c r="B233" s="155"/>
      <c r="C233" s="156"/>
      <c r="D233" s="156"/>
      <c r="E233" s="156"/>
      <c r="F233" s="1"/>
      <c r="G233" s="1"/>
    </row>
    <row r="234" ht="15.75" customHeight="1">
      <c r="A234" s="155"/>
      <c r="B234" s="155"/>
      <c r="C234" s="156"/>
      <c r="D234" s="156"/>
      <c r="E234" s="156"/>
      <c r="F234" s="1"/>
      <c r="G234" s="1"/>
    </row>
    <row r="235" ht="15.75" customHeight="1">
      <c r="A235" s="155"/>
      <c r="B235" s="155"/>
      <c r="C235" s="156"/>
      <c r="D235" s="156"/>
      <c r="E235" s="156"/>
      <c r="F235" s="1"/>
      <c r="G235" s="1"/>
    </row>
    <row r="236" ht="15.75" customHeight="1">
      <c r="A236" s="155"/>
      <c r="B236" s="155"/>
      <c r="C236" s="156"/>
      <c r="D236" s="156"/>
      <c r="E236" s="156"/>
      <c r="F236" s="1"/>
      <c r="G236" s="1"/>
    </row>
    <row r="237" ht="15.75" customHeight="1">
      <c r="A237" s="155"/>
      <c r="B237" s="155"/>
      <c r="C237" s="156"/>
      <c r="D237" s="156"/>
      <c r="E237" s="156"/>
      <c r="F237" s="1"/>
      <c r="G237" s="1"/>
    </row>
    <row r="238" ht="15.75" customHeight="1">
      <c r="A238" s="155"/>
      <c r="B238" s="155"/>
      <c r="C238" s="156"/>
      <c r="D238" s="156"/>
      <c r="E238" s="156"/>
      <c r="F238" s="1"/>
      <c r="G238" s="1"/>
    </row>
    <row r="239" ht="15.75" customHeight="1">
      <c r="A239" s="155"/>
      <c r="B239" s="155"/>
      <c r="C239" s="156"/>
      <c r="D239" s="156"/>
      <c r="E239" s="156"/>
      <c r="F239" s="1"/>
      <c r="G239" s="1"/>
    </row>
    <row r="240" ht="15.75" customHeight="1">
      <c r="A240" s="155"/>
      <c r="B240" s="155"/>
      <c r="C240" s="156"/>
      <c r="D240" s="156"/>
      <c r="E240" s="156"/>
      <c r="F240" s="1"/>
      <c r="G240" s="1"/>
    </row>
    <row r="241" ht="15.75" customHeight="1">
      <c r="A241" s="155"/>
      <c r="B241" s="155"/>
      <c r="C241" s="156"/>
      <c r="D241" s="156"/>
      <c r="E241" s="156"/>
      <c r="F241" s="1"/>
      <c r="G241" s="1"/>
    </row>
    <row r="242" ht="15.75" customHeight="1">
      <c r="A242" s="155"/>
      <c r="B242" s="155"/>
      <c r="C242" s="156"/>
      <c r="D242" s="156"/>
      <c r="E242" s="156"/>
      <c r="F242" s="1"/>
      <c r="G242" s="1"/>
    </row>
    <row r="243" ht="15.75" customHeight="1">
      <c r="A243" s="155"/>
      <c r="B243" s="155"/>
      <c r="C243" s="156"/>
      <c r="D243" s="156"/>
      <c r="E243" s="156"/>
      <c r="F243" s="1"/>
      <c r="G243" s="1"/>
    </row>
    <row r="244" ht="15.75" customHeight="1">
      <c r="A244" s="155"/>
      <c r="B244" s="155"/>
      <c r="C244" s="156"/>
      <c r="D244" s="156"/>
      <c r="E244" s="156"/>
      <c r="F244" s="1"/>
      <c r="G244" s="1"/>
    </row>
    <row r="245" ht="15.75" customHeight="1">
      <c r="A245" s="155"/>
      <c r="B245" s="155"/>
      <c r="C245" s="156"/>
      <c r="D245" s="156"/>
      <c r="E245" s="156"/>
      <c r="F245" s="1"/>
      <c r="G245" s="1"/>
    </row>
    <row r="246" ht="15.75" customHeight="1">
      <c r="A246" s="155"/>
      <c r="B246" s="155"/>
      <c r="C246" s="156"/>
      <c r="D246" s="156"/>
      <c r="E246" s="156"/>
      <c r="F246" s="1"/>
      <c r="G246" s="1"/>
    </row>
    <row r="247" ht="15.75" customHeight="1">
      <c r="A247" s="155"/>
      <c r="B247" s="155"/>
      <c r="C247" s="156"/>
      <c r="D247" s="156"/>
      <c r="E247" s="156"/>
      <c r="F247" s="1"/>
      <c r="G247" s="1"/>
    </row>
    <row r="248" ht="15.75" customHeight="1">
      <c r="A248" s="155"/>
      <c r="B248" s="155"/>
      <c r="C248" s="156"/>
      <c r="D248" s="156"/>
      <c r="E248" s="156"/>
      <c r="F248" s="1"/>
      <c r="G248" s="1"/>
    </row>
    <row r="249" ht="15.75" customHeight="1">
      <c r="A249" s="155"/>
      <c r="B249" s="155"/>
      <c r="C249" s="156"/>
      <c r="D249" s="156"/>
      <c r="E249" s="156"/>
      <c r="F249" s="1"/>
      <c r="G249" s="1"/>
    </row>
    <row r="250" ht="15.75" customHeight="1">
      <c r="A250" s="155"/>
      <c r="B250" s="155"/>
      <c r="C250" s="156"/>
      <c r="D250" s="156"/>
      <c r="E250" s="156"/>
      <c r="F250" s="1"/>
      <c r="G250" s="1"/>
    </row>
    <row r="251" ht="15.75" customHeight="1">
      <c r="A251" s="155"/>
      <c r="B251" s="155"/>
      <c r="C251" s="156"/>
      <c r="D251" s="156"/>
      <c r="E251" s="156"/>
      <c r="F251" s="1"/>
      <c r="G251" s="1"/>
    </row>
    <row r="252" ht="15.75" customHeight="1">
      <c r="A252" s="155"/>
      <c r="B252" s="155"/>
      <c r="C252" s="156"/>
      <c r="D252" s="156"/>
      <c r="E252" s="156"/>
      <c r="F252" s="1"/>
      <c r="G252" s="1"/>
    </row>
    <row r="253" ht="15.75" customHeight="1">
      <c r="A253" s="155"/>
      <c r="B253" s="155"/>
      <c r="C253" s="156"/>
      <c r="D253" s="156"/>
      <c r="E253" s="156"/>
      <c r="F253" s="1"/>
      <c r="G253" s="1"/>
    </row>
    <row r="254" ht="15.75" customHeight="1">
      <c r="A254" s="155"/>
      <c r="B254" s="155"/>
      <c r="C254" s="156"/>
      <c r="D254" s="156"/>
      <c r="E254" s="156"/>
      <c r="F254" s="1"/>
      <c r="G254" s="1"/>
    </row>
    <row r="255" ht="15.75" customHeight="1">
      <c r="A255" s="155"/>
      <c r="B255" s="155"/>
      <c r="C255" s="156"/>
      <c r="D255" s="156"/>
      <c r="E255" s="156"/>
      <c r="F255" s="1"/>
      <c r="G255" s="1"/>
    </row>
    <row r="256" ht="15.75" customHeight="1">
      <c r="A256" s="155"/>
      <c r="B256" s="155"/>
      <c r="C256" s="156"/>
      <c r="D256" s="156"/>
      <c r="E256" s="156"/>
      <c r="F256" s="1"/>
      <c r="G256" s="1"/>
    </row>
    <row r="257" ht="15.75" customHeight="1">
      <c r="A257" s="155"/>
      <c r="B257" s="155"/>
      <c r="C257" s="156"/>
      <c r="D257" s="156"/>
      <c r="E257" s="156"/>
      <c r="F257" s="1"/>
      <c r="G257" s="1"/>
    </row>
    <row r="258" ht="15.75" customHeight="1">
      <c r="A258" s="155"/>
      <c r="B258" s="155"/>
      <c r="C258" s="156"/>
      <c r="D258" s="156"/>
      <c r="E258" s="156"/>
      <c r="F258" s="1"/>
      <c r="G258" s="1"/>
    </row>
    <row r="259" ht="15.75" customHeight="1">
      <c r="A259" s="155"/>
      <c r="B259" s="155"/>
      <c r="C259" s="156"/>
      <c r="D259" s="156"/>
      <c r="E259" s="156"/>
      <c r="F259" s="1"/>
      <c r="G259" s="1"/>
    </row>
    <row r="260" ht="15.75" customHeight="1">
      <c r="A260" s="155"/>
      <c r="B260" s="155"/>
      <c r="C260" s="156"/>
      <c r="D260" s="156"/>
      <c r="E260" s="156"/>
      <c r="F260" s="1"/>
      <c r="G260" s="1"/>
    </row>
    <row r="261" ht="15.75" customHeight="1">
      <c r="A261" s="155"/>
      <c r="B261" s="155"/>
      <c r="C261" s="156"/>
      <c r="D261" s="156"/>
      <c r="E261" s="156"/>
      <c r="F261" s="1"/>
      <c r="G261" s="1"/>
    </row>
    <row r="262" ht="15.75" customHeight="1">
      <c r="A262" s="155"/>
      <c r="B262" s="155"/>
      <c r="C262" s="156"/>
      <c r="D262" s="156"/>
      <c r="E262" s="156"/>
      <c r="F262" s="1"/>
      <c r="G262" s="1"/>
    </row>
    <row r="263" ht="15.75" customHeight="1">
      <c r="A263" s="155"/>
      <c r="B263" s="155"/>
      <c r="C263" s="156"/>
      <c r="D263" s="156"/>
      <c r="E263" s="156"/>
      <c r="F263" s="1"/>
      <c r="G263" s="1"/>
    </row>
    <row r="264" ht="15.75" customHeight="1">
      <c r="A264" s="155"/>
      <c r="B264" s="155"/>
      <c r="C264" s="156"/>
      <c r="D264" s="156"/>
      <c r="E264" s="156"/>
      <c r="F264" s="1"/>
      <c r="G264" s="1"/>
    </row>
    <row r="265" ht="15.75" customHeight="1">
      <c r="A265" s="155"/>
      <c r="B265" s="155"/>
      <c r="C265" s="156"/>
      <c r="D265" s="156"/>
      <c r="E265" s="156"/>
      <c r="F265" s="1"/>
      <c r="G265" s="1"/>
    </row>
    <row r="266" ht="15.75" customHeight="1">
      <c r="A266" s="155"/>
      <c r="B266" s="155"/>
      <c r="C266" s="156"/>
      <c r="D266" s="156"/>
      <c r="E266" s="156"/>
      <c r="F266" s="1"/>
      <c r="G266" s="1"/>
    </row>
    <row r="267" ht="15.75" customHeight="1">
      <c r="A267" s="155"/>
      <c r="B267" s="155"/>
      <c r="C267" s="156"/>
      <c r="D267" s="156"/>
      <c r="E267" s="156"/>
      <c r="F267" s="1"/>
      <c r="G267" s="1"/>
    </row>
    <row r="268" ht="15.75" customHeight="1">
      <c r="A268" s="155"/>
      <c r="B268" s="155"/>
      <c r="C268" s="156"/>
      <c r="D268" s="156"/>
      <c r="E268" s="156"/>
      <c r="F268" s="1"/>
      <c r="G268" s="1"/>
    </row>
    <row r="269" ht="15.75" customHeight="1">
      <c r="A269" s="155"/>
      <c r="B269" s="155"/>
      <c r="C269" s="156"/>
      <c r="D269" s="156"/>
      <c r="E269" s="156"/>
      <c r="F269" s="1"/>
      <c r="G269" s="1"/>
    </row>
    <row r="270" ht="15.75" customHeight="1">
      <c r="A270" s="155"/>
      <c r="B270" s="155"/>
      <c r="C270" s="156"/>
      <c r="D270" s="156"/>
      <c r="E270" s="156"/>
      <c r="F270" s="1"/>
      <c r="G270" s="1"/>
    </row>
    <row r="271" ht="15.75" customHeight="1">
      <c r="A271" s="155"/>
      <c r="B271" s="155"/>
      <c r="C271" s="156"/>
      <c r="D271" s="156"/>
      <c r="E271" s="156"/>
      <c r="F271" s="1"/>
      <c r="G271" s="1"/>
    </row>
    <row r="272" ht="15.75" customHeight="1">
      <c r="A272" s="155"/>
      <c r="B272" s="155"/>
      <c r="C272" s="156"/>
      <c r="D272" s="156"/>
      <c r="E272" s="156"/>
      <c r="F272" s="1"/>
      <c r="G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2:E72"/>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31.29"/>
    <col customWidth="1" min="7" max="7" width="13.71"/>
    <col customWidth="1" min="8" max="24" width="8.0"/>
  </cols>
  <sheetData>
    <row r="1">
      <c r="A1" s="155"/>
      <c r="B1" s="155"/>
      <c r="C1" s="156"/>
      <c r="D1" s="156"/>
      <c r="E1" s="156"/>
      <c r="F1" s="1"/>
      <c r="G1" s="1"/>
    </row>
    <row r="2" ht="15.75" customHeight="1">
      <c r="A2" s="157" t="s">
        <v>6026</v>
      </c>
      <c r="B2" s="57"/>
      <c r="C2" s="57"/>
      <c r="D2" s="57"/>
      <c r="E2" s="58"/>
      <c r="F2" s="755"/>
      <c r="G2" s="755"/>
      <c r="H2" s="17"/>
      <c r="I2" s="17"/>
      <c r="J2" s="17"/>
      <c r="K2" s="17"/>
      <c r="L2" s="17"/>
      <c r="M2" s="17"/>
      <c r="N2" s="17"/>
      <c r="O2" s="17"/>
      <c r="P2" s="17"/>
      <c r="Q2" s="17"/>
      <c r="R2" s="17"/>
      <c r="S2" s="17"/>
      <c r="T2" s="17"/>
      <c r="U2" s="17"/>
      <c r="V2" s="17"/>
      <c r="W2" s="17"/>
      <c r="X2" s="17"/>
    </row>
    <row r="3" ht="15.75" customHeight="1">
      <c r="A3" s="465"/>
      <c r="B3" s="465"/>
      <c r="C3" s="465"/>
      <c r="D3" s="465"/>
      <c r="E3" s="756"/>
      <c r="F3" s="755"/>
      <c r="G3" s="755"/>
      <c r="H3" s="17"/>
      <c r="I3" s="17"/>
      <c r="J3" s="17"/>
      <c r="K3" s="17"/>
      <c r="L3" s="17"/>
      <c r="M3" s="17"/>
      <c r="N3" s="17"/>
      <c r="O3" s="17"/>
      <c r="P3" s="17"/>
      <c r="Q3" s="17"/>
      <c r="R3" s="17"/>
      <c r="S3" s="17"/>
      <c r="T3" s="17"/>
      <c r="U3" s="17"/>
      <c r="V3" s="17"/>
      <c r="W3" s="17"/>
      <c r="X3" s="17"/>
    </row>
    <row r="4" ht="14.25" customHeight="1">
      <c r="A4" s="183" t="s">
        <v>6027</v>
      </c>
      <c r="B4" s="57"/>
      <c r="C4" s="57"/>
      <c r="D4" s="57"/>
      <c r="E4" s="58"/>
      <c r="F4" s="755"/>
      <c r="G4" s="755"/>
      <c r="H4" s="17"/>
      <c r="I4" s="17"/>
      <c r="J4" s="17"/>
      <c r="K4" s="17"/>
      <c r="L4" s="17"/>
      <c r="M4" s="17"/>
      <c r="N4" s="17"/>
      <c r="O4" s="17"/>
      <c r="P4" s="17"/>
      <c r="Q4" s="17"/>
      <c r="R4" s="17"/>
      <c r="S4" s="17"/>
      <c r="T4" s="17"/>
      <c r="U4" s="17"/>
      <c r="V4" s="17"/>
      <c r="W4" s="17"/>
      <c r="X4" s="17"/>
    </row>
    <row r="5" ht="16.5" customHeight="1">
      <c r="A5" s="456" t="s">
        <v>5995</v>
      </c>
      <c r="B5" s="57"/>
      <c r="C5" s="57"/>
      <c r="D5" s="57"/>
      <c r="E5" s="58"/>
      <c r="F5" s="755"/>
      <c r="G5" s="755"/>
      <c r="H5" s="17"/>
      <c r="I5" s="17"/>
      <c r="J5" s="17"/>
      <c r="K5" s="17"/>
      <c r="L5" s="17"/>
      <c r="M5" s="17"/>
      <c r="N5" s="17"/>
      <c r="O5" s="17"/>
      <c r="P5" s="17"/>
      <c r="Q5" s="17"/>
      <c r="R5" s="17"/>
      <c r="S5" s="17"/>
      <c r="T5" s="17"/>
      <c r="U5" s="17"/>
      <c r="V5" s="17"/>
      <c r="W5" s="17"/>
      <c r="X5" s="17"/>
    </row>
    <row r="6" ht="27.0" customHeight="1">
      <c r="A6" s="757" t="s">
        <v>6028</v>
      </c>
      <c r="B6" s="57"/>
      <c r="C6" s="57"/>
      <c r="D6" s="57"/>
      <c r="E6" s="58"/>
      <c r="F6" s="755"/>
      <c r="G6" s="755"/>
      <c r="H6" s="17"/>
      <c r="I6" s="17"/>
      <c r="J6" s="17"/>
      <c r="K6" s="17"/>
      <c r="L6" s="17"/>
      <c r="M6" s="17"/>
      <c r="N6" s="17"/>
      <c r="O6" s="17"/>
      <c r="P6" s="17"/>
      <c r="Q6" s="17"/>
      <c r="R6" s="17"/>
      <c r="S6" s="17"/>
      <c r="T6" s="17"/>
      <c r="U6" s="17"/>
      <c r="V6" s="17"/>
      <c r="W6" s="17"/>
      <c r="X6" s="17"/>
    </row>
    <row r="7">
      <c r="A7" s="160"/>
      <c r="B7" s="160"/>
      <c r="C7" s="161"/>
      <c r="D7" s="161"/>
      <c r="E7" s="161"/>
      <c r="F7" s="160"/>
      <c r="G7" s="160"/>
      <c r="H7" s="17"/>
      <c r="I7" s="17"/>
      <c r="J7" s="17"/>
      <c r="K7" s="17"/>
      <c r="L7" s="17"/>
      <c r="M7" s="17"/>
      <c r="N7" s="17"/>
      <c r="O7" s="17"/>
      <c r="P7" s="17"/>
      <c r="Q7" s="17"/>
      <c r="R7" s="17"/>
      <c r="S7" s="17"/>
      <c r="T7" s="17"/>
      <c r="U7" s="17"/>
      <c r="V7" s="17"/>
      <c r="W7" s="17"/>
      <c r="X7" s="17"/>
    </row>
    <row r="8" ht="61.5" customHeight="1">
      <c r="A8" s="457" t="s">
        <v>3670</v>
      </c>
      <c r="B8" s="68" t="s">
        <v>8</v>
      </c>
      <c r="C8" s="457" t="s">
        <v>5997</v>
      </c>
      <c r="D8" s="185" t="s">
        <v>150</v>
      </c>
      <c r="E8" s="185" t="s">
        <v>154</v>
      </c>
      <c r="F8" s="71" t="s">
        <v>155</v>
      </c>
      <c r="H8" s="17"/>
      <c r="I8" s="17"/>
      <c r="J8" s="17"/>
      <c r="K8" s="17"/>
      <c r="L8" s="17"/>
      <c r="M8" s="17"/>
      <c r="N8" s="17"/>
      <c r="O8" s="17"/>
      <c r="P8" s="17"/>
      <c r="Q8" s="17"/>
      <c r="R8" s="17"/>
      <c r="S8" s="17"/>
      <c r="T8" s="17"/>
      <c r="U8" s="17"/>
      <c r="V8" s="17"/>
      <c r="W8" s="17"/>
      <c r="X8" s="17"/>
    </row>
    <row r="9" ht="11.25" customHeight="1">
      <c r="A9" s="354" t="s">
        <v>51</v>
      </c>
      <c r="B9" s="172" t="s">
        <v>52</v>
      </c>
      <c r="C9" s="172">
        <v>9.0</v>
      </c>
      <c r="D9" s="445">
        <v>504.0</v>
      </c>
      <c r="E9" s="509">
        <v>504.0</v>
      </c>
      <c r="F9" s="354" t="s">
        <v>51</v>
      </c>
      <c r="G9" s="166"/>
      <c r="H9" s="166"/>
      <c r="I9" s="166"/>
      <c r="J9" s="166"/>
      <c r="K9" s="166"/>
      <c r="L9" s="166"/>
      <c r="M9" s="166"/>
      <c r="N9" s="166"/>
      <c r="O9" s="166"/>
      <c r="P9" s="166"/>
      <c r="Q9" s="166"/>
      <c r="R9" s="166"/>
      <c r="S9" s="166"/>
      <c r="T9" s="166"/>
      <c r="U9" s="166"/>
      <c r="V9" s="166"/>
      <c r="W9" s="166"/>
      <c r="X9" s="166"/>
      <c r="Y9" s="166"/>
      <c r="Z9" s="166"/>
    </row>
    <row r="10" ht="11.25" customHeight="1">
      <c r="A10" s="354" t="s">
        <v>183</v>
      </c>
      <c r="B10" s="172" t="s">
        <v>52</v>
      </c>
      <c r="C10" s="172">
        <v>12.0</v>
      </c>
      <c r="D10" s="445">
        <v>672.0</v>
      </c>
      <c r="E10" s="509">
        <v>672.0</v>
      </c>
      <c r="F10" s="731" t="s">
        <v>183</v>
      </c>
      <c r="G10" s="166"/>
      <c r="H10" s="166"/>
      <c r="I10" s="166"/>
      <c r="J10" s="166"/>
      <c r="K10" s="166"/>
      <c r="L10" s="166"/>
      <c r="M10" s="166"/>
      <c r="N10" s="166"/>
      <c r="O10" s="166"/>
      <c r="P10" s="166"/>
      <c r="Q10" s="166"/>
      <c r="R10" s="166"/>
      <c r="S10" s="166"/>
      <c r="T10" s="166"/>
      <c r="U10" s="166"/>
      <c r="V10" s="166"/>
      <c r="W10" s="166"/>
      <c r="X10" s="166"/>
      <c r="Y10" s="166"/>
      <c r="Z10" s="166"/>
    </row>
    <row r="11" ht="11.25" customHeight="1">
      <c r="A11" s="354" t="s">
        <v>56</v>
      </c>
      <c r="B11" s="172" t="s">
        <v>52</v>
      </c>
      <c r="C11" s="172">
        <v>9.0</v>
      </c>
      <c r="D11" s="445">
        <v>504.0</v>
      </c>
      <c r="E11" s="509">
        <v>504.0</v>
      </c>
      <c r="F11" s="354" t="s">
        <v>56</v>
      </c>
      <c r="G11" s="166"/>
      <c r="H11" s="166"/>
      <c r="I11" s="166"/>
      <c r="J11" s="166"/>
      <c r="K11" s="166"/>
      <c r="L11" s="166"/>
      <c r="M11" s="166"/>
      <c r="N11" s="166"/>
      <c r="O11" s="166"/>
      <c r="P11" s="166"/>
      <c r="Q11" s="166"/>
      <c r="R11" s="166"/>
      <c r="S11" s="166"/>
      <c r="T11" s="166"/>
      <c r="U11" s="166"/>
      <c r="V11" s="166"/>
      <c r="W11" s="166"/>
      <c r="X11" s="166"/>
      <c r="Y11" s="166"/>
      <c r="Z11" s="166"/>
    </row>
    <row r="12" ht="11.25" customHeight="1">
      <c r="A12" s="354" t="s">
        <v>57</v>
      </c>
      <c r="B12" s="172" t="s">
        <v>52</v>
      </c>
      <c r="C12" s="379">
        <v>16.0</v>
      </c>
      <c r="D12" s="445" t="s">
        <v>6029</v>
      </c>
      <c r="E12" s="509">
        <v>896.0</v>
      </c>
      <c r="F12" s="354" t="s">
        <v>57</v>
      </c>
      <c r="G12" s="166"/>
      <c r="H12" s="166"/>
      <c r="I12" s="166"/>
      <c r="J12" s="166"/>
      <c r="K12" s="166"/>
      <c r="L12" s="166"/>
      <c r="M12" s="166"/>
      <c r="N12" s="166"/>
      <c r="O12" s="166"/>
      <c r="P12" s="166"/>
      <c r="Q12" s="166"/>
      <c r="R12" s="166"/>
      <c r="S12" s="166"/>
      <c r="T12" s="166"/>
      <c r="U12" s="166"/>
      <c r="V12" s="166"/>
      <c r="W12" s="166"/>
      <c r="X12" s="166"/>
      <c r="Y12" s="166"/>
      <c r="Z12" s="166"/>
    </row>
    <row r="13" ht="11.25" customHeight="1">
      <c r="A13" s="354" t="s">
        <v>58</v>
      </c>
      <c r="B13" s="172" t="s">
        <v>52</v>
      </c>
      <c r="C13" s="172">
        <v>9.0</v>
      </c>
      <c r="D13" s="445">
        <v>504.0</v>
      </c>
      <c r="E13" s="509">
        <v>504.0</v>
      </c>
      <c r="F13" s="354" t="s">
        <v>58</v>
      </c>
      <c r="G13" s="166"/>
      <c r="H13" s="166"/>
      <c r="I13" s="166"/>
      <c r="J13" s="166"/>
      <c r="K13" s="166"/>
      <c r="L13" s="166"/>
      <c r="M13" s="166"/>
      <c r="N13" s="166"/>
      <c r="O13" s="166"/>
      <c r="P13" s="166"/>
      <c r="Q13" s="166"/>
      <c r="R13" s="166"/>
      <c r="S13" s="166"/>
      <c r="T13" s="166"/>
      <c r="U13" s="166"/>
      <c r="V13" s="166"/>
      <c r="W13" s="166"/>
      <c r="X13" s="166"/>
      <c r="Y13" s="166"/>
      <c r="Z13" s="166"/>
    </row>
    <row r="14" ht="11.25" customHeight="1">
      <c r="A14" s="354" t="s">
        <v>59</v>
      </c>
      <c r="B14" s="172" t="s">
        <v>52</v>
      </c>
      <c r="C14" s="172">
        <v>11.0</v>
      </c>
      <c r="D14" s="445" t="s">
        <v>6030</v>
      </c>
      <c r="E14" s="509">
        <v>672.0</v>
      </c>
      <c r="F14" s="354" t="s">
        <v>59</v>
      </c>
      <c r="G14" s="166"/>
      <c r="H14" s="166"/>
      <c r="I14" s="166"/>
      <c r="J14" s="166"/>
      <c r="K14" s="166"/>
      <c r="L14" s="166"/>
      <c r="M14" s="166"/>
      <c r="N14" s="166"/>
      <c r="O14" s="166"/>
      <c r="P14" s="166"/>
      <c r="Q14" s="166"/>
      <c r="R14" s="166"/>
      <c r="S14" s="166"/>
      <c r="T14" s="166"/>
      <c r="U14" s="166"/>
      <c r="V14" s="166"/>
      <c r="W14" s="166"/>
      <c r="X14" s="166"/>
      <c r="Y14" s="166"/>
      <c r="Z14" s="166"/>
    </row>
    <row r="15" ht="11.25" customHeight="1">
      <c r="A15" s="354" t="s">
        <v>3986</v>
      </c>
      <c r="B15" s="172" t="s">
        <v>52</v>
      </c>
      <c r="C15" s="172">
        <v>16.0</v>
      </c>
      <c r="D15" s="445" t="s">
        <v>6029</v>
      </c>
      <c r="E15" s="509">
        <v>896.0</v>
      </c>
      <c r="F15" s="354" t="s">
        <v>3986</v>
      </c>
      <c r="G15" s="166"/>
      <c r="H15" s="166"/>
      <c r="I15" s="166"/>
      <c r="J15" s="166"/>
      <c r="K15" s="166"/>
      <c r="L15" s="166"/>
      <c r="M15" s="166"/>
      <c r="N15" s="166"/>
      <c r="O15" s="166"/>
      <c r="P15" s="166"/>
      <c r="Q15" s="166"/>
      <c r="R15" s="166"/>
      <c r="S15" s="166"/>
      <c r="T15" s="166"/>
      <c r="U15" s="166"/>
      <c r="V15" s="166"/>
      <c r="W15" s="166"/>
      <c r="X15" s="166"/>
      <c r="Y15" s="166"/>
      <c r="Z15" s="166"/>
    </row>
    <row r="16" ht="11.25" customHeight="1">
      <c r="A16" s="354" t="s">
        <v>6031</v>
      </c>
      <c r="B16" s="172" t="s">
        <v>52</v>
      </c>
      <c r="C16" s="172" t="s">
        <v>6032</v>
      </c>
      <c r="D16" s="445">
        <v>896.0</v>
      </c>
      <c r="E16" s="509">
        <v>896.0</v>
      </c>
      <c r="F16" s="354" t="s">
        <v>6031</v>
      </c>
      <c r="G16" s="166"/>
      <c r="H16" s="166"/>
      <c r="I16" s="166"/>
      <c r="J16" s="166"/>
      <c r="K16" s="166"/>
      <c r="L16" s="166"/>
      <c r="M16" s="166"/>
      <c r="N16" s="166"/>
      <c r="O16" s="166"/>
      <c r="P16" s="166"/>
      <c r="Q16" s="166"/>
      <c r="R16" s="166"/>
      <c r="S16" s="166"/>
      <c r="T16" s="166"/>
      <c r="U16" s="166"/>
      <c r="V16" s="166"/>
      <c r="W16" s="166"/>
      <c r="X16" s="166"/>
      <c r="Y16" s="166"/>
      <c r="Z16" s="166"/>
    </row>
    <row r="17" ht="11.25" customHeight="1">
      <c r="A17" s="354" t="s">
        <v>6002</v>
      </c>
      <c r="B17" s="172" t="s">
        <v>52</v>
      </c>
      <c r="C17" s="172">
        <v>364.0</v>
      </c>
      <c r="D17" s="445">
        <v>728.0</v>
      </c>
      <c r="E17" s="509">
        <v>728.0</v>
      </c>
      <c r="F17" s="354" t="s">
        <v>3742</v>
      </c>
      <c r="G17" s="166"/>
      <c r="H17" s="166"/>
      <c r="I17" s="166"/>
      <c r="J17" s="166"/>
      <c r="K17" s="166"/>
      <c r="L17" s="166"/>
      <c r="M17" s="166"/>
      <c r="N17" s="166"/>
      <c r="O17" s="166"/>
      <c r="P17" s="166"/>
      <c r="Q17" s="166"/>
      <c r="R17" s="166"/>
      <c r="S17" s="166"/>
      <c r="T17" s="166"/>
      <c r="U17" s="166"/>
      <c r="V17" s="166"/>
      <c r="W17" s="166"/>
      <c r="X17" s="166"/>
      <c r="Y17" s="166"/>
      <c r="Z17" s="166"/>
    </row>
    <row r="18" ht="11.25" customHeight="1">
      <c r="A18" s="354" t="s">
        <v>6003</v>
      </c>
      <c r="B18" s="172" t="s">
        <v>52</v>
      </c>
      <c r="C18" s="379">
        <v>16.0</v>
      </c>
      <c r="D18" s="445" t="s">
        <v>6029</v>
      </c>
      <c r="E18" s="509">
        <v>896.0</v>
      </c>
      <c r="F18" s="354" t="s">
        <v>6003</v>
      </c>
      <c r="G18" s="166"/>
      <c r="H18" s="166"/>
      <c r="I18" s="166"/>
      <c r="J18" s="166"/>
      <c r="K18" s="166"/>
      <c r="L18" s="166"/>
      <c r="M18" s="166"/>
      <c r="N18" s="166"/>
      <c r="O18" s="166"/>
      <c r="P18" s="166"/>
      <c r="Q18" s="166"/>
      <c r="R18" s="166"/>
      <c r="S18" s="166"/>
      <c r="T18" s="166"/>
      <c r="U18" s="166"/>
      <c r="V18" s="166"/>
      <c r="W18" s="166"/>
      <c r="X18" s="166"/>
      <c r="Y18" s="166"/>
      <c r="Z18" s="166"/>
    </row>
    <row r="19" ht="11.25" customHeight="1">
      <c r="A19" s="354" t="s">
        <v>65</v>
      </c>
      <c r="B19" s="172" t="s">
        <v>52</v>
      </c>
      <c r="C19" s="172">
        <v>11.0</v>
      </c>
      <c r="D19" s="445">
        <v>616.0</v>
      </c>
      <c r="E19" s="509">
        <v>616.0</v>
      </c>
      <c r="F19" s="354" t="s">
        <v>65</v>
      </c>
      <c r="G19" s="166"/>
      <c r="H19" s="166"/>
      <c r="I19" s="166"/>
      <c r="J19" s="166"/>
      <c r="K19" s="166"/>
      <c r="L19" s="166"/>
      <c r="M19" s="166"/>
      <c r="N19" s="166"/>
      <c r="O19" s="166"/>
      <c r="P19" s="166"/>
      <c r="Q19" s="166"/>
      <c r="R19" s="166"/>
      <c r="S19" s="166"/>
      <c r="T19" s="166"/>
      <c r="U19" s="166"/>
      <c r="V19" s="166"/>
      <c r="W19" s="166"/>
      <c r="X19" s="166"/>
      <c r="Y19" s="166"/>
      <c r="Z19" s="166"/>
    </row>
    <row r="20" ht="11.25" customHeight="1">
      <c r="A20" s="354" t="s">
        <v>66</v>
      </c>
      <c r="B20" s="172" t="s">
        <v>52</v>
      </c>
      <c r="C20" s="172">
        <v>15.5</v>
      </c>
      <c r="D20" s="445">
        <v>896.0</v>
      </c>
      <c r="E20" s="509">
        <v>896.0</v>
      </c>
      <c r="F20" s="354" t="s">
        <v>66</v>
      </c>
      <c r="G20" s="166"/>
      <c r="H20" s="166"/>
      <c r="I20" s="166"/>
      <c r="J20" s="166"/>
      <c r="K20" s="166"/>
      <c r="L20" s="166"/>
      <c r="M20" s="166"/>
      <c r="N20" s="166"/>
      <c r="O20" s="166"/>
      <c r="P20" s="166"/>
      <c r="Q20" s="166"/>
      <c r="R20" s="166"/>
      <c r="S20" s="166"/>
      <c r="T20" s="166"/>
      <c r="U20" s="166"/>
      <c r="V20" s="166"/>
      <c r="W20" s="166"/>
      <c r="X20" s="166"/>
      <c r="Y20" s="166"/>
      <c r="Z20" s="166"/>
    </row>
    <row r="21" ht="11.25" customHeight="1">
      <c r="A21" s="354" t="s">
        <v>69</v>
      </c>
      <c r="B21" s="172" t="s">
        <v>52</v>
      </c>
      <c r="C21" s="172">
        <v>14.0</v>
      </c>
      <c r="D21" s="445" t="s">
        <v>6033</v>
      </c>
      <c r="E21" s="509">
        <v>784.0</v>
      </c>
      <c r="F21" s="354" t="s">
        <v>69</v>
      </c>
      <c r="G21" s="166"/>
      <c r="H21" s="166"/>
      <c r="I21" s="166"/>
      <c r="J21" s="166"/>
      <c r="K21" s="166"/>
      <c r="L21" s="166"/>
      <c r="M21" s="166"/>
      <c r="N21" s="166"/>
      <c r="O21" s="166"/>
      <c r="P21" s="166"/>
      <c r="Q21" s="166"/>
      <c r="R21" s="166"/>
      <c r="S21" s="166"/>
      <c r="T21" s="166"/>
      <c r="U21" s="166"/>
      <c r="V21" s="166"/>
      <c r="W21" s="166"/>
      <c r="X21" s="166"/>
      <c r="Y21" s="166"/>
      <c r="Z21" s="166"/>
    </row>
    <row r="22" ht="11.25" customHeight="1">
      <c r="A22" s="354" t="s">
        <v>5603</v>
      </c>
      <c r="B22" s="172" t="s">
        <v>52</v>
      </c>
      <c r="C22" s="172">
        <v>16.0</v>
      </c>
      <c r="D22" s="445">
        <v>896.0</v>
      </c>
      <c r="E22" s="509">
        <v>896.0</v>
      </c>
      <c r="F22" s="354" t="s">
        <v>5603</v>
      </c>
      <c r="G22" s="166"/>
      <c r="H22" s="166"/>
      <c r="I22" s="166"/>
      <c r="J22" s="166"/>
      <c r="K22" s="166"/>
      <c r="L22" s="166"/>
      <c r="M22" s="166"/>
      <c r="N22" s="166"/>
      <c r="O22" s="166"/>
      <c r="P22" s="166"/>
      <c r="Q22" s="166"/>
      <c r="R22" s="166"/>
      <c r="S22" s="166"/>
      <c r="T22" s="166"/>
      <c r="U22" s="166"/>
      <c r="V22" s="166"/>
      <c r="W22" s="166"/>
      <c r="X22" s="166"/>
      <c r="Y22" s="166"/>
      <c r="Z22" s="166"/>
    </row>
    <row r="23" ht="11.25" customHeight="1">
      <c r="A23" s="354" t="s">
        <v>6005</v>
      </c>
      <c r="B23" s="172" t="s">
        <v>52</v>
      </c>
      <c r="C23" s="172">
        <v>14.0</v>
      </c>
      <c r="D23" s="445">
        <v>784.0</v>
      </c>
      <c r="E23" s="509">
        <v>784.0</v>
      </c>
      <c r="F23" s="354" t="s">
        <v>6005</v>
      </c>
      <c r="G23" s="166"/>
      <c r="H23" s="166"/>
      <c r="I23" s="166"/>
      <c r="J23" s="166"/>
      <c r="K23" s="166"/>
      <c r="L23" s="166"/>
      <c r="M23" s="166"/>
      <c r="N23" s="166"/>
      <c r="O23" s="166"/>
      <c r="P23" s="166"/>
      <c r="Q23" s="166"/>
      <c r="R23" s="166"/>
      <c r="S23" s="166"/>
      <c r="T23" s="166"/>
      <c r="U23" s="166"/>
      <c r="V23" s="166"/>
      <c r="W23" s="166"/>
      <c r="X23" s="166"/>
      <c r="Y23" s="166"/>
      <c r="Z23" s="166"/>
    </row>
    <row r="24" ht="11.25" customHeight="1">
      <c r="A24" s="271" t="s">
        <v>6034</v>
      </c>
      <c r="B24" s="760" t="s">
        <v>52</v>
      </c>
      <c r="C24" s="760">
        <v>15.75</v>
      </c>
      <c r="D24" s="445">
        <v>882.0</v>
      </c>
      <c r="E24" s="509">
        <v>882.0</v>
      </c>
      <c r="F24" s="766" t="s">
        <v>6034</v>
      </c>
      <c r="G24" s="166"/>
      <c r="H24" s="166"/>
      <c r="I24" s="166"/>
      <c r="J24" s="166"/>
      <c r="K24" s="166"/>
      <c r="L24" s="166"/>
      <c r="M24" s="166"/>
      <c r="N24" s="166"/>
      <c r="O24" s="166"/>
      <c r="P24" s="166"/>
      <c r="Q24" s="166"/>
      <c r="R24" s="166"/>
      <c r="S24" s="166"/>
      <c r="T24" s="166"/>
      <c r="U24" s="166"/>
      <c r="V24" s="166"/>
      <c r="W24" s="166"/>
      <c r="X24" s="166"/>
      <c r="Y24" s="166"/>
      <c r="Z24" s="166"/>
    </row>
    <row r="25" ht="11.25" customHeight="1">
      <c r="A25" s="354" t="s">
        <v>5840</v>
      </c>
      <c r="B25" s="534" t="s">
        <v>52</v>
      </c>
      <c r="C25" s="172">
        <v>11.0</v>
      </c>
      <c r="D25" s="445">
        <v>616.0</v>
      </c>
      <c r="E25" s="511">
        <v>616.0</v>
      </c>
      <c r="F25" s="354" t="s">
        <v>5840</v>
      </c>
      <c r="G25" s="166"/>
      <c r="H25" s="166"/>
      <c r="I25" s="166"/>
      <c r="J25" s="166"/>
      <c r="K25" s="166"/>
      <c r="L25" s="166"/>
      <c r="M25" s="166"/>
      <c r="N25" s="166"/>
      <c r="O25" s="166"/>
      <c r="P25" s="166"/>
      <c r="Q25" s="166"/>
      <c r="R25" s="166"/>
      <c r="S25" s="166"/>
      <c r="T25" s="166"/>
      <c r="U25" s="166"/>
      <c r="V25" s="166"/>
      <c r="W25" s="166"/>
      <c r="X25" s="166"/>
      <c r="Y25" s="166"/>
      <c r="Z25" s="166"/>
    </row>
    <row r="26" ht="11.25" customHeight="1">
      <c r="A26" s="354" t="s">
        <v>74</v>
      </c>
      <c r="B26" s="172" t="s">
        <v>3785</v>
      </c>
      <c r="C26" s="172" t="s">
        <v>6035</v>
      </c>
      <c r="D26" s="445">
        <v>896.0</v>
      </c>
      <c r="E26" s="509">
        <v>896.0</v>
      </c>
      <c r="F26" s="354" t="s">
        <v>74</v>
      </c>
      <c r="G26" s="166"/>
      <c r="H26" s="166"/>
      <c r="I26" s="166"/>
      <c r="J26" s="166"/>
      <c r="K26" s="166"/>
      <c r="L26" s="166"/>
      <c r="M26" s="166"/>
      <c r="N26" s="166"/>
      <c r="O26" s="166"/>
      <c r="P26" s="166"/>
      <c r="Q26" s="166"/>
      <c r="R26" s="166"/>
      <c r="S26" s="166"/>
      <c r="T26" s="166"/>
      <c r="U26" s="166"/>
      <c r="V26" s="166"/>
      <c r="W26" s="166"/>
      <c r="X26" s="166"/>
      <c r="Y26" s="166"/>
      <c r="Z26" s="166"/>
    </row>
    <row r="27" ht="11.25" customHeight="1">
      <c r="A27" s="354" t="s">
        <v>75</v>
      </c>
      <c r="B27" s="172" t="s">
        <v>52</v>
      </c>
      <c r="C27" s="172">
        <v>16.0</v>
      </c>
      <c r="D27" s="445">
        <v>896.0</v>
      </c>
      <c r="E27" s="509">
        <v>896.0</v>
      </c>
      <c r="F27" s="354" t="s">
        <v>75</v>
      </c>
      <c r="G27" s="166"/>
      <c r="H27" s="166"/>
      <c r="I27" s="166"/>
      <c r="J27" s="166"/>
      <c r="K27" s="166"/>
      <c r="L27" s="166"/>
      <c r="M27" s="166"/>
      <c r="N27" s="166"/>
      <c r="O27" s="166"/>
      <c r="P27" s="166"/>
      <c r="Q27" s="166"/>
      <c r="R27" s="166"/>
      <c r="S27" s="166"/>
      <c r="T27" s="166"/>
      <c r="U27" s="166"/>
      <c r="V27" s="166"/>
      <c r="W27" s="166"/>
      <c r="X27" s="166"/>
      <c r="Y27" s="166"/>
      <c r="Z27" s="166"/>
    </row>
    <row r="28" ht="11.25" customHeight="1">
      <c r="A28" s="354" t="s">
        <v>76</v>
      </c>
      <c r="B28" s="172" t="s">
        <v>3785</v>
      </c>
      <c r="C28" s="172" t="s">
        <v>6036</v>
      </c>
      <c r="D28" s="445">
        <v>868.0</v>
      </c>
      <c r="E28" s="509">
        <v>868.0</v>
      </c>
      <c r="F28" s="354" t="s">
        <v>76</v>
      </c>
      <c r="G28" s="166"/>
      <c r="H28" s="166"/>
      <c r="I28" s="166"/>
      <c r="J28" s="166"/>
      <c r="K28" s="166"/>
      <c r="L28" s="166"/>
      <c r="M28" s="166"/>
      <c r="N28" s="166"/>
      <c r="O28" s="166"/>
      <c r="P28" s="166"/>
      <c r="Q28" s="166"/>
      <c r="R28" s="166"/>
      <c r="S28" s="166"/>
      <c r="T28" s="166"/>
      <c r="U28" s="166"/>
      <c r="V28" s="166"/>
      <c r="W28" s="166"/>
      <c r="X28" s="166"/>
      <c r="Y28" s="166"/>
      <c r="Z28" s="166"/>
    </row>
    <row r="29" ht="11.25" customHeight="1">
      <c r="A29" s="354" t="s">
        <v>6008</v>
      </c>
      <c r="B29" s="172" t="s">
        <v>52</v>
      </c>
      <c r="C29" s="172" t="s">
        <v>6037</v>
      </c>
      <c r="D29" s="445">
        <v>896.0</v>
      </c>
      <c r="E29" s="509">
        <v>896.0</v>
      </c>
      <c r="F29" s="271" t="s">
        <v>6008</v>
      </c>
      <c r="G29" s="166"/>
      <c r="H29" s="166"/>
      <c r="I29" s="166"/>
      <c r="J29" s="166"/>
      <c r="K29" s="166"/>
      <c r="L29" s="166"/>
      <c r="M29" s="166"/>
      <c r="N29" s="166"/>
      <c r="O29" s="166"/>
      <c r="P29" s="166"/>
      <c r="Q29" s="166"/>
      <c r="R29" s="166"/>
      <c r="S29" s="166"/>
      <c r="T29" s="166"/>
      <c r="U29" s="166"/>
      <c r="V29" s="166"/>
      <c r="W29" s="166"/>
      <c r="X29" s="166"/>
      <c r="Y29" s="166"/>
      <c r="Z29" s="166"/>
    </row>
    <row r="30" ht="11.25" customHeight="1">
      <c r="A30" s="354" t="s">
        <v>78</v>
      </c>
      <c r="B30" s="172" t="s">
        <v>52</v>
      </c>
      <c r="C30" s="172">
        <v>12.0</v>
      </c>
      <c r="D30" s="445">
        <v>672.0</v>
      </c>
      <c r="E30" s="509">
        <v>672.0</v>
      </c>
      <c r="F30" s="354" t="s">
        <v>78</v>
      </c>
      <c r="G30" s="166"/>
      <c r="H30" s="166"/>
      <c r="I30" s="166"/>
      <c r="J30" s="166"/>
      <c r="K30" s="166"/>
      <c r="L30" s="166"/>
      <c r="M30" s="166"/>
      <c r="N30" s="166"/>
      <c r="O30" s="166"/>
      <c r="P30" s="166"/>
      <c r="Q30" s="166"/>
      <c r="R30" s="166"/>
      <c r="S30" s="166"/>
      <c r="T30" s="166"/>
      <c r="U30" s="166"/>
      <c r="V30" s="166"/>
      <c r="W30" s="166"/>
      <c r="X30" s="166"/>
      <c r="Y30" s="166"/>
      <c r="Z30" s="166"/>
    </row>
    <row r="31" ht="11.25" customHeight="1">
      <c r="A31" s="354" t="s">
        <v>3706</v>
      </c>
      <c r="B31" s="172" t="s">
        <v>52</v>
      </c>
      <c r="C31" s="172">
        <v>16.0</v>
      </c>
      <c r="D31" s="445">
        <v>896.0</v>
      </c>
      <c r="E31" s="509">
        <v>896.0</v>
      </c>
      <c r="F31" s="354" t="s">
        <v>3706</v>
      </c>
      <c r="G31" s="166"/>
      <c r="H31" s="166"/>
      <c r="I31" s="166"/>
      <c r="J31" s="166"/>
      <c r="K31" s="166"/>
      <c r="L31" s="166"/>
      <c r="M31" s="166"/>
      <c r="N31" s="166"/>
      <c r="O31" s="166"/>
      <c r="P31" s="166"/>
      <c r="Q31" s="166"/>
      <c r="R31" s="166"/>
      <c r="S31" s="166"/>
      <c r="T31" s="166"/>
      <c r="U31" s="166"/>
      <c r="V31" s="166"/>
      <c r="W31" s="166"/>
      <c r="X31" s="166"/>
      <c r="Y31" s="166"/>
      <c r="Z31" s="166"/>
    </row>
    <row r="32" ht="11.25" customHeight="1">
      <c r="A32" s="354" t="s">
        <v>80</v>
      </c>
      <c r="B32" s="172" t="s">
        <v>52</v>
      </c>
      <c r="C32" s="172">
        <v>16.0</v>
      </c>
      <c r="D32" s="445">
        <v>896.0</v>
      </c>
      <c r="E32" s="509">
        <v>896.0</v>
      </c>
      <c r="F32" s="354" t="s">
        <v>80</v>
      </c>
      <c r="G32" s="166"/>
      <c r="H32" s="166"/>
      <c r="I32" s="166"/>
      <c r="J32" s="166"/>
      <c r="K32" s="166"/>
      <c r="L32" s="166"/>
      <c r="M32" s="166"/>
      <c r="N32" s="166"/>
      <c r="O32" s="166"/>
      <c r="P32" s="166"/>
      <c r="Q32" s="166"/>
      <c r="R32" s="166"/>
      <c r="S32" s="166"/>
      <c r="T32" s="166"/>
      <c r="U32" s="166"/>
      <c r="V32" s="166"/>
      <c r="W32" s="166"/>
      <c r="X32" s="166"/>
      <c r="Y32" s="166"/>
      <c r="Z32" s="166"/>
    </row>
    <row r="33" ht="11.25" customHeight="1">
      <c r="A33" s="354" t="s">
        <v>5854</v>
      </c>
      <c r="B33" s="172" t="s">
        <v>52</v>
      </c>
      <c r="C33" s="172">
        <v>11.0</v>
      </c>
      <c r="D33" s="445">
        <v>616.0</v>
      </c>
      <c r="E33" s="509">
        <v>616.0</v>
      </c>
      <c r="F33" s="354" t="s">
        <v>5854</v>
      </c>
      <c r="G33" s="166"/>
      <c r="H33" s="166"/>
      <c r="I33" s="166"/>
      <c r="J33" s="166"/>
      <c r="K33" s="166"/>
      <c r="L33" s="166"/>
      <c r="M33" s="166"/>
      <c r="N33" s="166"/>
      <c r="O33" s="166"/>
      <c r="P33" s="166"/>
      <c r="Q33" s="166"/>
      <c r="R33" s="166"/>
      <c r="S33" s="166"/>
      <c r="T33" s="166"/>
      <c r="U33" s="166"/>
      <c r="V33" s="166"/>
      <c r="W33" s="166"/>
      <c r="X33" s="166"/>
      <c r="Y33" s="166"/>
      <c r="Z33" s="166"/>
    </row>
    <row r="34" ht="11.25" customHeight="1">
      <c r="A34" s="354" t="s">
        <v>82</v>
      </c>
      <c r="B34" s="172" t="s">
        <v>52</v>
      </c>
      <c r="C34" s="172">
        <v>14.25</v>
      </c>
      <c r="D34" s="445">
        <v>798.0</v>
      </c>
      <c r="E34" s="509">
        <v>798.0</v>
      </c>
      <c r="F34" s="354" t="s">
        <v>82</v>
      </c>
      <c r="G34" s="166"/>
      <c r="H34" s="166"/>
      <c r="I34" s="166"/>
      <c r="J34" s="166"/>
      <c r="K34" s="166"/>
      <c r="L34" s="166"/>
      <c r="M34" s="166"/>
      <c r="N34" s="166"/>
      <c r="O34" s="166"/>
      <c r="P34" s="166"/>
      <c r="Q34" s="166"/>
      <c r="R34" s="166"/>
      <c r="S34" s="166"/>
      <c r="T34" s="166"/>
      <c r="U34" s="166"/>
      <c r="V34" s="166"/>
      <c r="W34" s="166"/>
      <c r="X34" s="166"/>
      <c r="Y34" s="166"/>
      <c r="Z34" s="166"/>
    </row>
    <row r="35" ht="11.25" customHeight="1">
      <c r="A35" s="354" t="s">
        <v>83</v>
      </c>
      <c r="B35" s="172" t="s">
        <v>52</v>
      </c>
      <c r="C35" s="172">
        <v>784.0</v>
      </c>
      <c r="D35" s="445">
        <v>784.0</v>
      </c>
      <c r="E35" s="767">
        <v>784.0</v>
      </c>
      <c r="F35" s="354" t="s">
        <v>83</v>
      </c>
      <c r="G35" s="166"/>
      <c r="H35" s="166"/>
      <c r="I35" s="166"/>
      <c r="J35" s="166"/>
      <c r="K35" s="166"/>
      <c r="L35" s="166"/>
      <c r="M35" s="166"/>
      <c r="N35" s="166"/>
      <c r="O35" s="166"/>
      <c r="P35" s="166"/>
      <c r="Q35" s="166"/>
      <c r="R35" s="166"/>
      <c r="S35" s="166"/>
      <c r="T35" s="166"/>
      <c r="U35" s="166"/>
      <c r="V35" s="166"/>
      <c r="W35" s="166"/>
      <c r="X35" s="166"/>
      <c r="Y35" s="166"/>
      <c r="Z35" s="166"/>
    </row>
    <row r="36" ht="11.25" customHeight="1">
      <c r="A36" s="136" t="s">
        <v>84</v>
      </c>
      <c r="B36" s="760" t="s">
        <v>52</v>
      </c>
      <c r="C36" s="760">
        <v>13.0</v>
      </c>
      <c r="D36" s="768">
        <f>13*2*28</f>
        <v>728</v>
      </c>
      <c r="E36" s="413">
        <v>728.0</v>
      </c>
      <c r="F36" s="310" t="s">
        <v>84</v>
      </c>
      <c r="G36" s="166"/>
      <c r="H36" s="166"/>
      <c r="I36" s="166"/>
      <c r="J36" s="166"/>
      <c r="K36" s="166"/>
      <c r="L36" s="166"/>
      <c r="M36" s="166"/>
      <c r="N36" s="166"/>
      <c r="O36" s="166"/>
      <c r="P36" s="166"/>
      <c r="Q36" s="166"/>
      <c r="R36" s="166"/>
      <c r="S36" s="166"/>
      <c r="T36" s="166"/>
      <c r="U36" s="166"/>
      <c r="V36" s="166"/>
      <c r="W36" s="166"/>
      <c r="X36" s="166"/>
      <c r="Y36" s="166"/>
      <c r="Z36" s="166"/>
    </row>
    <row r="37" ht="11.25" customHeight="1">
      <c r="A37" s="747" t="s">
        <v>85</v>
      </c>
      <c r="B37" s="415" t="s">
        <v>52</v>
      </c>
      <c r="C37" s="415">
        <v>8.0</v>
      </c>
      <c r="D37" s="769">
        <f>C37*2*28</f>
        <v>448</v>
      </c>
      <c r="E37" s="413">
        <v>448.0</v>
      </c>
      <c r="F37" s="770" t="s">
        <v>85</v>
      </c>
      <c r="G37" s="166"/>
      <c r="H37" s="166"/>
      <c r="I37" s="166"/>
      <c r="J37" s="166"/>
      <c r="K37" s="166"/>
      <c r="L37" s="166"/>
      <c r="M37" s="166"/>
      <c r="N37" s="166"/>
      <c r="O37" s="166"/>
      <c r="P37" s="166"/>
      <c r="Q37" s="166"/>
      <c r="R37" s="166"/>
      <c r="S37" s="166"/>
      <c r="T37" s="166"/>
      <c r="U37" s="166"/>
      <c r="V37" s="166"/>
      <c r="W37" s="166"/>
      <c r="X37" s="166"/>
      <c r="Y37" s="166"/>
      <c r="Z37" s="166"/>
    </row>
    <row r="38" ht="11.25" customHeight="1">
      <c r="A38" s="354" t="s">
        <v>4998</v>
      </c>
      <c r="B38" s="172" t="s">
        <v>52</v>
      </c>
      <c r="C38" s="172">
        <v>9.0</v>
      </c>
      <c r="D38" s="771">
        <v>448.0</v>
      </c>
      <c r="E38" s="413">
        <v>504.0</v>
      </c>
      <c r="F38" s="772" t="s">
        <v>4998</v>
      </c>
      <c r="G38" s="166"/>
      <c r="H38" s="166"/>
      <c r="I38" s="166"/>
      <c r="J38" s="166"/>
      <c r="K38" s="166"/>
      <c r="L38" s="166"/>
      <c r="M38" s="166"/>
      <c r="N38" s="166"/>
      <c r="O38" s="166"/>
      <c r="P38" s="166"/>
      <c r="Q38" s="166"/>
      <c r="R38" s="166"/>
      <c r="S38" s="166"/>
      <c r="T38" s="166"/>
      <c r="U38" s="166"/>
      <c r="V38" s="166"/>
      <c r="W38" s="166"/>
      <c r="X38" s="166"/>
      <c r="Y38" s="166"/>
      <c r="Z38" s="166"/>
    </row>
    <row r="39" ht="11.25" customHeight="1">
      <c r="A39" s="731" t="s">
        <v>5022</v>
      </c>
      <c r="B39" s="390" t="s">
        <v>89</v>
      </c>
      <c r="C39" s="390">
        <v>14.0</v>
      </c>
      <c r="D39" s="773">
        <f>14*2*28</f>
        <v>784</v>
      </c>
      <c r="E39" s="767">
        <v>784.0</v>
      </c>
      <c r="F39" s="388" t="s">
        <v>5022</v>
      </c>
      <c r="G39" s="166"/>
      <c r="H39" s="166"/>
      <c r="I39" s="166"/>
      <c r="J39" s="166"/>
      <c r="K39" s="166"/>
      <c r="L39" s="166"/>
      <c r="M39" s="166"/>
      <c r="N39" s="166"/>
      <c r="O39" s="166"/>
      <c r="P39" s="166"/>
      <c r="Q39" s="166"/>
      <c r="R39" s="166"/>
      <c r="S39" s="166"/>
      <c r="T39" s="166"/>
      <c r="U39" s="166"/>
      <c r="V39" s="166"/>
      <c r="W39" s="166"/>
      <c r="X39" s="166"/>
      <c r="Y39" s="166"/>
      <c r="Z39" s="166"/>
    </row>
    <row r="40" ht="11.25" customHeight="1">
      <c r="A40" s="354" t="s">
        <v>5025</v>
      </c>
      <c r="B40" s="172" t="s">
        <v>89</v>
      </c>
      <c r="C40" s="760">
        <v>11.0</v>
      </c>
      <c r="D40" s="445">
        <f>C40*2*28</f>
        <v>616</v>
      </c>
      <c r="E40" s="509">
        <v>616.0</v>
      </c>
      <c r="F40" s="171" t="s">
        <v>5025</v>
      </c>
      <c r="G40" s="166"/>
      <c r="H40" s="166"/>
      <c r="I40" s="166"/>
      <c r="J40" s="166"/>
      <c r="K40" s="166"/>
      <c r="L40" s="166"/>
      <c r="M40" s="166"/>
      <c r="N40" s="166"/>
      <c r="O40" s="166"/>
      <c r="P40" s="166"/>
      <c r="Q40" s="166"/>
      <c r="R40" s="166"/>
      <c r="S40" s="166"/>
      <c r="T40" s="166"/>
      <c r="U40" s="166"/>
      <c r="V40" s="166"/>
      <c r="W40" s="166"/>
      <c r="X40" s="166"/>
      <c r="Y40" s="166"/>
      <c r="Z40" s="166"/>
    </row>
    <row r="41" ht="11.25" customHeight="1">
      <c r="A41" s="354" t="s">
        <v>91</v>
      </c>
      <c r="B41" s="172" t="s">
        <v>89</v>
      </c>
      <c r="C41" s="172">
        <v>14.0</v>
      </c>
      <c r="D41" s="445">
        <v>784.0</v>
      </c>
      <c r="E41" s="509">
        <v>784.0</v>
      </c>
      <c r="F41" s="171" t="s">
        <v>91</v>
      </c>
      <c r="G41" s="166"/>
      <c r="H41" s="166"/>
      <c r="I41" s="166"/>
      <c r="J41" s="166"/>
      <c r="K41" s="166"/>
      <c r="L41" s="166"/>
      <c r="M41" s="166"/>
      <c r="N41" s="166"/>
      <c r="O41" s="166"/>
      <c r="P41" s="166"/>
      <c r="Q41" s="166"/>
      <c r="R41" s="166"/>
      <c r="S41" s="166"/>
      <c r="T41" s="166"/>
      <c r="U41" s="166"/>
      <c r="V41" s="166"/>
      <c r="W41" s="166"/>
      <c r="X41" s="166"/>
      <c r="Y41" s="166"/>
      <c r="Z41" s="166"/>
    </row>
    <row r="42" ht="11.25" customHeight="1">
      <c r="A42" s="354" t="s">
        <v>5053</v>
      </c>
      <c r="B42" s="172" t="s">
        <v>89</v>
      </c>
      <c r="C42" s="172">
        <v>12.0</v>
      </c>
      <c r="D42" s="445">
        <v>672.0</v>
      </c>
      <c r="E42" s="509">
        <v>672.0</v>
      </c>
      <c r="F42" s="171" t="s">
        <v>5053</v>
      </c>
      <c r="G42" s="166"/>
      <c r="H42" s="166"/>
      <c r="I42" s="166"/>
      <c r="J42" s="166"/>
      <c r="K42" s="166"/>
      <c r="L42" s="166"/>
      <c r="M42" s="166"/>
      <c r="N42" s="166"/>
      <c r="O42" s="166"/>
      <c r="P42" s="166"/>
      <c r="Q42" s="166"/>
      <c r="R42" s="166"/>
      <c r="S42" s="166"/>
      <c r="T42" s="166"/>
      <c r="U42" s="166"/>
      <c r="V42" s="166"/>
      <c r="W42" s="166"/>
      <c r="X42" s="166"/>
      <c r="Y42" s="166"/>
      <c r="Z42" s="166"/>
    </row>
    <row r="43" ht="11.25" customHeight="1">
      <c r="A43" s="354" t="s">
        <v>3996</v>
      </c>
      <c r="B43" s="172" t="s">
        <v>89</v>
      </c>
      <c r="C43" s="172">
        <v>11.25</v>
      </c>
      <c r="D43" s="445">
        <f>11.25*2*28</f>
        <v>630</v>
      </c>
      <c r="E43" s="509">
        <v>630.0</v>
      </c>
      <c r="F43" s="171" t="s">
        <v>3996</v>
      </c>
      <c r="G43" s="166"/>
      <c r="H43" s="166"/>
      <c r="I43" s="166"/>
      <c r="J43" s="166"/>
      <c r="K43" s="166"/>
      <c r="L43" s="166"/>
      <c r="M43" s="166"/>
      <c r="N43" s="166"/>
      <c r="O43" s="166"/>
      <c r="P43" s="166"/>
      <c r="Q43" s="166"/>
      <c r="R43" s="166"/>
      <c r="S43" s="166"/>
      <c r="T43" s="166"/>
      <c r="U43" s="166"/>
      <c r="V43" s="166"/>
      <c r="W43" s="166"/>
      <c r="X43" s="166"/>
      <c r="Y43" s="166"/>
      <c r="Z43" s="166"/>
    </row>
    <row r="44" ht="11.25" customHeight="1">
      <c r="A44" s="354" t="s">
        <v>5688</v>
      </c>
      <c r="B44" s="172" t="s">
        <v>89</v>
      </c>
      <c r="C44" s="172">
        <v>14.0</v>
      </c>
      <c r="D44" s="445">
        <v>784.0</v>
      </c>
      <c r="E44" s="509">
        <v>784.0</v>
      </c>
      <c r="F44" s="171" t="s">
        <v>5688</v>
      </c>
      <c r="G44" s="166"/>
      <c r="H44" s="166"/>
      <c r="I44" s="166"/>
      <c r="J44" s="166"/>
      <c r="K44" s="166"/>
      <c r="L44" s="166"/>
      <c r="M44" s="166"/>
      <c r="N44" s="166"/>
      <c r="O44" s="166"/>
      <c r="P44" s="166"/>
      <c r="Q44" s="166"/>
      <c r="R44" s="166"/>
      <c r="S44" s="166"/>
      <c r="T44" s="166"/>
      <c r="U44" s="166"/>
      <c r="V44" s="166"/>
      <c r="W44" s="166"/>
      <c r="X44" s="166"/>
      <c r="Y44" s="166"/>
      <c r="Z44" s="166"/>
    </row>
    <row r="45" ht="11.25" customHeight="1">
      <c r="A45" s="354" t="s">
        <v>95</v>
      </c>
      <c r="B45" s="172" t="s">
        <v>89</v>
      </c>
      <c r="C45" s="172">
        <v>12.25</v>
      </c>
      <c r="D45" s="317">
        <v>686.0</v>
      </c>
      <c r="E45" s="317">
        <v>686.0</v>
      </c>
      <c r="F45" s="171" t="s">
        <v>95</v>
      </c>
      <c r="G45" s="166"/>
      <c r="H45" s="166"/>
      <c r="I45" s="166"/>
      <c r="J45" s="166"/>
      <c r="K45" s="166"/>
      <c r="L45" s="166"/>
      <c r="M45" s="166"/>
      <c r="N45" s="166"/>
      <c r="O45" s="166"/>
      <c r="P45" s="166"/>
      <c r="Q45" s="166"/>
      <c r="R45" s="166"/>
      <c r="S45" s="166"/>
      <c r="T45" s="166"/>
      <c r="U45" s="166"/>
      <c r="V45" s="166"/>
      <c r="W45" s="166"/>
      <c r="X45" s="166"/>
      <c r="Y45" s="166"/>
      <c r="Z45" s="166"/>
    </row>
    <row r="46" ht="11.25" customHeight="1">
      <c r="A46" s="354" t="s">
        <v>6011</v>
      </c>
      <c r="B46" s="172" t="s">
        <v>6012</v>
      </c>
      <c r="C46" s="172" t="s">
        <v>6013</v>
      </c>
      <c r="D46" s="445" t="s">
        <v>6035</v>
      </c>
      <c r="E46" s="509">
        <v>896.0</v>
      </c>
      <c r="F46" s="171" t="s">
        <v>6011</v>
      </c>
      <c r="G46" s="166"/>
      <c r="H46" s="166"/>
      <c r="I46" s="166"/>
      <c r="J46" s="166"/>
      <c r="K46" s="166"/>
      <c r="L46" s="166"/>
      <c r="M46" s="166"/>
      <c r="N46" s="166"/>
      <c r="O46" s="166"/>
      <c r="P46" s="166"/>
      <c r="Q46" s="166"/>
      <c r="R46" s="166"/>
      <c r="S46" s="166"/>
      <c r="T46" s="166"/>
      <c r="U46" s="166"/>
      <c r="V46" s="166"/>
      <c r="W46" s="166"/>
      <c r="X46" s="166"/>
      <c r="Y46" s="166"/>
      <c r="Z46" s="166"/>
    </row>
    <row r="47" ht="11.25" customHeight="1">
      <c r="A47" s="354" t="s">
        <v>6014</v>
      </c>
      <c r="B47" s="760" t="s">
        <v>89</v>
      </c>
      <c r="C47" s="172">
        <v>16.0</v>
      </c>
      <c r="D47" s="445">
        <v>896.0</v>
      </c>
      <c r="E47" s="509">
        <v>896.0</v>
      </c>
      <c r="F47" s="171" t="s">
        <v>6014</v>
      </c>
      <c r="G47" s="166"/>
      <c r="H47" s="166"/>
      <c r="I47" s="166"/>
      <c r="J47" s="166"/>
      <c r="K47" s="166"/>
      <c r="L47" s="166"/>
      <c r="M47" s="166"/>
      <c r="N47" s="166"/>
      <c r="O47" s="166"/>
      <c r="P47" s="166"/>
      <c r="Q47" s="166"/>
      <c r="R47" s="166"/>
      <c r="S47" s="166"/>
      <c r="T47" s="166"/>
      <c r="U47" s="166"/>
      <c r="V47" s="166"/>
      <c r="W47" s="166"/>
      <c r="X47" s="166"/>
      <c r="Y47" s="166"/>
      <c r="Z47" s="166"/>
    </row>
    <row r="48" ht="11.25" customHeight="1">
      <c r="A48" s="271" t="s">
        <v>98</v>
      </c>
      <c r="B48" s="760" t="s">
        <v>89</v>
      </c>
      <c r="C48" s="760">
        <v>16.0</v>
      </c>
      <c r="D48" s="761">
        <v>896.0</v>
      </c>
      <c r="E48" s="762">
        <v>896.0</v>
      </c>
      <c r="F48" s="271" t="s">
        <v>98</v>
      </c>
      <c r="G48" s="166"/>
      <c r="H48" s="166"/>
      <c r="I48" s="166"/>
      <c r="J48" s="166"/>
      <c r="K48" s="166"/>
      <c r="L48" s="166"/>
      <c r="M48" s="166"/>
      <c r="N48" s="166"/>
      <c r="O48" s="166"/>
      <c r="P48" s="166"/>
      <c r="Q48" s="166"/>
      <c r="R48" s="166"/>
      <c r="S48" s="166"/>
      <c r="T48" s="166"/>
      <c r="U48" s="166"/>
      <c r="V48" s="166"/>
      <c r="W48" s="166"/>
      <c r="X48" s="166"/>
      <c r="Y48" s="166"/>
      <c r="Z48" s="166"/>
    </row>
    <row r="49" ht="11.25" customHeight="1">
      <c r="A49" s="354" t="s">
        <v>99</v>
      </c>
      <c r="B49" s="172" t="s">
        <v>89</v>
      </c>
      <c r="C49" s="172">
        <v>8.0</v>
      </c>
      <c r="D49" s="445">
        <f>2*C49*28</f>
        <v>448</v>
      </c>
      <c r="E49" s="509">
        <v>448.0</v>
      </c>
      <c r="F49" s="171" t="s">
        <v>99</v>
      </c>
      <c r="G49" s="166"/>
      <c r="H49" s="166"/>
      <c r="I49" s="166"/>
      <c r="J49" s="166"/>
      <c r="K49" s="166"/>
      <c r="L49" s="166"/>
      <c r="M49" s="166"/>
      <c r="N49" s="166"/>
      <c r="O49" s="166"/>
      <c r="P49" s="166"/>
      <c r="Q49" s="166"/>
      <c r="R49" s="166"/>
      <c r="S49" s="166"/>
      <c r="T49" s="166"/>
      <c r="U49" s="166"/>
      <c r="V49" s="166"/>
      <c r="W49" s="166"/>
      <c r="X49" s="166"/>
      <c r="Y49" s="166"/>
      <c r="Z49" s="166"/>
    </row>
    <row r="50" ht="11.25" customHeight="1">
      <c r="A50" s="354" t="s">
        <v>100</v>
      </c>
      <c r="B50" s="172" t="s">
        <v>89</v>
      </c>
      <c r="C50" s="172">
        <v>10.0</v>
      </c>
      <c r="D50" s="765" t="s">
        <v>6038</v>
      </c>
      <c r="E50" s="509">
        <v>560.0</v>
      </c>
      <c r="F50" s="171" t="s">
        <v>100</v>
      </c>
      <c r="G50" s="166"/>
      <c r="H50" s="166"/>
      <c r="I50" s="166"/>
      <c r="J50" s="166"/>
      <c r="K50" s="166"/>
      <c r="L50" s="166"/>
      <c r="M50" s="166"/>
      <c r="N50" s="166"/>
      <c r="O50" s="166"/>
      <c r="P50" s="166"/>
      <c r="Q50" s="166"/>
      <c r="R50" s="166"/>
      <c r="S50" s="166"/>
      <c r="T50" s="166"/>
      <c r="U50" s="166"/>
      <c r="V50" s="166"/>
      <c r="W50" s="166"/>
      <c r="X50" s="166"/>
      <c r="Y50" s="166"/>
      <c r="Z50" s="166"/>
    </row>
    <row r="51" ht="11.25" customHeight="1">
      <c r="A51" s="354" t="s">
        <v>5236</v>
      </c>
      <c r="B51" s="172" t="s">
        <v>89</v>
      </c>
      <c r="C51" s="172">
        <v>11.0</v>
      </c>
      <c r="D51" s="765" t="s">
        <v>6039</v>
      </c>
      <c r="E51" s="509">
        <v>616.0</v>
      </c>
      <c r="F51" s="171" t="s">
        <v>5236</v>
      </c>
      <c r="G51" s="166"/>
      <c r="H51" s="166"/>
      <c r="I51" s="166"/>
      <c r="J51" s="166"/>
      <c r="K51" s="166"/>
      <c r="L51" s="166"/>
      <c r="M51" s="166"/>
      <c r="N51" s="166"/>
      <c r="O51" s="166"/>
      <c r="P51" s="166"/>
      <c r="Q51" s="166"/>
      <c r="R51" s="166"/>
      <c r="S51" s="166"/>
      <c r="T51" s="166"/>
      <c r="U51" s="166"/>
      <c r="V51" s="166"/>
      <c r="W51" s="166"/>
      <c r="X51" s="166"/>
      <c r="Y51" s="166"/>
      <c r="Z51" s="166"/>
    </row>
    <row r="52" ht="11.25" customHeight="1">
      <c r="A52" s="774" t="s">
        <v>5250</v>
      </c>
      <c r="B52" s="775" t="s">
        <v>89</v>
      </c>
      <c r="C52" s="172">
        <v>12.0</v>
      </c>
      <c r="D52" s="445">
        <f>12*2*28</f>
        <v>672</v>
      </c>
      <c r="E52" s="509">
        <v>672.0</v>
      </c>
      <c r="F52" s="774" t="s">
        <v>5250</v>
      </c>
      <c r="G52" s="166"/>
      <c r="H52" s="166"/>
      <c r="I52" s="166"/>
      <c r="J52" s="166"/>
      <c r="K52" s="166"/>
      <c r="L52" s="166"/>
      <c r="M52" s="166"/>
      <c r="N52" s="166"/>
      <c r="O52" s="166"/>
      <c r="P52" s="166"/>
      <c r="Q52" s="166"/>
      <c r="R52" s="166"/>
      <c r="S52" s="166"/>
      <c r="T52" s="166"/>
      <c r="U52" s="166"/>
      <c r="V52" s="166"/>
      <c r="W52" s="166"/>
      <c r="X52" s="166"/>
      <c r="Y52" s="166"/>
      <c r="Z52" s="166"/>
    </row>
    <row r="53" ht="11.25" customHeight="1">
      <c r="A53" s="354" t="s">
        <v>5966</v>
      </c>
      <c r="B53" s="172" t="s">
        <v>89</v>
      </c>
      <c r="C53" s="172">
        <v>7.25</v>
      </c>
      <c r="D53" s="445" t="s">
        <v>6040</v>
      </c>
      <c r="E53" s="509">
        <v>406.0</v>
      </c>
      <c r="F53" s="171" t="s">
        <v>5966</v>
      </c>
      <c r="G53" s="166"/>
      <c r="H53" s="166"/>
      <c r="I53" s="166"/>
      <c r="J53" s="166"/>
      <c r="K53" s="166"/>
      <c r="L53" s="166"/>
      <c r="M53" s="166"/>
      <c r="N53" s="166"/>
      <c r="O53" s="166"/>
      <c r="P53" s="166"/>
      <c r="Q53" s="166"/>
      <c r="R53" s="166"/>
      <c r="S53" s="166"/>
      <c r="T53" s="166"/>
      <c r="U53" s="166"/>
      <c r="V53" s="166"/>
      <c r="W53" s="166"/>
      <c r="X53" s="166"/>
      <c r="Y53" s="166"/>
      <c r="Z53" s="166"/>
    </row>
    <row r="54" ht="11.25" customHeight="1">
      <c r="A54" s="354" t="s">
        <v>104</v>
      </c>
      <c r="B54" s="172" t="s">
        <v>89</v>
      </c>
      <c r="C54" s="172">
        <v>7.75</v>
      </c>
      <c r="D54" s="445">
        <v>434.0</v>
      </c>
      <c r="E54" s="509">
        <v>434.0</v>
      </c>
      <c r="F54" s="171" t="s">
        <v>104</v>
      </c>
      <c r="G54" s="166"/>
      <c r="H54" s="166"/>
      <c r="I54" s="166"/>
      <c r="J54" s="166"/>
      <c r="K54" s="166"/>
      <c r="L54" s="166"/>
      <c r="M54" s="166"/>
      <c r="N54" s="166"/>
      <c r="O54" s="166"/>
      <c r="P54" s="166"/>
      <c r="Q54" s="166"/>
      <c r="R54" s="166"/>
      <c r="S54" s="166"/>
      <c r="T54" s="166"/>
      <c r="U54" s="166"/>
      <c r="V54" s="166"/>
      <c r="W54" s="166"/>
      <c r="X54" s="166"/>
      <c r="Y54" s="166"/>
      <c r="Z54" s="166"/>
    </row>
    <row r="55" ht="11.25" customHeight="1">
      <c r="A55" s="354" t="s">
        <v>105</v>
      </c>
      <c r="B55" s="172" t="s">
        <v>89</v>
      </c>
      <c r="C55" s="172">
        <v>9.5</v>
      </c>
      <c r="D55" s="445" t="s">
        <v>6041</v>
      </c>
      <c r="E55" s="509">
        <v>532.0</v>
      </c>
      <c r="F55" s="171" t="s">
        <v>105</v>
      </c>
      <c r="G55" s="166"/>
      <c r="H55" s="166"/>
      <c r="I55" s="166"/>
      <c r="J55" s="166"/>
      <c r="K55" s="166"/>
      <c r="L55" s="166"/>
      <c r="M55" s="166"/>
      <c r="N55" s="166"/>
      <c r="O55" s="166"/>
      <c r="P55" s="166"/>
      <c r="Q55" s="166"/>
      <c r="R55" s="166"/>
      <c r="S55" s="166"/>
      <c r="T55" s="166"/>
      <c r="U55" s="166"/>
      <c r="V55" s="166"/>
      <c r="W55" s="166"/>
      <c r="X55" s="166"/>
      <c r="Y55" s="166"/>
      <c r="Z55" s="166"/>
    </row>
    <row r="56" ht="11.25" customHeight="1">
      <c r="A56" s="354" t="s">
        <v>106</v>
      </c>
      <c r="B56" s="172" t="s">
        <v>89</v>
      </c>
      <c r="C56" s="172" t="s">
        <v>6042</v>
      </c>
      <c r="D56" s="445" t="s">
        <v>6043</v>
      </c>
      <c r="E56" s="509">
        <v>566.7</v>
      </c>
      <c r="F56" s="171" t="s">
        <v>106</v>
      </c>
      <c r="G56" s="166"/>
      <c r="H56" s="166"/>
      <c r="I56" s="166"/>
      <c r="J56" s="166"/>
      <c r="K56" s="166"/>
      <c r="L56" s="166"/>
      <c r="M56" s="166"/>
      <c r="N56" s="166"/>
      <c r="O56" s="166"/>
      <c r="P56" s="166"/>
      <c r="Q56" s="166"/>
      <c r="R56" s="166"/>
      <c r="S56" s="166"/>
      <c r="T56" s="166"/>
      <c r="U56" s="166"/>
      <c r="V56" s="166"/>
      <c r="W56" s="166"/>
      <c r="X56" s="166"/>
      <c r="Y56" s="166"/>
      <c r="Z56" s="166"/>
    </row>
    <row r="57" ht="11.25" customHeight="1">
      <c r="A57" s="731" t="s">
        <v>107</v>
      </c>
      <c r="B57" s="390" t="s">
        <v>89</v>
      </c>
      <c r="C57" s="390" t="s">
        <v>6021</v>
      </c>
      <c r="D57" s="773">
        <v>882.0</v>
      </c>
      <c r="E57" s="767">
        <v>882.0</v>
      </c>
      <c r="F57" s="388" t="s">
        <v>107</v>
      </c>
      <c r="G57" s="166"/>
      <c r="H57" s="166"/>
      <c r="I57" s="166"/>
      <c r="J57" s="166"/>
      <c r="K57" s="166"/>
      <c r="L57" s="166"/>
      <c r="M57" s="166"/>
      <c r="N57" s="166"/>
      <c r="O57" s="166"/>
      <c r="P57" s="166"/>
      <c r="Q57" s="166"/>
      <c r="R57" s="166"/>
      <c r="S57" s="166"/>
      <c r="T57" s="166"/>
      <c r="U57" s="166"/>
      <c r="V57" s="166"/>
      <c r="W57" s="166"/>
      <c r="X57" s="166"/>
      <c r="Y57" s="166"/>
      <c r="Z57" s="166"/>
    </row>
    <row r="58" ht="11.25" customHeight="1">
      <c r="A58" s="354" t="s">
        <v>108</v>
      </c>
      <c r="B58" s="390" t="s">
        <v>89</v>
      </c>
      <c r="C58" s="172">
        <v>15.75</v>
      </c>
      <c r="D58" s="445">
        <v>882.0</v>
      </c>
      <c r="E58" s="509">
        <v>882.0</v>
      </c>
      <c r="F58" s="171" t="s">
        <v>108</v>
      </c>
      <c r="G58" s="166"/>
      <c r="H58" s="166"/>
      <c r="I58" s="166"/>
      <c r="J58" s="166"/>
      <c r="K58" s="166"/>
      <c r="L58" s="166"/>
      <c r="M58" s="166"/>
      <c r="N58" s="166"/>
      <c r="O58" s="166"/>
      <c r="P58" s="166"/>
      <c r="Q58" s="166"/>
      <c r="R58" s="166"/>
      <c r="S58" s="166"/>
      <c r="T58" s="166"/>
      <c r="U58" s="166"/>
      <c r="V58" s="166"/>
      <c r="W58" s="166"/>
      <c r="X58" s="166"/>
      <c r="Y58" s="166"/>
      <c r="Z58" s="166"/>
    </row>
    <row r="59" ht="11.25" customHeight="1">
      <c r="A59" s="354" t="s">
        <v>109</v>
      </c>
      <c r="B59" s="172" t="s">
        <v>89</v>
      </c>
      <c r="C59" s="81">
        <v>16.0</v>
      </c>
      <c r="D59" s="164">
        <v>896.0</v>
      </c>
      <c r="E59" s="365">
        <v>896.0</v>
      </c>
      <c r="F59" s="171" t="s">
        <v>109</v>
      </c>
      <c r="G59" s="166"/>
      <c r="H59" s="166"/>
      <c r="I59" s="166"/>
      <c r="J59" s="166"/>
      <c r="K59" s="166"/>
      <c r="L59" s="166"/>
      <c r="M59" s="166"/>
      <c r="N59" s="166"/>
      <c r="O59" s="166"/>
      <c r="P59" s="166"/>
      <c r="Q59" s="166"/>
      <c r="R59" s="166"/>
      <c r="S59" s="166"/>
      <c r="T59" s="166"/>
      <c r="U59" s="166"/>
      <c r="V59" s="166"/>
      <c r="W59" s="166"/>
      <c r="X59" s="166"/>
      <c r="Y59" s="166"/>
      <c r="Z59" s="166"/>
    </row>
    <row r="60" ht="11.25" customHeight="1">
      <c r="A60" s="731" t="s">
        <v>110</v>
      </c>
      <c r="B60" s="390" t="s">
        <v>89</v>
      </c>
      <c r="C60" s="390">
        <v>11.0</v>
      </c>
      <c r="D60" s="773">
        <v>616.0</v>
      </c>
      <c r="E60" s="767">
        <v>616.0</v>
      </c>
      <c r="F60" s="171" t="s">
        <v>110</v>
      </c>
      <c r="G60" s="166"/>
      <c r="H60" s="166"/>
      <c r="I60" s="166"/>
      <c r="J60" s="166"/>
      <c r="K60" s="166"/>
      <c r="L60" s="166"/>
      <c r="M60" s="166"/>
      <c r="N60" s="166"/>
      <c r="O60" s="166"/>
      <c r="P60" s="166"/>
      <c r="Q60" s="166"/>
      <c r="R60" s="166"/>
      <c r="S60" s="166"/>
      <c r="T60" s="166"/>
      <c r="U60" s="166"/>
      <c r="V60" s="166"/>
      <c r="W60" s="166"/>
      <c r="X60" s="166"/>
      <c r="Y60" s="166"/>
      <c r="Z60" s="166"/>
    </row>
    <row r="61" ht="11.25" customHeight="1">
      <c r="A61" s="354" t="s">
        <v>2977</v>
      </c>
      <c r="B61" s="172" t="s">
        <v>89</v>
      </c>
      <c r="C61" s="172">
        <v>12.11</v>
      </c>
      <c r="D61" s="509">
        <v>678.16</v>
      </c>
      <c r="E61" s="509">
        <v>678.16</v>
      </c>
      <c r="F61" s="171" t="s">
        <v>2977</v>
      </c>
      <c r="G61" s="166"/>
      <c r="H61" s="166"/>
      <c r="I61" s="166"/>
      <c r="J61" s="166"/>
      <c r="K61" s="166"/>
      <c r="L61" s="166"/>
      <c r="M61" s="166"/>
      <c r="N61" s="166"/>
      <c r="O61" s="166"/>
      <c r="P61" s="166"/>
      <c r="Q61" s="166"/>
      <c r="R61" s="166"/>
      <c r="S61" s="166"/>
      <c r="T61" s="166"/>
      <c r="U61" s="166"/>
      <c r="V61" s="166"/>
      <c r="W61" s="166"/>
      <c r="X61" s="166"/>
      <c r="Y61" s="166"/>
      <c r="Z61" s="166"/>
    </row>
    <row r="62" ht="11.25" customHeight="1">
      <c r="A62" s="354" t="s">
        <v>112</v>
      </c>
      <c r="B62" s="172" t="s">
        <v>6022</v>
      </c>
      <c r="C62" s="172">
        <v>7.0</v>
      </c>
      <c r="D62" s="445">
        <v>392.0</v>
      </c>
      <c r="E62" s="509">
        <v>392.0</v>
      </c>
      <c r="F62" s="354" t="s">
        <v>112</v>
      </c>
      <c r="G62" s="166"/>
      <c r="H62" s="166"/>
      <c r="I62" s="166"/>
      <c r="J62" s="166"/>
      <c r="K62" s="166"/>
      <c r="L62" s="166"/>
      <c r="M62" s="166"/>
      <c r="N62" s="166"/>
      <c r="O62" s="166"/>
      <c r="P62" s="166"/>
      <c r="Q62" s="166"/>
      <c r="R62" s="166"/>
      <c r="S62" s="166"/>
      <c r="T62" s="166"/>
      <c r="U62" s="166"/>
      <c r="V62" s="166"/>
      <c r="W62" s="166"/>
      <c r="X62" s="166"/>
      <c r="Y62" s="166"/>
      <c r="Z62" s="166"/>
    </row>
    <row r="63" ht="11.25" customHeight="1">
      <c r="A63" s="731" t="s">
        <v>113</v>
      </c>
      <c r="B63" s="390" t="s">
        <v>89</v>
      </c>
      <c r="C63" s="390">
        <v>9.0</v>
      </c>
      <c r="D63" s="773">
        <v>504.0</v>
      </c>
      <c r="E63" s="767">
        <v>504.0</v>
      </c>
      <c r="F63" s="388" t="s">
        <v>113</v>
      </c>
      <c r="G63" s="166"/>
      <c r="H63" s="166"/>
      <c r="I63" s="166"/>
      <c r="J63" s="166"/>
      <c r="K63" s="166"/>
      <c r="L63" s="166"/>
      <c r="M63" s="166"/>
      <c r="N63" s="166"/>
      <c r="O63" s="166"/>
      <c r="P63" s="166"/>
      <c r="Q63" s="166"/>
      <c r="R63" s="166"/>
      <c r="S63" s="166"/>
      <c r="T63" s="166"/>
      <c r="U63" s="166"/>
      <c r="V63" s="166"/>
      <c r="W63" s="166"/>
      <c r="X63" s="166"/>
      <c r="Y63" s="166"/>
      <c r="Z63" s="166"/>
    </row>
    <row r="64" ht="11.25" customHeight="1">
      <c r="A64" s="354" t="s">
        <v>6023</v>
      </c>
      <c r="B64" s="172" t="s">
        <v>89</v>
      </c>
      <c r="C64" s="172">
        <v>16.0</v>
      </c>
      <c r="D64" s="445">
        <v>896.0</v>
      </c>
      <c r="E64" s="509">
        <v>896.0</v>
      </c>
      <c r="F64" s="171" t="s">
        <v>6023</v>
      </c>
      <c r="G64" s="166"/>
      <c r="H64" s="166"/>
      <c r="I64" s="166"/>
      <c r="J64" s="166"/>
      <c r="K64" s="166"/>
      <c r="L64" s="166"/>
      <c r="M64" s="166"/>
      <c r="N64" s="166"/>
      <c r="O64" s="166"/>
      <c r="P64" s="166"/>
      <c r="Q64" s="166"/>
      <c r="R64" s="166"/>
      <c r="S64" s="166"/>
      <c r="T64" s="166"/>
      <c r="U64" s="166"/>
      <c r="V64" s="166"/>
      <c r="W64" s="166"/>
      <c r="X64" s="166"/>
      <c r="Y64" s="166"/>
      <c r="Z64" s="166"/>
    </row>
    <row r="65" ht="11.25" customHeight="1">
      <c r="A65" s="731" t="s">
        <v>115</v>
      </c>
      <c r="B65" s="390" t="s">
        <v>89</v>
      </c>
      <c r="C65" s="390">
        <v>11.0</v>
      </c>
      <c r="D65" s="773">
        <v>616.0</v>
      </c>
      <c r="E65" s="767">
        <v>616.0</v>
      </c>
      <c r="F65" s="388" t="s">
        <v>115</v>
      </c>
      <c r="G65" s="166"/>
      <c r="H65" s="166"/>
      <c r="I65" s="166"/>
      <c r="J65" s="166"/>
      <c r="K65" s="166"/>
      <c r="L65" s="166"/>
      <c r="M65" s="166"/>
      <c r="N65" s="166"/>
      <c r="O65" s="166"/>
      <c r="P65" s="166"/>
      <c r="Q65" s="166"/>
      <c r="R65" s="166"/>
      <c r="S65" s="166"/>
      <c r="T65" s="166"/>
      <c r="U65" s="166"/>
      <c r="V65" s="166"/>
      <c r="W65" s="166"/>
      <c r="X65" s="166"/>
      <c r="Y65" s="166"/>
      <c r="Z65" s="166"/>
    </row>
    <row r="66" ht="11.25" customHeight="1">
      <c r="A66" s="354" t="s">
        <v>116</v>
      </c>
      <c r="B66" s="172" t="s">
        <v>89</v>
      </c>
      <c r="C66" s="172">
        <v>8.5</v>
      </c>
      <c r="D66" s="445">
        <v>476.0</v>
      </c>
      <c r="E66" s="509">
        <v>476.0</v>
      </c>
      <c r="F66" s="171" t="s">
        <v>116</v>
      </c>
      <c r="G66" s="166"/>
      <c r="H66" s="166"/>
      <c r="I66" s="166"/>
      <c r="J66" s="166"/>
      <c r="K66" s="166"/>
      <c r="L66" s="166"/>
      <c r="M66" s="166"/>
      <c r="N66" s="166"/>
      <c r="O66" s="166"/>
      <c r="P66" s="166"/>
      <c r="Q66" s="166"/>
      <c r="R66" s="166"/>
      <c r="S66" s="166"/>
      <c r="T66" s="166"/>
      <c r="U66" s="166"/>
      <c r="V66" s="166"/>
      <c r="W66" s="166"/>
      <c r="X66" s="166"/>
      <c r="Y66" s="166"/>
      <c r="Z66" s="166"/>
    </row>
    <row r="67" ht="11.25" customHeight="1">
      <c r="A67" s="354" t="s">
        <v>117</v>
      </c>
      <c r="B67" s="172" t="s">
        <v>89</v>
      </c>
      <c r="C67" s="172" t="s">
        <v>6021</v>
      </c>
      <c r="D67" s="445">
        <v>882.0</v>
      </c>
      <c r="E67" s="509">
        <v>882.0</v>
      </c>
      <c r="F67" s="171" t="s">
        <v>117</v>
      </c>
      <c r="G67" s="166"/>
      <c r="H67" s="166"/>
      <c r="I67" s="166"/>
      <c r="J67" s="166"/>
      <c r="K67" s="166"/>
      <c r="L67" s="166"/>
      <c r="M67" s="166"/>
      <c r="N67" s="166"/>
      <c r="O67" s="166"/>
      <c r="P67" s="166"/>
      <c r="Q67" s="166"/>
      <c r="R67" s="166"/>
      <c r="S67" s="166"/>
      <c r="T67" s="166"/>
      <c r="U67" s="166"/>
      <c r="V67" s="166"/>
      <c r="W67" s="166"/>
      <c r="X67" s="166"/>
      <c r="Y67" s="166"/>
      <c r="Z67" s="166"/>
    </row>
    <row r="68" ht="11.25" customHeight="1">
      <c r="A68" s="354" t="s">
        <v>5460</v>
      </c>
      <c r="B68" s="172" t="s">
        <v>52</v>
      </c>
      <c r="C68" s="172" t="s">
        <v>6044</v>
      </c>
      <c r="D68" s="445">
        <v>504.0</v>
      </c>
      <c r="E68" s="509">
        <v>504.0</v>
      </c>
      <c r="F68" s="171" t="s">
        <v>5460</v>
      </c>
      <c r="G68" s="166"/>
      <c r="H68" s="166"/>
      <c r="I68" s="166"/>
      <c r="J68" s="166"/>
      <c r="K68" s="166"/>
      <c r="L68" s="166"/>
      <c r="M68" s="166"/>
      <c r="N68" s="166"/>
      <c r="O68" s="166"/>
      <c r="P68" s="166"/>
      <c r="Q68" s="166"/>
      <c r="R68" s="166"/>
      <c r="S68" s="166"/>
      <c r="T68" s="166"/>
      <c r="U68" s="166"/>
      <c r="V68" s="166"/>
      <c r="W68" s="166"/>
      <c r="X68" s="166"/>
      <c r="Y68" s="166"/>
      <c r="Z68" s="166"/>
    </row>
    <row r="69" ht="11.25" customHeight="1">
      <c r="A69" s="354"/>
      <c r="B69" s="172"/>
      <c r="C69" s="172"/>
      <c r="D69" s="445"/>
      <c r="E69" s="509"/>
      <c r="F69" s="92"/>
      <c r="G69" s="166"/>
      <c r="H69" s="166"/>
      <c r="I69" s="166"/>
      <c r="J69" s="166"/>
      <c r="K69" s="166"/>
      <c r="L69" s="166"/>
      <c r="M69" s="166"/>
      <c r="N69" s="166"/>
      <c r="O69" s="166"/>
      <c r="P69" s="166"/>
      <c r="Q69" s="166"/>
      <c r="R69" s="166"/>
      <c r="S69" s="166"/>
      <c r="T69" s="166"/>
      <c r="U69" s="166"/>
      <c r="V69" s="166"/>
      <c r="W69" s="166"/>
      <c r="X69" s="166"/>
      <c r="Y69" s="166"/>
      <c r="Z69" s="166"/>
    </row>
    <row r="70" ht="11.25" customHeight="1">
      <c r="A70" s="161"/>
      <c r="B70" s="710"/>
      <c r="C70" s="710"/>
      <c r="D70" s="711"/>
      <c r="E70" s="711">
        <f>SUM(E9:E69)</f>
        <v>42642.86</v>
      </c>
      <c r="F70" s="166"/>
      <c r="G70" s="166"/>
      <c r="H70" s="166"/>
      <c r="I70" s="166"/>
      <c r="J70" s="166"/>
      <c r="K70" s="166"/>
      <c r="L70" s="166"/>
      <c r="M70" s="166"/>
      <c r="N70" s="166"/>
      <c r="O70" s="166"/>
      <c r="P70" s="166"/>
      <c r="Q70" s="166"/>
      <c r="R70" s="166"/>
      <c r="S70" s="166"/>
      <c r="T70" s="166"/>
      <c r="U70" s="166"/>
      <c r="V70" s="166"/>
      <c r="W70" s="166"/>
      <c r="X70" s="166"/>
      <c r="Y70" s="166"/>
      <c r="Z70" s="166"/>
    </row>
    <row r="71" ht="11.25" customHeight="1">
      <c r="A71" s="155"/>
      <c r="B71" s="155"/>
      <c r="C71" s="156"/>
      <c r="D71" s="156"/>
      <c r="E71" s="156"/>
      <c r="F71" s="1"/>
      <c r="G71" s="1"/>
      <c r="H71" s="166"/>
      <c r="I71" s="166"/>
      <c r="J71" s="166"/>
      <c r="K71" s="166"/>
      <c r="L71" s="166"/>
      <c r="M71" s="166"/>
      <c r="N71" s="166"/>
      <c r="O71" s="166"/>
      <c r="P71" s="166"/>
      <c r="Q71" s="166"/>
      <c r="R71" s="166"/>
      <c r="S71" s="166"/>
      <c r="T71" s="166"/>
      <c r="U71" s="166"/>
      <c r="V71" s="166"/>
      <c r="W71" s="166"/>
      <c r="X71" s="166"/>
      <c r="Y71" s="166"/>
      <c r="Z71" s="166"/>
    </row>
    <row r="72" ht="11.25" customHeight="1">
      <c r="A72" s="178" t="s">
        <v>742</v>
      </c>
      <c r="B72" s="154"/>
      <c r="C72" s="154"/>
      <c r="D72" s="154"/>
      <c r="E72" s="154"/>
      <c r="F72" s="97"/>
      <c r="G72" s="97"/>
      <c r="H72" s="155"/>
      <c r="I72" s="155"/>
      <c r="J72" s="155"/>
      <c r="K72" s="155"/>
      <c r="L72" s="155"/>
      <c r="M72" s="155"/>
      <c r="N72" s="155"/>
      <c r="O72" s="155"/>
      <c r="P72" s="155"/>
      <c r="Q72" s="155"/>
      <c r="R72" s="155"/>
      <c r="S72" s="155"/>
      <c r="T72" s="155"/>
      <c r="U72" s="155"/>
      <c r="V72" s="155"/>
      <c r="W72" s="155"/>
      <c r="X72" s="155"/>
      <c r="Y72" s="166"/>
      <c r="Z72" s="166"/>
    </row>
    <row r="73" ht="15.75" customHeight="1">
      <c r="A73" s="155"/>
      <c r="B73" s="155"/>
      <c r="C73" s="156"/>
      <c r="D73" s="156"/>
      <c r="E73" s="1"/>
      <c r="F73" s="1"/>
      <c r="G73" s="1"/>
    </row>
    <row r="74" ht="15.75" customHeight="1">
      <c r="A74" s="155"/>
      <c r="B74" s="155"/>
      <c r="C74" s="156"/>
      <c r="D74" s="156"/>
      <c r="E74" s="156"/>
      <c r="F74" s="1"/>
      <c r="G74" s="1"/>
    </row>
    <row r="75" ht="15.75" customHeight="1">
      <c r="A75" s="155"/>
      <c r="B75" s="155"/>
      <c r="C75" s="156"/>
      <c r="D75" s="156"/>
      <c r="E75" s="1"/>
      <c r="F75" s="1"/>
      <c r="G75" s="1"/>
    </row>
    <row r="76" ht="15.75" customHeight="1">
      <c r="A76" s="155"/>
      <c r="B76" s="155"/>
      <c r="C76" s="156"/>
      <c r="D76" s="156"/>
      <c r="E76" s="156"/>
      <c r="F76" s="1"/>
      <c r="G76" s="1"/>
    </row>
    <row r="77" ht="15.75" customHeight="1">
      <c r="A77" s="155"/>
      <c r="B77" s="155"/>
      <c r="C77" s="156"/>
      <c r="D77" s="156"/>
      <c r="E77" s="156"/>
      <c r="F77" s="1"/>
      <c r="G77" s="1"/>
    </row>
    <row r="78" ht="15.75" customHeight="1">
      <c r="A78" s="155"/>
      <c r="B78" s="155"/>
      <c r="C78" s="156"/>
      <c r="D78" s="156"/>
      <c r="E78" s="156"/>
      <c r="F78" s="1"/>
      <c r="G78" s="1"/>
    </row>
    <row r="79" ht="15.75" customHeight="1">
      <c r="A79" s="155"/>
      <c r="B79" s="155"/>
      <c r="C79" s="156"/>
      <c r="D79" s="156"/>
      <c r="E79" s="156"/>
      <c r="F79" s="1"/>
      <c r="G79" s="1"/>
    </row>
    <row r="80" ht="15.75" customHeight="1">
      <c r="A80" s="155"/>
      <c r="B80" s="155"/>
      <c r="C80" s="156"/>
      <c r="D80" s="156"/>
      <c r="E80" s="156"/>
      <c r="F80" s="1"/>
      <c r="G80" s="1"/>
    </row>
    <row r="81" ht="15.75" customHeight="1">
      <c r="A81" s="155"/>
      <c r="B81" s="155"/>
      <c r="C81" s="156"/>
      <c r="D81" s="156"/>
      <c r="E81" s="156"/>
      <c r="F81" s="1"/>
      <c r="G81" s="1"/>
    </row>
    <row r="82" ht="15.75" customHeight="1">
      <c r="A82" s="155"/>
      <c r="B82" s="155"/>
      <c r="C82" s="156"/>
      <c r="D82" s="156"/>
      <c r="E82" s="156"/>
      <c r="F82" s="1"/>
      <c r="G82" s="1"/>
    </row>
    <row r="83" ht="15.75" customHeight="1">
      <c r="A83" s="155"/>
      <c r="B83" s="155"/>
      <c r="C83" s="156"/>
      <c r="D83" s="156"/>
      <c r="E83" s="156"/>
      <c r="F83" s="1"/>
      <c r="G83" s="1"/>
    </row>
    <row r="84" ht="15.75" customHeight="1">
      <c r="A84" s="155"/>
      <c r="B84" s="155"/>
      <c r="C84" s="156"/>
      <c r="D84" s="156"/>
      <c r="E84" s="156"/>
      <c r="F84" s="1"/>
      <c r="G84" s="1"/>
    </row>
    <row r="85" ht="15.75" customHeight="1">
      <c r="A85" s="155"/>
      <c r="B85" s="155"/>
      <c r="C85" s="156"/>
      <c r="D85" s="156"/>
      <c r="E85" s="156"/>
      <c r="F85" s="1"/>
      <c r="G85" s="1"/>
    </row>
    <row r="86" ht="15.75" customHeight="1">
      <c r="A86" s="155"/>
      <c r="B86" s="155"/>
      <c r="C86" s="156"/>
      <c r="D86" s="156"/>
      <c r="E86" s="156"/>
      <c r="F86" s="1"/>
      <c r="G86" s="1"/>
    </row>
    <row r="87" ht="15.75" customHeight="1">
      <c r="A87" s="155"/>
      <c r="B87" s="155"/>
      <c r="C87" s="156"/>
      <c r="D87" s="156"/>
      <c r="E87" s="156"/>
      <c r="F87" s="1"/>
      <c r="G87" s="1"/>
    </row>
    <row r="88" ht="15.75" customHeight="1">
      <c r="A88" s="155"/>
      <c r="B88" s="155"/>
      <c r="C88" s="156"/>
      <c r="D88" s="156"/>
      <c r="E88" s="156"/>
      <c r="F88" s="1"/>
      <c r="G88" s="1"/>
    </row>
    <row r="89" ht="15.75" customHeight="1">
      <c r="A89" s="155"/>
      <c r="B89" s="155"/>
      <c r="C89" s="156"/>
      <c r="D89" s="156"/>
      <c r="E89" s="156"/>
      <c r="F89" s="1"/>
      <c r="G89" s="1"/>
    </row>
    <row r="90" ht="15.75" customHeight="1">
      <c r="A90" s="155"/>
      <c r="B90" s="155"/>
      <c r="C90" s="156"/>
      <c r="D90" s="156"/>
      <c r="E90" s="156"/>
      <c r="F90" s="1"/>
      <c r="G90" s="1"/>
    </row>
    <row r="91" ht="15.75" customHeight="1">
      <c r="A91" s="155"/>
      <c r="B91" s="155"/>
      <c r="C91" s="156"/>
      <c r="D91" s="156"/>
      <c r="E91" s="156"/>
      <c r="F91" s="1"/>
      <c r="G91" s="1"/>
    </row>
    <row r="92" ht="15.75" customHeight="1">
      <c r="A92" s="155"/>
      <c r="B92" s="155"/>
      <c r="C92" s="156"/>
      <c r="D92" s="156"/>
      <c r="E92" s="156"/>
      <c r="F92" s="1"/>
      <c r="G92" s="1"/>
    </row>
    <row r="93" ht="15.75" customHeight="1">
      <c r="A93" s="155"/>
      <c r="B93" s="155"/>
      <c r="C93" s="156"/>
      <c r="D93" s="156"/>
      <c r="E93" s="156"/>
      <c r="F93" s="1"/>
      <c r="G93" s="1"/>
    </row>
    <row r="94" ht="15.75" customHeight="1">
      <c r="A94" s="155"/>
      <c r="B94" s="155"/>
      <c r="C94" s="156"/>
      <c r="D94" s="156"/>
      <c r="E94" s="156"/>
      <c r="F94" s="1"/>
      <c r="G94" s="1"/>
    </row>
    <row r="95" ht="15.75" customHeight="1">
      <c r="A95" s="155"/>
      <c r="B95" s="155"/>
      <c r="C95" s="156"/>
      <c r="D95" s="156"/>
      <c r="E95" s="156"/>
      <c r="F95" s="1"/>
      <c r="G95" s="1"/>
    </row>
    <row r="96" ht="15.75" customHeight="1">
      <c r="A96" s="155"/>
      <c r="B96" s="155"/>
      <c r="C96" s="156"/>
      <c r="D96" s="156"/>
      <c r="E96" s="156"/>
      <c r="F96" s="1"/>
      <c r="G96" s="1"/>
    </row>
    <row r="97" ht="15.75" customHeight="1">
      <c r="A97" s="155"/>
      <c r="B97" s="155"/>
      <c r="C97" s="156"/>
      <c r="D97" s="156"/>
      <c r="E97" s="156"/>
      <c r="F97" s="1"/>
      <c r="G97" s="1"/>
    </row>
    <row r="98" ht="15.75" customHeight="1">
      <c r="A98" s="155"/>
      <c r="B98" s="155"/>
      <c r="C98" s="156"/>
      <c r="D98" s="156"/>
      <c r="E98" s="156"/>
      <c r="F98" s="1"/>
      <c r="G98" s="1"/>
    </row>
    <row r="99" ht="15.75" customHeight="1">
      <c r="A99" s="155"/>
      <c r="B99" s="155"/>
      <c r="C99" s="156"/>
      <c r="D99" s="156"/>
      <c r="E99" s="156"/>
      <c r="F99" s="1"/>
      <c r="G99" s="1"/>
    </row>
    <row r="100" ht="15.75" customHeight="1">
      <c r="A100" s="155"/>
      <c r="B100" s="155"/>
      <c r="C100" s="156"/>
      <c r="D100" s="156"/>
      <c r="E100" s="156"/>
      <c r="F100" s="1"/>
      <c r="G100" s="1"/>
    </row>
    <row r="101" ht="15.75" customHeight="1">
      <c r="A101" s="155"/>
      <c r="B101" s="155"/>
      <c r="C101" s="156"/>
      <c r="D101" s="156"/>
      <c r="E101" s="156"/>
      <c r="F101" s="1"/>
      <c r="G101" s="1"/>
    </row>
    <row r="102" ht="15.75" customHeight="1">
      <c r="A102" s="155"/>
      <c r="B102" s="155"/>
      <c r="C102" s="156"/>
      <c r="D102" s="156"/>
      <c r="E102" s="156"/>
      <c r="F102" s="1"/>
      <c r="G102" s="1"/>
    </row>
    <row r="103" ht="15.75" customHeight="1">
      <c r="A103" s="155"/>
      <c r="B103" s="155"/>
      <c r="C103" s="156"/>
      <c r="D103" s="156"/>
      <c r="E103" s="156"/>
      <c r="F103" s="1"/>
      <c r="G103" s="1"/>
    </row>
    <row r="104" ht="15.75" customHeight="1">
      <c r="A104" s="155"/>
      <c r="B104" s="155"/>
      <c r="C104" s="156"/>
      <c r="D104" s="156"/>
      <c r="E104" s="156"/>
      <c r="F104" s="1"/>
      <c r="G104" s="1"/>
    </row>
    <row r="105" ht="15.75" customHeight="1">
      <c r="A105" s="155"/>
      <c r="B105" s="155"/>
      <c r="C105" s="156"/>
      <c r="D105" s="156"/>
      <c r="E105" s="156"/>
      <c r="F105" s="1"/>
      <c r="G105" s="1"/>
    </row>
    <row r="106" ht="15.75" customHeight="1">
      <c r="A106" s="155"/>
      <c r="B106" s="155"/>
      <c r="C106" s="156"/>
      <c r="D106" s="156"/>
      <c r="E106" s="156"/>
      <c r="F106" s="1"/>
      <c r="G106" s="1"/>
    </row>
    <row r="107" ht="15.75" customHeight="1">
      <c r="A107" s="155"/>
      <c r="B107" s="155"/>
      <c r="C107" s="156"/>
      <c r="D107" s="156"/>
      <c r="E107" s="156"/>
      <c r="F107" s="1"/>
      <c r="G107" s="1"/>
    </row>
    <row r="108" ht="15.75" customHeight="1">
      <c r="A108" s="155"/>
      <c r="B108" s="155"/>
      <c r="C108" s="156"/>
      <c r="D108" s="156"/>
      <c r="E108" s="156"/>
      <c r="F108" s="1"/>
      <c r="G108" s="1"/>
    </row>
    <row r="109" ht="15.75" customHeight="1">
      <c r="A109" s="155"/>
      <c r="B109" s="155"/>
      <c r="C109" s="156"/>
      <c r="D109" s="156"/>
      <c r="E109" s="156"/>
      <c r="F109" s="1"/>
      <c r="G109" s="1"/>
    </row>
    <row r="110" ht="15.75" customHeight="1">
      <c r="A110" s="155"/>
      <c r="B110" s="155"/>
      <c r="C110" s="156"/>
      <c r="D110" s="156"/>
      <c r="E110" s="156"/>
      <c r="F110" s="1"/>
      <c r="G110" s="1"/>
    </row>
    <row r="111" ht="15.75" customHeight="1">
      <c r="A111" s="155"/>
      <c r="B111" s="155"/>
      <c r="C111" s="156"/>
      <c r="D111" s="156"/>
      <c r="E111" s="156"/>
      <c r="F111" s="1"/>
      <c r="G111" s="1"/>
    </row>
    <row r="112" ht="15.75" customHeight="1">
      <c r="A112" s="155"/>
      <c r="B112" s="155"/>
      <c r="C112" s="156"/>
      <c r="D112" s="156"/>
      <c r="E112" s="156"/>
      <c r="F112" s="1"/>
      <c r="G112" s="1"/>
    </row>
    <row r="113" ht="15.75" customHeight="1">
      <c r="A113" s="155"/>
      <c r="B113" s="155"/>
      <c r="C113" s="156"/>
      <c r="D113" s="156"/>
      <c r="E113" s="156"/>
      <c r="F113" s="1"/>
      <c r="G113" s="1"/>
    </row>
    <row r="114" ht="15.75" customHeight="1">
      <c r="A114" s="155"/>
      <c r="B114" s="155"/>
      <c r="C114" s="156"/>
      <c r="D114" s="156"/>
      <c r="E114" s="156"/>
      <c r="F114" s="1"/>
      <c r="G114" s="1"/>
    </row>
    <row r="115" ht="15.75" customHeight="1">
      <c r="A115" s="155"/>
      <c r="B115" s="155"/>
      <c r="C115" s="156"/>
      <c r="D115" s="156"/>
      <c r="E115" s="156"/>
      <c r="F115" s="1"/>
      <c r="G115" s="1"/>
    </row>
    <row r="116" ht="15.75" customHeight="1">
      <c r="A116" s="155"/>
      <c r="B116" s="155"/>
      <c r="C116" s="156"/>
      <c r="D116" s="156"/>
      <c r="E116" s="156"/>
      <c r="F116" s="1"/>
      <c r="G116" s="1"/>
    </row>
    <row r="117" ht="15.75" customHeight="1">
      <c r="A117" s="155"/>
      <c r="B117" s="155"/>
      <c r="C117" s="156"/>
      <c r="D117" s="156"/>
      <c r="E117" s="156"/>
      <c r="F117" s="1"/>
      <c r="G117" s="1"/>
    </row>
    <row r="118" ht="15.75" customHeight="1">
      <c r="A118" s="155"/>
      <c r="B118" s="155"/>
      <c r="C118" s="156"/>
      <c r="D118" s="156"/>
      <c r="E118" s="156"/>
      <c r="F118" s="1"/>
      <c r="G118" s="1"/>
    </row>
    <row r="119" ht="15.75" customHeight="1">
      <c r="A119" s="155"/>
      <c r="B119" s="155"/>
      <c r="C119" s="156"/>
      <c r="D119" s="156"/>
      <c r="E119" s="156"/>
      <c r="F119" s="1"/>
      <c r="G119" s="1"/>
    </row>
    <row r="120" ht="15.75" customHeight="1">
      <c r="A120" s="155"/>
      <c r="B120" s="155"/>
      <c r="C120" s="156"/>
      <c r="D120" s="156"/>
      <c r="E120" s="156"/>
      <c r="F120" s="1"/>
      <c r="G120" s="1"/>
    </row>
    <row r="121" ht="15.75" customHeight="1">
      <c r="A121" s="155"/>
      <c r="B121" s="155"/>
      <c r="C121" s="156"/>
      <c r="D121" s="156"/>
      <c r="E121" s="156"/>
      <c r="F121" s="1"/>
      <c r="G121" s="1"/>
    </row>
    <row r="122" ht="15.75" customHeight="1">
      <c r="A122" s="155"/>
      <c r="B122" s="155"/>
      <c r="C122" s="156"/>
      <c r="D122" s="156"/>
      <c r="E122" s="156"/>
      <c r="F122" s="1"/>
      <c r="G122" s="1"/>
    </row>
    <row r="123" ht="15.75" customHeight="1">
      <c r="A123" s="155"/>
      <c r="B123" s="155"/>
      <c r="C123" s="156"/>
      <c r="D123" s="156"/>
      <c r="E123" s="156"/>
      <c r="F123" s="1"/>
      <c r="G123" s="1"/>
    </row>
    <row r="124" ht="15.75" customHeight="1">
      <c r="A124" s="155"/>
      <c r="B124" s="155"/>
      <c r="C124" s="156"/>
      <c r="D124" s="156"/>
      <c r="E124" s="156"/>
      <c r="F124" s="1"/>
      <c r="G124" s="1"/>
    </row>
    <row r="125" ht="15.75" customHeight="1">
      <c r="A125" s="155"/>
      <c r="B125" s="155"/>
      <c r="C125" s="156"/>
      <c r="D125" s="156"/>
      <c r="E125" s="156"/>
      <c r="F125" s="1"/>
      <c r="G125" s="1"/>
    </row>
    <row r="126" ht="15.75" customHeight="1">
      <c r="A126" s="155"/>
      <c r="B126" s="155"/>
      <c r="C126" s="156"/>
      <c r="D126" s="156"/>
      <c r="E126" s="156"/>
      <c r="F126" s="1"/>
      <c r="G126" s="1"/>
    </row>
    <row r="127" ht="15.75" customHeight="1">
      <c r="A127" s="155"/>
      <c r="B127" s="155"/>
      <c r="C127" s="156"/>
      <c r="D127" s="156"/>
      <c r="E127" s="156"/>
      <c r="F127" s="1"/>
      <c r="G127" s="1"/>
    </row>
    <row r="128" ht="15.75" customHeight="1">
      <c r="A128" s="155"/>
      <c r="B128" s="155"/>
      <c r="C128" s="156"/>
      <c r="D128" s="156"/>
      <c r="E128" s="156"/>
      <c r="F128" s="1"/>
      <c r="G128" s="1"/>
    </row>
    <row r="129" ht="15.75" customHeight="1">
      <c r="A129" s="155"/>
      <c r="B129" s="155"/>
      <c r="C129" s="156"/>
      <c r="D129" s="156"/>
      <c r="E129" s="156"/>
      <c r="F129" s="1"/>
      <c r="G129" s="1"/>
    </row>
    <row r="130" ht="15.75" customHeight="1">
      <c r="A130" s="155"/>
      <c r="B130" s="155"/>
      <c r="C130" s="156"/>
      <c r="D130" s="156"/>
      <c r="E130" s="156"/>
      <c r="F130" s="1"/>
      <c r="G130" s="1"/>
    </row>
    <row r="131" ht="15.75" customHeight="1">
      <c r="A131" s="155"/>
      <c r="B131" s="155"/>
      <c r="C131" s="156"/>
      <c r="D131" s="156"/>
      <c r="E131" s="156"/>
      <c r="F131" s="1"/>
      <c r="G131" s="1"/>
    </row>
    <row r="132" ht="15.75" customHeight="1">
      <c r="A132" s="155"/>
      <c r="B132" s="155"/>
      <c r="C132" s="156"/>
      <c r="D132" s="156"/>
      <c r="E132" s="156"/>
      <c r="F132" s="1"/>
      <c r="G132" s="1"/>
    </row>
    <row r="133" ht="15.75" customHeight="1">
      <c r="A133" s="155"/>
      <c r="B133" s="155"/>
      <c r="C133" s="156"/>
      <c r="D133" s="156"/>
      <c r="E133" s="156"/>
      <c r="F133" s="1"/>
      <c r="G133" s="1"/>
    </row>
    <row r="134" ht="15.75" customHeight="1">
      <c r="A134" s="155"/>
      <c r="B134" s="155"/>
      <c r="C134" s="156"/>
      <c r="D134" s="156"/>
      <c r="E134" s="156"/>
      <c r="F134" s="1"/>
      <c r="G134" s="1"/>
    </row>
    <row r="135" ht="15.75" customHeight="1">
      <c r="A135" s="155"/>
      <c r="B135" s="155"/>
      <c r="C135" s="156"/>
      <c r="D135" s="156"/>
      <c r="E135" s="156"/>
      <c r="F135" s="1"/>
      <c r="G135" s="1"/>
    </row>
    <row r="136" ht="15.75" customHeight="1">
      <c r="A136" s="155"/>
      <c r="B136" s="155"/>
      <c r="C136" s="156"/>
      <c r="D136" s="156"/>
      <c r="E136" s="156"/>
      <c r="F136" s="1"/>
      <c r="G136" s="1"/>
    </row>
    <row r="137" ht="15.75" customHeight="1">
      <c r="A137" s="155"/>
      <c r="B137" s="155"/>
      <c r="C137" s="156"/>
      <c r="D137" s="156"/>
      <c r="E137" s="156"/>
      <c r="F137" s="1"/>
      <c r="G137" s="1"/>
    </row>
    <row r="138" ht="15.75" customHeight="1">
      <c r="A138" s="155"/>
      <c r="B138" s="155"/>
      <c r="C138" s="156"/>
      <c r="D138" s="156"/>
      <c r="E138" s="156"/>
      <c r="F138" s="1"/>
      <c r="G138" s="1"/>
    </row>
    <row r="139" ht="15.75" customHeight="1">
      <c r="A139" s="155"/>
      <c r="B139" s="155"/>
      <c r="C139" s="156"/>
      <c r="D139" s="156"/>
      <c r="E139" s="156"/>
      <c r="F139" s="1"/>
      <c r="G139" s="1"/>
    </row>
    <row r="140" ht="15.75" customHeight="1">
      <c r="A140" s="155"/>
      <c r="B140" s="155"/>
      <c r="C140" s="156"/>
      <c r="D140" s="156"/>
      <c r="E140" s="156"/>
      <c r="F140" s="1"/>
      <c r="G140" s="1"/>
    </row>
    <row r="141" ht="15.75" customHeight="1">
      <c r="A141" s="155"/>
      <c r="B141" s="155"/>
      <c r="C141" s="156"/>
      <c r="D141" s="156"/>
      <c r="E141" s="156"/>
      <c r="F141" s="1"/>
      <c r="G141" s="1"/>
    </row>
    <row r="142" ht="15.75" customHeight="1">
      <c r="A142" s="155"/>
      <c r="B142" s="155"/>
      <c r="C142" s="156"/>
      <c r="D142" s="156"/>
      <c r="E142" s="156"/>
      <c r="F142" s="1"/>
      <c r="G142" s="1"/>
    </row>
    <row r="143" ht="15.75" customHeight="1">
      <c r="A143" s="155"/>
      <c r="B143" s="155"/>
      <c r="C143" s="156"/>
      <c r="D143" s="156"/>
      <c r="E143" s="156"/>
      <c r="F143" s="1"/>
      <c r="G143" s="1"/>
    </row>
    <row r="144" ht="15.75" customHeight="1">
      <c r="A144" s="155"/>
      <c r="B144" s="155"/>
      <c r="C144" s="156"/>
      <c r="D144" s="156"/>
      <c r="E144" s="156"/>
      <c r="F144" s="1"/>
      <c r="G144" s="1"/>
    </row>
    <row r="145" ht="15.75" customHeight="1">
      <c r="A145" s="155"/>
      <c r="B145" s="155"/>
      <c r="C145" s="156"/>
      <c r="D145" s="156"/>
      <c r="E145" s="156"/>
      <c r="F145" s="1"/>
      <c r="G145" s="1"/>
    </row>
    <row r="146" ht="15.75" customHeight="1">
      <c r="A146" s="155"/>
      <c r="B146" s="155"/>
      <c r="C146" s="156"/>
      <c r="D146" s="156"/>
      <c r="E146" s="156"/>
      <c r="F146" s="1"/>
      <c r="G146" s="1"/>
    </row>
    <row r="147" ht="15.75" customHeight="1">
      <c r="A147" s="155"/>
      <c r="B147" s="155"/>
      <c r="C147" s="156"/>
      <c r="D147" s="156"/>
      <c r="E147" s="156"/>
      <c r="F147" s="1"/>
      <c r="G147" s="1"/>
    </row>
    <row r="148" ht="15.75" customHeight="1">
      <c r="A148" s="155"/>
      <c r="B148" s="155"/>
      <c r="C148" s="156"/>
      <c r="D148" s="156"/>
      <c r="E148" s="156"/>
      <c r="F148" s="1"/>
      <c r="G148" s="1"/>
    </row>
    <row r="149" ht="15.75" customHeight="1">
      <c r="A149" s="155"/>
      <c r="B149" s="155"/>
      <c r="C149" s="156"/>
      <c r="D149" s="156"/>
      <c r="E149" s="156"/>
      <c r="F149" s="1"/>
      <c r="G149" s="1"/>
    </row>
    <row r="150" ht="15.75" customHeight="1">
      <c r="A150" s="155"/>
      <c r="B150" s="155"/>
      <c r="C150" s="156"/>
      <c r="D150" s="156"/>
      <c r="E150" s="156"/>
      <c r="F150" s="1"/>
      <c r="G150" s="1"/>
    </row>
    <row r="151" ht="15.75" customHeight="1">
      <c r="A151" s="155"/>
      <c r="B151" s="155"/>
      <c r="C151" s="156"/>
      <c r="D151" s="156"/>
      <c r="E151" s="156"/>
      <c r="F151" s="1"/>
      <c r="G151" s="1"/>
    </row>
    <row r="152" ht="15.75" customHeight="1">
      <c r="A152" s="155"/>
      <c r="B152" s="155"/>
      <c r="C152" s="156"/>
      <c r="D152" s="156"/>
      <c r="E152" s="156"/>
      <c r="F152" s="1"/>
      <c r="G152" s="1"/>
    </row>
    <row r="153" ht="15.75" customHeight="1">
      <c r="A153" s="155"/>
      <c r="B153" s="155"/>
      <c r="C153" s="156"/>
      <c r="D153" s="156"/>
      <c r="E153" s="156"/>
      <c r="F153" s="1"/>
      <c r="G153" s="1"/>
    </row>
    <row r="154" ht="15.75" customHeight="1">
      <c r="A154" s="155"/>
      <c r="B154" s="155"/>
      <c r="C154" s="156"/>
      <c r="D154" s="156"/>
      <c r="E154" s="156"/>
      <c r="F154" s="1"/>
      <c r="G154" s="1"/>
    </row>
    <row r="155" ht="15.75" customHeight="1">
      <c r="A155" s="155"/>
      <c r="B155" s="155"/>
      <c r="C155" s="156"/>
      <c r="D155" s="156"/>
      <c r="E155" s="156"/>
      <c r="F155" s="1"/>
      <c r="G155" s="1"/>
    </row>
    <row r="156" ht="15.75" customHeight="1">
      <c r="A156" s="155"/>
      <c r="B156" s="155"/>
      <c r="C156" s="156"/>
      <c r="D156" s="156"/>
      <c r="E156" s="156"/>
      <c r="F156" s="1"/>
      <c r="G156" s="1"/>
    </row>
    <row r="157" ht="15.75" customHeight="1">
      <c r="A157" s="155"/>
      <c r="B157" s="155"/>
      <c r="C157" s="156"/>
      <c r="D157" s="156"/>
      <c r="E157" s="156"/>
      <c r="F157" s="1"/>
      <c r="G157" s="1"/>
    </row>
    <row r="158" ht="15.75" customHeight="1">
      <c r="A158" s="155"/>
      <c r="B158" s="155"/>
      <c r="C158" s="156"/>
      <c r="D158" s="156"/>
      <c r="E158" s="156"/>
      <c r="F158" s="1"/>
      <c r="G158" s="1"/>
    </row>
    <row r="159" ht="15.75" customHeight="1">
      <c r="A159" s="155"/>
      <c r="B159" s="155"/>
      <c r="C159" s="156"/>
      <c r="D159" s="156"/>
      <c r="E159" s="156"/>
      <c r="F159" s="1"/>
      <c r="G159" s="1"/>
    </row>
    <row r="160" ht="15.75" customHeight="1">
      <c r="A160" s="155"/>
      <c r="B160" s="155"/>
      <c r="C160" s="156"/>
      <c r="D160" s="156"/>
      <c r="E160" s="156"/>
      <c r="F160" s="1"/>
      <c r="G160" s="1"/>
    </row>
    <row r="161" ht="15.75" customHeight="1">
      <c r="A161" s="155"/>
      <c r="B161" s="155"/>
      <c r="C161" s="156"/>
      <c r="D161" s="156"/>
      <c r="E161" s="156"/>
      <c r="F161" s="1"/>
      <c r="G161" s="1"/>
    </row>
    <row r="162" ht="15.75" customHeight="1">
      <c r="A162" s="155"/>
      <c r="B162" s="155"/>
      <c r="C162" s="156"/>
      <c r="D162" s="156"/>
      <c r="E162" s="156"/>
      <c r="F162" s="1"/>
      <c r="G162" s="1"/>
    </row>
    <row r="163" ht="15.75" customHeight="1">
      <c r="A163" s="155"/>
      <c r="B163" s="155"/>
      <c r="C163" s="156"/>
      <c r="D163" s="156"/>
      <c r="E163" s="156"/>
      <c r="F163" s="1"/>
      <c r="G163" s="1"/>
    </row>
    <row r="164" ht="15.75" customHeight="1">
      <c r="A164" s="155"/>
      <c r="B164" s="155"/>
      <c r="C164" s="156"/>
      <c r="D164" s="156"/>
      <c r="E164" s="156"/>
      <c r="F164" s="1"/>
      <c r="G164" s="1"/>
    </row>
    <row r="165" ht="15.75" customHeight="1">
      <c r="A165" s="155"/>
      <c r="B165" s="155"/>
      <c r="C165" s="156"/>
      <c r="D165" s="156"/>
      <c r="E165" s="156"/>
      <c r="F165" s="1"/>
      <c r="G165" s="1"/>
    </row>
    <row r="166" ht="15.75" customHeight="1">
      <c r="A166" s="155"/>
      <c r="B166" s="155"/>
      <c r="C166" s="156"/>
      <c r="D166" s="156"/>
      <c r="E166" s="156"/>
      <c r="F166" s="1"/>
      <c r="G166" s="1"/>
    </row>
    <row r="167" ht="15.75" customHeight="1">
      <c r="A167" s="155"/>
      <c r="B167" s="155"/>
      <c r="C167" s="156"/>
      <c r="D167" s="156"/>
      <c r="E167" s="156"/>
      <c r="F167" s="1"/>
      <c r="G167" s="1"/>
    </row>
    <row r="168" ht="15.75" customHeight="1">
      <c r="A168" s="155"/>
      <c r="B168" s="155"/>
      <c r="C168" s="156"/>
      <c r="D168" s="156"/>
      <c r="E168" s="156"/>
      <c r="F168" s="1"/>
      <c r="G168" s="1"/>
    </row>
    <row r="169" ht="15.75" customHeight="1">
      <c r="A169" s="155"/>
      <c r="B169" s="155"/>
      <c r="C169" s="156"/>
      <c r="D169" s="156"/>
      <c r="E169" s="156"/>
      <c r="F169" s="1"/>
      <c r="G169" s="1"/>
    </row>
    <row r="170" ht="15.75" customHeight="1">
      <c r="A170" s="155"/>
      <c r="B170" s="155"/>
      <c r="C170" s="156"/>
      <c r="D170" s="156"/>
      <c r="E170" s="156"/>
      <c r="F170" s="1"/>
      <c r="G170" s="1"/>
    </row>
    <row r="171" ht="15.75" customHeight="1">
      <c r="A171" s="155"/>
      <c r="B171" s="155"/>
      <c r="C171" s="156"/>
      <c r="D171" s="156"/>
      <c r="E171" s="156"/>
      <c r="F171" s="1"/>
      <c r="G171" s="1"/>
    </row>
    <row r="172" ht="15.75" customHeight="1">
      <c r="A172" s="155"/>
      <c r="B172" s="155"/>
      <c r="C172" s="156"/>
      <c r="D172" s="156"/>
      <c r="E172" s="156"/>
      <c r="F172" s="1"/>
      <c r="G172" s="1"/>
    </row>
    <row r="173" ht="15.75" customHeight="1">
      <c r="A173" s="155"/>
      <c r="B173" s="155"/>
      <c r="C173" s="156"/>
      <c r="D173" s="156"/>
      <c r="E173" s="156"/>
      <c r="F173" s="1"/>
      <c r="G173" s="1"/>
    </row>
    <row r="174" ht="15.75" customHeight="1">
      <c r="A174" s="155"/>
      <c r="B174" s="155"/>
      <c r="C174" s="156"/>
      <c r="D174" s="156"/>
      <c r="E174" s="156"/>
      <c r="F174" s="1"/>
      <c r="G174" s="1"/>
    </row>
    <row r="175" ht="15.75" customHeight="1">
      <c r="A175" s="155"/>
      <c r="B175" s="155"/>
      <c r="C175" s="156"/>
      <c r="D175" s="156"/>
      <c r="E175" s="156"/>
      <c r="F175" s="1"/>
      <c r="G175" s="1"/>
    </row>
    <row r="176" ht="15.75" customHeight="1">
      <c r="A176" s="155"/>
      <c r="B176" s="155"/>
      <c r="C176" s="156"/>
      <c r="D176" s="156"/>
      <c r="E176" s="156"/>
      <c r="F176" s="1"/>
      <c r="G176" s="1"/>
    </row>
    <row r="177" ht="15.75" customHeight="1">
      <c r="A177" s="155"/>
      <c r="B177" s="155"/>
      <c r="C177" s="156"/>
      <c r="D177" s="156"/>
      <c r="E177" s="156"/>
      <c r="F177" s="1"/>
      <c r="G177" s="1"/>
    </row>
    <row r="178" ht="15.75" customHeight="1">
      <c r="A178" s="155"/>
      <c r="B178" s="155"/>
      <c r="C178" s="156"/>
      <c r="D178" s="156"/>
      <c r="E178" s="156"/>
      <c r="F178" s="1"/>
      <c r="G178" s="1"/>
    </row>
    <row r="179" ht="15.75" customHeight="1">
      <c r="A179" s="155"/>
      <c r="B179" s="155"/>
      <c r="C179" s="156"/>
      <c r="D179" s="156"/>
      <c r="E179" s="156"/>
      <c r="F179" s="1"/>
      <c r="G179" s="1"/>
    </row>
    <row r="180" ht="15.75" customHeight="1">
      <c r="A180" s="155"/>
      <c r="B180" s="155"/>
      <c r="C180" s="156"/>
      <c r="D180" s="156"/>
      <c r="E180" s="156"/>
      <c r="F180" s="1"/>
      <c r="G180" s="1"/>
    </row>
    <row r="181" ht="15.75" customHeight="1">
      <c r="A181" s="155"/>
      <c r="B181" s="155"/>
      <c r="C181" s="156"/>
      <c r="D181" s="156"/>
      <c r="E181" s="156"/>
      <c r="F181" s="1"/>
      <c r="G181" s="1"/>
    </row>
    <row r="182" ht="15.75" customHeight="1">
      <c r="A182" s="155"/>
      <c r="B182" s="155"/>
      <c r="C182" s="156"/>
      <c r="D182" s="156"/>
      <c r="E182" s="156"/>
      <c r="F182" s="1"/>
      <c r="G182" s="1"/>
    </row>
    <row r="183" ht="15.75" customHeight="1">
      <c r="A183" s="155"/>
      <c r="B183" s="155"/>
      <c r="C183" s="156"/>
      <c r="D183" s="156"/>
      <c r="E183" s="156"/>
      <c r="F183" s="1"/>
      <c r="G183" s="1"/>
    </row>
    <row r="184" ht="15.75" customHeight="1">
      <c r="A184" s="155"/>
      <c r="B184" s="155"/>
      <c r="C184" s="156"/>
      <c r="D184" s="156"/>
      <c r="E184" s="156"/>
      <c r="F184" s="1"/>
      <c r="G184" s="1"/>
    </row>
    <row r="185" ht="15.75" customHeight="1">
      <c r="A185" s="155"/>
      <c r="B185" s="155"/>
      <c r="C185" s="156"/>
      <c r="D185" s="156"/>
      <c r="E185" s="156"/>
      <c r="F185" s="1"/>
      <c r="G185" s="1"/>
    </row>
    <row r="186" ht="15.75" customHeight="1">
      <c r="A186" s="155"/>
      <c r="B186" s="155"/>
      <c r="C186" s="156"/>
      <c r="D186" s="156"/>
      <c r="E186" s="156"/>
      <c r="F186" s="1"/>
      <c r="G186" s="1"/>
    </row>
    <row r="187" ht="15.75" customHeight="1">
      <c r="A187" s="155"/>
      <c r="B187" s="155"/>
      <c r="C187" s="156"/>
      <c r="D187" s="156"/>
      <c r="E187" s="156"/>
      <c r="F187" s="1"/>
      <c r="G187" s="1"/>
    </row>
    <row r="188" ht="15.75" customHeight="1">
      <c r="A188" s="155"/>
      <c r="B188" s="155"/>
      <c r="C188" s="156"/>
      <c r="D188" s="156"/>
      <c r="E188" s="156"/>
      <c r="F188" s="1"/>
      <c r="G188" s="1"/>
    </row>
    <row r="189" ht="15.75" customHeight="1">
      <c r="A189" s="155"/>
      <c r="B189" s="155"/>
      <c r="C189" s="156"/>
      <c r="D189" s="156"/>
      <c r="E189" s="156"/>
      <c r="F189" s="1"/>
      <c r="G189" s="1"/>
    </row>
    <row r="190" ht="15.75" customHeight="1">
      <c r="A190" s="155"/>
      <c r="B190" s="155"/>
      <c r="C190" s="156"/>
      <c r="D190" s="156"/>
      <c r="E190" s="156"/>
      <c r="F190" s="1"/>
      <c r="G190" s="1"/>
    </row>
    <row r="191" ht="15.75" customHeight="1">
      <c r="A191" s="155"/>
      <c r="B191" s="155"/>
      <c r="C191" s="156"/>
      <c r="D191" s="156"/>
      <c r="E191" s="156"/>
      <c r="F191" s="1"/>
      <c r="G191" s="1"/>
    </row>
    <row r="192" ht="15.75" customHeight="1">
      <c r="A192" s="155"/>
      <c r="B192" s="155"/>
      <c r="C192" s="156"/>
      <c r="D192" s="156"/>
      <c r="E192" s="156"/>
      <c r="F192" s="1"/>
      <c r="G192" s="1"/>
    </row>
    <row r="193" ht="15.75" customHeight="1">
      <c r="A193" s="155"/>
      <c r="B193" s="155"/>
      <c r="C193" s="156"/>
      <c r="D193" s="156"/>
      <c r="E193" s="156"/>
      <c r="F193" s="1"/>
      <c r="G193" s="1"/>
    </row>
    <row r="194" ht="15.75" customHeight="1">
      <c r="A194" s="155"/>
      <c r="B194" s="155"/>
      <c r="C194" s="156"/>
      <c r="D194" s="156"/>
      <c r="E194" s="156"/>
      <c r="F194" s="1"/>
      <c r="G194" s="1"/>
    </row>
    <row r="195" ht="15.75" customHeight="1">
      <c r="A195" s="155"/>
      <c r="B195" s="155"/>
      <c r="C195" s="156"/>
      <c r="D195" s="156"/>
      <c r="E195" s="156"/>
      <c r="F195" s="1"/>
      <c r="G195" s="1"/>
    </row>
    <row r="196" ht="15.75" customHeight="1">
      <c r="A196" s="155"/>
      <c r="B196" s="155"/>
      <c r="C196" s="156"/>
      <c r="D196" s="156"/>
      <c r="E196" s="156"/>
      <c r="F196" s="1"/>
      <c r="G196" s="1"/>
    </row>
    <row r="197" ht="15.75" customHeight="1">
      <c r="A197" s="155"/>
      <c r="B197" s="155"/>
      <c r="C197" s="156"/>
      <c r="D197" s="156"/>
      <c r="E197" s="156"/>
      <c r="F197" s="1"/>
      <c r="G197" s="1"/>
    </row>
    <row r="198" ht="15.75" customHeight="1">
      <c r="A198" s="155"/>
      <c r="B198" s="155"/>
      <c r="C198" s="156"/>
      <c r="D198" s="156"/>
      <c r="E198" s="156"/>
      <c r="F198" s="1"/>
      <c r="G198" s="1"/>
    </row>
    <row r="199" ht="15.75" customHeight="1">
      <c r="A199" s="155"/>
      <c r="B199" s="155"/>
      <c r="C199" s="156"/>
      <c r="D199" s="156"/>
      <c r="E199" s="156"/>
      <c r="F199" s="1"/>
      <c r="G199" s="1"/>
    </row>
    <row r="200" ht="15.75" customHeight="1">
      <c r="A200" s="155"/>
      <c r="B200" s="155"/>
      <c r="C200" s="156"/>
      <c r="D200" s="156"/>
      <c r="E200" s="156"/>
      <c r="F200" s="1"/>
      <c r="G200" s="1"/>
    </row>
    <row r="201" ht="15.75" customHeight="1">
      <c r="A201" s="155"/>
      <c r="B201" s="155"/>
      <c r="C201" s="156"/>
      <c r="D201" s="156"/>
      <c r="E201" s="156"/>
      <c r="F201" s="1"/>
      <c r="G201" s="1"/>
    </row>
    <row r="202" ht="15.75" customHeight="1">
      <c r="A202" s="155"/>
      <c r="B202" s="155"/>
      <c r="C202" s="156"/>
      <c r="D202" s="156"/>
      <c r="E202" s="156"/>
      <c r="F202" s="1"/>
      <c r="G202" s="1"/>
    </row>
    <row r="203" ht="15.75" customHeight="1">
      <c r="A203" s="155"/>
      <c r="B203" s="155"/>
      <c r="C203" s="156"/>
      <c r="D203" s="156"/>
      <c r="E203" s="156"/>
      <c r="F203" s="1"/>
      <c r="G203" s="1"/>
    </row>
    <row r="204" ht="15.75" customHeight="1">
      <c r="A204" s="155"/>
      <c r="B204" s="155"/>
      <c r="C204" s="156"/>
      <c r="D204" s="156"/>
      <c r="E204" s="156"/>
      <c r="F204" s="1"/>
      <c r="G204" s="1"/>
    </row>
    <row r="205" ht="15.75" customHeight="1">
      <c r="A205" s="155"/>
      <c r="B205" s="155"/>
      <c r="C205" s="156"/>
      <c r="D205" s="156"/>
      <c r="E205" s="156"/>
      <c r="F205" s="1"/>
      <c r="G205" s="1"/>
    </row>
    <row r="206" ht="15.75" customHeight="1">
      <c r="A206" s="155"/>
      <c r="B206" s="155"/>
      <c r="C206" s="156"/>
      <c r="D206" s="156"/>
      <c r="E206" s="156"/>
      <c r="F206" s="1"/>
      <c r="G206" s="1"/>
    </row>
    <row r="207" ht="15.75" customHeight="1">
      <c r="A207" s="155"/>
      <c r="B207" s="155"/>
      <c r="C207" s="156"/>
      <c r="D207" s="156"/>
      <c r="E207" s="156"/>
      <c r="F207" s="1"/>
      <c r="G207" s="1"/>
    </row>
    <row r="208" ht="15.75" customHeight="1">
      <c r="A208" s="155"/>
      <c r="B208" s="155"/>
      <c r="C208" s="156"/>
      <c r="D208" s="156"/>
      <c r="E208" s="156"/>
      <c r="F208" s="1"/>
      <c r="G208" s="1"/>
    </row>
    <row r="209" ht="15.75" customHeight="1">
      <c r="A209" s="155"/>
      <c r="B209" s="155"/>
      <c r="C209" s="156"/>
      <c r="D209" s="156"/>
      <c r="E209" s="156"/>
      <c r="F209" s="1"/>
      <c r="G209" s="1"/>
    </row>
    <row r="210" ht="15.75" customHeight="1">
      <c r="A210" s="155"/>
      <c r="B210" s="155"/>
      <c r="C210" s="156"/>
      <c r="D210" s="156"/>
      <c r="E210" s="156"/>
      <c r="F210" s="1"/>
      <c r="G210" s="1"/>
    </row>
    <row r="211" ht="15.75" customHeight="1">
      <c r="A211" s="155"/>
      <c r="B211" s="155"/>
      <c r="C211" s="156"/>
      <c r="D211" s="156"/>
      <c r="E211" s="156"/>
      <c r="F211" s="1"/>
      <c r="G211" s="1"/>
    </row>
    <row r="212" ht="15.75" customHeight="1">
      <c r="A212" s="155"/>
      <c r="B212" s="155"/>
      <c r="C212" s="156"/>
      <c r="D212" s="156"/>
      <c r="E212" s="156"/>
      <c r="F212" s="1"/>
      <c r="G212" s="1"/>
    </row>
    <row r="213" ht="15.75" customHeight="1">
      <c r="A213" s="155"/>
      <c r="B213" s="155"/>
      <c r="C213" s="156"/>
      <c r="D213" s="156"/>
      <c r="E213" s="156"/>
      <c r="F213" s="1"/>
      <c r="G213" s="1"/>
    </row>
    <row r="214" ht="15.75" customHeight="1">
      <c r="A214" s="155"/>
      <c r="B214" s="155"/>
      <c r="C214" s="156"/>
      <c r="D214" s="156"/>
      <c r="E214" s="156"/>
      <c r="F214" s="1"/>
      <c r="G214" s="1"/>
    </row>
    <row r="215" ht="15.75" customHeight="1">
      <c r="A215" s="155"/>
      <c r="B215" s="155"/>
      <c r="C215" s="156"/>
      <c r="D215" s="156"/>
      <c r="E215" s="156"/>
      <c r="F215" s="1"/>
      <c r="G215" s="1"/>
    </row>
    <row r="216" ht="15.75" customHeight="1">
      <c r="A216" s="155"/>
      <c r="B216" s="155"/>
      <c r="C216" s="156"/>
      <c r="D216" s="156"/>
      <c r="E216" s="156"/>
      <c r="F216" s="1"/>
      <c r="G216" s="1"/>
    </row>
    <row r="217" ht="15.75" customHeight="1">
      <c r="A217" s="155"/>
      <c r="B217" s="155"/>
      <c r="C217" s="156"/>
      <c r="D217" s="156"/>
      <c r="E217" s="156"/>
      <c r="F217" s="1"/>
      <c r="G217" s="1"/>
    </row>
    <row r="218" ht="15.75" customHeight="1">
      <c r="A218" s="155"/>
      <c r="B218" s="155"/>
      <c r="C218" s="156"/>
      <c r="D218" s="156"/>
      <c r="E218" s="156"/>
      <c r="F218" s="1"/>
      <c r="G218" s="1"/>
    </row>
    <row r="219" ht="15.75" customHeight="1">
      <c r="A219" s="155"/>
      <c r="B219" s="155"/>
      <c r="C219" s="156"/>
      <c r="D219" s="156"/>
      <c r="E219" s="156"/>
      <c r="F219" s="1"/>
      <c r="G219" s="1"/>
    </row>
    <row r="220" ht="15.75" customHeight="1">
      <c r="A220" s="155"/>
      <c r="B220" s="155"/>
      <c r="C220" s="156"/>
      <c r="D220" s="156"/>
      <c r="E220" s="156"/>
      <c r="F220" s="1"/>
      <c r="G220" s="1"/>
    </row>
    <row r="221" ht="15.75" customHeight="1">
      <c r="A221" s="155"/>
      <c r="B221" s="155"/>
      <c r="C221" s="156"/>
      <c r="D221" s="156"/>
      <c r="E221" s="156"/>
      <c r="F221" s="1"/>
      <c r="G221" s="1"/>
    </row>
    <row r="222" ht="15.75" customHeight="1">
      <c r="A222" s="155"/>
      <c r="B222" s="155"/>
      <c r="C222" s="156"/>
      <c r="D222" s="156"/>
      <c r="E222" s="156"/>
      <c r="F222" s="1"/>
      <c r="G222" s="1"/>
    </row>
    <row r="223" ht="15.75" customHeight="1">
      <c r="A223" s="155"/>
      <c r="B223" s="155"/>
      <c r="C223" s="156"/>
      <c r="D223" s="156"/>
      <c r="E223" s="156"/>
      <c r="F223" s="1"/>
      <c r="G223" s="1"/>
    </row>
    <row r="224" ht="15.75" customHeight="1">
      <c r="A224" s="155"/>
      <c r="B224" s="155"/>
      <c r="C224" s="156"/>
      <c r="D224" s="156"/>
      <c r="E224" s="156"/>
      <c r="F224" s="1"/>
      <c r="G224" s="1"/>
    </row>
    <row r="225" ht="15.75" customHeight="1">
      <c r="A225" s="155"/>
      <c r="B225" s="155"/>
      <c r="C225" s="156"/>
      <c r="D225" s="156"/>
      <c r="E225" s="156"/>
      <c r="F225" s="1"/>
      <c r="G225" s="1"/>
    </row>
    <row r="226" ht="15.75" customHeight="1">
      <c r="A226" s="155"/>
      <c r="B226" s="155"/>
      <c r="C226" s="156"/>
      <c r="D226" s="156"/>
      <c r="E226" s="156"/>
      <c r="F226" s="1"/>
      <c r="G226" s="1"/>
    </row>
    <row r="227" ht="15.75" customHeight="1">
      <c r="A227" s="155"/>
      <c r="B227" s="155"/>
      <c r="C227" s="156"/>
      <c r="D227" s="156"/>
      <c r="E227" s="156"/>
      <c r="F227" s="1"/>
      <c r="G227" s="1"/>
    </row>
    <row r="228" ht="15.75" customHeight="1">
      <c r="A228" s="155"/>
      <c r="B228" s="155"/>
      <c r="C228" s="156"/>
      <c r="D228" s="156"/>
      <c r="E228" s="156"/>
      <c r="F228" s="1"/>
      <c r="G228" s="1"/>
    </row>
    <row r="229" ht="15.75" customHeight="1">
      <c r="A229" s="155"/>
      <c r="B229" s="155"/>
      <c r="C229" s="156"/>
      <c r="D229" s="156"/>
      <c r="E229" s="156"/>
      <c r="F229" s="1"/>
      <c r="G229" s="1"/>
    </row>
    <row r="230" ht="15.75" customHeight="1">
      <c r="A230" s="155"/>
      <c r="B230" s="155"/>
      <c r="C230" s="156"/>
      <c r="D230" s="156"/>
      <c r="E230" s="156"/>
      <c r="F230" s="1"/>
      <c r="G230" s="1"/>
    </row>
    <row r="231" ht="15.75" customHeight="1">
      <c r="A231" s="155"/>
      <c r="B231" s="155"/>
      <c r="C231" s="156"/>
      <c r="D231" s="156"/>
      <c r="E231" s="156"/>
      <c r="F231" s="1"/>
      <c r="G231" s="1"/>
    </row>
    <row r="232" ht="15.75" customHeight="1">
      <c r="A232" s="155"/>
      <c r="B232" s="155"/>
      <c r="C232" s="156"/>
      <c r="D232" s="156"/>
      <c r="E232" s="156"/>
      <c r="F232" s="1"/>
      <c r="G232" s="1"/>
    </row>
    <row r="233" ht="15.75" customHeight="1">
      <c r="A233" s="155"/>
      <c r="B233" s="155"/>
      <c r="C233" s="156"/>
      <c r="D233" s="156"/>
      <c r="E233" s="156"/>
      <c r="F233" s="1"/>
      <c r="G233" s="1"/>
    </row>
    <row r="234" ht="15.75" customHeight="1">
      <c r="A234" s="155"/>
      <c r="B234" s="155"/>
      <c r="C234" s="156"/>
      <c r="D234" s="156"/>
      <c r="E234" s="156"/>
      <c r="F234" s="1"/>
      <c r="G234" s="1"/>
    </row>
    <row r="235" ht="15.75" customHeight="1">
      <c r="A235" s="155"/>
      <c r="B235" s="155"/>
      <c r="C235" s="156"/>
      <c r="D235" s="156"/>
      <c r="E235" s="156"/>
      <c r="F235" s="1"/>
      <c r="G235" s="1"/>
    </row>
    <row r="236" ht="15.75" customHeight="1">
      <c r="A236" s="155"/>
      <c r="B236" s="155"/>
      <c r="C236" s="156"/>
      <c r="D236" s="156"/>
      <c r="E236" s="156"/>
      <c r="F236" s="1"/>
      <c r="G236" s="1"/>
    </row>
    <row r="237" ht="15.75" customHeight="1">
      <c r="A237" s="155"/>
      <c r="B237" s="155"/>
      <c r="C237" s="156"/>
      <c r="D237" s="156"/>
      <c r="E237" s="156"/>
      <c r="F237" s="1"/>
      <c r="G237" s="1"/>
    </row>
    <row r="238" ht="15.75" customHeight="1">
      <c r="A238" s="155"/>
      <c r="B238" s="155"/>
      <c r="C238" s="156"/>
      <c r="D238" s="156"/>
      <c r="E238" s="156"/>
      <c r="F238" s="1"/>
      <c r="G238" s="1"/>
    </row>
    <row r="239" ht="15.75" customHeight="1">
      <c r="A239" s="155"/>
      <c r="B239" s="155"/>
      <c r="C239" s="156"/>
      <c r="D239" s="156"/>
      <c r="E239" s="156"/>
      <c r="F239" s="1"/>
      <c r="G239" s="1"/>
    </row>
    <row r="240" ht="15.75" customHeight="1">
      <c r="A240" s="155"/>
      <c r="B240" s="155"/>
      <c r="C240" s="156"/>
      <c r="D240" s="156"/>
      <c r="E240" s="156"/>
      <c r="F240" s="1"/>
      <c r="G240" s="1"/>
    </row>
    <row r="241" ht="15.75" customHeight="1">
      <c r="A241" s="155"/>
      <c r="B241" s="155"/>
      <c r="C241" s="156"/>
      <c r="D241" s="156"/>
      <c r="E241" s="156"/>
      <c r="F241" s="1"/>
      <c r="G241" s="1"/>
    </row>
    <row r="242" ht="15.75" customHeight="1">
      <c r="A242" s="155"/>
      <c r="B242" s="155"/>
      <c r="C242" s="156"/>
      <c r="D242" s="156"/>
      <c r="E242" s="156"/>
      <c r="F242" s="1"/>
      <c r="G242" s="1"/>
    </row>
    <row r="243" ht="15.75" customHeight="1">
      <c r="A243" s="155"/>
      <c r="B243" s="155"/>
      <c r="C243" s="156"/>
      <c r="D243" s="156"/>
      <c r="E243" s="156"/>
      <c r="F243" s="1"/>
      <c r="G243" s="1"/>
    </row>
    <row r="244" ht="15.75" customHeight="1">
      <c r="A244" s="155"/>
      <c r="B244" s="155"/>
      <c r="C244" s="156"/>
      <c r="D244" s="156"/>
      <c r="E244" s="156"/>
      <c r="F244" s="1"/>
      <c r="G244" s="1"/>
    </row>
    <row r="245" ht="15.75" customHeight="1">
      <c r="A245" s="155"/>
      <c r="B245" s="155"/>
      <c r="C245" s="156"/>
      <c r="D245" s="156"/>
      <c r="E245" s="156"/>
      <c r="F245" s="1"/>
      <c r="G245" s="1"/>
    </row>
    <row r="246" ht="15.75" customHeight="1">
      <c r="A246" s="155"/>
      <c r="B246" s="155"/>
      <c r="C246" s="156"/>
      <c r="D246" s="156"/>
      <c r="E246" s="156"/>
      <c r="F246" s="1"/>
      <c r="G246" s="1"/>
    </row>
    <row r="247" ht="15.75" customHeight="1">
      <c r="A247" s="155"/>
      <c r="B247" s="155"/>
      <c r="C247" s="156"/>
      <c r="D247" s="156"/>
      <c r="E247" s="156"/>
      <c r="F247" s="1"/>
      <c r="G247" s="1"/>
    </row>
    <row r="248" ht="15.75" customHeight="1">
      <c r="A248" s="155"/>
      <c r="B248" s="155"/>
      <c r="C248" s="156"/>
      <c r="D248" s="156"/>
      <c r="E248" s="156"/>
      <c r="F248" s="1"/>
      <c r="G248" s="1"/>
    </row>
    <row r="249" ht="15.75" customHeight="1">
      <c r="A249" s="155"/>
      <c r="B249" s="155"/>
      <c r="C249" s="156"/>
      <c r="D249" s="156"/>
      <c r="E249" s="156"/>
      <c r="F249" s="1"/>
      <c r="G249" s="1"/>
    </row>
    <row r="250" ht="15.75" customHeight="1">
      <c r="A250" s="155"/>
      <c r="B250" s="155"/>
      <c r="C250" s="156"/>
      <c r="D250" s="156"/>
      <c r="E250" s="156"/>
      <c r="F250" s="1"/>
      <c r="G250" s="1"/>
    </row>
    <row r="251" ht="15.75" customHeight="1">
      <c r="A251" s="155"/>
      <c r="B251" s="155"/>
      <c r="C251" s="156"/>
      <c r="D251" s="156"/>
      <c r="E251" s="156"/>
      <c r="F251" s="1"/>
      <c r="G251" s="1"/>
    </row>
    <row r="252" ht="15.75" customHeight="1">
      <c r="A252" s="155"/>
      <c r="B252" s="155"/>
      <c r="C252" s="156"/>
      <c r="D252" s="156"/>
      <c r="E252" s="156"/>
      <c r="F252" s="1"/>
      <c r="G252" s="1"/>
    </row>
    <row r="253" ht="15.75" customHeight="1">
      <c r="A253" s="155"/>
      <c r="B253" s="155"/>
      <c r="C253" s="156"/>
      <c r="D253" s="156"/>
      <c r="E253" s="156"/>
      <c r="F253" s="1"/>
      <c r="G253" s="1"/>
    </row>
    <row r="254" ht="15.75" customHeight="1">
      <c r="A254" s="155"/>
      <c r="B254" s="155"/>
      <c r="C254" s="156"/>
      <c r="D254" s="156"/>
      <c r="E254" s="156"/>
      <c r="F254" s="1"/>
      <c r="G254" s="1"/>
    </row>
    <row r="255" ht="15.75" customHeight="1">
      <c r="A255" s="155"/>
      <c r="B255" s="155"/>
      <c r="C255" s="156"/>
      <c r="D255" s="156"/>
      <c r="E255" s="156"/>
      <c r="F255" s="1"/>
      <c r="G255" s="1"/>
    </row>
    <row r="256" ht="15.75" customHeight="1">
      <c r="A256" s="155"/>
      <c r="B256" s="155"/>
      <c r="C256" s="156"/>
      <c r="D256" s="156"/>
      <c r="E256" s="156"/>
      <c r="F256" s="1"/>
      <c r="G256" s="1"/>
    </row>
    <row r="257" ht="15.75" customHeight="1">
      <c r="A257" s="155"/>
      <c r="B257" s="155"/>
      <c r="C257" s="156"/>
      <c r="D257" s="156"/>
      <c r="E257" s="156"/>
      <c r="F257" s="1"/>
      <c r="G257" s="1"/>
    </row>
    <row r="258" ht="15.75" customHeight="1">
      <c r="A258" s="155"/>
      <c r="B258" s="155"/>
      <c r="C258" s="156"/>
      <c r="D258" s="156"/>
      <c r="E258" s="156"/>
      <c r="F258" s="1"/>
      <c r="G258" s="1"/>
    </row>
    <row r="259" ht="15.75" customHeight="1">
      <c r="A259" s="155"/>
      <c r="B259" s="155"/>
      <c r="C259" s="156"/>
      <c r="D259" s="156"/>
      <c r="E259" s="156"/>
      <c r="F259" s="1"/>
      <c r="G259" s="1"/>
    </row>
    <row r="260" ht="15.75" customHeight="1">
      <c r="A260" s="155"/>
      <c r="B260" s="155"/>
      <c r="C260" s="156"/>
      <c r="D260" s="156"/>
      <c r="E260" s="156"/>
      <c r="F260" s="1"/>
      <c r="G260" s="1"/>
    </row>
    <row r="261" ht="15.75" customHeight="1">
      <c r="A261" s="155"/>
      <c r="B261" s="155"/>
      <c r="C261" s="156"/>
      <c r="D261" s="156"/>
      <c r="E261" s="156"/>
      <c r="F261" s="1"/>
      <c r="G261" s="1"/>
    </row>
    <row r="262" ht="15.75" customHeight="1">
      <c r="A262" s="155"/>
      <c r="B262" s="155"/>
      <c r="C262" s="156"/>
      <c r="D262" s="156"/>
      <c r="E262" s="156"/>
      <c r="F262" s="1"/>
      <c r="G262" s="1"/>
    </row>
    <row r="263" ht="15.75" customHeight="1">
      <c r="A263" s="155"/>
      <c r="B263" s="155"/>
      <c r="C263" s="156"/>
      <c r="D263" s="156"/>
      <c r="E263" s="156"/>
      <c r="F263" s="1"/>
      <c r="G263" s="1"/>
    </row>
    <row r="264" ht="15.75" customHeight="1">
      <c r="A264" s="155"/>
      <c r="B264" s="155"/>
      <c r="C264" s="156"/>
      <c r="D264" s="156"/>
      <c r="E264" s="156"/>
      <c r="F264" s="1"/>
      <c r="G264" s="1"/>
    </row>
    <row r="265" ht="15.75" customHeight="1">
      <c r="A265" s="155"/>
      <c r="B265" s="155"/>
      <c r="C265" s="156"/>
      <c r="D265" s="156"/>
      <c r="E265" s="156"/>
      <c r="F265" s="1"/>
      <c r="G265" s="1"/>
    </row>
    <row r="266" ht="15.75" customHeight="1">
      <c r="A266" s="155"/>
      <c r="B266" s="155"/>
      <c r="C266" s="156"/>
      <c r="D266" s="156"/>
      <c r="E266" s="156"/>
      <c r="F266" s="1"/>
      <c r="G266" s="1"/>
    </row>
    <row r="267" ht="15.75" customHeight="1">
      <c r="A267" s="155"/>
      <c r="B267" s="155"/>
      <c r="C267" s="156"/>
      <c r="D267" s="156"/>
      <c r="E267" s="156"/>
      <c r="F267" s="1"/>
      <c r="G267" s="1"/>
    </row>
    <row r="268" ht="15.75" customHeight="1">
      <c r="A268" s="155"/>
      <c r="B268" s="155"/>
      <c r="C268" s="156"/>
      <c r="D268" s="156"/>
      <c r="E268" s="156"/>
      <c r="F268" s="1"/>
      <c r="G268" s="1"/>
    </row>
    <row r="269" ht="15.75" customHeight="1">
      <c r="A269" s="155"/>
      <c r="B269" s="155"/>
      <c r="C269" s="156"/>
      <c r="D269" s="156"/>
      <c r="E269" s="156"/>
      <c r="F269" s="1"/>
      <c r="G269" s="1"/>
    </row>
    <row r="270" ht="15.75" customHeight="1">
      <c r="A270" s="155"/>
      <c r="B270" s="155"/>
      <c r="C270" s="156"/>
      <c r="D270" s="156"/>
      <c r="E270" s="156"/>
      <c r="F270" s="1"/>
      <c r="G270" s="1"/>
    </row>
    <row r="271" ht="15.75" customHeight="1">
      <c r="A271" s="155"/>
      <c r="B271" s="155"/>
      <c r="C271" s="156"/>
      <c r="D271" s="156"/>
      <c r="E271" s="156"/>
      <c r="F271" s="1"/>
      <c r="G271" s="1"/>
    </row>
    <row r="272" ht="15.75" customHeight="1">
      <c r="A272" s="155"/>
      <c r="B272" s="155"/>
      <c r="C272" s="156"/>
      <c r="D272" s="156"/>
      <c r="E272" s="156"/>
      <c r="F272" s="1"/>
      <c r="G272" s="1"/>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2:E72"/>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33.0"/>
    <col customWidth="1" min="8" max="8" width="13.71"/>
    <col customWidth="1" min="9" max="21" width="8.0"/>
  </cols>
  <sheetData>
    <row r="1">
      <c r="A1" s="155"/>
      <c r="B1" s="155"/>
      <c r="C1" s="156"/>
      <c r="D1" s="156"/>
      <c r="E1" s="156"/>
      <c r="F1" s="156"/>
      <c r="G1" s="1"/>
      <c r="H1" s="1"/>
    </row>
    <row r="2" ht="15.75" customHeight="1">
      <c r="A2" s="157" t="s">
        <v>6045</v>
      </c>
      <c r="B2" s="57"/>
      <c r="C2" s="57"/>
      <c r="D2" s="57"/>
      <c r="E2" s="57"/>
      <c r="F2" s="58"/>
      <c r="G2" s="755"/>
      <c r="H2" s="755"/>
      <c r="I2" s="17"/>
      <c r="J2" s="17"/>
      <c r="K2" s="17"/>
      <c r="L2" s="17"/>
      <c r="M2" s="17"/>
      <c r="N2" s="17"/>
      <c r="O2" s="17"/>
      <c r="P2" s="17"/>
      <c r="Q2" s="17"/>
      <c r="R2" s="17"/>
      <c r="S2" s="17"/>
      <c r="T2" s="17"/>
      <c r="U2" s="17"/>
    </row>
    <row r="3" ht="15.75" customHeight="1">
      <c r="A3" s="465"/>
      <c r="B3" s="465"/>
      <c r="C3" s="465"/>
      <c r="D3" s="465"/>
      <c r="E3" s="465"/>
      <c r="F3" s="756"/>
      <c r="G3" s="755"/>
      <c r="H3" s="755"/>
      <c r="I3" s="17"/>
      <c r="J3" s="17"/>
      <c r="K3" s="17"/>
      <c r="L3" s="17"/>
      <c r="M3" s="17"/>
      <c r="N3" s="17"/>
      <c r="O3" s="17"/>
      <c r="P3" s="17"/>
      <c r="Q3" s="17"/>
      <c r="R3" s="17"/>
      <c r="S3" s="17"/>
      <c r="T3" s="17"/>
      <c r="U3" s="17"/>
    </row>
    <row r="4" ht="18.0" customHeight="1">
      <c r="A4" s="456" t="s">
        <v>6046</v>
      </c>
      <c r="B4" s="57"/>
      <c r="C4" s="57"/>
      <c r="D4" s="57"/>
      <c r="E4" s="57"/>
      <c r="F4" s="58"/>
      <c r="G4" s="755"/>
      <c r="H4" s="755"/>
      <c r="I4" s="17"/>
      <c r="J4" s="17"/>
      <c r="K4" s="17"/>
      <c r="L4" s="17"/>
      <c r="M4" s="17"/>
      <c r="N4" s="17"/>
      <c r="O4" s="17"/>
      <c r="P4" s="17"/>
      <c r="Q4" s="17"/>
      <c r="R4" s="17"/>
      <c r="S4" s="17"/>
      <c r="T4" s="17"/>
      <c r="U4" s="17"/>
    </row>
    <row r="5" ht="16.5" customHeight="1">
      <c r="A5" s="456" t="s">
        <v>6047</v>
      </c>
      <c r="B5" s="57"/>
      <c r="C5" s="57"/>
      <c r="D5" s="57"/>
      <c r="E5" s="57"/>
      <c r="F5" s="58"/>
      <c r="G5" s="755"/>
      <c r="H5" s="755"/>
      <c r="I5" s="17"/>
      <c r="J5" s="17"/>
      <c r="K5" s="17"/>
      <c r="L5" s="17"/>
      <c r="M5" s="17"/>
      <c r="N5" s="17"/>
      <c r="O5" s="17"/>
      <c r="P5" s="17"/>
      <c r="Q5" s="17"/>
      <c r="R5" s="17"/>
      <c r="S5" s="17"/>
      <c r="T5" s="17"/>
      <c r="U5" s="17"/>
    </row>
    <row r="6" ht="21.75" customHeight="1">
      <c r="A6" s="456" t="s">
        <v>6048</v>
      </c>
      <c r="B6" s="57"/>
      <c r="C6" s="57"/>
      <c r="D6" s="57"/>
      <c r="E6" s="57"/>
      <c r="F6" s="58"/>
      <c r="G6" s="755"/>
      <c r="H6" s="755"/>
      <c r="I6" s="17"/>
      <c r="J6" s="17"/>
      <c r="K6" s="17"/>
      <c r="L6" s="17"/>
      <c r="M6" s="17"/>
      <c r="N6" s="17"/>
      <c r="O6" s="17"/>
      <c r="P6" s="17"/>
      <c r="Q6" s="17"/>
      <c r="R6" s="17"/>
      <c r="S6" s="17"/>
      <c r="T6" s="17"/>
      <c r="U6" s="17"/>
    </row>
    <row r="7" ht="21.75" customHeight="1">
      <c r="A7" s="456" t="s">
        <v>6049</v>
      </c>
      <c r="B7" s="57"/>
      <c r="C7" s="57"/>
      <c r="D7" s="57"/>
      <c r="E7" s="57"/>
      <c r="F7" s="58"/>
      <c r="G7" s="755"/>
      <c r="H7" s="755"/>
      <c r="I7" s="17"/>
      <c r="J7" s="17"/>
      <c r="K7" s="17"/>
      <c r="L7" s="17"/>
      <c r="M7" s="17"/>
      <c r="N7" s="17"/>
      <c r="O7" s="17"/>
      <c r="P7" s="17"/>
      <c r="Q7" s="17"/>
      <c r="R7" s="17"/>
      <c r="S7" s="17"/>
      <c r="T7" s="17"/>
      <c r="U7" s="17"/>
    </row>
    <row r="8" ht="21.75" customHeight="1">
      <c r="A8" s="456" t="s">
        <v>6050</v>
      </c>
      <c r="B8" s="57"/>
      <c r="C8" s="57"/>
      <c r="D8" s="57"/>
      <c r="E8" s="57"/>
      <c r="F8" s="58"/>
      <c r="G8" s="755"/>
      <c r="H8" s="755"/>
      <c r="I8" s="17"/>
      <c r="J8" s="17"/>
      <c r="K8" s="17"/>
      <c r="L8" s="17"/>
      <c r="M8" s="17"/>
      <c r="N8" s="17"/>
      <c r="O8" s="17"/>
      <c r="P8" s="17"/>
      <c r="Q8" s="17"/>
      <c r="R8" s="17"/>
      <c r="S8" s="17"/>
      <c r="T8" s="17"/>
      <c r="U8" s="17"/>
    </row>
    <row r="9" ht="17.25" customHeight="1">
      <c r="A9" s="456" t="s">
        <v>6051</v>
      </c>
      <c r="B9" s="57"/>
      <c r="C9" s="57"/>
      <c r="D9" s="57"/>
      <c r="E9" s="57"/>
      <c r="F9" s="58"/>
      <c r="G9" s="755"/>
      <c r="H9" s="755"/>
      <c r="I9" s="17"/>
      <c r="J9" s="17"/>
      <c r="K9" s="17"/>
      <c r="L9" s="17"/>
      <c r="M9" s="17"/>
      <c r="N9" s="17"/>
      <c r="O9" s="17"/>
      <c r="P9" s="17"/>
      <c r="Q9" s="17"/>
      <c r="R9" s="17"/>
      <c r="S9" s="17"/>
      <c r="T9" s="17"/>
      <c r="U9" s="17"/>
    </row>
    <row r="10" ht="18.75" customHeight="1">
      <c r="A10" s="456" t="s">
        <v>6052</v>
      </c>
      <c r="B10" s="57"/>
      <c r="C10" s="57"/>
      <c r="D10" s="57"/>
      <c r="E10" s="57"/>
      <c r="F10" s="58"/>
      <c r="G10" s="755"/>
      <c r="H10" s="755"/>
      <c r="I10" s="17"/>
      <c r="J10" s="17"/>
      <c r="K10" s="17"/>
      <c r="L10" s="17"/>
      <c r="M10" s="17"/>
      <c r="N10" s="17"/>
      <c r="O10" s="17"/>
      <c r="P10" s="17"/>
      <c r="Q10" s="17"/>
      <c r="R10" s="17"/>
      <c r="S10" s="17"/>
      <c r="T10" s="17"/>
      <c r="U10" s="17"/>
    </row>
    <row r="11" ht="27.0" customHeight="1">
      <c r="A11" s="776" t="s">
        <v>6053</v>
      </c>
      <c r="B11" s="57"/>
      <c r="C11" s="57"/>
      <c r="D11" s="57"/>
      <c r="E11" s="57"/>
      <c r="F11" s="58"/>
      <c r="G11" s="755"/>
      <c r="H11" s="755"/>
      <c r="I11" s="17"/>
      <c r="J11" s="17"/>
      <c r="K11" s="17"/>
      <c r="L11" s="17"/>
      <c r="M11" s="17"/>
      <c r="N11" s="17"/>
      <c r="O11" s="17"/>
      <c r="P11" s="17"/>
      <c r="Q11" s="17"/>
      <c r="R11" s="17"/>
      <c r="S11" s="17"/>
      <c r="T11" s="17"/>
      <c r="U11" s="17"/>
    </row>
    <row r="12" ht="21.75" customHeight="1">
      <c r="A12" s="776" t="s">
        <v>6054</v>
      </c>
      <c r="B12" s="57"/>
      <c r="C12" s="57"/>
      <c r="D12" s="57"/>
      <c r="E12" s="57"/>
      <c r="F12" s="58"/>
      <c r="G12" s="755"/>
      <c r="H12" s="755"/>
      <c r="I12" s="17"/>
      <c r="J12" s="17"/>
      <c r="K12" s="17"/>
      <c r="L12" s="17"/>
      <c r="M12" s="17"/>
      <c r="N12" s="17"/>
      <c r="O12" s="17"/>
      <c r="P12" s="17"/>
      <c r="Q12" s="17"/>
      <c r="R12" s="17"/>
      <c r="S12" s="17"/>
      <c r="T12" s="17"/>
      <c r="U12" s="17"/>
    </row>
    <row r="13" ht="99.75" customHeight="1">
      <c r="A13" s="777" t="s">
        <v>6055</v>
      </c>
      <c r="B13" s="57"/>
      <c r="C13" s="57"/>
      <c r="D13" s="57"/>
      <c r="E13" s="57"/>
      <c r="F13" s="58"/>
      <c r="G13" s="755"/>
      <c r="H13" s="755"/>
      <c r="I13" s="17"/>
      <c r="J13" s="17"/>
      <c r="K13" s="17"/>
      <c r="L13" s="17"/>
      <c r="M13" s="17"/>
      <c r="N13" s="17"/>
      <c r="O13" s="17"/>
      <c r="P13" s="17"/>
      <c r="Q13" s="17"/>
      <c r="R13" s="17"/>
      <c r="S13" s="17"/>
      <c r="T13" s="17"/>
      <c r="U13" s="17"/>
    </row>
    <row r="14">
      <c r="A14" s="160"/>
      <c r="B14" s="160"/>
      <c r="C14" s="161"/>
      <c r="D14" s="161"/>
      <c r="E14" s="161"/>
      <c r="F14" s="161"/>
      <c r="G14" s="160"/>
      <c r="H14" s="160"/>
      <c r="I14" s="17"/>
      <c r="J14" s="17"/>
      <c r="K14" s="17"/>
      <c r="L14" s="17"/>
      <c r="M14" s="17"/>
      <c r="N14" s="17"/>
      <c r="O14" s="17"/>
      <c r="P14" s="17"/>
      <c r="Q14" s="17"/>
      <c r="R14" s="17"/>
      <c r="S14" s="17"/>
      <c r="T14" s="17"/>
      <c r="U14" s="17"/>
    </row>
    <row r="15" ht="61.5" customHeight="1">
      <c r="A15" s="457" t="s">
        <v>3670</v>
      </c>
      <c r="B15" s="68" t="s">
        <v>8</v>
      </c>
      <c r="C15" s="68" t="s">
        <v>6056</v>
      </c>
      <c r="D15" s="68" t="s">
        <v>6057</v>
      </c>
      <c r="E15" s="185" t="s">
        <v>150</v>
      </c>
      <c r="F15" s="185" t="s">
        <v>154</v>
      </c>
      <c r="G15" s="71" t="s">
        <v>155</v>
      </c>
      <c r="I15" s="17"/>
      <c r="J15" s="17"/>
      <c r="K15" s="17"/>
      <c r="L15" s="17"/>
      <c r="M15" s="17"/>
      <c r="N15" s="17"/>
      <c r="O15" s="17"/>
      <c r="P15" s="17"/>
      <c r="Q15" s="17"/>
      <c r="R15" s="17"/>
      <c r="S15" s="17"/>
      <c r="T15" s="17"/>
      <c r="U15" s="17"/>
    </row>
    <row r="16" ht="11.25" customHeight="1">
      <c r="A16" s="147" t="s">
        <v>51</v>
      </c>
      <c r="B16" s="101" t="s">
        <v>52</v>
      </c>
      <c r="C16" s="147" t="s">
        <v>6058</v>
      </c>
      <c r="D16" s="123" t="s">
        <v>6059</v>
      </c>
      <c r="E16" s="123" t="s">
        <v>6060</v>
      </c>
      <c r="F16" s="554">
        <v>26.67</v>
      </c>
      <c r="G16" s="147" t="s">
        <v>51</v>
      </c>
      <c r="H16" s="778"/>
      <c r="I16" s="778"/>
      <c r="J16" s="778"/>
      <c r="K16" s="778"/>
      <c r="L16" s="778"/>
      <c r="M16" s="778"/>
      <c r="N16" s="778"/>
      <c r="O16" s="778"/>
      <c r="P16" s="778"/>
      <c r="Q16" s="778"/>
      <c r="R16" s="778"/>
      <c r="S16" s="778"/>
      <c r="T16" s="778"/>
      <c r="U16" s="778"/>
      <c r="V16" s="778"/>
      <c r="W16" s="778"/>
      <c r="X16" s="778"/>
      <c r="Y16" s="778"/>
      <c r="Z16" s="778"/>
    </row>
    <row r="17" ht="11.25" customHeight="1">
      <c r="A17" s="147" t="s">
        <v>51</v>
      </c>
      <c r="B17" s="101" t="s">
        <v>52</v>
      </c>
      <c r="C17" s="147" t="s">
        <v>6061</v>
      </c>
      <c r="D17" s="123" t="s">
        <v>6059</v>
      </c>
      <c r="E17" s="123" t="s">
        <v>6060</v>
      </c>
      <c r="F17" s="554">
        <v>6.67</v>
      </c>
      <c r="G17" s="147" t="s">
        <v>51</v>
      </c>
      <c r="H17" s="778"/>
      <c r="I17" s="778"/>
      <c r="J17" s="778"/>
      <c r="K17" s="778"/>
      <c r="L17" s="778"/>
      <c r="M17" s="778"/>
      <c r="N17" s="778"/>
      <c r="O17" s="778"/>
      <c r="P17" s="778"/>
      <c r="Q17" s="778"/>
      <c r="R17" s="778"/>
      <c r="S17" s="778"/>
      <c r="T17" s="778"/>
      <c r="U17" s="778"/>
      <c r="V17" s="778"/>
      <c r="W17" s="778"/>
      <c r="X17" s="778"/>
      <c r="Y17" s="778"/>
      <c r="Z17" s="778"/>
    </row>
    <row r="18" ht="11.25" customHeight="1">
      <c r="A18" s="147" t="s">
        <v>51</v>
      </c>
      <c r="B18" s="101" t="s">
        <v>52</v>
      </c>
      <c r="C18" s="147" t="s">
        <v>6062</v>
      </c>
      <c r="D18" s="123" t="s">
        <v>6059</v>
      </c>
      <c r="E18" s="123" t="s">
        <v>6063</v>
      </c>
      <c r="F18" s="554">
        <v>2.67</v>
      </c>
      <c r="G18" s="147" t="s">
        <v>51</v>
      </c>
      <c r="H18" s="778"/>
      <c r="I18" s="778"/>
      <c r="J18" s="778"/>
      <c r="K18" s="778"/>
      <c r="L18" s="778"/>
      <c r="M18" s="778"/>
      <c r="N18" s="778"/>
      <c r="O18" s="778"/>
      <c r="P18" s="778"/>
      <c r="Q18" s="778"/>
      <c r="R18" s="778"/>
      <c r="S18" s="778"/>
      <c r="T18" s="778"/>
      <c r="U18" s="778"/>
      <c r="V18" s="778"/>
      <c r="W18" s="778"/>
      <c r="X18" s="778"/>
      <c r="Y18" s="778"/>
      <c r="Z18" s="778"/>
    </row>
    <row r="19" ht="11.25" customHeight="1">
      <c r="A19" s="147" t="s">
        <v>51</v>
      </c>
      <c r="B19" s="101" t="s">
        <v>52</v>
      </c>
      <c r="C19" s="147" t="s">
        <v>6064</v>
      </c>
      <c r="D19" s="123" t="s">
        <v>6059</v>
      </c>
      <c r="E19" s="123" t="s">
        <v>6065</v>
      </c>
      <c r="F19" s="554">
        <v>20.67</v>
      </c>
      <c r="G19" s="147" t="s">
        <v>51</v>
      </c>
      <c r="H19" s="778"/>
      <c r="I19" s="778"/>
      <c r="J19" s="778"/>
      <c r="K19" s="778"/>
      <c r="L19" s="778"/>
      <c r="M19" s="778"/>
      <c r="N19" s="778"/>
      <c r="O19" s="778"/>
      <c r="P19" s="778"/>
      <c r="Q19" s="778"/>
      <c r="R19" s="778"/>
      <c r="S19" s="778"/>
      <c r="T19" s="778"/>
      <c r="U19" s="778"/>
      <c r="V19" s="778"/>
      <c r="W19" s="778"/>
      <c r="X19" s="778"/>
      <c r="Y19" s="778"/>
      <c r="Z19" s="778"/>
    </row>
    <row r="20" ht="11.25" customHeight="1">
      <c r="A20" s="147" t="s">
        <v>51</v>
      </c>
      <c r="B20" s="101" t="s">
        <v>52</v>
      </c>
      <c r="C20" s="147" t="s">
        <v>6066</v>
      </c>
      <c r="D20" s="123" t="s">
        <v>6059</v>
      </c>
      <c r="E20" s="123" t="s">
        <v>6067</v>
      </c>
      <c r="F20" s="554">
        <v>14.67</v>
      </c>
      <c r="G20" s="147" t="s">
        <v>51</v>
      </c>
      <c r="H20" s="778"/>
      <c r="I20" s="778"/>
      <c r="J20" s="778"/>
      <c r="K20" s="778"/>
      <c r="L20" s="778"/>
      <c r="M20" s="778"/>
      <c r="N20" s="778"/>
      <c r="O20" s="778"/>
      <c r="P20" s="778"/>
      <c r="Q20" s="778"/>
      <c r="R20" s="778"/>
      <c r="S20" s="778"/>
      <c r="T20" s="778"/>
      <c r="U20" s="778"/>
      <c r="V20" s="778"/>
      <c r="W20" s="778"/>
      <c r="X20" s="778"/>
      <c r="Y20" s="778"/>
      <c r="Z20" s="778"/>
    </row>
    <row r="21" ht="11.25" customHeight="1">
      <c r="A21" s="147" t="s">
        <v>51</v>
      </c>
      <c r="B21" s="101" t="s">
        <v>52</v>
      </c>
      <c r="C21" s="147" t="s">
        <v>6068</v>
      </c>
      <c r="D21" s="123" t="s">
        <v>6059</v>
      </c>
      <c r="E21" s="123" t="s">
        <v>6069</v>
      </c>
      <c r="F21" s="554">
        <v>22.67</v>
      </c>
      <c r="G21" s="147" t="s">
        <v>51</v>
      </c>
      <c r="H21" s="778"/>
      <c r="I21" s="778"/>
      <c r="J21" s="778"/>
      <c r="K21" s="778"/>
      <c r="L21" s="778"/>
      <c r="M21" s="778"/>
      <c r="N21" s="778"/>
      <c r="O21" s="778"/>
      <c r="P21" s="778"/>
      <c r="Q21" s="778"/>
      <c r="R21" s="778"/>
      <c r="S21" s="778"/>
      <c r="T21" s="778"/>
      <c r="U21" s="778"/>
      <c r="V21" s="778"/>
      <c r="W21" s="778"/>
      <c r="X21" s="778"/>
      <c r="Y21" s="778"/>
      <c r="Z21" s="778"/>
    </row>
    <row r="22" ht="11.25" customHeight="1">
      <c r="A22" s="147" t="s">
        <v>183</v>
      </c>
      <c r="B22" s="101" t="s">
        <v>52</v>
      </c>
      <c r="C22" s="147" t="s">
        <v>6070</v>
      </c>
      <c r="D22" s="779" t="s">
        <v>6059</v>
      </c>
      <c r="E22" s="123" t="s">
        <v>6071</v>
      </c>
      <c r="F22" s="554">
        <v>2.0</v>
      </c>
      <c r="G22" s="147" t="s">
        <v>183</v>
      </c>
      <c r="H22" s="778"/>
      <c r="I22" s="778"/>
      <c r="J22" s="778"/>
      <c r="K22" s="778"/>
      <c r="L22" s="778"/>
      <c r="M22" s="778"/>
      <c r="N22" s="778"/>
      <c r="O22" s="778"/>
      <c r="P22" s="778"/>
      <c r="Q22" s="778"/>
      <c r="R22" s="778"/>
      <c r="S22" s="778"/>
      <c r="T22" s="778"/>
      <c r="U22" s="778"/>
      <c r="V22" s="778"/>
      <c r="W22" s="778"/>
      <c r="X22" s="778"/>
      <c r="Y22" s="778"/>
      <c r="Z22" s="778"/>
    </row>
    <row r="23" ht="11.25" customHeight="1">
      <c r="A23" s="147" t="s">
        <v>183</v>
      </c>
      <c r="B23" s="101" t="s">
        <v>52</v>
      </c>
      <c r="C23" s="147" t="s">
        <v>6072</v>
      </c>
      <c r="D23" s="779" t="s">
        <v>6059</v>
      </c>
      <c r="E23" s="123" t="s">
        <v>6073</v>
      </c>
      <c r="F23" s="554">
        <v>1.0</v>
      </c>
      <c r="G23" s="147" t="s">
        <v>183</v>
      </c>
      <c r="H23" s="778"/>
      <c r="I23" s="778"/>
      <c r="J23" s="778"/>
      <c r="K23" s="778"/>
      <c r="L23" s="778"/>
      <c r="M23" s="778"/>
      <c r="N23" s="778"/>
      <c r="O23" s="778"/>
      <c r="P23" s="778"/>
      <c r="Q23" s="778"/>
      <c r="R23" s="778"/>
      <c r="S23" s="778"/>
      <c r="T23" s="778"/>
      <c r="U23" s="778"/>
      <c r="V23" s="778"/>
      <c r="W23" s="778"/>
      <c r="X23" s="778"/>
      <c r="Y23" s="778"/>
      <c r="Z23" s="778"/>
    </row>
    <row r="24" ht="11.25" customHeight="1">
      <c r="A24" s="147" t="s">
        <v>183</v>
      </c>
      <c r="B24" s="101" t="s">
        <v>52</v>
      </c>
      <c r="C24" s="147" t="s">
        <v>6074</v>
      </c>
      <c r="D24" s="779" t="s">
        <v>6059</v>
      </c>
      <c r="E24" s="123" t="s">
        <v>6075</v>
      </c>
      <c r="F24" s="554">
        <v>18.66</v>
      </c>
      <c r="G24" s="147" t="s">
        <v>183</v>
      </c>
      <c r="H24" s="778"/>
      <c r="I24" s="778"/>
      <c r="J24" s="778"/>
      <c r="K24" s="778"/>
      <c r="L24" s="778"/>
      <c r="M24" s="778"/>
      <c r="N24" s="778"/>
      <c r="O24" s="778"/>
      <c r="P24" s="778"/>
      <c r="Q24" s="778"/>
      <c r="R24" s="778"/>
      <c r="S24" s="778"/>
      <c r="T24" s="778"/>
      <c r="U24" s="778"/>
      <c r="V24" s="778"/>
      <c r="W24" s="778"/>
      <c r="X24" s="778"/>
      <c r="Y24" s="778"/>
      <c r="Z24" s="778"/>
    </row>
    <row r="25" ht="11.25" customHeight="1">
      <c r="A25" s="147" t="s">
        <v>183</v>
      </c>
      <c r="B25" s="101" t="s">
        <v>52</v>
      </c>
      <c r="C25" s="147" t="s">
        <v>6076</v>
      </c>
      <c r="D25" s="779" t="s">
        <v>6059</v>
      </c>
      <c r="E25" s="123" t="s">
        <v>6077</v>
      </c>
      <c r="F25" s="554">
        <v>21.0</v>
      </c>
      <c r="G25" s="147" t="s">
        <v>183</v>
      </c>
      <c r="H25" s="778"/>
      <c r="I25" s="778"/>
      <c r="J25" s="778"/>
      <c r="K25" s="778"/>
      <c r="L25" s="778"/>
      <c r="M25" s="778"/>
      <c r="N25" s="778"/>
      <c r="O25" s="778"/>
      <c r="P25" s="778"/>
      <c r="Q25" s="778"/>
      <c r="R25" s="778"/>
      <c r="S25" s="778"/>
      <c r="T25" s="778"/>
      <c r="U25" s="778"/>
      <c r="V25" s="778"/>
      <c r="W25" s="778"/>
      <c r="X25" s="778"/>
      <c r="Y25" s="778"/>
      <c r="Z25" s="778"/>
    </row>
    <row r="26" ht="11.25" customHeight="1">
      <c r="A26" s="147" t="s">
        <v>183</v>
      </c>
      <c r="B26" s="101" t="s">
        <v>52</v>
      </c>
      <c r="C26" s="147" t="s">
        <v>6078</v>
      </c>
      <c r="D26" s="123" t="s">
        <v>6059</v>
      </c>
      <c r="E26" s="123" t="s">
        <v>6079</v>
      </c>
      <c r="F26" s="554">
        <v>48.0</v>
      </c>
      <c r="G26" s="147" t="s">
        <v>183</v>
      </c>
      <c r="H26" s="778"/>
      <c r="I26" s="778"/>
      <c r="J26" s="778"/>
      <c r="K26" s="778"/>
      <c r="L26" s="778"/>
      <c r="M26" s="778"/>
      <c r="N26" s="778"/>
      <c r="O26" s="778"/>
      <c r="P26" s="778"/>
      <c r="Q26" s="778"/>
      <c r="R26" s="778"/>
      <c r="S26" s="778"/>
      <c r="T26" s="778"/>
      <c r="U26" s="778"/>
      <c r="V26" s="778"/>
      <c r="W26" s="778"/>
      <c r="X26" s="778"/>
      <c r="Y26" s="778"/>
      <c r="Z26" s="778"/>
    </row>
    <row r="27" ht="11.25" customHeight="1">
      <c r="A27" s="147" t="s">
        <v>183</v>
      </c>
      <c r="B27" s="101" t="s">
        <v>52</v>
      </c>
      <c r="C27" s="147" t="s">
        <v>6080</v>
      </c>
      <c r="D27" s="123" t="s">
        <v>6059</v>
      </c>
      <c r="E27" s="123" t="s">
        <v>6081</v>
      </c>
      <c r="F27" s="554">
        <v>12.0</v>
      </c>
      <c r="G27" s="147" t="s">
        <v>183</v>
      </c>
      <c r="H27" s="778"/>
      <c r="I27" s="778"/>
      <c r="J27" s="778"/>
      <c r="K27" s="778"/>
      <c r="L27" s="778"/>
      <c r="M27" s="778"/>
      <c r="N27" s="778"/>
      <c r="O27" s="778"/>
      <c r="P27" s="778"/>
      <c r="Q27" s="778"/>
      <c r="R27" s="778"/>
      <c r="S27" s="778"/>
      <c r="T27" s="778"/>
      <c r="U27" s="778"/>
      <c r="V27" s="778"/>
      <c r="W27" s="778"/>
      <c r="X27" s="778"/>
      <c r="Y27" s="778"/>
      <c r="Z27" s="778"/>
    </row>
    <row r="28" ht="11.25" customHeight="1">
      <c r="A28" s="147" t="s">
        <v>183</v>
      </c>
      <c r="B28" s="101" t="s">
        <v>52</v>
      </c>
      <c r="C28" s="147" t="s">
        <v>6082</v>
      </c>
      <c r="D28" s="123" t="s">
        <v>6059</v>
      </c>
      <c r="E28" s="123" t="s">
        <v>6083</v>
      </c>
      <c r="F28" s="554">
        <v>4.8</v>
      </c>
      <c r="G28" s="549" t="s">
        <v>183</v>
      </c>
      <c r="H28" s="778"/>
      <c r="I28" s="778"/>
      <c r="J28" s="778"/>
      <c r="K28" s="778"/>
      <c r="L28" s="778"/>
      <c r="M28" s="778"/>
      <c r="N28" s="778"/>
      <c r="O28" s="778"/>
      <c r="P28" s="778"/>
      <c r="Q28" s="778"/>
      <c r="R28" s="778"/>
      <c r="S28" s="778"/>
      <c r="T28" s="778"/>
      <c r="U28" s="778"/>
      <c r="V28" s="778"/>
      <c r="W28" s="778"/>
      <c r="X28" s="778"/>
      <c r="Y28" s="778"/>
      <c r="Z28" s="778"/>
    </row>
    <row r="29" ht="11.25" customHeight="1">
      <c r="A29" s="747" t="s">
        <v>56</v>
      </c>
      <c r="B29" s="415" t="s">
        <v>52</v>
      </c>
      <c r="C29" s="747" t="s">
        <v>6084</v>
      </c>
      <c r="D29" s="381" t="s">
        <v>6059</v>
      </c>
      <c r="E29" s="780" t="s">
        <v>6085</v>
      </c>
      <c r="F29" s="382">
        <v>9.33</v>
      </c>
      <c r="G29" s="747" t="s">
        <v>56</v>
      </c>
      <c r="H29" s="778"/>
      <c r="I29" s="778"/>
      <c r="J29" s="778"/>
      <c r="K29" s="778"/>
      <c r="L29" s="778"/>
      <c r="M29" s="778"/>
      <c r="N29" s="778"/>
      <c r="O29" s="778"/>
      <c r="P29" s="778"/>
      <c r="Q29" s="778"/>
      <c r="R29" s="778"/>
      <c r="S29" s="778"/>
      <c r="T29" s="778"/>
      <c r="U29" s="778"/>
      <c r="V29" s="778"/>
      <c r="W29" s="778"/>
      <c r="X29" s="778"/>
      <c r="Y29" s="778"/>
      <c r="Z29" s="778"/>
    </row>
    <row r="30" ht="11.25" customHeight="1">
      <c r="A30" s="747" t="s">
        <v>56</v>
      </c>
      <c r="B30" s="415" t="s">
        <v>52</v>
      </c>
      <c r="C30" s="747" t="s">
        <v>6086</v>
      </c>
      <c r="D30" s="381" t="s">
        <v>6059</v>
      </c>
      <c r="E30" s="780" t="s">
        <v>6085</v>
      </c>
      <c r="F30" s="382">
        <v>9.33</v>
      </c>
      <c r="G30" s="747" t="s">
        <v>56</v>
      </c>
      <c r="H30" s="778"/>
      <c r="I30" s="778"/>
      <c r="J30" s="778"/>
      <c r="K30" s="778"/>
      <c r="L30" s="778"/>
      <c r="M30" s="778"/>
      <c r="N30" s="778"/>
      <c r="O30" s="778"/>
      <c r="P30" s="778"/>
      <c r="Q30" s="778"/>
      <c r="R30" s="778"/>
      <c r="S30" s="778"/>
      <c r="T30" s="778"/>
      <c r="U30" s="778"/>
      <c r="V30" s="778"/>
      <c r="W30" s="778"/>
      <c r="X30" s="778"/>
      <c r="Y30" s="778"/>
      <c r="Z30" s="778"/>
    </row>
    <row r="31" ht="11.25" customHeight="1">
      <c r="A31" s="747" t="s">
        <v>56</v>
      </c>
      <c r="B31" s="415" t="s">
        <v>52</v>
      </c>
      <c r="C31" s="747" t="s">
        <v>6087</v>
      </c>
      <c r="D31" s="381" t="s">
        <v>6059</v>
      </c>
      <c r="E31" s="780" t="s">
        <v>6088</v>
      </c>
      <c r="F31" s="382">
        <v>2.33</v>
      </c>
      <c r="G31" s="747" t="s">
        <v>56</v>
      </c>
      <c r="H31" s="778"/>
      <c r="I31" s="778"/>
      <c r="J31" s="778"/>
      <c r="K31" s="778"/>
      <c r="L31" s="778"/>
      <c r="M31" s="778"/>
      <c r="N31" s="778"/>
      <c r="O31" s="778"/>
      <c r="P31" s="778"/>
      <c r="Q31" s="778"/>
      <c r="R31" s="778"/>
      <c r="S31" s="778"/>
      <c r="T31" s="778"/>
      <c r="U31" s="778"/>
      <c r="V31" s="778"/>
      <c r="W31" s="778"/>
      <c r="X31" s="778"/>
      <c r="Y31" s="778"/>
      <c r="Z31" s="778"/>
    </row>
    <row r="32" ht="11.25" customHeight="1">
      <c r="A32" s="747" t="s">
        <v>56</v>
      </c>
      <c r="B32" s="415" t="s">
        <v>52</v>
      </c>
      <c r="C32" s="747" t="s">
        <v>6089</v>
      </c>
      <c r="D32" s="381" t="s">
        <v>6059</v>
      </c>
      <c r="E32" s="780" t="s">
        <v>6090</v>
      </c>
      <c r="F32" s="382">
        <v>0.93</v>
      </c>
      <c r="G32" s="747" t="s">
        <v>56</v>
      </c>
      <c r="H32" s="778"/>
      <c r="I32" s="778"/>
      <c r="J32" s="778"/>
      <c r="K32" s="778"/>
      <c r="L32" s="778"/>
      <c r="M32" s="778"/>
      <c r="N32" s="778"/>
      <c r="O32" s="778"/>
      <c r="P32" s="778"/>
      <c r="Q32" s="778"/>
      <c r="R32" s="778"/>
      <c r="S32" s="778"/>
      <c r="T32" s="778"/>
      <c r="U32" s="778"/>
      <c r="V32" s="778"/>
      <c r="W32" s="778"/>
      <c r="X32" s="778"/>
      <c r="Y32" s="778"/>
      <c r="Z32" s="778"/>
    </row>
    <row r="33" ht="11.25" customHeight="1">
      <c r="A33" s="747" t="s">
        <v>56</v>
      </c>
      <c r="B33" s="415" t="s">
        <v>52</v>
      </c>
      <c r="C33" s="747" t="s">
        <v>6091</v>
      </c>
      <c r="D33" s="381" t="s">
        <v>6059</v>
      </c>
      <c r="E33" s="780" t="s">
        <v>6092</v>
      </c>
      <c r="F33" s="382">
        <v>7.33</v>
      </c>
      <c r="G33" s="747" t="s">
        <v>56</v>
      </c>
      <c r="H33" s="778"/>
      <c r="I33" s="778"/>
      <c r="J33" s="778"/>
      <c r="K33" s="778"/>
      <c r="L33" s="778"/>
      <c r="M33" s="778"/>
      <c r="N33" s="778"/>
      <c r="O33" s="778"/>
      <c r="P33" s="778"/>
      <c r="Q33" s="778"/>
      <c r="R33" s="778"/>
      <c r="S33" s="778"/>
      <c r="T33" s="778"/>
      <c r="U33" s="778"/>
      <c r="V33" s="778"/>
      <c r="W33" s="778"/>
      <c r="X33" s="778"/>
      <c r="Y33" s="778"/>
      <c r="Z33" s="778"/>
    </row>
    <row r="34" ht="11.25" customHeight="1">
      <c r="A34" s="747" t="s">
        <v>56</v>
      </c>
      <c r="B34" s="415" t="s">
        <v>52</v>
      </c>
      <c r="C34" s="747" t="s">
        <v>6093</v>
      </c>
      <c r="D34" s="381" t="s">
        <v>6059</v>
      </c>
      <c r="E34" s="780" t="s">
        <v>6092</v>
      </c>
      <c r="F34" s="382">
        <v>7.33</v>
      </c>
      <c r="G34" s="747" t="s">
        <v>56</v>
      </c>
      <c r="H34" s="778"/>
      <c r="I34" s="778"/>
      <c r="J34" s="778"/>
      <c r="K34" s="778"/>
      <c r="L34" s="778"/>
      <c r="M34" s="778"/>
      <c r="N34" s="778"/>
      <c r="O34" s="778"/>
      <c r="P34" s="778"/>
      <c r="Q34" s="778"/>
      <c r="R34" s="778"/>
      <c r="S34" s="778"/>
      <c r="T34" s="778"/>
      <c r="U34" s="778"/>
      <c r="V34" s="778"/>
      <c r="W34" s="778"/>
      <c r="X34" s="778"/>
      <c r="Y34" s="778"/>
      <c r="Z34" s="778"/>
    </row>
    <row r="35" ht="11.25" customHeight="1">
      <c r="A35" s="747" t="s">
        <v>56</v>
      </c>
      <c r="B35" s="415" t="s">
        <v>52</v>
      </c>
      <c r="C35" s="747" t="s">
        <v>6094</v>
      </c>
      <c r="D35" s="381" t="s">
        <v>6059</v>
      </c>
      <c r="E35" s="780" t="s">
        <v>6095</v>
      </c>
      <c r="F35" s="382">
        <v>1.83</v>
      </c>
      <c r="G35" s="747" t="s">
        <v>56</v>
      </c>
      <c r="H35" s="778"/>
      <c r="I35" s="778"/>
      <c r="J35" s="778"/>
      <c r="K35" s="778"/>
      <c r="L35" s="778"/>
      <c r="M35" s="778"/>
      <c r="N35" s="778"/>
      <c r="O35" s="778"/>
      <c r="P35" s="778"/>
      <c r="Q35" s="778"/>
      <c r="R35" s="778"/>
      <c r="S35" s="778"/>
      <c r="T35" s="778"/>
      <c r="U35" s="778"/>
      <c r="V35" s="778"/>
      <c r="W35" s="778"/>
      <c r="X35" s="778"/>
      <c r="Y35" s="778"/>
      <c r="Z35" s="778"/>
    </row>
    <row r="36" ht="11.25" customHeight="1">
      <c r="A36" s="747" t="s">
        <v>56</v>
      </c>
      <c r="B36" s="415" t="s">
        <v>52</v>
      </c>
      <c r="C36" s="747" t="s">
        <v>6064</v>
      </c>
      <c r="D36" s="381" t="s">
        <v>6096</v>
      </c>
      <c r="E36" s="781" t="s">
        <v>6097</v>
      </c>
      <c r="F36" s="382">
        <v>10.66</v>
      </c>
      <c r="G36" s="747" t="s">
        <v>56</v>
      </c>
      <c r="H36" s="778"/>
      <c r="I36" s="778"/>
      <c r="J36" s="778"/>
      <c r="K36" s="778"/>
      <c r="L36" s="778"/>
      <c r="M36" s="778"/>
      <c r="N36" s="778"/>
      <c r="O36" s="778"/>
      <c r="P36" s="778"/>
      <c r="Q36" s="778"/>
      <c r="R36" s="778"/>
      <c r="S36" s="778"/>
      <c r="T36" s="778"/>
      <c r="U36" s="778"/>
      <c r="V36" s="778"/>
      <c r="W36" s="778"/>
      <c r="X36" s="778"/>
      <c r="Y36" s="778"/>
      <c r="Z36" s="778"/>
    </row>
    <row r="37" ht="11.25" customHeight="1">
      <c r="A37" s="747" t="s">
        <v>56</v>
      </c>
      <c r="B37" s="415" t="s">
        <v>52</v>
      </c>
      <c r="C37" s="747" t="s">
        <v>6066</v>
      </c>
      <c r="D37" s="381" t="s">
        <v>6098</v>
      </c>
      <c r="E37" s="381" t="s">
        <v>6099</v>
      </c>
      <c r="F37" s="382">
        <v>4.0</v>
      </c>
      <c r="G37" s="782" t="s">
        <v>56</v>
      </c>
      <c r="H37" s="778"/>
      <c r="I37" s="778"/>
      <c r="J37" s="778"/>
      <c r="K37" s="778"/>
      <c r="L37" s="778"/>
      <c r="M37" s="778"/>
      <c r="N37" s="778"/>
      <c r="O37" s="778"/>
      <c r="P37" s="778"/>
      <c r="Q37" s="778"/>
      <c r="R37" s="778"/>
      <c r="S37" s="778"/>
      <c r="T37" s="778"/>
      <c r="U37" s="778"/>
      <c r="V37" s="778"/>
      <c r="W37" s="778"/>
      <c r="X37" s="778"/>
      <c r="Y37" s="778"/>
      <c r="Z37" s="778"/>
    </row>
    <row r="38" ht="11.25" customHeight="1">
      <c r="A38" s="747" t="s">
        <v>57</v>
      </c>
      <c r="B38" s="415" t="s">
        <v>52</v>
      </c>
      <c r="C38" s="747" t="s">
        <v>6100</v>
      </c>
      <c r="D38" s="381" t="s">
        <v>6101</v>
      </c>
      <c r="E38" s="781" t="s">
        <v>6102</v>
      </c>
      <c r="F38" s="783">
        <v>85.67</v>
      </c>
      <c r="G38" s="747" t="s">
        <v>57</v>
      </c>
      <c r="H38" s="778"/>
      <c r="I38" s="778"/>
      <c r="J38" s="778"/>
      <c r="K38" s="778"/>
      <c r="L38" s="778"/>
      <c r="M38" s="778"/>
      <c r="N38" s="778"/>
      <c r="O38" s="778"/>
      <c r="P38" s="778"/>
      <c r="Q38" s="778"/>
      <c r="R38" s="778"/>
      <c r="S38" s="778"/>
      <c r="T38" s="778"/>
      <c r="U38" s="778"/>
      <c r="V38" s="778"/>
      <c r="W38" s="778"/>
      <c r="X38" s="778"/>
      <c r="Y38" s="778"/>
      <c r="Z38" s="778"/>
    </row>
    <row r="39" ht="11.25" customHeight="1">
      <c r="A39" s="747" t="s">
        <v>57</v>
      </c>
      <c r="B39" s="415" t="s">
        <v>52</v>
      </c>
      <c r="C39" s="747" t="s">
        <v>6103</v>
      </c>
      <c r="D39" s="382" t="s">
        <v>6101</v>
      </c>
      <c r="E39" s="381" t="s">
        <v>6104</v>
      </c>
      <c r="F39" s="382">
        <v>12.66</v>
      </c>
      <c r="G39" s="747" t="s">
        <v>57</v>
      </c>
      <c r="H39" s="778"/>
      <c r="I39" s="778"/>
      <c r="J39" s="778"/>
      <c r="K39" s="778"/>
      <c r="L39" s="778"/>
      <c r="M39" s="778"/>
      <c r="N39" s="778"/>
      <c r="O39" s="778"/>
      <c r="P39" s="778"/>
      <c r="Q39" s="778"/>
      <c r="R39" s="778"/>
      <c r="S39" s="778"/>
      <c r="T39" s="778"/>
      <c r="U39" s="778"/>
      <c r="V39" s="778"/>
      <c r="W39" s="778"/>
      <c r="X39" s="778"/>
      <c r="Y39" s="778"/>
      <c r="Z39" s="778"/>
    </row>
    <row r="40" ht="11.25" customHeight="1">
      <c r="A40" s="747" t="s">
        <v>57</v>
      </c>
      <c r="B40" s="415" t="s">
        <v>52</v>
      </c>
      <c r="C40" s="747" t="s">
        <v>6105</v>
      </c>
      <c r="D40" s="381" t="s">
        <v>6101</v>
      </c>
      <c r="E40" s="381" t="s">
        <v>6106</v>
      </c>
      <c r="F40" s="382">
        <v>12.66</v>
      </c>
      <c r="G40" s="747" t="s">
        <v>57</v>
      </c>
      <c r="H40" s="778"/>
      <c r="I40" s="778"/>
      <c r="J40" s="778"/>
      <c r="K40" s="778"/>
      <c r="L40" s="778"/>
      <c r="M40" s="778"/>
      <c r="N40" s="778"/>
      <c r="O40" s="778"/>
      <c r="P40" s="778"/>
      <c r="Q40" s="778"/>
      <c r="R40" s="778"/>
      <c r="S40" s="778"/>
      <c r="T40" s="778"/>
      <c r="U40" s="778"/>
      <c r="V40" s="778"/>
      <c r="W40" s="778"/>
      <c r="X40" s="778"/>
      <c r="Y40" s="778"/>
      <c r="Z40" s="778"/>
    </row>
    <row r="41" ht="11.25" customHeight="1">
      <c r="A41" s="747" t="s">
        <v>58</v>
      </c>
      <c r="B41" s="415" t="s">
        <v>52</v>
      </c>
      <c r="C41" s="747" t="s">
        <v>6058</v>
      </c>
      <c r="D41" s="381" t="s">
        <v>6059</v>
      </c>
      <c r="E41" s="381" t="s">
        <v>6107</v>
      </c>
      <c r="F41" s="382">
        <v>27.67</v>
      </c>
      <c r="G41" s="747" t="s">
        <v>58</v>
      </c>
      <c r="H41" s="778"/>
      <c r="I41" s="778"/>
      <c r="J41" s="778"/>
      <c r="K41" s="778"/>
      <c r="L41" s="778"/>
      <c r="M41" s="778"/>
      <c r="N41" s="778"/>
      <c r="O41" s="778"/>
      <c r="P41" s="778"/>
      <c r="Q41" s="778"/>
      <c r="R41" s="778"/>
      <c r="S41" s="778"/>
      <c r="T41" s="778"/>
      <c r="U41" s="778"/>
      <c r="V41" s="778"/>
      <c r="W41" s="778"/>
      <c r="X41" s="778"/>
      <c r="Y41" s="778"/>
      <c r="Z41" s="778"/>
    </row>
    <row r="42" ht="11.25" customHeight="1">
      <c r="A42" s="747" t="s">
        <v>58</v>
      </c>
      <c r="B42" s="415" t="s">
        <v>52</v>
      </c>
      <c r="C42" s="747" t="s">
        <v>6061</v>
      </c>
      <c r="D42" s="381" t="s">
        <v>6059</v>
      </c>
      <c r="E42" s="381" t="s">
        <v>6108</v>
      </c>
      <c r="F42" s="382">
        <v>6.92</v>
      </c>
      <c r="G42" s="747" t="s">
        <v>58</v>
      </c>
      <c r="H42" s="778"/>
      <c r="I42" s="778"/>
      <c r="J42" s="778"/>
      <c r="K42" s="778"/>
      <c r="L42" s="778"/>
      <c r="M42" s="778"/>
      <c r="N42" s="778"/>
      <c r="O42" s="778"/>
      <c r="P42" s="778"/>
      <c r="Q42" s="778"/>
      <c r="R42" s="778"/>
      <c r="S42" s="778"/>
      <c r="T42" s="778"/>
      <c r="U42" s="778"/>
      <c r="V42" s="778"/>
      <c r="W42" s="778"/>
      <c r="X42" s="778"/>
      <c r="Y42" s="778"/>
      <c r="Z42" s="778"/>
    </row>
    <row r="43" ht="11.25" customHeight="1">
      <c r="A43" s="747" t="s">
        <v>58</v>
      </c>
      <c r="B43" s="415" t="s">
        <v>52</v>
      </c>
      <c r="C43" s="747" t="s">
        <v>6062</v>
      </c>
      <c r="D43" s="381" t="s">
        <v>6059</v>
      </c>
      <c r="E43" s="381" t="s">
        <v>6109</v>
      </c>
      <c r="F43" s="382">
        <v>2.77</v>
      </c>
      <c r="G43" s="747" t="s">
        <v>58</v>
      </c>
      <c r="H43" s="778"/>
      <c r="I43" s="778"/>
      <c r="J43" s="778"/>
      <c r="K43" s="778"/>
      <c r="L43" s="778"/>
      <c r="M43" s="778"/>
      <c r="N43" s="778"/>
      <c r="O43" s="778"/>
      <c r="P43" s="778"/>
      <c r="Q43" s="778"/>
      <c r="R43" s="778"/>
      <c r="S43" s="778"/>
      <c r="T43" s="778"/>
      <c r="U43" s="778"/>
      <c r="V43" s="778"/>
      <c r="W43" s="778"/>
      <c r="X43" s="778"/>
      <c r="Y43" s="778"/>
      <c r="Z43" s="778"/>
    </row>
    <row r="44" ht="11.25" customHeight="1">
      <c r="A44" s="747" t="s">
        <v>59</v>
      </c>
      <c r="B44" s="415" t="s">
        <v>52</v>
      </c>
      <c r="C44" s="747" t="s">
        <v>6110</v>
      </c>
      <c r="D44" s="381" t="s">
        <v>6059</v>
      </c>
      <c r="E44" s="381" t="s">
        <v>6111</v>
      </c>
      <c r="F44" s="382">
        <v>20.66</v>
      </c>
      <c r="G44" s="747" t="s">
        <v>59</v>
      </c>
      <c r="H44" s="778"/>
      <c r="I44" s="778"/>
      <c r="J44" s="778"/>
      <c r="K44" s="778"/>
      <c r="L44" s="778"/>
      <c r="M44" s="778"/>
      <c r="N44" s="778"/>
      <c r="O44" s="778"/>
      <c r="P44" s="778"/>
      <c r="Q44" s="778"/>
      <c r="R44" s="778"/>
      <c r="S44" s="778"/>
      <c r="T44" s="778"/>
      <c r="U44" s="778"/>
      <c r="V44" s="778"/>
      <c r="W44" s="778"/>
      <c r="X44" s="778"/>
      <c r="Y44" s="778"/>
      <c r="Z44" s="778"/>
    </row>
    <row r="45" ht="11.25" customHeight="1">
      <c r="A45" s="747" t="s">
        <v>5988</v>
      </c>
      <c r="B45" s="415" t="s">
        <v>52</v>
      </c>
      <c r="C45" s="747" t="s">
        <v>6112</v>
      </c>
      <c r="D45" s="381" t="s">
        <v>6059</v>
      </c>
      <c r="E45" s="381" t="s">
        <v>6113</v>
      </c>
      <c r="F45" s="382">
        <v>82.0</v>
      </c>
      <c r="G45" s="747" t="s">
        <v>59</v>
      </c>
      <c r="H45" s="778"/>
      <c r="I45" s="778"/>
      <c r="J45" s="778"/>
      <c r="K45" s="778"/>
      <c r="L45" s="778"/>
      <c r="M45" s="778"/>
      <c r="N45" s="778"/>
      <c r="O45" s="778"/>
      <c r="P45" s="778"/>
      <c r="Q45" s="778"/>
      <c r="R45" s="778"/>
      <c r="S45" s="778"/>
      <c r="T45" s="778"/>
      <c r="U45" s="778"/>
      <c r="V45" s="778"/>
      <c r="W45" s="778"/>
      <c r="X45" s="778"/>
      <c r="Y45" s="778"/>
      <c r="Z45" s="778"/>
    </row>
    <row r="46" ht="11.25" customHeight="1">
      <c r="A46" s="747" t="s">
        <v>5988</v>
      </c>
      <c r="B46" s="415" t="s">
        <v>52</v>
      </c>
      <c r="C46" s="747" t="s">
        <v>6114</v>
      </c>
      <c r="D46" s="381" t="s">
        <v>6059</v>
      </c>
      <c r="E46" s="381" t="s">
        <v>6115</v>
      </c>
      <c r="F46" s="382">
        <v>20.5</v>
      </c>
      <c r="G46" s="747" t="s">
        <v>59</v>
      </c>
      <c r="H46" s="778"/>
      <c r="I46" s="778"/>
      <c r="J46" s="778"/>
      <c r="K46" s="778"/>
      <c r="L46" s="778"/>
      <c r="M46" s="778"/>
      <c r="N46" s="778"/>
      <c r="O46" s="778"/>
      <c r="P46" s="778"/>
      <c r="Q46" s="778"/>
      <c r="R46" s="778"/>
      <c r="S46" s="778"/>
      <c r="T46" s="778"/>
      <c r="U46" s="778"/>
      <c r="V46" s="778"/>
      <c r="W46" s="778"/>
      <c r="X46" s="778"/>
      <c r="Y46" s="778"/>
      <c r="Z46" s="778"/>
    </row>
    <row r="47" ht="11.25" customHeight="1">
      <c r="A47" s="747" t="s">
        <v>5988</v>
      </c>
      <c r="B47" s="415" t="s">
        <v>52</v>
      </c>
      <c r="C47" s="747" t="s">
        <v>6116</v>
      </c>
      <c r="D47" s="381" t="s">
        <v>6059</v>
      </c>
      <c r="E47" s="381" t="s">
        <v>6117</v>
      </c>
      <c r="F47" s="382">
        <v>14.66</v>
      </c>
      <c r="G47" s="747" t="s">
        <v>59</v>
      </c>
      <c r="H47" s="778"/>
      <c r="I47" s="778"/>
      <c r="J47" s="778"/>
      <c r="K47" s="778"/>
      <c r="L47" s="778"/>
      <c r="M47" s="778"/>
      <c r="N47" s="778"/>
      <c r="O47" s="778"/>
      <c r="P47" s="778"/>
      <c r="Q47" s="778"/>
      <c r="R47" s="778"/>
      <c r="S47" s="778"/>
      <c r="T47" s="778"/>
      <c r="U47" s="778"/>
      <c r="V47" s="778"/>
      <c r="W47" s="778"/>
      <c r="X47" s="778"/>
      <c r="Y47" s="778"/>
      <c r="Z47" s="778"/>
    </row>
    <row r="48" ht="11.25" customHeight="1">
      <c r="A48" s="747" t="s">
        <v>5988</v>
      </c>
      <c r="B48" s="415" t="s">
        <v>52</v>
      </c>
      <c r="C48" s="747" t="s">
        <v>6118</v>
      </c>
      <c r="D48" s="381" t="s">
        <v>6059</v>
      </c>
      <c r="E48" s="381" t="s">
        <v>6119</v>
      </c>
      <c r="F48" s="382">
        <v>8.2</v>
      </c>
      <c r="G48" s="747" t="s">
        <v>59</v>
      </c>
      <c r="H48" s="778"/>
      <c r="I48" s="778"/>
      <c r="J48" s="778"/>
      <c r="K48" s="778"/>
      <c r="L48" s="778"/>
      <c r="M48" s="778"/>
      <c r="N48" s="778"/>
      <c r="O48" s="778"/>
      <c r="P48" s="778"/>
      <c r="Q48" s="778"/>
      <c r="R48" s="778"/>
      <c r="S48" s="778"/>
      <c r="T48" s="778"/>
      <c r="U48" s="778"/>
      <c r="V48" s="778"/>
      <c r="W48" s="778"/>
      <c r="X48" s="778"/>
      <c r="Y48" s="778"/>
      <c r="Z48" s="778"/>
    </row>
    <row r="49" ht="11.25" customHeight="1">
      <c r="A49" s="747" t="s">
        <v>5988</v>
      </c>
      <c r="B49" s="415" t="s">
        <v>52</v>
      </c>
      <c r="C49" s="747" t="s">
        <v>6120</v>
      </c>
      <c r="D49" s="381" t="s">
        <v>6059</v>
      </c>
      <c r="E49" s="381" t="s">
        <v>6121</v>
      </c>
      <c r="F49" s="382">
        <v>102.0</v>
      </c>
      <c r="G49" s="747" t="s">
        <v>59</v>
      </c>
      <c r="H49" s="778"/>
      <c r="I49" s="778"/>
      <c r="J49" s="778"/>
      <c r="K49" s="778"/>
      <c r="L49" s="778"/>
      <c r="M49" s="778"/>
      <c r="N49" s="778"/>
      <c r="O49" s="778"/>
      <c r="P49" s="778"/>
      <c r="Q49" s="778"/>
      <c r="R49" s="778"/>
      <c r="S49" s="778"/>
      <c r="T49" s="778"/>
      <c r="U49" s="778"/>
      <c r="V49" s="778"/>
      <c r="W49" s="778"/>
      <c r="X49" s="778"/>
      <c r="Y49" s="778"/>
      <c r="Z49" s="778"/>
    </row>
    <row r="50" ht="11.25" customHeight="1">
      <c r="A50" s="747" t="s">
        <v>3986</v>
      </c>
      <c r="B50" s="415" t="s">
        <v>52</v>
      </c>
      <c r="C50" s="747" t="s">
        <v>6122</v>
      </c>
      <c r="D50" s="381" t="s">
        <v>6059</v>
      </c>
      <c r="E50" s="381" t="s">
        <v>6123</v>
      </c>
      <c r="F50" s="382">
        <v>99.0</v>
      </c>
      <c r="G50" s="747" t="s">
        <v>3986</v>
      </c>
      <c r="H50" s="778"/>
      <c r="I50" s="778"/>
      <c r="J50" s="778"/>
      <c r="K50" s="778"/>
      <c r="L50" s="778"/>
      <c r="M50" s="778"/>
      <c r="N50" s="778"/>
      <c r="O50" s="778"/>
      <c r="P50" s="778"/>
      <c r="Q50" s="778"/>
      <c r="R50" s="778"/>
      <c r="S50" s="778"/>
      <c r="T50" s="778"/>
      <c r="U50" s="778"/>
      <c r="V50" s="778"/>
      <c r="W50" s="778"/>
      <c r="X50" s="778"/>
      <c r="Y50" s="778"/>
      <c r="Z50" s="778"/>
    </row>
    <row r="51" ht="11.25" customHeight="1">
      <c r="A51" s="747" t="s">
        <v>3986</v>
      </c>
      <c r="B51" s="415" t="s">
        <v>52</v>
      </c>
      <c r="C51" s="747" t="s">
        <v>6124</v>
      </c>
      <c r="D51" s="381" t="s">
        <v>6059</v>
      </c>
      <c r="E51" s="381" t="s">
        <v>6125</v>
      </c>
      <c r="F51" s="382">
        <v>21.0</v>
      </c>
      <c r="G51" s="747" t="s">
        <v>3986</v>
      </c>
      <c r="H51" s="778"/>
      <c r="I51" s="778"/>
      <c r="J51" s="778"/>
      <c r="K51" s="778"/>
      <c r="L51" s="778"/>
      <c r="M51" s="778"/>
      <c r="N51" s="778"/>
      <c r="O51" s="778"/>
      <c r="P51" s="778"/>
      <c r="Q51" s="778"/>
      <c r="R51" s="778"/>
      <c r="S51" s="778"/>
      <c r="T51" s="778"/>
      <c r="U51" s="778"/>
      <c r="V51" s="778"/>
      <c r="W51" s="778"/>
      <c r="X51" s="778"/>
      <c r="Y51" s="778"/>
      <c r="Z51" s="778"/>
    </row>
    <row r="52" ht="11.25" customHeight="1">
      <c r="A52" s="747" t="s">
        <v>3986</v>
      </c>
      <c r="B52" s="415" t="s">
        <v>52</v>
      </c>
      <c r="C52" s="747" t="s">
        <v>6126</v>
      </c>
      <c r="D52" s="381" t="s">
        <v>6059</v>
      </c>
      <c r="E52" s="381" t="s">
        <v>6127</v>
      </c>
      <c r="F52" s="382">
        <v>21.0</v>
      </c>
      <c r="G52" s="747" t="s">
        <v>3986</v>
      </c>
      <c r="H52" s="778"/>
      <c r="I52" s="778"/>
      <c r="J52" s="778"/>
      <c r="K52" s="778"/>
      <c r="L52" s="778"/>
      <c r="M52" s="778"/>
      <c r="N52" s="778"/>
      <c r="O52" s="778"/>
      <c r="P52" s="778"/>
      <c r="Q52" s="778"/>
      <c r="R52" s="778"/>
      <c r="S52" s="778"/>
      <c r="T52" s="778"/>
      <c r="U52" s="778"/>
      <c r="V52" s="778"/>
      <c r="W52" s="778"/>
      <c r="X52" s="778"/>
      <c r="Y52" s="778"/>
      <c r="Z52" s="778"/>
    </row>
    <row r="53" ht="11.25" customHeight="1">
      <c r="A53" s="747" t="s">
        <v>3986</v>
      </c>
      <c r="B53" s="415" t="s">
        <v>52</v>
      </c>
      <c r="C53" s="747" t="s">
        <v>6128</v>
      </c>
      <c r="D53" s="381" t="s">
        <v>6059</v>
      </c>
      <c r="E53" s="381" t="s">
        <v>6129</v>
      </c>
      <c r="F53" s="382">
        <v>25.0</v>
      </c>
      <c r="G53" s="747" t="s">
        <v>3986</v>
      </c>
      <c r="H53" s="778"/>
      <c r="I53" s="778"/>
      <c r="J53" s="778"/>
      <c r="K53" s="778"/>
      <c r="L53" s="778"/>
      <c r="M53" s="778"/>
      <c r="N53" s="778"/>
      <c r="O53" s="778"/>
      <c r="P53" s="778"/>
      <c r="Q53" s="778"/>
      <c r="R53" s="778"/>
      <c r="S53" s="778"/>
      <c r="T53" s="778"/>
      <c r="U53" s="778"/>
      <c r="V53" s="778"/>
      <c r="W53" s="778"/>
      <c r="X53" s="778"/>
      <c r="Y53" s="778"/>
      <c r="Z53" s="778"/>
    </row>
    <row r="54" ht="11.25" customHeight="1">
      <c r="A54" s="747" t="s">
        <v>6130</v>
      </c>
      <c r="B54" s="415" t="s">
        <v>52</v>
      </c>
      <c r="C54" s="747" t="s">
        <v>6131</v>
      </c>
      <c r="D54" s="381" t="s">
        <v>6101</v>
      </c>
      <c r="E54" s="381" t="s">
        <v>6132</v>
      </c>
      <c r="F54" s="382">
        <v>12.66</v>
      </c>
      <c r="G54" s="747" t="s">
        <v>6130</v>
      </c>
      <c r="H54" s="778"/>
      <c r="I54" s="778"/>
      <c r="J54" s="778"/>
      <c r="K54" s="778"/>
      <c r="L54" s="778"/>
      <c r="M54" s="778"/>
      <c r="N54" s="778"/>
      <c r="O54" s="778"/>
      <c r="P54" s="778"/>
      <c r="Q54" s="778"/>
      <c r="R54" s="778"/>
      <c r="S54" s="778"/>
      <c r="T54" s="778"/>
      <c r="U54" s="778"/>
      <c r="V54" s="778"/>
      <c r="W54" s="778"/>
      <c r="X54" s="778"/>
      <c r="Y54" s="778"/>
      <c r="Z54" s="778"/>
    </row>
    <row r="55" ht="11.25" customHeight="1">
      <c r="A55" s="747" t="s">
        <v>6130</v>
      </c>
      <c r="B55" s="415" t="s">
        <v>52</v>
      </c>
      <c r="C55" s="747" t="s">
        <v>6133</v>
      </c>
      <c r="D55" s="381" t="s">
        <v>6101</v>
      </c>
      <c r="E55" s="381" t="s">
        <v>6134</v>
      </c>
      <c r="F55" s="382">
        <v>37.66</v>
      </c>
      <c r="G55" s="747" t="s">
        <v>6130</v>
      </c>
      <c r="H55" s="778"/>
      <c r="I55" s="778"/>
      <c r="J55" s="778"/>
      <c r="K55" s="778"/>
      <c r="L55" s="778"/>
      <c r="M55" s="778"/>
      <c r="N55" s="778"/>
      <c r="O55" s="778"/>
      <c r="P55" s="778"/>
      <c r="Q55" s="778"/>
      <c r="R55" s="778"/>
      <c r="S55" s="778"/>
      <c r="T55" s="778"/>
      <c r="U55" s="778"/>
      <c r="V55" s="778"/>
      <c r="W55" s="778"/>
      <c r="X55" s="778"/>
      <c r="Y55" s="778"/>
      <c r="Z55" s="778"/>
    </row>
    <row r="56" ht="11.25" customHeight="1">
      <c r="A56" s="747" t="s">
        <v>6130</v>
      </c>
      <c r="B56" s="415" t="s">
        <v>52</v>
      </c>
      <c r="C56" s="747" t="s">
        <v>6135</v>
      </c>
      <c r="D56" s="381" t="s">
        <v>6101</v>
      </c>
      <c r="E56" s="381" t="s">
        <v>6136</v>
      </c>
      <c r="F56" s="382">
        <v>33.33</v>
      </c>
      <c r="G56" s="747" t="s">
        <v>6130</v>
      </c>
      <c r="H56" s="778"/>
      <c r="I56" s="778"/>
      <c r="J56" s="778"/>
      <c r="K56" s="778"/>
      <c r="L56" s="778"/>
      <c r="M56" s="778"/>
      <c r="N56" s="778"/>
      <c r="O56" s="778"/>
      <c r="P56" s="778"/>
      <c r="Q56" s="778"/>
      <c r="R56" s="778"/>
      <c r="S56" s="778"/>
      <c r="T56" s="778"/>
      <c r="U56" s="778"/>
      <c r="V56" s="778"/>
      <c r="W56" s="778"/>
      <c r="X56" s="778"/>
      <c r="Y56" s="778"/>
      <c r="Z56" s="778"/>
    </row>
    <row r="57" ht="11.25" customHeight="1">
      <c r="A57" s="747" t="s">
        <v>6130</v>
      </c>
      <c r="B57" s="415" t="s">
        <v>52</v>
      </c>
      <c r="C57" s="747" t="s">
        <v>6137</v>
      </c>
      <c r="D57" s="381" t="s">
        <v>6101</v>
      </c>
      <c r="E57" s="381" t="s">
        <v>6138</v>
      </c>
      <c r="F57" s="382">
        <v>9.41</v>
      </c>
      <c r="G57" s="747" t="s">
        <v>6130</v>
      </c>
      <c r="H57" s="778"/>
      <c r="I57" s="778"/>
      <c r="J57" s="778"/>
      <c r="K57" s="778"/>
      <c r="L57" s="778"/>
      <c r="M57" s="778"/>
      <c r="N57" s="778"/>
      <c r="O57" s="778"/>
      <c r="P57" s="778"/>
      <c r="Q57" s="778"/>
      <c r="R57" s="778"/>
      <c r="S57" s="778"/>
      <c r="T57" s="778"/>
      <c r="U57" s="778"/>
      <c r="V57" s="778"/>
      <c r="W57" s="778"/>
      <c r="X57" s="778"/>
      <c r="Y57" s="778"/>
      <c r="Z57" s="778"/>
    </row>
    <row r="58" ht="11.25" customHeight="1">
      <c r="A58" s="747" t="s">
        <v>6130</v>
      </c>
      <c r="B58" s="415" t="s">
        <v>52</v>
      </c>
      <c r="C58" s="747" t="s">
        <v>6139</v>
      </c>
      <c r="D58" s="381" t="s">
        <v>6101</v>
      </c>
      <c r="E58" s="381" t="s">
        <v>6140</v>
      </c>
      <c r="F58" s="382">
        <v>3.76</v>
      </c>
      <c r="G58" s="747" t="s">
        <v>6130</v>
      </c>
      <c r="H58" s="778"/>
      <c r="I58" s="778"/>
      <c r="J58" s="778"/>
      <c r="K58" s="778"/>
      <c r="L58" s="778"/>
      <c r="M58" s="778"/>
      <c r="N58" s="778"/>
      <c r="O58" s="778"/>
      <c r="P58" s="778"/>
      <c r="Q58" s="778"/>
      <c r="R58" s="778"/>
      <c r="S58" s="778"/>
      <c r="T58" s="778"/>
      <c r="U58" s="778"/>
      <c r="V58" s="778"/>
      <c r="W58" s="778"/>
      <c r="X58" s="778"/>
      <c r="Y58" s="778"/>
      <c r="Z58" s="778"/>
    </row>
    <row r="59" ht="11.25" customHeight="1">
      <c r="A59" s="747" t="s">
        <v>6002</v>
      </c>
      <c r="B59" s="415" t="s">
        <v>52</v>
      </c>
      <c r="C59" s="747" t="s">
        <v>6141</v>
      </c>
      <c r="D59" s="381" t="s">
        <v>6101</v>
      </c>
      <c r="E59" s="381">
        <v>41.0</v>
      </c>
      <c r="F59" s="382">
        <v>41.0</v>
      </c>
      <c r="G59" s="747" t="s">
        <v>6002</v>
      </c>
      <c r="H59" s="778"/>
      <c r="I59" s="778"/>
      <c r="J59" s="778"/>
      <c r="K59" s="778"/>
      <c r="L59" s="778"/>
      <c r="M59" s="778"/>
      <c r="N59" s="778"/>
      <c r="O59" s="778"/>
      <c r="P59" s="778"/>
      <c r="Q59" s="778"/>
      <c r="R59" s="778"/>
      <c r="S59" s="778"/>
      <c r="T59" s="778"/>
      <c r="U59" s="778"/>
      <c r="V59" s="778"/>
      <c r="W59" s="778"/>
      <c r="X59" s="778"/>
      <c r="Y59" s="778"/>
      <c r="Z59" s="778"/>
    </row>
    <row r="60" ht="11.25" customHeight="1">
      <c r="A60" s="747" t="s">
        <v>6002</v>
      </c>
      <c r="B60" s="415" t="s">
        <v>52</v>
      </c>
      <c r="C60" s="747" t="s">
        <v>6142</v>
      </c>
      <c r="D60" s="381" t="s">
        <v>6101</v>
      </c>
      <c r="E60" s="381">
        <v>12.0</v>
      </c>
      <c r="F60" s="382">
        <v>12.0</v>
      </c>
      <c r="G60" s="747" t="s">
        <v>6002</v>
      </c>
      <c r="H60" s="778"/>
      <c r="I60" s="778"/>
      <c r="J60" s="778"/>
      <c r="K60" s="778"/>
      <c r="L60" s="778"/>
      <c r="M60" s="778"/>
      <c r="N60" s="778"/>
      <c r="O60" s="778"/>
      <c r="P60" s="778"/>
      <c r="Q60" s="778"/>
      <c r="R60" s="778"/>
      <c r="S60" s="778"/>
      <c r="T60" s="778"/>
      <c r="U60" s="778"/>
      <c r="V60" s="778"/>
      <c r="W60" s="778"/>
      <c r="X60" s="778"/>
      <c r="Y60" s="778"/>
      <c r="Z60" s="778"/>
    </row>
    <row r="61" ht="11.25" customHeight="1">
      <c r="A61" s="747" t="s">
        <v>6002</v>
      </c>
      <c r="B61" s="415" t="s">
        <v>52</v>
      </c>
      <c r="C61" s="747" t="s">
        <v>6143</v>
      </c>
      <c r="D61" s="381" t="s">
        <v>6101</v>
      </c>
      <c r="E61" s="381">
        <v>4.0</v>
      </c>
      <c r="F61" s="382">
        <v>4.0</v>
      </c>
      <c r="G61" s="747" t="s">
        <v>6002</v>
      </c>
      <c r="H61" s="778"/>
      <c r="I61" s="778"/>
      <c r="J61" s="778"/>
      <c r="K61" s="778"/>
      <c r="L61" s="778"/>
      <c r="M61" s="778"/>
      <c r="N61" s="778"/>
      <c r="O61" s="778"/>
      <c r="P61" s="778"/>
      <c r="Q61" s="778"/>
      <c r="R61" s="778"/>
      <c r="S61" s="778"/>
      <c r="T61" s="778"/>
      <c r="U61" s="778"/>
      <c r="V61" s="778"/>
      <c r="W61" s="778"/>
      <c r="X61" s="778"/>
      <c r="Y61" s="778"/>
      <c r="Z61" s="778"/>
    </row>
    <row r="62" ht="11.25" customHeight="1">
      <c r="A62" s="747" t="s">
        <v>6002</v>
      </c>
      <c r="B62" s="415" t="s">
        <v>52</v>
      </c>
      <c r="C62" s="747" t="s">
        <v>6144</v>
      </c>
      <c r="D62" s="381" t="s">
        <v>6101</v>
      </c>
      <c r="E62" s="381">
        <v>37.0</v>
      </c>
      <c r="F62" s="382">
        <v>37.0</v>
      </c>
      <c r="G62" s="747" t="s">
        <v>6002</v>
      </c>
      <c r="H62" s="778"/>
      <c r="I62" s="778"/>
      <c r="J62" s="778"/>
      <c r="K62" s="778"/>
      <c r="L62" s="778"/>
      <c r="M62" s="778"/>
      <c r="N62" s="778"/>
      <c r="O62" s="778"/>
      <c r="P62" s="778"/>
      <c r="Q62" s="778"/>
      <c r="R62" s="778"/>
      <c r="S62" s="778"/>
      <c r="T62" s="778"/>
      <c r="U62" s="778"/>
      <c r="V62" s="778"/>
      <c r="W62" s="778"/>
      <c r="X62" s="778"/>
      <c r="Y62" s="778"/>
      <c r="Z62" s="778"/>
    </row>
    <row r="63" ht="11.25" customHeight="1">
      <c r="A63" s="747" t="s">
        <v>6002</v>
      </c>
      <c r="B63" s="415" t="s">
        <v>52</v>
      </c>
      <c r="C63" s="747" t="s">
        <v>6145</v>
      </c>
      <c r="D63" s="381" t="s">
        <v>6101</v>
      </c>
      <c r="E63" s="381">
        <v>6.0</v>
      </c>
      <c r="F63" s="382">
        <v>6.0</v>
      </c>
      <c r="G63" s="747" t="s">
        <v>6002</v>
      </c>
      <c r="H63" s="778"/>
      <c r="I63" s="778"/>
      <c r="J63" s="778"/>
      <c r="K63" s="778"/>
      <c r="L63" s="778"/>
      <c r="M63" s="778"/>
      <c r="N63" s="778"/>
      <c r="O63" s="778"/>
      <c r="P63" s="778"/>
      <c r="Q63" s="778"/>
      <c r="R63" s="778"/>
      <c r="S63" s="778"/>
      <c r="T63" s="778"/>
      <c r="U63" s="778"/>
      <c r="V63" s="778"/>
      <c r="W63" s="778"/>
      <c r="X63" s="778"/>
      <c r="Y63" s="778"/>
      <c r="Z63" s="778"/>
    </row>
    <row r="64" ht="11.25" customHeight="1">
      <c r="A64" s="747" t="s">
        <v>6002</v>
      </c>
      <c r="B64" s="415" t="s">
        <v>52</v>
      </c>
      <c r="C64" s="747" t="s">
        <v>6146</v>
      </c>
      <c r="D64" s="381" t="s">
        <v>6101</v>
      </c>
      <c r="E64" s="381" t="s">
        <v>6147</v>
      </c>
      <c r="F64" s="382">
        <v>10.0</v>
      </c>
      <c r="G64" s="747" t="s">
        <v>6002</v>
      </c>
      <c r="H64" s="778"/>
      <c r="I64" s="778"/>
      <c r="J64" s="778"/>
      <c r="K64" s="778"/>
      <c r="L64" s="778"/>
      <c r="M64" s="778"/>
      <c r="N64" s="778"/>
      <c r="O64" s="778"/>
      <c r="P64" s="778"/>
      <c r="Q64" s="778"/>
      <c r="R64" s="778"/>
      <c r="S64" s="778"/>
      <c r="T64" s="778"/>
      <c r="U64" s="778"/>
      <c r="V64" s="778"/>
      <c r="W64" s="778"/>
      <c r="X64" s="778"/>
      <c r="Y64" s="778"/>
      <c r="Z64" s="778"/>
    </row>
    <row r="65" ht="11.25" customHeight="1">
      <c r="A65" s="747" t="s">
        <v>6002</v>
      </c>
      <c r="B65" s="415" t="s">
        <v>52</v>
      </c>
      <c r="C65" s="747" t="s">
        <v>6148</v>
      </c>
      <c r="D65" s="381" t="s">
        <v>6101</v>
      </c>
      <c r="E65" s="381" t="s">
        <v>6149</v>
      </c>
      <c r="F65" s="382">
        <v>6.0</v>
      </c>
      <c r="G65" s="747" t="s">
        <v>6002</v>
      </c>
      <c r="H65" s="778"/>
      <c r="I65" s="778"/>
      <c r="J65" s="778"/>
      <c r="K65" s="778"/>
      <c r="L65" s="778"/>
      <c r="M65" s="778"/>
      <c r="N65" s="778"/>
      <c r="O65" s="778"/>
      <c r="P65" s="778"/>
      <c r="Q65" s="778"/>
      <c r="R65" s="778"/>
      <c r="S65" s="778"/>
      <c r="T65" s="778"/>
      <c r="U65" s="778"/>
      <c r="V65" s="778"/>
      <c r="W65" s="778"/>
      <c r="X65" s="778"/>
      <c r="Y65" s="778"/>
      <c r="Z65" s="778"/>
    </row>
    <row r="66" ht="11.25" customHeight="1">
      <c r="A66" s="747" t="s">
        <v>6002</v>
      </c>
      <c r="B66" s="415" t="s">
        <v>52</v>
      </c>
      <c r="C66" s="747" t="s">
        <v>6150</v>
      </c>
      <c r="D66" s="381" t="s">
        <v>6101</v>
      </c>
      <c r="E66" s="381" t="s">
        <v>6151</v>
      </c>
      <c r="F66" s="382">
        <v>22.0</v>
      </c>
      <c r="G66" s="747" t="s">
        <v>6002</v>
      </c>
      <c r="H66" s="778"/>
      <c r="I66" s="778"/>
      <c r="J66" s="778"/>
      <c r="K66" s="778"/>
      <c r="L66" s="778"/>
      <c r="M66" s="778"/>
      <c r="N66" s="778"/>
      <c r="O66" s="778"/>
      <c r="P66" s="778"/>
      <c r="Q66" s="778"/>
      <c r="R66" s="778"/>
      <c r="S66" s="778"/>
      <c r="T66" s="778"/>
      <c r="U66" s="778"/>
      <c r="V66" s="778"/>
      <c r="W66" s="778"/>
      <c r="X66" s="778"/>
      <c r="Y66" s="778"/>
      <c r="Z66" s="778"/>
    </row>
    <row r="67" ht="11.25" customHeight="1">
      <c r="A67" s="747" t="s">
        <v>6003</v>
      </c>
      <c r="B67" s="415" t="s">
        <v>52</v>
      </c>
      <c r="C67" s="747" t="s">
        <v>6152</v>
      </c>
      <c r="D67" s="381" t="s">
        <v>6101</v>
      </c>
      <c r="E67" s="381" t="s">
        <v>6153</v>
      </c>
      <c r="F67" s="382">
        <v>56.0</v>
      </c>
      <c r="G67" s="747" t="s">
        <v>6003</v>
      </c>
      <c r="H67" s="778"/>
      <c r="I67" s="778"/>
      <c r="J67" s="778"/>
      <c r="K67" s="778"/>
      <c r="L67" s="778"/>
      <c r="M67" s="778"/>
      <c r="N67" s="778"/>
      <c r="O67" s="778"/>
      <c r="P67" s="778"/>
      <c r="Q67" s="778"/>
      <c r="R67" s="778"/>
      <c r="S67" s="778"/>
      <c r="T67" s="778"/>
      <c r="U67" s="778"/>
      <c r="V67" s="778"/>
      <c r="W67" s="778"/>
      <c r="X67" s="778"/>
      <c r="Y67" s="778"/>
      <c r="Z67" s="778"/>
    </row>
    <row r="68" ht="11.25" customHeight="1">
      <c r="A68" s="747" t="s">
        <v>6003</v>
      </c>
      <c r="B68" s="415" t="s">
        <v>52</v>
      </c>
      <c r="C68" s="747" t="s">
        <v>6154</v>
      </c>
      <c r="D68" s="381" t="s">
        <v>6101</v>
      </c>
      <c r="E68" s="381" t="s">
        <v>6155</v>
      </c>
      <c r="F68" s="382">
        <v>14.0</v>
      </c>
      <c r="G68" s="747" t="s">
        <v>6003</v>
      </c>
      <c r="H68" s="778"/>
      <c r="I68" s="778"/>
      <c r="J68" s="778"/>
      <c r="K68" s="778"/>
      <c r="L68" s="778"/>
      <c r="M68" s="778"/>
      <c r="N68" s="778"/>
      <c r="O68" s="778"/>
      <c r="P68" s="778"/>
      <c r="Q68" s="778"/>
      <c r="R68" s="778"/>
      <c r="S68" s="778"/>
      <c r="T68" s="778"/>
      <c r="U68" s="778"/>
      <c r="V68" s="778"/>
      <c r="W68" s="778"/>
      <c r="X68" s="778"/>
      <c r="Y68" s="778"/>
      <c r="Z68" s="778"/>
    </row>
    <row r="69" ht="11.25" customHeight="1">
      <c r="A69" s="747" t="s">
        <v>65</v>
      </c>
      <c r="B69" s="415" t="s">
        <v>52</v>
      </c>
      <c r="C69" s="747" t="s">
        <v>6156</v>
      </c>
      <c r="D69" s="381" t="s">
        <v>6059</v>
      </c>
      <c r="E69" s="382">
        <v>64.66</v>
      </c>
      <c r="F69" s="382">
        <f>E69</f>
        <v>64.66</v>
      </c>
      <c r="G69" s="747" t="s">
        <v>65</v>
      </c>
      <c r="H69" s="778"/>
      <c r="I69" s="778"/>
      <c r="J69" s="778"/>
      <c r="K69" s="778"/>
      <c r="L69" s="778"/>
      <c r="M69" s="778"/>
      <c r="N69" s="778"/>
      <c r="O69" s="778"/>
      <c r="P69" s="778"/>
      <c r="Q69" s="778"/>
      <c r="R69" s="778"/>
      <c r="S69" s="778"/>
      <c r="T69" s="778"/>
      <c r="U69" s="778"/>
      <c r="V69" s="778"/>
      <c r="W69" s="778"/>
      <c r="X69" s="778"/>
      <c r="Y69" s="778"/>
      <c r="Z69" s="778"/>
    </row>
    <row r="70" ht="11.25" customHeight="1">
      <c r="A70" s="747" t="s">
        <v>66</v>
      </c>
      <c r="B70" s="415" t="s">
        <v>52</v>
      </c>
      <c r="C70" s="747" t="s">
        <v>6157</v>
      </c>
      <c r="D70" s="381" t="s">
        <v>6101</v>
      </c>
      <c r="E70" s="381">
        <v>125.0</v>
      </c>
      <c r="F70" s="382">
        <v>125.0</v>
      </c>
      <c r="G70" s="747" t="s">
        <v>66</v>
      </c>
      <c r="H70" s="778"/>
      <c r="I70" s="778"/>
      <c r="J70" s="778"/>
      <c r="K70" s="778"/>
      <c r="L70" s="778"/>
      <c r="M70" s="778"/>
      <c r="N70" s="778"/>
      <c r="O70" s="778"/>
      <c r="P70" s="778"/>
      <c r="Q70" s="778"/>
      <c r="R70" s="778"/>
      <c r="S70" s="778"/>
      <c r="T70" s="778"/>
      <c r="U70" s="778"/>
      <c r="V70" s="778"/>
      <c r="W70" s="778"/>
      <c r="X70" s="778"/>
      <c r="Y70" s="778"/>
      <c r="Z70" s="778"/>
    </row>
    <row r="71" ht="11.25" customHeight="1">
      <c r="A71" s="747" t="s">
        <v>66</v>
      </c>
      <c r="B71" s="415" t="s">
        <v>52</v>
      </c>
      <c r="C71" s="747" t="s">
        <v>6158</v>
      </c>
      <c r="D71" s="381" t="s">
        <v>6101</v>
      </c>
      <c r="E71" s="381">
        <v>166.0</v>
      </c>
      <c r="F71" s="382">
        <v>166.0</v>
      </c>
      <c r="G71" s="747" t="s">
        <v>66</v>
      </c>
      <c r="H71" s="778"/>
      <c r="I71" s="778"/>
      <c r="J71" s="778"/>
      <c r="K71" s="778"/>
      <c r="L71" s="778"/>
      <c r="M71" s="778"/>
      <c r="N71" s="778"/>
      <c r="O71" s="778"/>
      <c r="P71" s="778"/>
      <c r="Q71" s="778"/>
      <c r="R71" s="778"/>
      <c r="S71" s="778"/>
      <c r="T71" s="778"/>
      <c r="U71" s="778"/>
      <c r="V71" s="778"/>
      <c r="W71" s="778"/>
      <c r="X71" s="778"/>
      <c r="Y71" s="778"/>
      <c r="Z71" s="778"/>
    </row>
    <row r="72" ht="11.25" customHeight="1">
      <c r="A72" s="747" t="s">
        <v>66</v>
      </c>
      <c r="B72" s="415" t="s">
        <v>52</v>
      </c>
      <c r="C72" s="747" t="s">
        <v>6159</v>
      </c>
      <c r="D72" s="381" t="s">
        <v>6101</v>
      </c>
      <c r="E72" s="381">
        <v>29.0</v>
      </c>
      <c r="F72" s="382">
        <v>29.0</v>
      </c>
      <c r="G72" s="747" t="s">
        <v>66</v>
      </c>
      <c r="H72" s="778"/>
      <c r="I72" s="778"/>
      <c r="J72" s="778"/>
      <c r="K72" s="778"/>
      <c r="L72" s="778"/>
      <c r="M72" s="778"/>
      <c r="N72" s="778"/>
      <c r="O72" s="778"/>
      <c r="P72" s="778"/>
      <c r="Q72" s="778"/>
      <c r="R72" s="778"/>
      <c r="S72" s="778"/>
      <c r="T72" s="778"/>
      <c r="U72" s="778"/>
      <c r="V72" s="778"/>
      <c r="W72" s="778"/>
      <c r="X72" s="778"/>
      <c r="Y72" s="778"/>
      <c r="Z72" s="778"/>
    </row>
    <row r="73" ht="11.25" customHeight="1">
      <c r="A73" s="747" t="s">
        <v>66</v>
      </c>
      <c r="B73" s="415" t="s">
        <v>52</v>
      </c>
      <c r="C73" s="747" t="s">
        <v>6160</v>
      </c>
      <c r="D73" s="381" t="s">
        <v>6101</v>
      </c>
      <c r="E73" s="381">
        <v>30.0</v>
      </c>
      <c r="F73" s="382">
        <v>30.0</v>
      </c>
      <c r="G73" s="747" t="s">
        <v>66</v>
      </c>
      <c r="H73" s="778"/>
      <c r="I73" s="778"/>
      <c r="J73" s="778"/>
      <c r="K73" s="778"/>
      <c r="L73" s="778"/>
      <c r="M73" s="778"/>
      <c r="N73" s="778"/>
      <c r="O73" s="778"/>
      <c r="P73" s="778"/>
      <c r="Q73" s="778"/>
      <c r="R73" s="778"/>
      <c r="S73" s="778"/>
      <c r="T73" s="778"/>
      <c r="U73" s="778"/>
      <c r="V73" s="778"/>
      <c r="W73" s="778"/>
      <c r="X73" s="778"/>
      <c r="Y73" s="778"/>
      <c r="Z73" s="778"/>
    </row>
    <row r="74" ht="11.25" customHeight="1">
      <c r="A74" s="747" t="s">
        <v>69</v>
      </c>
      <c r="B74" s="415" t="s">
        <v>52</v>
      </c>
      <c r="C74" s="747" t="s">
        <v>6161</v>
      </c>
      <c r="D74" s="381" t="s">
        <v>6059</v>
      </c>
      <c r="E74" s="381" t="s">
        <v>6162</v>
      </c>
      <c r="F74" s="382">
        <v>115.0</v>
      </c>
      <c r="G74" s="147" t="s">
        <v>69</v>
      </c>
      <c r="H74" s="784"/>
      <c r="I74" s="784"/>
      <c r="J74" s="784"/>
      <c r="K74" s="784"/>
      <c r="L74" s="784"/>
      <c r="M74" s="784"/>
      <c r="N74" s="784"/>
      <c r="O74" s="784"/>
      <c r="P74" s="784"/>
      <c r="Q74" s="784"/>
      <c r="R74" s="784"/>
      <c r="S74" s="784"/>
      <c r="T74" s="784"/>
      <c r="U74" s="784"/>
      <c r="V74" s="784"/>
      <c r="W74" s="784"/>
      <c r="X74" s="784"/>
      <c r="Y74" s="784"/>
      <c r="Z74" s="784"/>
    </row>
    <row r="75" ht="11.25" customHeight="1">
      <c r="A75" s="747" t="s">
        <v>69</v>
      </c>
      <c r="B75" s="415" t="s">
        <v>52</v>
      </c>
      <c r="C75" s="747" t="s">
        <v>6114</v>
      </c>
      <c r="D75" s="381" t="s">
        <v>6059</v>
      </c>
      <c r="E75" s="381" t="s">
        <v>6163</v>
      </c>
      <c r="F75" s="382">
        <v>28.65</v>
      </c>
      <c r="G75" s="147" t="s">
        <v>69</v>
      </c>
      <c r="H75" s="784"/>
      <c r="I75" s="784"/>
      <c r="J75" s="784"/>
      <c r="K75" s="784"/>
      <c r="L75" s="784"/>
      <c r="M75" s="784"/>
      <c r="N75" s="784"/>
      <c r="O75" s="784"/>
      <c r="P75" s="784"/>
      <c r="Q75" s="784"/>
      <c r="R75" s="784"/>
      <c r="S75" s="784"/>
      <c r="T75" s="784"/>
      <c r="U75" s="784"/>
      <c r="V75" s="784"/>
      <c r="W75" s="784"/>
      <c r="X75" s="784"/>
      <c r="Y75" s="784"/>
      <c r="Z75" s="784"/>
    </row>
    <row r="76" ht="11.25" customHeight="1">
      <c r="A76" s="747" t="s">
        <v>69</v>
      </c>
      <c r="B76" s="415" t="s">
        <v>52</v>
      </c>
      <c r="C76" s="747" t="s">
        <v>6164</v>
      </c>
      <c r="D76" s="381" t="s">
        <v>6059</v>
      </c>
      <c r="E76" s="381" t="s">
        <v>6165</v>
      </c>
      <c r="F76" s="382">
        <v>11.45</v>
      </c>
      <c r="G76" s="147" t="s">
        <v>69</v>
      </c>
      <c r="H76" s="784"/>
      <c r="I76" s="784"/>
      <c r="J76" s="784"/>
      <c r="K76" s="784"/>
      <c r="L76" s="784"/>
      <c r="M76" s="784"/>
      <c r="N76" s="784"/>
      <c r="O76" s="784"/>
      <c r="P76" s="784"/>
      <c r="Q76" s="784"/>
      <c r="R76" s="784"/>
      <c r="S76" s="784"/>
      <c r="T76" s="784"/>
      <c r="U76" s="784"/>
      <c r="V76" s="784"/>
      <c r="W76" s="784"/>
      <c r="X76" s="784"/>
      <c r="Y76" s="784"/>
      <c r="Z76" s="784"/>
    </row>
    <row r="77" ht="11.25" customHeight="1">
      <c r="A77" s="747" t="s">
        <v>69</v>
      </c>
      <c r="B77" s="415" t="s">
        <v>52</v>
      </c>
      <c r="C77" s="747" t="s">
        <v>6166</v>
      </c>
      <c r="D77" s="381" t="s">
        <v>6059</v>
      </c>
      <c r="E77" s="381" t="s">
        <v>6167</v>
      </c>
      <c r="F77" s="382">
        <v>99.0</v>
      </c>
      <c r="G77" s="147" t="s">
        <v>69</v>
      </c>
      <c r="H77" s="784"/>
      <c r="I77" s="784"/>
      <c r="J77" s="784"/>
      <c r="K77" s="784"/>
      <c r="L77" s="784"/>
      <c r="M77" s="784"/>
      <c r="N77" s="784"/>
      <c r="O77" s="784"/>
      <c r="P77" s="784"/>
      <c r="Q77" s="784"/>
      <c r="R77" s="784"/>
      <c r="S77" s="784"/>
      <c r="T77" s="784"/>
      <c r="U77" s="784"/>
      <c r="V77" s="784"/>
      <c r="W77" s="784"/>
      <c r="X77" s="784"/>
      <c r="Y77" s="784"/>
      <c r="Z77" s="784"/>
    </row>
    <row r="78" ht="11.25" customHeight="1">
      <c r="A78" s="747" t="s">
        <v>69</v>
      </c>
      <c r="B78" s="415" t="s">
        <v>52</v>
      </c>
      <c r="C78" s="747" t="s">
        <v>6168</v>
      </c>
      <c r="D78" s="381" t="s">
        <v>6059</v>
      </c>
      <c r="E78" s="381" t="s">
        <v>6169</v>
      </c>
      <c r="F78" s="382">
        <v>29.33</v>
      </c>
      <c r="G78" s="147" t="s">
        <v>69</v>
      </c>
      <c r="H78" s="784"/>
      <c r="I78" s="784"/>
      <c r="J78" s="784"/>
      <c r="K78" s="784"/>
      <c r="L78" s="784"/>
      <c r="M78" s="784"/>
      <c r="N78" s="784"/>
      <c r="O78" s="784"/>
      <c r="P78" s="784"/>
      <c r="Q78" s="784"/>
      <c r="R78" s="784"/>
      <c r="S78" s="784"/>
      <c r="T78" s="784"/>
      <c r="U78" s="784"/>
      <c r="V78" s="784"/>
      <c r="W78" s="784"/>
      <c r="X78" s="784"/>
      <c r="Y78" s="784"/>
      <c r="Z78" s="784"/>
    </row>
    <row r="79" ht="11.25" customHeight="1">
      <c r="A79" s="747" t="s">
        <v>69</v>
      </c>
      <c r="B79" s="415" t="s">
        <v>52</v>
      </c>
      <c r="C79" s="747" t="s">
        <v>6170</v>
      </c>
      <c r="D79" s="381" t="s">
        <v>6059</v>
      </c>
      <c r="E79" s="381" t="s">
        <v>6171</v>
      </c>
      <c r="F79" s="382">
        <v>16.0</v>
      </c>
      <c r="G79" s="147" t="s">
        <v>69</v>
      </c>
      <c r="H79" s="784"/>
      <c r="I79" s="784"/>
      <c r="J79" s="784"/>
      <c r="K79" s="784"/>
      <c r="L79" s="784"/>
      <c r="M79" s="784"/>
      <c r="N79" s="784"/>
      <c r="O79" s="784"/>
      <c r="P79" s="784"/>
      <c r="Q79" s="784"/>
      <c r="R79" s="784"/>
      <c r="S79" s="784"/>
      <c r="T79" s="784"/>
      <c r="U79" s="784"/>
      <c r="V79" s="784"/>
      <c r="W79" s="784"/>
      <c r="X79" s="784"/>
      <c r="Y79" s="784"/>
      <c r="Z79" s="784"/>
    </row>
    <row r="80" ht="11.25" customHeight="1">
      <c r="A80" s="747" t="s">
        <v>5603</v>
      </c>
      <c r="B80" s="415" t="s">
        <v>52</v>
      </c>
      <c r="C80" s="747" t="s">
        <v>6161</v>
      </c>
      <c r="D80" s="381" t="s">
        <v>6059</v>
      </c>
      <c r="E80" s="381">
        <v>29.66</v>
      </c>
      <c r="F80" s="382">
        <v>30.0</v>
      </c>
      <c r="G80" s="747" t="s">
        <v>5603</v>
      </c>
      <c r="H80" s="778"/>
      <c r="I80" s="778"/>
      <c r="J80" s="778"/>
      <c r="K80" s="778"/>
      <c r="L80" s="778"/>
      <c r="M80" s="778"/>
      <c r="N80" s="778"/>
      <c r="O80" s="778"/>
      <c r="P80" s="778"/>
      <c r="Q80" s="778"/>
      <c r="R80" s="778"/>
      <c r="S80" s="778"/>
      <c r="T80" s="778"/>
      <c r="U80" s="778"/>
      <c r="V80" s="778"/>
      <c r="W80" s="778"/>
      <c r="X80" s="778"/>
      <c r="Y80" s="778"/>
      <c r="Z80" s="778"/>
    </row>
    <row r="81" ht="11.25" customHeight="1">
      <c r="A81" s="747" t="s">
        <v>6172</v>
      </c>
      <c r="B81" s="415" t="s">
        <v>52</v>
      </c>
      <c r="C81" s="747" t="s">
        <v>6161</v>
      </c>
      <c r="D81" s="381" t="s">
        <v>6059</v>
      </c>
      <c r="E81" s="381">
        <v>144.0</v>
      </c>
      <c r="F81" s="382">
        <v>144.0</v>
      </c>
      <c r="G81" s="747" t="s">
        <v>6172</v>
      </c>
      <c r="H81" s="778"/>
      <c r="I81" s="778"/>
      <c r="J81" s="778"/>
      <c r="K81" s="778"/>
      <c r="L81" s="778"/>
      <c r="M81" s="778"/>
      <c r="N81" s="778"/>
      <c r="O81" s="778"/>
      <c r="P81" s="778"/>
      <c r="Q81" s="778"/>
      <c r="R81" s="778"/>
      <c r="S81" s="778"/>
      <c r="T81" s="778"/>
      <c r="U81" s="778"/>
      <c r="V81" s="778"/>
      <c r="W81" s="778"/>
      <c r="X81" s="778"/>
      <c r="Y81" s="778"/>
      <c r="Z81" s="778"/>
    </row>
    <row r="82" ht="11.25" customHeight="1">
      <c r="A82" s="747" t="s">
        <v>6172</v>
      </c>
      <c r="B82" s="415" t="s">
        <v>52</v>
      </c>
      <c r="C82" s="747" t="s">
        <v>6166</v>
      </c>
      <c r="D82" s="381" t="s">
        <v>6059</v>
      </c>
      <c r="E82" s="381">
        <v>51.33</v>
      </c>
      <c r="F82" s="382">
        <v>102.66</v>
      </c>
      <c r="G82" s="747" t="s">
        <v>6172</v>
      </c>
      <c r="H82" s="778"/>
      <c r="I82" s="778"/>
      <c r="J82" s="778"/>
      <c r="K82" s="778"/>
      <c r="L82" s="778"/>
      <c r="M82" s="778"/>
      <c r="N82" s="778"/>
      <c r="O82" s="778"/>
      <c r="P82" s="778"/>
      <c r="Q82" s="778"/>
      <c r="R82" s="778"/>
      <c r="S82" s="778"/>
      <c r="T82" s="778"/>
      <c r="U82" s="778"/>
      <c r="V82" s="778"/>
      <c r="W82" s="778"/>
      <c r="X82" s="778"/>
      <c r="Y82" s="778"/>
      <c r="Z82" s="778"/>
    </row>
    <row r="83" ht="11.25" customHeight="1">
      <c r="A83" s="747" t="s">
        <v>6172</v>
      </c>
      <c r="B83" s="415" t="s">
        <v>52</v>
      </c>
      <c r="C83" s="747" t="s">
        <v>6168</v>
      </c>
      <c r="D83" s="381" t="s">
        <v>6059</v>
      </c>
      <c r="E83" s="381">
        <v>16.33</v>
      </c>
      <c r="F83" s="382">
        <v>32.66</v>
      </c>
      <c r="G83" s="747" t="s">
        <v>6172</v>
      </c>
      <c r="H83" s="778"/>
      <c r="I83" s="778"/>
      <c r="J83" s="778"/>
      <c r="K83" s="778"/>
      <c r="L83" s="778"/>
      <c r="M83" s="778"/>
      <c r="N83" s="778"/>
      <c r="O83" s="778"/>
      <c r="P83" s="778"/>
      <c r="Q83" s="778"/>
      <c r="R83" s="778"/>
      <c r="S83" s="778"/>
      <c r="T83" s="778"/>
      <c r="U83" s="778"/>
      <c r="V83" s="778"/>
      <c r="W83" s="778"/>
      <c r="X83" s="778"/>
      <c r="Y83" s="778"/>
      <c r="Z83" s="778"/>
    </row>
    <row r="84" ht="11.25" customHeight="1">
      <c r="A84" s="747" t="s">
        <v>6172</v>
      </c>
      <c r="B84" s="415" t="s">
        <v>52</v>
      </c>
      <c r="C84" s="747" t="s">
        <v>6170</v>
      </c>
      <c r="D84" s="381" t="s">
        <v>6059</v>
      </c>
      <c r="E84" s="381">
        <v>9.33</v>
      </c>
      <c r="F84" s="382">
        <v>27.99</v>
      </c>
      <c r="G84" s="747" t="s">
        <v>6172</v>
      </c>
      <c r="H84" s="778"/>
      <c r="I84" s="778"/>
      <c r="J84" s="778"/>
      <c r="K84" s="778"/>
      <c r="L84" s="778"/>
      <c r="M84" s="778"/>
      <c r="N84" s="778"/>
      <c r="O84" s="778"/>
      <c r="P84" s="778"/>
      <c r="Q84" s="778"/>
      <c r="R84" s="778"/>
      <c r="S84" s="778"/>
      <c r="T84" s="778"/>
      <c r="U84" s="778"/>
      <c r="V84" s="778"/>
      <c r="W84" s="778"/>
      <c r="X84" s="778"/>
      <c r="Y84" s="778"/>
      <c r="Z84" s="778"/>
    </row>
    <row r="85" ht="11.25" customHeight="1">
      <c r="A85" s="747" t="s">
        <v>6034</v>
      </c>
      <c r="B85" s="415" t="s">
        <v>52</v>
      </c>
      <c r="C85" s="747" t="s">
        <v>6173</v>
      </c>
      <c r="D85" s="381" t="s">
        <v>6101</v>
      </c>
      <c r="E85" s="381">
        <v>107.0</v>
      </c>
      <c r="F85" s="382">
        <v>107.0</v>
      </c>
      <c r="G85" s="747" t="s">
        <v>6034</v>
      </c>
      <c r="H85" s="778"/>
      <c r="I85" s="778"/>
      <c r="J85" s="778"/>
      <c r="K85" s="778"/>
      <c r="L85" s="778"/>
      <c r="M85" s="778"/>
      <c r="N85" s="778"/>
      <c r="O85" s="778"/>
      <c r="P85" s="778"/>
      <c r="Q85" s="778"/>
      <c r="R85" s="778"/>
      <c r="S85" s="778"/>
      <c r="T85" s="778"/>
      <c r="U85" s="778"/>
      <c r="V85" s="778"/>
      <c r="W85" s="778"/>
      <c r="X85" s="778"/>
      <c r="Y85" s="778"/>
      <c r="Z85" s="778"/>
    </row>
    <row r="86" ht="11.25" customHeight="1">
      <c r="A86" s="747" t="s">
        <v>6034</v>
      </c>
      <c r="B86" s="415" t="s">
        <v>52</v>
      </c>
      <c r="C86" s="747" t="s">
        <v>6174</v>
      </c>
      <c r="D86" s="381" t="s">
        <v>6101</v>
      </c>
      <c r="E86" s="381">
        <v>25.0</v>
      </c>
      <c r="F86" s="382">
        <v>25.0</v>
      </c>
      <c r="G86" s="747" t="s">
        <v>6034</v>
      </c>
      <c r="H86" s="778"/>
      <c r="I86" s="778"/>
      <c r="J86" s="778"/>
      <c r="K86" s="778"/>
      <c r="L86" s="778"/>
      <c r="M86" s="778"/>
      <c r="N86" s="778"/>
      <c r="O86" s="778"/>
      <c r="P86" s="778"/>
      <c r="Q86" s="778"/>
      <c r="R86" s="778"/>
      <c r="S86" s="778"/>
      <c r="T86" s="778"/>
      <c r="U86" s="778"/>
      <c r="V86" s="778"/>
      <c r="W86" s="778"/>
      <c r="X86" s="778"/>
      <c r="Y86" s="778"/>
      <c r="Z86" s="778"/>
    </row>
    <row r="87" ht="11.25" customHeight="1">
      <c r="A87" s="747" t="s">
        <v>6034</v>
      </c>
      <c r="B87" s="415" t="s">
        <v>52</v>
      </c>
      <c r="C87" s="747" t="s">
        <v>6175</v>
      </c>
      <c r="D87" s="381" t="s">
        <v>6101</v>
      </c>
      <c r="E87" s="381">
        <v>27.0</v>
      </c>
      <c r="F87" s="382">
        <v>27.0</v>
      </c>
      <c r="G87" s="747" t="s">
        <v>6034</v>
      </c>
      <c r="H87" s="778"/>
      <c r="I87" s="778"/>
      <c r="J87" s="778"/>
      <c r="K87" s="778"/>
      <c r="L87" s="778"/>
      <c r="M87" s="778"/>
      <c r="N87" s="778"/>
      <c r="O87" s="778"/>
      <c r="P87" s="778"/>
      <c r="Q87" s="778"/>
      <c r="R87" s="778"/>
      <c r="S87" s="778"/>
      <c r="T87" s="778"/>
      <c r="U87" s="778"/>
      <c r="V87" s="778"/>
      <c r="W87" s="778"/>
      <c r="X87" s="778"/>
      <c r="Y87" s="778"/>
      <c r="Z87" s="778"/>
    </row>
    <row r="88" ht="11.25" customHeight="1">
      <c r="A88" s="747" t="s">
        <v>6034</v>
      </c>
      <c r="B88" s="415" t="s">
        <v>52</v>
      </c>
      <c r="C88" s="747" t="s">
        <v>6118</v>
      </c>
      <c r="D88" s="381" t="s">
        <v>6101</v>
      </c>
      <c r="E88" s="381">
        <v>10.0</v>
      </c>
      <c r="F88" s="382">
        <v>10.0</v>
      </c>
      <c r="G88" s="747" t="s">
        <v>6034</v>
      </c>
      <c r="H88" s="778"/>
      <c r="I88" s="778"/>
      <c r="J88" s="778"/>
      <c r="K88" s="778"/>
      <c r="L88" s="778"/>
      <c r="M88" s="778"/>
      <c r="N88" s="778"/>
      <c r="O88" s="778"/>
      <c r="P88" s="778"/>
      <c r="Q88" s="778"/>
      <c r="R88" s="778"/>
      <c r="S88" s="778"/>
      <c r="T88" s="778"/>
      <c r="U88" s="778"/>
      <c r="V88" s="778"/>
      <c r="W88" s="778"/>
      <c r="X88" s="778"/>
      <c r="Y88" s="778"/>
      <c r="Z88" s="778"/>
    </row>
    <row r="89" ht="11.25" customHeight="1">
      <c r="A89" s="747" t="s">
        <v>6034</v>
      </c>
      <c r="B89" s="415" t="s">
        <v>52</v>
      </c>
      <c r="C89" s="747" t="s">
        <v>6176</v>
      </c>
      <c r="D89" s="381" t="s">
        <v>6101</v>
      </c>
      <c r="E89" s="381">
        <v>34.0</v>
      </c>
      <c r="F89" s="382">
        <v>34.0</v>
      </c>
      <c r="G89" s="747" t="s">
        <v>6034</v>
      </c>
      <c r="H89" s="778"/>
      <c r="I89" s="778"/>
      <c r="J89" s="778"/>
      <c r="K89" s="778"/>
      <c r="L89" s="778"/>
      <c r="M89" s="778"/>
      <c r="N89" s="778"/>
      <c r="O89" s="778"/>
      <c r="P89" s="778"/>
      <c r="Q89" s="778"/>
      <c r="R89" s="778"/>
      <c r="S89" s="778"/>
      <c r="T89" s="778"/>
      <c r="U89" s="778"/>
      <c r="V89" s="778"/>
      <c r="W89" s="778"/>
      <c r="X89" s="778"/>
      <c r="Y89" s="778"/>
      <c r="Z89" s="778"/>
    </row>
    <row r="90" ht="11.25" customHeight="1">
      <c r="A90" s="747" t="s">
        <v>6034</v>
      </c>
      <c r="B90" s="415" t="s">
        <v>52</v>
      </c>
      <c r="C90" s="747" t="s">
        <v>6177</v>
      </c>
      <c r="D90" s="381" t="s">
        <v>6101</v>
      </c>
      <c r="E90" s="381">
        <v>17.0</v>
      </c>
      <c r="F90" s="382">
        <v>17.0</v>
      </c>
      <c r="G90" s="747" t="s">
        <v>6034</v>
      </c>
      <c r="H90" s="778"/>
      <c r="I90" s="778"/>
      <c r="J90" s="778"/>
      <c r="K90" s="778"/>
      <c r="L90" s="778"/>
      <c r="M90" s="778"/>
      <c r="N90" s="778"/>
      <c r="O90" s="778"/>
      <c r="P90" s="778"/>
      <c r="Q90" s="778"/>
      <c r="R90" s="778"/>
      <c r="S90" s="778"/>
      <c r="T90" s="778"/>
      <c r="U90" s="778"/>
      <c r="V90" s="778"/>
      <c r="W90" s="778"/>
      <c r="X90" s="778"/>
      <c r="Y90" s="778"/>
      <c r="Z90" s="778"/>
    </row>
    <row r="91" ht="11.25" customHeight="1">
      <c r="A91" s="747" t="s">
        <v>5840</v>
      </c>
      <c r="B91" s="415" t="s">
        <v>52</v>
      </c>
      <c r="C91" s="747" t="s">
        <v>6161</v>
      </c>
      <c r="D91" s="381" t="s">
        <v>6059</v>
      </c>
      <c r="E91" s="381">
        <v>73.45</v>
      </c>
      <c r="F91" s="382">
        <v>73.45</v>
      </c>
      <c r="G91" s="747" t="s">
        <v>5840</v>
      </c>
      <c r="H91" s="778"/>
      <c r="I91" s="778"/>
      <c r="J91" s="778"/>
      <c r="K91" s="778"/>
      <c r="L91" s="778"/>
      <c r="M91" s="778"/>
      <c r="N91" s="778"/>
      <c r="O91" s="778"/>
      <c r="P91" s="778"/>
      <c r="Q91" s="778"/>
      <c r="R91" s="778"/>
      <c r="S91" s="778"/>
      <c r="T91" s="778"/>
      <c r="U91" s="778"/>
      <c r="V91" s="778"/>
      <c r="W91" s="778"/>
      <c r="X91" s="778"/>
      <c r="Y91" s="778"/>
      <c r="Z91" s="778"/>
    </row>
    <row r="92" ht="11.25" customHeight="1">
      <c r="A92" s="747" t="s">
        <v>5840</v>
      </c>
      <c r="B92" s="415" t="s">
        <v>52</v>
      </c>
      <c r="C92" s="747" t="s">
        <v>6166</v>
      </c>
      <c r="D92" s="381" t="s">
        <v>6059</v>
      </c>
      <c r="E92" s="381">
        <v>76.0</v>
      </c>
      <c r="F92" s="382">
        <v>76.0</v>
      </c>
      <c r="G92" s="747" t="s">
        <v>5840</v>
      </c>
      <c r="H92" s="778"/>
      <c r="I92" s="778"/>
      <c r="J92" s="778"/>
      <c r="K92" s="778"/>
      <c r="L92" s="778"/>
      <c r="M92" s="778"/>
      <c r="N92" s="778"/>
      <c r="O92" s="778"/>
      <c r="P92" s="778"/>
      <c r="Q92" s="778"/>
      <c r="R92" s="778"/>
      <c r="S92" s="778"/>
      <c r="T92" s="778"/>
      <c r="U92" s="778"/>
      <c r="V92" s="778"/>
      <c r="W92" s="778"/>
      <c r="X92" s="778"/>
      <c r="Y92" s="778"/>
      <c r="Z92" s="778"/>
    </row>
    <row r="93" ht="11.25" customHeight="1">
      <c r="A93" s="747" t="s">
        <v>74</v>
      </c>
      <c r="B93" s="415" t="s">
        <v>3785</v>
      </c>
      <c r="C93" s="747" t="s">
        <v>6178</v>
      </c>
      <c r="D93" s="381" t="s">
        <v>6059</v>
      </c>
      <c r="E93" s="381">
        <v>283.0</v>
      </c>
      <c r="F93" s="382">
        <v>94.0</v>
      </c>
      <c r="G93" s="747" t="s">
        <v>74</v>
      </c>
      <c r="H93" s="778"/>
      <c r="I93" s="778"/>
      <c r="J93" s="778"/>
      <c r="K93" s="778"/>
      <c r="L93" s="778"/>
      <c r="M93" s="778"/>
      <c r="N93" s="778"/>
      <c r="O93" s="778"/>
      <c r="P93" s="778"/>
      <c r="Q93" s="778"/>
      <c r="R93" s="778"/>
      <c r="S93" s="778"/>
      <c r="T93" s="778"/>
      <c r="U93" s="778"/>
      <c r="V93" s="778"/>
      <c r="W93" s="778"/>
      <c r="X93" s="778"/>
      <c r="Y93" s="778"/>
      <c r="Z93" s="778"/>
    </row>
    <row r="94" ht="11.25" customHeight="1">
      <c r="A94" s="747" t="s">
        <v>74</v>
      </c>
      <c r="B94" s="415" t="s">
        <v>3785</v>
      </c>
      <c r="C94" s="747" t="s">
        <v>6179</v>
      </c>
      <c r="D94" s="381" t="s">
        <v>6059</v>
      </c>
      <c r="E94" s="381">
        <v>53.0</v>
      </c>
      <c r="F94" s="382">
        <v>35.0</v>
      </c>
      <c r="G94" s="747" t="s">
        <v>74</v>
      </c>
      <c r="H94" s="778"/>
      <c r="I94" s="778"/>
      <c r="J94" s="778"/>
      <c r="K94" s="778"/>
      <c r="L94" s="778"/>
      <c r="M94" s="778"/>
      <c r="N94" s="778"/>
      <c r="O94" s="778"/>
      <c r="P94" s="778"/>
      <c r="Q94" s="778"/>
      <c r="R94" s="778"/>
      <c r="S94" s="778"/>
      <c r="T94" s="778"/>
      <c r="U94" s="778"/>
      <c r="V94" s="778"/>
      <c r="W94" s="778"/>
      <c r="X94" s="778"/>
      <c r="Y94" s="778"/>
      <c r="Z94" s="778"/>
    </row>
    <row r="95" ht="11.25" customHeight="1">
      <c r="A95" s="747" t="s">
        <v>74</v>
      </c>
      <c r="B95" s="415" t="s">
        <v>3785</v>
      </c>
      <c r="C95" s="747" t="s">
        <v>6110</v>
      </c>
      <c r="D95" s="381" t="s">
        <v>6059</v>
      </c>
      <c r="E95" s="381">
        <v>78.0</v>
      </c>
      <c r="F95" s="382">
        <v>52.0</v>
      </c>
      <c r="G95" s="747" t="s">
        <v>74</v>
      </c>
      <c r="H95" s="778"/>
      <c r="I95" s="778"/>
      <c r="J95" s="778"/>
      <c r="K95" s="778"/>
      <c r="L95" s="778"/>
      <c r="M95" s="778"/>
      <c r="N95" s="778"/>
      <c r="O95" s="778"/>
      <c r="P95" s="778"/>
      <c r="Q95" s="778"/>
      <c r="R95" s="778"/>
      <c r="S95" s="778"/>
      <c r="T95" s="778"/>
      <c r="U95" s="778"/>
      <c r="V95" s="778"/>
      <c r="W95" s="778"/>
      <c r="X95" s="778"/>
      <c r="Y95" s="778"/>
      <c r="Z95" s="778"/>
    </row>
    <row r="96" ht="11.25" customHeight="1">
      <c r="A96" s="747" t="s">
        <v>74</v>
      </c>
      <c r="B96" s="415" t="s">
        <v>3785</v>
      </c>
      <c r="C96" s="747" t="s">
        <v>6116</v>
      </c>
      <c r="D96" s="381" t="s">
        <v>6059</v>
      </c>
      <c r="E96" s="381">
        <v>35.0</v>
      </c>
      <c r="F96" s="382">
        <v>35.0</v>
      </c>
      <c r="G96" s="747" t="s">
        <v>74</v>
      </c>
      <c r="H96" s="778"/>
      <c r="I96" s="778"/>
      <c r="J96" s="778"/>
      <c r="K96" s="778"/>
      <c r="L96" s="778"/>
      <c r="M96" s="778"/>
      <c r="N96" s="778"/>
      <c r="O96" s="778"/>
      <c r="P96" s="778"/>
      <c r="Q96" s="778"/>
      <c r="R96" s="778"/>
      <c r="S96" s="778"/>
      <c r="T96" s="778"/>
      <c r="U96" s="778"/>
      <c r="V96" s="778"/>
      <c r="W96" s="778"/>
      <c r="X96" s="778"/>
      <c r="Y96" s="778"/>
      <c r="Z96" s="778"/>
    </row>
    <row r="97" ht="11.25" customHeight="1">
      <c r="A97" s="747" t="s">
        <v>75</v>
      </c>
      <c r="B97" s="415" t="s">
        <v>52</v>
      </c>
      <c r="C97" s="747" t="s">
        <v>6157</v>
      </c>
      <c r="D97" s="381" t="s">
        <v>6059</v>
      </c>
      <c r="E97" s="381">
        <v>57.0</v>
      </c>
      <c r="F97" s="382">
        <v>57.0</v>
      </c>
      <c r="G97" s="747" t="s">
        <v>75</v>
      </c>
      <c r="H97" s="778"/>
      <c r="I97" s="778"/>
      <c r="J97" s="778"/>
      <c r="K97" s="778"/>
      <c r="L97" s="778"/>
      <c r="M97" s="778"/>
      <c r="N97" s="778"/>
      <c r="O97" s="778"/>
      <c r="P97" s="778"/>
      <c r="Q97" s="778"/>
      <c r="R97" s="778"/>
      <c r="S97" s="778"/>
      <c r="T97" s="778"/>
      <c r="U97" s="778"/>
      <c r="V97" s="778"/>
      <c r="W97" s="778"/>
      <c r="X97" s="778"/>
      <c r="Y97" s="778"/>
      <c r="Z97" s="778"/>
    </row>
    <row r="98" ht="11.25" customHeight="1">
      <c r="A98" s="747" t="s">
        <v>75</v>
      </c>
      <c r="B98" s="415" t="s">
        <v>52</v>
      </c>
      <c r="C98" s="747" t="s">
        <v>6157</v>
      </c>
      <c r="D98" s="785" t="s">
        <v>6059</v>
      </c>
      <c r="E98" s="381">
        <v>50.0</v>
      </c>
      <c r="F98" s="382">
        <v>50.0</v>
      </c>
      <c r="G98" s="747" t="s">
        <v>75</v>
      </c>
      <c r="H98" s="778"/>
      <c r="I98" s="778"/>
      <c r="J98" s="778"/>
      <c r="K98" s="778"/>
      <c r="L98" s="778"/>
      <c r="M98" s="778"/>
      <c r="N98" s="778"/>
      <c r="O98" s="778"/>
      <c r="P98" s="778"/>
      <c r="Q98" s="778"/>
      <c r="R98" s="778"/>
      <c r="S98" s="778"/>
      <c r="T98" s="778"/>
      <c r="U98" s="778"/>
      <c r="V98" s="778"/>
      <c r="W98" s="778"/>
      <c r="X98" s="778"/>
      <c r="Y98" s="778"/>
      <c r="Z98" s="778"/>
    </row>
    <row r="99" ht="11.25" customHeight="1">
      <c r="A99" s="747" t="s">
        <v>75</v>
      </c>
      <c r="B99" s="415" t="s">
        <v>52</v>
      </c>
      <c r="C99" s="747" t="s">
        <v>6157</v>
      </c>
      <c r="D99" s="785" t="s">
        <v>6059</v>
      </c>
      <c r="E99" s="381">
        <v>52.0</v>
      </c>
      <c r="F99" s="382">
        <v>52.0</v>
      </c>
      <c r="G99" s="747" t="s">
        <v>75</v>
      </c>
      <c r="H99" s="778"/>
      <c r="I99" s="778"/>
      <c r="J99" s="778"/>
      <c r="K99" s="778"/>
      <c r="L99" s="778"/>
      <c r="M99" s="778"/>
      <c r="N99" s="778"/>
      <c r="O99" s="778"/>
      <c r="P99" s="778"/>
      <c r="Q99" s="778"/>
      <c r="R99" s="778"/>
      <c r="S99" s="778"/>
      <c r="T99" s="778"/>
      <c r="U99" s="778"/>
      <c r="V99" s="778"/>
      <c r="W99" s="778"/>
      <c r="X99" s="778"/>
      <c r="Y99" s="778"/>
      <c r="Z99" s="778"/>
    </row>
    <row r="100" ht="11.25" customHeight="1">
      <c r="A100" s="747" t="s">
        <v>75</v>
      </c>
      <c r="B100" s="415" t="s">
        <v>52</v>
      </c>
      <c r="C100" s="747" t="s">
        <v>6157</v>
      </c>
      <c r="D100" s="785" t="s">
        <v>6059</v>
      </c>
      <c r="E100" s="381">
        <v>52.0</v>
      </c>
      <c r="F100" s="382">
        <v>52.0</v>
      </c>
      <c r="G100" s="747" t="s">
        <v>75</v>
      </c>
      <c r="H100" s="778"/>
      <c r="I100" s="778"/>
      <c r="J100" s="778"/>
      <c r="K100" s="778"/>
      <c r="L100" s="778"/>
      <c r="M100" s="778"/>
      <c r="N100" s="778"/>
      <c r="O100" s="778"/>
      <c r="P100" s="778"/>
      <c r="Q100" s="778"/>
      <c r="R100" s="778"/>
      <c r="S100" s="778"/>
      <c r="T100" s="778"/>
      <c r="U100" s="778"/>
      <c r="V100" s="778"/>
      <c r="W100" s="778"/>
      <c r="X100" s="778"/>
      <c r="Y100" s="778"/>
      <c r="Z100" s="778"/>
    </row>
    <row r="101" ht="11.25" customHeight="1">
      <c r="A101" s="747" t="s">
        <v>75</v>
      </c>
      <c r="B101" s="415" t="s">
        <v>52</v>
      </c>
      <c r="C101" s="747" t="s">
        <v>6180</v>
      </c>
      <c r="D101" s="785" t="s">
        <v>6059</v>
      </c>
      <c r="E101" s="381">
        <v>52.0</v>
      </c>
      <c r="F101" s="382">
        <v>52.0</v>
      </c>
      <c r="G101" s="747" t="s">
        <v>75</v>
      </c>
      <c r="H101" s="778"/>
      <c r="I101" s="778"/>
      <c r="J101" s="778"/>
      <c r="K101" s="778"/>
      <c r="L101" s="778"/>
      <c r="M101" s="778"/>
      <c r="N101" s="778"/>
      <c r="O101" s="778"/>
      <c r="P101" s="778"/>
      <c r="Q101" s="778"/>
      <c r="R101" s="778"/>
      <c r="S101" s="778"/>
      <c r="T101" s="778"/>
      <c r="U101" s="778"/>
      <c r="V101" s="778"/>
      <c r="W101" s="778"/>
      <c r="X101" s="778"/>
      <c r="Y101" s="778"/>
      <c r="Z101" s="778"/>
    </row>
    <row r="102" ht="11.25" customHeight="1">
      <c r="A102" s="747" t="s">
        <v>75</v>
      </c>
      <c r="B102" s="415" t="s">
        <v>52</v>
      </c>
      <c r="C102" s="747" t="s">
        <v>6181</v>
      </c>
      <c r="D102" s="785" t="s">
        <v>6059</v>
      </c>
      <c r="E102" s="381">
        <v>21.0</v>
      </c>
      <c r="F102" s="382">
        <v>21.0</v>
      </c>
      <c r="G102" s="747" t="s">
        <v>75</v>
      </c>
      <c r="H102" s="778"/>
      <c r="I102" s="778"/>
      <c r="J102" s="778"/>
      <c r="K102" s="778"/>
      <c r="L102" s="778"/>
      <c r="M102" s="778"/>
      <c r="N102" s="778"/>
      <c r="O102" s="778"/>
      <c r="P102" s="778"/>
      <c r="Q102" s="778"/>
      <c r="R102" s="778"/>
      <c r="S102" s="778"/>
      <c r="T102" s="778"/>
      <c r="U102" s="778"/>
      <c r="V102" s="778"/>
      <c r="W102" s="778"/>
      <c r="X102" s="778"/>
      <c r="Y102" s="778"/>
      <c r="Z102" s="778"/>
    </row>
    <row r="103" ht="11.25" customHeight="1">
      <c r="A103" s="747" t="s">
        <v>75</v>
      </c>
      <c r="B103" s="415" t="s">
        <v>52</v>
      </c>
      <c r="C103" s="747" t="s">
        <v>6182</v>
      </c>
      <c r="D103" s="785" t="s">
        <v>6059</v>
      </c>
      <c r="E103" s="381">
        <v>76.0</v>
      </c>
      <c r="F103" s="382">
        <v>76.0</v>
      </c>
      <c r="G103" s="747" t="s">
        <v>75</v>
      </c>
      <c r="H103" s="778"/>
      <c r="I103" s="778"/>
      <c r="J103" s="778"/>
      <c r="K103" s="778"/>
      <c r="L103" s="778"/>
      <c r="M103" s="778"/>
      <c r="N103" s="778"/>
      <c r="O103" s="778"/>
      <c r="P103" s="778"/>
      <c r="Q103" s="778"/>
      <c r="R103" s="778"/>
      <c r="S103" s="778"/>
      <c r="T103" s="778"/>
      <c r="U103" s="778"/>
      <c r="V103" s="778"/>
      <c r="W103" s="778"/>
      <c r="X103" s="778"/>
      <c r="Y103" s="778"/>
      <c r="Z103" s="778"/>
    </row>
    <row r="104" ht="11.25" customHeight="1">
      <c r="A104" s="747" t="s">
        <v>76</v>
      </c>
      <c r="B104" s="415" t="s">
        <v>3785</v>
      </c>
      <c r="C104" s="747" t="s">
        <v>6178</v>
      </c>
      <c r="D104" s="381" t="s">
        <v>6059</v>
      </c>
      <c r="E104" s="381">
        <v>25.0</v>
      </c>
      <c r="F104" s="382">
        <v>25.0</v>
      </c>
      <c r="G104" s="747" t="s">
        <v>76</v>
      </c>
      <c r="H104" s="778"/>
      <c r="I104" s="778"/>
      <c r="J104" s="778"/>
      <c r="K104" s="778"/>
      <c r="L104" s="778"/>
      <c r="M104" s="778"/>
      <c r="N104" s="778"/>
      <c r="O104" s="778"/>
      <c r="P104" s="778"/>
      <c r="Q104" s="778"/>
      <c r="R104" s="778"/>
      <c r="S104" s="778"/>
      <c r="T104" s="778"/>
      <c r="U104" s="778"/>
      <c r="V104" s="778"/>
      <c r="W104" s="778"/>
      <c r="X104" s="778"/>
      <c r="Y104" s="778"/>
      <c r="Z104" s="778"/>
    </row>
    <row r="105" ht="11.25" customHeight="1">
      <c r="A105" s="747" t="s">
        <v>76</v>
      </c>
      <c r="B105" s="415" t="s">
        <v>3785</v>
      </c>
      <c r="C105" s="747" t="s">
        <v>6179</v>
      </c>
      <c r="D105" s="381" t="s">
        <v>6059</v>
      </c>
      <c r="E105" s="381">
        <v>24.0</v>
      </c>
      <c r="F105" s="382">
        <v>24.0</v>
      </c>
      <c r="G105" s="747" t="s">
        <v>76</v>
      </c>
      <c r="H105" s="778"/>
      <c r="I105" s="778"/>
      <c r="J105" s="778"/>
      <c r="K105" s="778"/>
      <c r="L105" s="778"/>
      <c r="M105" s="778"/>
      <c r="N105" s="778"/>
      <c r="O105" s="778"/>
      <c r="P105" s="778"/>
      <c r="Q105" s="778"/>
      <c r="R105" s="778"/>
      <c r="S105" s="778"/>
      <c r="T105" s="778"/>
      <c r="U105" s="778"/>
      <c r="V105" s="778"/>
      <c r="W105" s="778"/>
      <c r="X105" s="778"/>
      <c r="Y105" s="778"/>
      <c r="Z105" s="778"/>
    </row>
    <row r="106" ht="11.25" customHeight="1">
      <c r="A106" s="747" t="s">
        <v>76</v>
      </c>
      <c r="B106" s="415" t="s">
        <v>3785</v>
      </c>
      <c r="C106" s="747" t="s">
        <v>6110</v>
      </c>
      <c r="D106" s="381" t="s">
        <v>6059</v>
      </c>
      <c r="E106" s="381">
        <v>3.0</v>
      </c>
      <c r="F106" s="382">
        <v>3.0</v>
      </c>
      <c r="G106" s="747" t="s">
        <v>76</v>
      </c>
      <c r="H106" s="778"/>
      <c r="I106" s="778"/>
      <c r="J106" s="778"/>
      <c r="K106" s="778"/>
      <c r="L106" s="778"/>
      <c r="M106" s="778"/>
      <c r="N106" s="778"/>
      <c r="O106" s="778"/>
      <c r="P106" s="778"/>
      <c r="Q106" s="778"/>
      <c r="R106" s="778"/>
      <c r="S106" s="778"/>
      <c r="T106" s="778"/>
      <c r="U106" s="778"/>
      <c r="V106" s="778"/>
      <c r="W106" s="778"/>
      <c r="X106" s="778"/>
      <c r="Y106" s="778"/>
      <c r="Z106" s="778"/>
    </row>
    <row r="107" ht="11.25" customHeight="1">
      <c r="A107" s="747" t="s">
        <v>5627</v>
      </c>
      <c r="B107" s="415" t="s">
        <v>52</v>
      </c>
      <c r="C107" s="747" t="s">
        <v>6183</v>
      </c>
      <c r="D107" s="381" t="s">
        <v>6101</v>
      </c>
      <c r="E107" s="381">
        <v>47.0</v>
      </c>
      <c r="F107" s="382">
        <v>94.0</v>
      </c>
      <c r="G107" s="747" t="s">
        <v>5627</v>
      </c>
      <c r="H107" s="778"/>
      <c r="I107" s="778"/>
      <c r="J107" s="778"/>
      <c r="K107" s="778"/>
      <c r="L107" s="778"/>
      <c r="M107" s="778"/>
      <c r="N107" s="778"/>
      <c r="O107" s="778"/>
      <c r="P107" s="778"/>
      <c r="Q107" s="778"/>
      <c r="R107" s="778"/>
      <c r="S107" s="778"/>
      <c r="T107" s="778"/>
      <c r="U107" s="778"/>
      <c r="V107" s="778"/>
      <c r="W107" s="778"/>
      <c r="X107" s="778"/>
      <c r="Y107" s="778"/>
      <c r="Z107" s="778"/>
    </row>
    <row r="108" ht="11.25" customHeight="1">
      <c r="A108" s="747" t="s">
        <v>5627</v>
      </c>
      <c r="B108" s="415" t="s">
        <v>52</v>
      </c>
      <c r="C108" s="747" t="s">
        <v>6184</v>
      </c>
      <c r="D108" s="381" t="s">
        <v>6101</v>
      </c>
      <c r="E108" s="381">
        <v>28.0</v>
      </c>
      <c r="F108" s="382">
        <v>84.0</v>
      </c>
      <c r="G108" s="747" t="s">
        <v>5627</v>
      </c>
      <c r="H108" s="778"/>
      <c r="I108" s="778"/>
      <c r="J108" s="778"/>
      <c r="K108" s="778"/>
      <c r="L108" s="778"/>
      <c r="M108" s="778"/>
      <c r="N108" s="778"/>
      <c r="O108" s="778"/>
      <c r="P108" s="778"/>
      <c r="Q108" s="778"/>
      <c r="R108" s="778"/>
      <c r="S108" s="778"/>
      <c r="T108" s="778"/>
      <c r="U108" s="778"/>
      <c r="V108" s="778"/>
      <c r="W108" s="778"/>
      <c r="X108" s="778"/>
      <c r="Y108" s="778"/>
      <c r="Z108" s="778"/>
    </row>
    <row r="109" ht="11.25" customHeight="1">
      <c r="A109" s="747" t="s">
        <v>5627</v>
      </c>
      <c r="B109" s="415" t="s">
        <v>52</v>
      </c>
      <c r="C109" s="747" t="s">
        <v>6185</v>
      </c>
      <c r="D109" s="381" t="s">
        <v>6101</v>
      </c>
      <c r="E109" s="381">
        <v>22.0</v>
      </c>
      <c r="F109" s="382">
        <v>15.0</v>
      </c>
      <c r="G109" s="747" t="s">
        <v>5627</v>
      </c>
      <c r="H109" s="778"/>
      <c r="I109" s="778"/>
      <c r="J109" s="778"/>
      <c r="K109" s="778"/>
      <c r="L109" s="778"/>
      <c r="M109" s="778"/>
      <c r="N109" s="778"/>
      <c r="O109" s="778"/>
      <c r="P109" s="778"/>
      <c r="Q109" s="778"/>
      <c r="R109" s="778"/>
      <c r="S109" s="778"/>
      <c r="T109" s="778"/>
      <c r="U109" s="778"/>
      <c r="V109" s="778"/>
      <c r="W109" s="778"/>
      <c r="X109" s="778"/>
      <c r="Y109" s="778"/>
      <c r="Z109" s="778"/>
    </row>
    <row r="110" ht="11.25" customHeight="1">
      <c r="A110" s="747" t="s">
        <v>5627</v>
      </c>
      <c r="B110" s="415" t="s">
        <v>52</v>
      </c>
      <c r="C110" s="747" t="s">
        <v>6186</v>
      </c>
      <c r="D110" s="381" t="s">
        <v>6101</v>
      </c>
      <c r="E110" s="381">
        <v>29.0</v>
      </c>
      <c r="F110" s="382">
        <v>19.0</v>
      </c>
      <c r="G110" s="747" t="s">
        <v>5627</v>
      </c>
      <c r="H110" s="778"/>
      <c r="I110" s="778"/>
      <c r="J110" s="778"/>
      <c r="K110" s="778"/>
      <c r="L110" s="778"/>
      <c r="M110" s="778"/>
      <c r="N110" s="778"/>
      <c r="O110" s="778"/>
      <c r="P110" s="778"/>
      <c r="Q110" s="778"/>
      <c r="R110" s="778"/>
      <c r="S110" s="778"/>
      <c r="T110" s="778"/>
      <c r="U110" s="778"/>
      <c r="V110" s="778"/>
      <c r="W110" s="778"/>
      <c r="X110" s="778"/>
      <c r="Y110" s="778"/>
      <c r="Z110" s="778"/>
    </row>
    <row r="111" ht="11.25" customHeight="1">
      <c r="A111" s="747" t="s">
        <v>5627</v>
      </c>
      <c r="B111" s="415" t="s">
        <v>52</v>
      </c>
      <c r="C111" s="747" t="s">
        <v>6187</v>
      </c>
      <c r="D111" s="381" t="s">
        <v>6101</v>
      </c>
      <c r="E111" s="381">
        <v>29.0</v>
      </c>
      <c r="F111" s="382">
        <v>19.0</v>
      </c>
      <c r="G111" s="747" t="s">
        <v>5627</v>
      </c>
      <c r="H111" s="778"/>
      <c r="I111" s="778"/>
      <c r="J111" s="778"/>
      <c r="K111" s="778"/>
      <c r="L111" s="778"/>
      <c r="M111" s="778"/>
      <c r="N111" s="778"/>
      <c r="O111" s="778"/>
      <c r="P111" s="778"/>
      <c r="Q111" s="778"/>
      <c r="R111" s="778"/>
      <c r="S111" s="778"/>
      <c r="T111" s="778"/>
      <c r="U111" s="778"/>
      <c r="V111" s="778"/>
      <c r="W111" s="778"/>
      <c r="X111" s="778"/>
      <c r="Y111" s="778"/>
      <c r="Z111" s="778"/>
    </row>
    <row r="112" ht="11.25" customHeight="1">
      <c r="A112" s="747" t="s">
        <v>5627</v>
      </c>
      <c r="B112" s="415" t="s">
        <v>52</v>
      </c>
      <c r="C112" s="747" t="s">
        <v>6188</v>
      </c>
      <c r="D112" s="381" t="s">
        <v>6101</v>
      </c>
      <c r="E112" s="381">
        <v>62.0</v>
      </c>
      <c r="F112" s="382">
        <v>41.0</v>
      </c>
      <c r="G112" s="747" t="s">
        <v>5627</v>
      </c>
      <c r="H112" s="778"/>
      <c r="I112" s="778"/>
      <c r="J112" s="778"/>
      <c r="K112" s="778"/>
      <c r="L112" s="778"/>
      <c r="M112" s="778"/>
      <c r="N112" s="778"/>
      <c r="O112" s="778"/>
      <c r="P112" s="778"/>
      <c r="Q112" s="778"/>
      <c r="R112" s="778"/>
      <c r="S112" s="778"/>
      <c r="T112" s="778"/>
      <c r="U112" s="778"/>
      <c r="V112" s="778"/>
      <c r="W112" s="778"/>
      <c r="X112" s="778"/>
      <c r="Y112" s="778"/>
      <c r="Z112" s="778"/>
    </row>
    <row r="113" ht="11.25" customHeight="1">
      <c r="A113" s="747" t="s">
        <v>5627</v>
      </c>
      <c r="B113" s="415" t="s">
        <v>52</v>
      </c>
      <c r="C113" s="747" t="s">
        <v>6189</v>
      </c>
      <c r="D113" s="381" t="s">
        <v>6101</v>
      </c>
      <c r="E113" s="381">
        <v>23.0</v>
      </c>
      <c r="F113" s="382">
        <v>15.0</v>
      </c>
      <c r="G113" s="747" t="s">
        <v>5627</v>
      </c>
      <c r="H113" s="778"/>
      <c r="I113" s="778"/>
      <c r="J113" s="778"/>
      <c r="K113" s="778"/>
      <c r="L113" s="778"/>
      <c r="M113" s="778"/>
      <c r="N113" s="778"/>
      <c r="O113" s="778"/>
      <c r="P113" s="778"/>
      <c r="Q113" s="778"/>
      <c r="R113" s="778"/>
      <c r="S113" s="778"/>
      <c r="T113" s="778"/>
      <c r="U113" s="778"/>
      <c r="V113" s="778"/>
      <c r="W113" s="778"/>
      <c r="X113" s="778"/>
      <c r="Y113" s="778"/>
      <c r="Z113" s="778"/>
    </row>
    <row r="114" ht="11.25" customHeight="1">
      <c r="A114" s="747" t="s">
        <v>5627</v>
      </c>
      <c r="B114" s="415" t="s">
        <v>52</v>
      </c>
      <c r="C114" s="747" t="s">
        <v>6190</v>
      </c>
      <c r="D114" s="381" t="s">
        <v>6101</v>
      </c>
      <c r="E114" s="381">
        <v>35.0</v>
      </c>
      <c r="F114" s="382">
        <v>23.0</v>
      </c>
      <c r="G114" s="747" t="s">
        <v>5627</v>
      </c>
      <c r="H114" s="778"/>
      <c r="I114" s="778"/>
      <c r="J114" s="778"/>
      <c r="K114" s="778"/>
      <c r="L114" s="778"/>
      <c r="M114" s="778"/>
      <c r="N114" s="778"/>
      <c r="O114" s="778"/>
      <c r="P114" s="778"/>
      <c r="Q114" s="778"/>
      <c r="R114" s="778"/>
      <c r="S114" s="778"/>
      <c r="T114" s="778"/>
      <c r="U114" s="778"/>
      <c r="V114" s="778"/>
      <c r="W114" s="778"/>
      <c r="X114" s="778"/>
      <c r="Y114" s="778"/>
      <c r="Z114" s="778"/>
    </row>
    <row r="115" ht="11.25" customHeight="1">
      <c r="A115" s="747" t="s">
        <v>5627</v>
      </c>
      <c r="B115" s="415" t="s">
        <v>52</v>
      </c>
      <c r="C115" s="747" t="s">
        <v>6191</v>
      </c>
      <c r="D115" s="381" t="s">
        <v>6101</v>
      </c>
      <c r="E115" s="381">
        <v>15.0</v>
      </c>
      <c r="F115" s="382">
        <v>10.0</v>
      </c>
      <c r="G115" s="747" t="s">
        <v>5627</v>
      </c>
      <c r="H115" s="778"/>
      <c r="I115" s="778"/>
      <c r="J115" s="778"/>
      <c r="K115" s="778"/>
      <c r="L115" s="778"/>
      <c r="M115" s="778"/>
      <c r="N115" s="778"/>
      <c r="O115" s="778"/>
      <c r="P115" s="778"/>
      <c r="Q115" s="778"/>
      <c r="R115" s="778"/>
      <c r="S115" s="778"/>
      <c r="T115" s="778"/>
      <c r="U115" s="778"/>
      <c r="V115" s="778"/>
      <c r="W115" s="778"/>
      <c r="X115" s="778"/>
      <c r="Y115" s="778"/>
      <c r="Z115" s="778"/>
    </row>
    <row r="116" ht="11.25" customHeight="1">
      <c r="A116" s="747" t="s">
        <v>5627</v>
      </c>
      <c r="B116" s="415" t="s">
        <v>52</v>
      </c>
      <c r="C116" s="747" t="s">
        <v>6192</v>
      </c>
      <c r="D116" s="381" t="s">
        <v>6101</v>
      </c>
      <c r="E116" s="381">
        <v>16.0</v>
      </c>
      <c r="F116" s="382">
        <v>10.0</v>
      </c>
      <c r="G116" s="747" t="s">
        <v>5627</v>
      </c>
      <c r="H116" s="778"/>
      <c r="I116" s="778"/>
      <c r="J116" s="778"/>
      <c r="K116" s="778"/>
      <c r="L116" s="778"/>
      <c r="M116" s="778"/>
      <c r="N116" s="778"/>
      <c r="O116" s="778"/>
      <c r="P116" s="778"/>
      <c r="Q116" s="778"/>
      <c r="R116" s="778"/>
      <c r="S116" s="778"/>
      <c r="T116" s="778"/>
      <c r="U116" s="778"/>
      <c r="V116" s="778"/>
      <c r="W116" s="778"/>
      <c r="X116" s="778"/>
      <c r="Y116" s="778"/>
      <c r="Z116" s="778"/>
    </row>
    <row r="117" ht="11.25" customHeight="1">
      <c r="A117" s="747" t="s">
        <v>5627</v>
      </c>
      <c r="B117" s="415" t="s">
        <v>52</v>
      </c>
      <c r="C117" s="747" t="s">
        <v>6193</v>
      </c>
      <c r="D117" s="381" t="s">
        <v>6101</v>
      </c>
      <c r="E117" s="381">
        <v>24.0</v>
      </c>
      <c r="F117" s="382">
        <v>16.0</v>
      </c>
      <c r="G117" s="747" t="s">
        <v>5627</v>
      </c>
      <c r="H117" s="778"/>
      <c r="I117" s="778"/>
      <c r="J117" s="778"/>
      <c r="K117" s="778"/>
      <c r="L117" s="778"/>
      <c r="M117" s="778"/>
      <c r="N117" s="778"/>
      <c r="O117" s="778"/>
      <c r="P117" s="778"/>
      <c r="Q117" s="778"/>
      <c r="R117" s="778"/>
      <c r="S117" s="778"/>
      <c r="T117" s="778"/>
      <c r="U117" s="778"/>
      <c r="V117" s="778"/>
      <c r="W117" s="778"/>
      <c r="X117" s="778"/>
      <c r="Y117" s="778"/>
      <c r="Z117" s="778"/>
    </row>
    <row r="118" ht="11.25" customHeight="1">
      <c r="A118" s="747" t="s">
        <v>5627</v>
      </c>
      <c r="B118" s="415" t="s">
        <v>52</v>
      </c>
      <c r="C118" s="747" t="s">
        <v>6194</v>
      </c>
      <c r="D118" s="381" t="s">
        <v>6101</v>
      </c>
      <c r="E118" s="786">
        <v>10.0</v>
      </c>
      <c r="F118" s="382">
        <v>7.0</v>
      </c>
      <c r="G118" s="747" t="s">
        <v>5627</v>
      </c>
      <c r="H118" s="778"/>
      <c r="I118" s="778"/>
      <c r="J118" s="778"/>
      <c r="K118" s="778"/>
      <c r="L118" s="778"/>
      <c r="M118" s="778"/>
      <c r="N118" s="778"/>
      <c r="O118" s="778"/>
      <c r="P118" s="778"/>
      <c r="Q118" s="778"/>
      <c r="R118" s="778"/>
      <c r="S118" s="778"/>
      <c r="T118" s="778"/>
      <c r="U118" s="778"/>
      <c r="V118" s="778"/>
      <c r="W118" s="778"/>
      <c r="X118" s="778"/>
      <c r="Y118" s="778"/>
      <c r="Z118" s="778"/>
    </row>
    <row r="119" ht="11.25" customHeight="1">
      <c r="A119" s="747" t="s">
        <v>5627</v>
      </c>
      <c r="B119" s="415" t="s">
        <v>52</v>
      </c>
      <c r="C119" s="747" t="s">
        <v>6195</v>
      </c>
      <c r="D119" s="381" t="s">
        <v>6101</v>
      </c>
      <c r="E119" s="786">
        <v>46.0</v>
      </c>
      <c r="F119" s="382">
        <v>31.0</v>
      </c>
      <c r="G119" s="747" t="s">
        <v>5627</v>
      </c>
      <c r="H119" s="778"/>
      <c r="I119" s="778"/>
      <c r="J119" s="778"/>
      <c r="K119" s="778"/>
      <c r="L119" s="778"/>
      <c r="M119" s="778"/>
      <c r="N119" s="778"/>
      <c r="O119" s="778"/>
      <c r="P119" s="778"/>
      <c r="Q119" s="778"/>
      <c r="R119" s="778"/>
      <c r="S119" s="778"/>
      <c r="T119" s="778"/>
      <c r="U119" s="778"/>
      <c r="V119" s="778"/>
      <c r="W119" s="778"/>
      <c r="X119" s="778"/>
      <c r="Y119" s="778"/>
      <c r="Z119" s="778"/>
    </row>
    <row r="120" ht="11.25" customHeight="1">
      <c r="A120" s="747" t="s">
        <v>78</v>
      </c>
      <c r="B120" s="415" t="s">
        <v>52</v>
      </c>
      <c r="C120" s="747" t="s">
        <v>6161</v>
      </c>
      <c r="D120" s="381" t="s">
        <v>6059</v>
      </c>
      <c r="E120" s="381">
        <v>60.0</v>
      </c>
      <c r="F120" s="382">
        <v>60.0</v>
      </c>
      <c r="G120" s="747" t="s">
        <v>78</v>
      </c>
      <c r="H120" s="778"/>
      <c r="I120" s="778"/>
      <c r="J120" s="778"/>
      <c r="K120" s="778"/>
      <c r="L120" s="778"/>
      <c r="M120" s="778"/>
      <c r="N120" s="778"/>
      <c r="O120" s="778"/>
      <c r="P120" s="778"/>
      <c r="Q120" s="778"/>
      <c r="R120" s="778"/>
      <c r="S120" s="778"/>
      <c r="T120" s="778"/>
      <c r="U120" s="778"/>
      <c r="V120" s="778"/>
      <c r="W120" s="778"/>
      <c r="X120" s="778"/>
      <c r="Y120" s="778"/>
      <c r="Z120" s="778"/>
    </row>
    <row r="121" ht="11.25" customHeight="1">
      <c r="A121" s="747" t="s">
        <v>78</v>
      </c>
      <c r="B121" s="415" t="s">
        <v>52</v>
      </c>
      <c r="C121" s="747" t="s">
        <v>6166</v>
      </c>
      <c r="D121" s="381" t="s">
        <v>6059</v>
      </c>
      <c r="E121" s="381">
        <v>29.33</v>
      </c>
      <c r="F121" s="382">
        <v>58.0</v>
      </c>
      <c r="G121" s="747" t="s">
        <v>78</v>
      </c>
      <c r="H121" s="778"/>
      <c r="I121" s="778"/>
      <c r="J121" s="778"/>
      <c r="K121" s="778"/>
      <c r="L121" s="778"/>
      <c r="M121" s="778"/>
      <c r="N121" s="778"/>
      <c r="O121" s="778"/>
      <c r="P121" s="778"/>
      <c r="Q121" s="778"/>
      <c r="R121" s="778"/>
      <c r="S121" s="778"/>
      <c r="T121" s="778"/>
      <c r="U121" s="778"/>
      <c r="V121" s="778"/>
      <c r="W121" s="778"/>
      <c r="X121" s="778"/>
      <c r="Y121" s="778"/>
      <c r="Z121" s="778"/>
    </row>
    <row r="122" ht="11.25" customHeight="1">
      <c r="A122" s="747" t="s">
        <v>78</v>
      </c>
      <c r="B122" s="415" t="s">
        <v>52</v>
      </c>
      <c r="C122" s="747" t="s">
        <v>6168</v>
      </c>
      <c r="D122" s="381" t="s">
        <v>6059</v>
      </c>
      <c r="E122" s="381">
        <v>14.66</v>
      </c>
      <c r="F122" s="382">
        <v>30.0</v>
      </c>
      <c r="G122" s="747" t="s">
        <v>78</v>
      </c>
      <c r="H122" s="778"/>
      <c r="I122" s="778"/>
      <c r="J122" s="778"/>
      <c r="K122" s="778"/>
      <c r="L122" s="778"/>
      <c r="M122" s="778"/>
      <c r="N122" s="778"/>
      <c r="O122" s="778"/>
      <c r="P122" s="778"/>
      <c r="Q122" s="778"/>
      <c r="R122" s="778"/>
      <c r="S122" s="778"/>
      <c r="T122" s="778"/>
      <c r="U122" s="778"/>
      <c r="V122" s="778"/>
      <c r="W122" s="778"/>
      <c r="X122" s="778"/>
      <c r="Y122" s="778"/>
      <c r="Z122" s="778"/>
    </row>
    <row r="123" ht="11.25" customHeight="1">
      <c r="A123" s="747" t="s">
        <v>78</v>
      </c>
      <c r="B123" s="415" t="s">
        <v>52</v>
      </c>
      <c r="C123" s="747" t="s">
        <v>6170</v>
      </c>
      <c r="D123" s="381" t="s">
        <v>6059</v>
      </c>
      <c r="E123" s="381">
        <v>5.33</v>
      </c>
      <c r="F123" s="382">
        <v>15.0</v>
      </c>
      <c r="G123" s="747" t="s">
        <v>78</v>
      </c>
      <c r="H123" s="778"/>
      <c r="I123" s="778"/>
      <c r="J123" s="778"/>
      <c r="K123" s="778"/>
      <c r="L123" s="778"/>
      <c r="M123" s="778"/>
      <c r="N123" s="778"/>
      <c r="O123" s="778"/>
      <c r="P123" s="778"/>
      <c r="Q123" s="778"/>
      <c r="R123" s="778"/>
      <c r="S123" s="778"/>
      <c r="T123" s="778"/>
      <c r="U123" s="778"/>
      <c r="V123" s="778"/>
      <c r="W123" s="778"/>
      <c r="X123" s="778"/>
      <c r="Y123" s="778"/>
      <c r="Z123" s="778"/>
    </row>
    <row r="124" ht="11.25" customHeight="1">
      <c r="A124" s="747" t="s">
        <v>3706</v>
      </c>
      <c r="B124" s="415" t="s">
        <v>52</v>
      </c>
      <c r="C124" s="747" t="s">
        <v>6196</v>
      </c>
      <c r="D124" s="381" t="s">
        <v>6101</v>
      </c>
      <c r="E124" s="381">
        <v>251.0</v>
      </c>
      <c r="F124" s="382">
        <v>83.66</v>
      </c>
      <c r="G124" s="747" t="s">
        <v>3706</v>
      </c>
      <c r="H124" s="778"/>
      <c r="I124" s="778"/>
      <c r="J124" s="778"/>
      <c r="K124" s="778"/>
      <c r="L124" s="778"/>
      <c r="M124" s="778"/>
      <c r="N124" s="778"/>
      <c r="O124" s="778"/>
      <c r="P124" s="778"/>
      <c r="Q124" s="778"/>
      <c r="R124" s="778"/>
      <c r="S124" s="778"/>
      <c r="T124" s="778"/>
      <c r="U124" s="778"/>
      <c r="V124" s="778"/>
      <c r="W124" s="778"/>
      <c r="X124" s="778"/>
      <c r="Y124" s="778"/>
      <c r="Z124" s="778"/>
    </row>
    <row r="125" ht="11.25" customHeight="1">
      <c r="A125" s="747" t="s">
        <v>3706</v>
      </c>
      <c r="B125" s="415" t="s">
        <v>52</v>
      </c>
      <c r="C125" s="747" t="s">
        <v>6197</v>
      </c>
      <c r="D125" s="381" t="s">
        <v>6101</v>
      </c>
      <c r="E125" s="381">
        <v>11.0</v>
      </c>
      <c r="F125" s="382">
        <v>7.33</v>
      </c>
      <c r="G125" s="747" t="s">
        <v>3706</v>
      </c>
      <c r="H125" s="1"/>
      <c r="I125" s="778"/>
      <c r="J125" s="778"/>
      <c r="K125" s="778"/>
      <c r="L125" s="778"/>
      <c r="M125" s="778"/>
      <c r="N125" s="778"/>
      <c r="O125" s="778"/>
      <c r="P125" s="778"/>
      <c r="Q125" s="778"/>
      <c r="R125" s="778"/>
      <c r="S125" s="778"/>
      <c r="T125" s="778"/>
      <c r="U125" s="778"/>
      <c r="V125" s="778"/>
      <c r="W125" s="778"/>
      <c r="X125" s="778"/>
      <c r="Y125" s="778"/>
      <c r="Z125" s="778"/>
    </row>
    <row r="126" ht="11.25" customHeight="1">
      <c r="A126" s="747" t="s">
        <v>3706</v>
      </c>
      <c r="B126" s="415" t="s">
        <v>52</v>
      </c>
      <c r="C126" s="747" t="s">
        <v>6198</v>
      </c>
      <c r="D126" s="381" t="s">
        <v>6101</v>
      </c>
      <c r="E126" s="381">
        <v>5.0</v>
      </c>
      <c r="F126" s="382">
        <v>3.33</v>
      </c>
      <c r="G126" s="747" t="s">
        <v>3706</v>
      </c>
      <c r="H126" s="778"/>
      <c r="I126" s="778"/>
      <c r="J126" s="778"/>
      <c r="K126" s="778"/>
      <c r="L126" s="778"/>
      <c r="M126" s="778"/>
      <c r="N126" s="778"/>
      <c r="O126" s="778"/>
      <c r="P126" s="778"/>
      <c r="Q126" s="778"/>
      <c r="R126" s="778"/>
      <c r="S126" s="778"/>
      <c r="T126" s="778"/>
      <c r="U126" s="778"/>
      <c r="V126" s="778"/>
      <c r="W126" s="778"/>
      <c r="X126" s="778"/>
      <c r="Y126" s="778"/>
      <c r="Z126" s="778"/>
    </row>
    <row r="127" ht="11.25" customHeight="1">
      <c r="A127" s="747" t="s">
        <v>80</v>
      </c>
      <c r="B127" s="415" t="s">
        <v>52</v>
      </c>
      <c r="C127" s="747" t="s">
        <v>6199</v>
      </c>
      <c r="D127" s="381" t="s">
        <v>6200</v>
      </c>
      <c r="E127" s="381">
        <v>43.0</v>
      </c>
      <c r="F127" s="382">
        <v>43.0</v>
      </c>
      <c r="G127" s="747" t="s">
        <v>80</v>
      </c>
      <c r="H127" s="778"/>
      <c r="I127" s="778"/>
      <c r="J127" s="778"/>
      <c r="K127" s="778"/>
      <c r="L127" s="778"/>
      <c r="M127" s="778"/>
      <c r="N127" s="778"/>
      <c r="O127" s="778"/>
      <c r="P127" s="778"/>
      <c r="Q127" s="778"/>
      <c r="R127" s="778"/>
      <c r="S127" s="778"/>
      <c r="T127" s="778"/>
      <c r="U127" s="778"/>
      <c r="V127" s="778"/>
      <c r="W127" s="778"/>
      <c r="X127" s="778"/>
      <c r="Y127" s="778"/>
      <c r="Z127" s="778"/>
    </row>
    <row r="128" ht="11.25" customHeight="1">
      <c r="A128" s="747" t="s">
        <v>5854</v>
      </c>
      <c r="B128" s="415" t="s">
        <v>52</v>
      </c>
      <c r="C128" s="747" t="s">
        <v>6141</v>
      </c>
      <c r="D128" s="381" t="s">
        <v>6101</v>
      </c>
      <c r="E128" s="381">
        <v>306.0</v>
      </c>
      <c r="F128" s="382">
        <v>305.66</v>
      </c>
      <c r="G128" s="747" t="s">
        <v>5854</v>
      </c>
      <c r="H128" s="778"/>
      <c r="I128" s="778"/>
      <c r="J128" s="778"/>
      <c r="K128" s="778"/>
      <c r="L128" s="778"/>
      <c r="M128" s="778"/>
      <c r="N128" s="778"/>
      <c r="O128" s="778"/>
      <c r="P128" s="778"/>
      <c r="Q128" s="778"/>
      <c r="R128" s="778"/>
      <c r="S128" s="778"/>
      <c r="T128" s="778"/>
      <c r="U128" s="778"/>
      <c r="V128" s="778"/>
      <c r="W128" s="778"/>
      <c r="X128" s="778"/>
      <c r="Y128" s="778"/>
      <c r="Z128" s="778"/>
    </row>
    <row r="129" ht="11.25" customHeight="1">
      <c r="A129" s="747" t="s">
        <v>5854</v>
      </c>
      <c r="B129" s="415" t="s">
        <v>52</v>
      </c>
      <c r="C129" s="747" t="s">
        <v>6137</v>
      </c>
      <c r="D129" s="381" t="s">
        <v>6101</v>
      </c>
      <c r="E129" s="381">
        <v>76.0</v>
      </c>
      <c r="F129" s="382">
        <v>76.41</v>
      </c>
      <c r="G129" s="747" t="s">
        <v>5854</v>
      </c>
      <c r="H129" s="778"/>
      <c r="I129" s="778"/>
      <c r="J129" s="778"/>
      <c r="K129" s="778"/>
      <c r="L129" s="778"/>
      <c r="M129" s="778"/>
      <c r="N129" s="778"/>
      <c r="O129" s="778"/>
      <c r="P129" s="778"/>
      <c r="Q129" s="778"/>
      <c r="R129" s="778"/>
      <c r="S129" s="778"/>
      <c r="T129" s="778"/>
      <c r="U129" s="778"/>
      <c r="V129" s="778"/>
      <c r="W129" s="778"/>
      <c r="X129" s="778"/>
      <c r="Y129" s="778"/>
      <c r="Z129" s="778"/>
    </row>
    <row r="130" ht="11.25" customHeight="1">
      <c r="A130" s="747" t="s">
        <v>5854</v>
      </c>
      <c r="B130" s="415" t="s">
        <v>52</v>
      </c>
      <c r="C130" s="747" t="s">
        <v>6201</v>
      </c>
      <c r="D130" s="381" t="s">
        <v>6101</v>
      </c>
      <c r="E130" s="381">
        <v>31.0</v>
      </c>
      <c r="F130" s="382">
        <v>30.6</v>
      </c>
      <c r="G130" s="747" t="s">
        <v>5854</v>
      </c>
      <c r="H130" s="778"/>
      <c r="I130" s="778"/>
      <c r="J130" s="778"/>
      <c r="K130" s="778"/>
      <c r="L130" s="778"/>
      <c r="M130" s="778"/>
      <c r="N130" s="778"/>
      <c r="O130" s="778"/>
      <c r="P130" s="778"/>
      <c r="Q130" s="778"/>
      <c r="R130" s="778"/>
      <c r="S130" s="778"/>
      <c r="T130" s="778"/>
      <c r="U130" s="778"/>
      <c r="V130" s="778"/>
      <c r="W130" s="778"/>
      <c r="X130" s="778"/>
      <c r="Y130" s="778"/>
      <c r="Z130" s="778"/>
    </row>
    <row r="131" ht="11.25" customHeight="1">
      <c r="A131" s="747" t="s">
        <v>5854</v>
      </c>
      <c r="B131" s="415" t="s">
        <v>52</v>
      </c>
      <c r="C131" s="747" t="s">
        <v>6202</v>
      </c>
      <c r="D131" s="381" t="s">
        <v>6101</v>
      </c>
      <c r="E131" s="381">
        <v>9.0</v>
      </c>
      <c r="F131" s="382">
        <v>9.0</v>
      </c>
      <c r="G131" s="747" t="s">
        <v>5854</v>
      </c>
      <c r="H131" s="778"/>
      <c r="I131" s="778"/>
      <c r="J131" s="778"/>
      <c r="K131" s="778"/>
      <c r="L131" s="778"/>
      <c r="M131" s="778"/>
      <c r="N131" s="778"/>
      <c r="O131" s="778"/>
      <c r="P131" s="778"/>
      <c r="Q131" s="778"/>
      <c r="R131" s="778"/>
      <c r="S131" s="778"/>
      <c r="T131" s="778"/>
      <c r="U131" s="778"/>
      <c r="V131" s="778"/>
      <c r="W131" s="778"/>
      <c r="X131" s="778"/>
      <c r="Y131" s="778"/>
      <c r="Z131" s="778"/>
    </row>
    <row r="132" ht="11.25" customHeight="1">
      <c r="A132" s="747" t="s">
        <v>82</v>
      </c>
      <c r="B132" s="415" t="s">
        <v>52</v>
      </c>
      <c r="C132" s="747" t="s">
        <v>6161</v>
      </c>
      <c r="D132" s="381" t="s">
        <v>6059</v>
      </c>
      <c r="E132" s="381">
        <v>290.0</v>
      </c>
      <c r="F132" s="382">
        <v>96.66</v>
      </c>
      <c r="G132" s="747" t="s">
        <v>82</v>
      </c>
      <c r="H132" s="778"/>
      <c r="I132" s="778"/>
      <c r="J132" s="778"/>
      <c r="K132" s="778"/>
      <c r="L132" s="778"/>
      <c r="M132" s="778"/>
      <c r="N132" s="778"/>
      <c r="O132" s="778"/>
      <c r="P132" s="778"/>
      <c r="Q132" s="778"/>
      <c r="R132" s="778"/>
      <c r="S132" s="778"/>
      <c r="T132" s="778"/>
      <c r="U132" s="778"/>
      <c r="V132" s="778"/>
      <c r="W132" s="778"/>
      <c r="X132" s="778"/>
      <c r="Y132" s="778"/>
      <c r="Z132" s="778"/>
    </row>
    <row r="133" ht="11.25" customHeight="1">
      <c r="A133" s="747" t="s">
        <v>82</v>
      </c>
      <c r="B133" s="415" t="s">
        <v>52</v>
      </c>
      <c r="C133" s="747" t="s">
        <v>6166</v>
      </c>
      <c r="D133" s="381" t="s">
        <v>6059</v>
      </c>
      <c r="E133" s="381">
        <v>38.0</v>
      </c>
      <c r="F133" s="382">
        <v>76.0</v>
      </c>
      <c r="G133" s="747" t="s">
        <v>82</v>
      </c>
      <c r="H133" s="778"/>
      <c r="I133" s="778"/>
      <c r="J133" s="778"/>
      <c r="K133" s="778"/>
      <c r="L133" s="778"/>
      <c r="M133" s="778"/>
      <c r="N133" s="778"/>
      <c r="O133" s="778"/>
      <c r="P133" s="778"/>
      <c r="Q133" s="778"/>
      <c r="R133" s="778"/>
      <c r="S133" s="778"/>
      <c r="T133" s="778"/>
      <c r="U133" s="778"/>
      <c r="V133" s="778"/>
      <c r="W133" s="778"/>
      <c r="X133" s="778"/>
      <c r="Y133" s="778"/>
      <c r="Z133" s="778"/>
    </row>
    <row r="134" ht="11.25" customHeight="1">
      <c r="A134" s="747" t="s">
        <v>82</v>
      </c>
      <c r="B134" s="415" t="s">
        <v>52</v>
      </c>
      <c r="C134" s="747" t="s">
        <v>6168</v>
      </c>
      <c r="D134" s="381" t="s">
        <v>6059</v>
      </c>
      <c r="E134" s="381">
        <v>15.5</v>
      </c>
      <c r="F134" s="382">
        <v>31.0</v>
      </c>
      <c r="G134" s="747" t="s">
        <v>82</v>
      </c>
      <c r="H134" s="778"/>
      <c r="I134" s="778"/>
      <c r="J134" s="778"/>
      <c r="K134" s="778"/>
      <c r="L134" s="778"/>
      <c r="M134" s="778"/>
      <c r="N134" s="778"/>
      <c r="O134" s="778"/>
      <c r="P134" s="778"/>
      <c r="Q134" s="778"/>
      <c r="R134" s="778"/>
      <c r="S134" s="778"/>
      <c r="T134" s="778"/>
      <c r="U134" s="778"/>
      <c r="V134" s="778"/>
      <c r="W134" s="778"/>
      <c r="X134" s="778"/>
      <c r="Y134" s="778"/>
      <c r="Z134" s="778"/>
    </row>
    <row r="135" ht="11.25" customHeight="1">
      <c r="A135" s="747" t="s">
        <v>83</v>
      </c>
      <c r="B135" s="415" t="s">
        <v>52</v>
      </c>
      <c r="C135" s="747" t="s">
        <v>6203</v>
      </c>
      <c r="D135" s="381" t="s">
        <v>6204</v>
      </c>
      <c r="E135" s="381">
        <v>160.0</v>
      </c>
      <c r="F135" s="382">
        <v>160.0</v>
      </c>
      <c r="G135" s="747" t="s">
        <v>83</v>
      </c>
      <c r="H135" s="778"/>
      <c r="I135" s="778"/>
      <c r="J135" s="778"/>
      <c r="K135" s="778"/>
      <c r="L135" s="778"/>
      <c r="M135" s="778"/>
      <c r="N135" s="778"/>
      <c r="O135" s="778"/>
      <c r="P135" s="778"/>
      <c r="Q135" s="778"/>
      <c r="R135" s="778"/>
      <c r="S135" s="778"/>
      <c r="T135" s="778"/>
      <c r="U135" s="778"/>
      <c r="V135" s="778"/>
      <c r="W135" s="778"/>
      <c r="X135" s="778"/>
      <c r="Y135" s="778"/>
      <c r="Z135" s="778"/>
    </row>
    <row r="136" ht="11.25" customHeight="1">
      <c r="A136" s="747" t="s">
        <v>83</v>
      </c>
      <c r="B136" s="415" t="s">
        <v>52</v>
      </c>
      <c r="C136" s="747" t="s">
        <v>6205</v>
      </c>
      <c r="D136" s="381" t="s">
        <v>6204</v>
      </c>
      <c r="E136" s="381">
        <v>11.0</v>
      </c>
      <c r="F136" s="382">
        <v>11.0</v>
      </c>
      <c r="G136" s="747" t="s">
        <v>83</v>
      </c>
      <c r="H136" s="778"/>
      <c r="I136" s="778"/>
      <c r="J136" s="778"/>
      <c r="K136" s="778"/>
      <c r="L136" s="778"/>
      <c r="M136" s="778"/>
      <c r="N136" s="778"/>
      <c r="O136" s="778"/>
      <c r="P136" s="778"/>
      <c r="Q136" s="778"/>
      <c r="R136" s="778"/>
      <c r="S136" s="778"/>
      <c r="T136" s="778"/>
      <c r="U136" s="778"/>
      <c r="V136" s="778"/>
      <c r="W136" s="778"/>
      <c r="X136" s="778"/>
      <c r="Y136" s="778"/>
      <c r="Z136" s="778"/>
    </row>
    <row r="137" ht="11.25" customHeight="1">
      <c r="A137" s="747" t="s">
        <v>83</v>
      </c>
      <c r="B137" s="415" t="s">
        <v>52</v>
      </c>
      <c r="C137" s="747" t="s">
        <v>6206</v>
      </c>
      <c r="D137" s="381" t="s">
        <v>6204</v>
      </c>
      <c r="E137" s="381">
        <v>4.0</v>
      </c>
      <c r="F137" s="787">
        <v>4.0</v>
      </c>
      <c r="G137" s="747" t="s">
        <v>83</v>
      </c>
      <c r="H137" s="778"/>
      <c r="I137" s="778"/>
      <c r="J137" s="778"/>
      <c r="K137" s="778"/>
      <c r="L137" s="778"/>
      <c r="M137" s="778"/>
      <c r="N137" s="778"/>
      <c r="O137" s="778"/>
      <c r="P137" s="778"/>
      <c r="Q137" s="778"/>
      <c r="R137" s="778"/>
      <c r="S137" s="778"/>
      <c r="T137" s="778"/>
      <c r="U137" s="778"/>
      <c r="V137" s="778"/>
      <c r="W137" s="778"/>
      <c r="X137" s="778"/>
      <c r="Y137" s="778"/>
      <c r="Z137" s="778"/>
    </row>
    <row r="138" ht="11.25" customHeight="1">
      <c r="A138" s="788" t="s">
        <v>84</v>
      </c>
      <c r="B138" s="192" t="s">
        <v>52</v>
      </c>
      <c r="C138" s="774" t="s">
        <v>6207</v>
      </c>
      <c r="D138" s="789" t="s">
        <v>6059</v>
      </c>
      <c r="E138" s="790">
        <f>265/3</f>
        <v>88.33333333</v>
      </c>
      <c r="F138" s="791">
        <v>88.33333333333333</v>
      </c>
      <c r="G138" s="788" t="s">
        <v>84</v>
      </c>
      <c r="H138" s="778"/>
      <c r="I138" s="778"/>
      <c r="J138" s="778"/>
      <c r="K138" s="778"/>
      <c r="L138" s="778"/>
      <c r="M138" s="778"/>
      <c r="N138" s="778"/>
      <c r="O138" s="778"/>
      <c r="P138" s="778"/>
      <c r="Q138" s="778"/>
      <c r="R138" s="778"/>
      <c r="S138" s="778"/>
      <c r="T138" s="778"/>
      <c r="U138" s="778"/>
      <c r="V138" s="778"/>
      <c r="W138" s="778"/>
      <c r="X138" s="778"/>
      <c r="Y138" s="778"/>
      <c r="Z138" s="778"/>
    </row>
    <row r="139" ht="11.25" customHeight="1">
      <c r="A139" s="788" t="s">
        <v>84</v>
      </c>
      <c r="B139" s="192" t="s">
        <v>52</v>
      </c>
      <c r="C139" s="774" t="s">
        <v>6178</v>
      </c>
      <c r="D139" s="789" t="s">
        <v>6208</v>
      </c>
      <c r="E139" s="792">
        <f>(265/3)*0.5</f>
        <v>44.16666667</v>
      </c>
      <c r="F139" s="791">
        <v>44.166666666666664</v>
      </c>
      <c r="G139" s="793" t="s">
        <v>84</v>
      </c>
      <c r="H139" s="778"/>
      <c r="I139" s="778"/>
      <c r="J139" s="778"/>
      <c r="K139" s="778"/>
      <c r="L139" s="778"/>
      <c r="M139" s="778"/>
      <c r="N139" s="778"/>
      <c r="O139" s="778"/>
      <c r="P139" s="778"/>
      <c r="Q139" s="778"/>
      <c r="R139" s="778"/>
      <c r="S139" s="778"/>
      <c r="T139" s="778"/>
      <c r="U139" s="778"/>
      <c r="V139" s="778"/>
      <c r="W139" s="778"/>
      <c r="X139" s="778"/>
      <c r="Y139" s="778"/>
      <c r="Z139" s="778"/>
    </row>
    <row r="140" ht="11.25" customHeight="1">
      <c r="A140" s="788" t="s">
        <v>84</v>
      </c>
      <c r="B140" s="192" t="s">
        <v>89</v>
      </c>
      <c r="C140" s="774" t="s">
        <v>6209</v>
      </c>
      <c r="D140" s="789" t="s">
        <v>6208</v>
      </c>
      <c r="E140" s="792">
        <f>((265*0.25)/3)*0.5</f>
        <v>11.04166667</v>
      </c>
      <c r="F140" s="791">
        <v>11.041666666666666</v>
      </c>
      <c r="G140" s="793" t="s">
        <v>84</v>
      </c>
      <c r="H140" s="778"/>
      <c r="I140" s="778"/>
      <c r="J140" s="778"/>
      <c r="K140" s="778"/>
      <c r="L140" s="778"/>
      <c r="M140" s="778"/>
      <c r="N140" s="778"/>
      <c r="O140" s="778"/>
      <c r="P140" s="778"/>
      <c r="Q140" s="778"/>
      <c r="R140" s="778"/>
      <c r="S140" s="778"/>
      <c r="T140" s="778"/>
      <c r="U140" s="778"/>
      <c r="V140" s="778"/>
      <c r="W140" s="778"/>
      <c r="X140" s="778"/>
      <c r="Y140" s="778"/>
      <c r="Z140" s="778"/>
    </row>
    <row r="141" ht="11.25" customHeight="1">
      <c r="A141" s="747" t="s">
        <v>85</v>
      </c>
      <c r="B141" s="415" t="s">
        <v>52</v>
      </c>
      <c r="C141" s="747" t="s">
        <v>6210</v>
      </c>
      <c r="D141" s="381" t="s">
        <v>6101</v>
      </c>
      <c r="E141" s="794">
        <f>91/3</f>
        <v>30.33333333</v>
      </c>
      <c r="F141" s="791">
        <v>30.333333333333332</v>
      </c>
      <c r="G141" s="770" t="s">
        <v>85</v>
      </c>
      <c r="H141" s="778"/>
      <c r="I141" s="778"/>
      <c r="J141" s="778"/>
      <c r="K141" s="778"/>
      <c r="L141" s="778"/>
      <c r="M141" s="778"/>
      <c r="N141" s="778"/>
      <c r="O141" s="778"/>
      <c r="P141" s="778"/>
      <c r="Q141" s="778"/>
      <c r="R141" s="778"/>
      <c r="S141" s="778"/>
      <c r="T141" s="778"/>
      <c r="U141" s="778"/>
      <c r="V141" s="778"/>
      <c r="W141" s="778"/>
      <c r="X141" s="778"/>
      <c r="Y141" s="778"/>
      <c r="Z141" s="778"/>
    </row>
    <row r="142" ht="11.25" customHeight="1">
      <c r="A142" s="747" t="s">
        <v>85</v>
      </c>
      <c r="B142" s="415" t="s">
        <v>52</v>
      </c>
      <c r="C142" s="747" t="s">
        <v>6211</v>
      </c>
      <c r="D142" s="381" t="s">
        <v>6101</v>
      </c>
      <c r="E142" s="794">
        <f>91*(1+0.25+0.1)/3</f>
        <v>40.95</v>
      </c>
      <c r="F142" s="791">
        <v>40.95</v>
      </c>
      <c r="G142" s="770" t="s">
        <v>85</v>
      </c>
      <c r="H142" s="778"/>
      <c r="I142" s="778"/>
      <c r="J142" s="778"/>
      <c r="K142" s="778"/>
      <c r="L142" s="778"/>
      <c r="M142" s="778"/>
      <c r="N142" s="778"/>
      <c r="O142" s="778"/>
      <c r="P142" s="778"/>
      <c r="Q142" s="778"/>
      <c r="R142" s="778"/>
      <c r="S142" s="778"/>
      <c r="T142" s="778"/>
      <c r="U142" s="778"/>
      <c r="V142" s="778"/>
      <c r="W142" s="778"/>
      <c r="X142" s="778"/>
      <c r="Y142" s="778"/>
      <c r="Z142" s="778"/>
    </row>
    <row r="143" ht="11.25" customHeight="1">
      <c r="A143" s="747" t="s">
        <v>85</v>
      </c>
      <c r="B143" s="415" t="s">
        <v>52</v>
      </c>
      <c r="C143" s="747" t="s">
        <v>6212</v>
      </c>
      <c r="D143" s="381" t="s">
        <v>6101</v>
      </c>
      <c r="E143" s="794">
        <f>20*(1+0.25+0.1)/3</f>
        <v>9</v>
      </c>
      <c r="F143" s="791">
        <v>9.0</v>
      </c>
      <c r="G143" s="770" t="s">
        <v>85</v>
      </c>
      <c r="H143" s="778"/>
      <c r="I143" s="778"/>
      <c r="J143" s="778"/>
      <c r="K143" s="778"/>
      <c r="L143" s="778"/>
      <c r="M143" s="778"/>
      <c r="N143" s="778"/>
      <c r="O143" s="778"/>
      <c r="P143" s="778"/>
      <c r="Q143" s="778"/>
      <c r="R143" s="778"/>
      <c r="S143" s="778"/>
      <c r="T143" s="778"/>
      <c r="U143" s="778"/>
      <c r="V143" s="778"/>
      <c r="W143" s="778"/>
      <c r="X143" s="778"/>
      <c r="Y143" s="778"/>
      <c r="Z143" s="778"/>
    </row>
    <row r="144" ht="11.25" customHeight="1">
      <c r="A144" s="747" t="s">
        <v>85</v>
      </c>
      <c r="B144" s="415" t="s">
        <v>52</v>
      </c>
      <c r="C144" s="747" t="s">
        <v>6213</v>
      </c>
      <c r="D144" s="381" t="s">
        <v>6101</v>
      </c>
      <c r="E144" s="794">
        <f>20/3</f>
        <v>6.666666667</v>
      </c>
      <c r="F144" s="791">
        <v>6.666666666666667</v>
      </c>
      <c r="G144" s="770" t="s">
        <v>85</v>
      </c>
      <c r="H144" s="778"/>
      <c r="I144" s="778"/>
      <c r="J144" s="778"/>
      <c r="K144" s="778"/>
      <c r="L144" s="778"/>
      <c r="M144" s="778"/>
      <c r="N144" s="778"/>
      <c r="O144" s="778"/>
      <c r="P144" s="778"/>
      <c r="Q144" s="778"/>
      <c r="R144" s="778"/>
      <c r="S144" s="778"/>
      <c r="T144" s="778"/>
      <c r="U144" s="778"/>
      <c r="V144" s="778"/>
      <c r="W144" s="778"/>
      <c r="X144" s="778"/>
      <c r="Y144" s="778"/>
      <c r="Z144" s="778"/>
    </row>
    <row r="145" ht="11.25" customHeight="1">
      <c r="A145" s="747" t="s">
        <v>85</v>
      </c>
      <c r="B145" s="415" t="s">
        <v>52</v>
      </c>
      <c r="C145" s="747" t="s">
        <v>6214</v>
      </c>
      <c r="D145" s="381" t="s">
        <v>6101</v>
      </c>
      <c r="E145" s="794">
        <f>34*(1+0.25+0.1)/3</f>
        <v>15.3</v>
      </c>
      <c r="F145" s="791">
        <v>15.300000000000002</v>
      </c>
      <c r="G145" s="770" t="s">
        <v>85</v>
      </c>
      <c r="H145" s="778"/>
      <c r="I145" s="778"/>
      <c r="J145" s="778"/>
      <c r="K145" s="778"/>
      <c r="L145" s="778"/>
      <c r="M145" s="778"/>
      <c r="N145" s="778"/>
      <c r="O145" s="778"/>
      <c r="P145" s="778"/>
      <c r="Q145" s="778"/>
      <c r="R145" s="778"/>
      <c r="S145" s="778"/>
      <c r="T145" s="778"/>
      <c r="U145" s="778"/>
      <c r="V145" s="778"/>
      <c r="W145" s="778"/>
      <c r="X145" s="778"/>
      <c r="Y145" s="778"/>
      <c r="Z145" s="778"/>
    </row>
    <row r="146" ht="11.25" customHeight="1">
      <c r="A146" s="747" t="s">
        <v>4998</v>
      </c>
      <c r="B146" s="415" t="s">
        <v>52</v>
      </c>
      <c r="C146" s="747" t="s">
        <v>6215</v>
      </c>
      <c r="D146" s="381" t="s">
        <v>6101</v>
      </c>
      <c r="E146" s="794">
        <f>134*(1+0.25+0.1)/3</f>
        <v>60.3</v>
      </c>
      <c r="F146" s="791">
        <v>60.300000000000004</v>
      </c>
      <c r="G146" s="770" t="s">
        <v>4998</v>
      </c>
      <c r="H146" s="778"/>
      <c r="I146" s="778"/>
      <c r="J146" s="778"/>
      <c r="K146" s="778"/>
      <c r="L146" s="778"/>
      <c r="M146" s="778"/>
      <c r="N146" s="778"/>
      <c r="O146" s="778"/>
      <c r="P146" s="778"/>
      <c r="Q146" s="778"/>
      <c r="R146" s="778"/>
      <c r="S146" s="778"/>
      <c r="T146" s="778"/>
      <c r="U146" s="778"/>
      <c r="V146" s="778"/>
      <c r="W146" s="778"/>
      <c r="X146" s="778"/>
      <c r="Y146" s="778"/>
      <c r="Z146" s="778"/>
    </row>
    <row r="147" ht="11.25" customHeight="1">
      <c r="A147" s="747" t="s">
        <v>4998</v>
      </c>
      <c r="B147" s="415" t="s">
        <v>52</v>
      </c>
      <c r="C147" s="747" t="s">
        <v>6216</v>
      </c>
      <c r="D147" s="381" t="s">
        <v>6101</v>
      </c>
      <c r="E147" s="794">
        <f>134/3</f>
        <v>44.66666667</v>
      </c>
      <c r="F147" s="791">
        <v>44.666666666666664</v>
      </c>
      <c r="G147" s="770" t="s">
        <v>4998</v>
      </c>
      <c r="H147" s="778"/>
      <c r="I147" s="778"/>
      <c r="J147" s="778"/>
      <c r="K147" s="778"/>
      <c r="L147" s="778"/>
      <c r="M147" s="778"/>
      <c r="N147" s="778"/>
      <c r="O147" s="778"/>
      <c r="P147" s="778"/>
      <c r="Q147" s="778"/>
      <c r="R147" s="778"/>
      <c r="S147" s="778"/>
      <c r="T147" s="778"/>
      <c r="U147" s="778"/>
      <c r="V147" s="778"/>
      <c r="W147" s="778"/>
      <c r="X147" s="778"/>
      <c r="Y147" s="778"/>
      <c r="Z147" s="778"/>
    </row>
    <row r="148" ht="11.25" customHeight="1">
      <c r="A148" s="747" t="s">
        <v>4998</v>
      </c>
      <c r="B148" s="415" t="s">
        <v>52</v>
      </c>
      <c r="C148" s="747" t="s">
        <v>6217</v>
      </c>
      <c r="D148" s="381" t="s">
        <v>6101</v>
      </c>
      <c r="E148" s="794">
        <f>85/3</f>
        <v>28.33333333</v>
      </c>
      <c r="F148" s="791">
        <v>28.333333333333332</v>
      </c>
      <c r="G148" s="795" t="s">
        <v>4998</v>
      </c>
      <c r="H148" s="778"/>
      <c r="I148" s="778"/>
      <c r="J148" s="778"/>
      <c r="K148" s="778"/>
      <c r="L148" s="778"/>
      <c r="M148" s="778"/>
      <c r="N148" s="778"/>
      <c r="O148" s="778"/>
      <c r="P148" s="778"/>
      <c r="Q148" s="778"/>
      <c r="R148" s="778"/>
      <c r="S148" s="778"/>
      <c r="T148" s="778"/>
      <c r="U148" s="778"/>
      <c r="V148" s="778"/>
      <c r="W148" s="778"/>
      <c r="X148" s="778"/>
      <c r="Y148" s="778"/>
      <c r="Z148" s="778"/>
    </row>
    <row r="149" ht="11.25" customHeight="1">
      <c r="A149" s="747" t="s">
        <v>4998</v>
      </c>
      <c r="B149" s="415" t="s">
        <v>52</v>
      </c>
      <c r="C149" s="747" t="s">
        <v>6218</v>
      </c>
      <c r="D149" s="381" t="s">
        <v>6101</v>
      </c>
      <c r="E149" s="794">
        <f>56/3</f>
        <v>18.66666667</v>
      </c>
      <c r="F149" s="796">
        <v>18.666666666666668</v>
      </c>
      <c r="G149" s="747" t="s">
        <v>4998</v>
      </c>
      <c r="H149" s="778"/>
      <c r="I149" s="778"/>
      <c r="J149" s="778"/>
      <c r="K149" s="778"/>
      <c r="L149" s="778"/>
      <c r="M149" s="778"/>
      <c r="N149" s="778"/>
      <c r="O149" s="778"/>
      <c r="P149" s="778"/>
      <c r="Q149" s="778"/>
      <c r="R149" s="778"/>
      <c r="S149" s="778"/>
      <c r="T149" s="778"/>
      <c r="U149" s="778"/>
      <c r="V149" s="778"/>
      <c r="W149" s="778"/>
      <c r="X149" s="778"/>
      <c r="Y149" s="778"/>
      <c r="Z149" s="778"/>
    </row>
    <row r="150" ht="11.25" customHeight="1">
      <c r="A150" s="747" t="s">
        <v>5022</v>
      </c>
      <c r="B150" s="415" t="s">
        <v>89</v>
      </c>
      <c r="C150" s="747" t="s">
        <v>6219</v>
      </c>
      <c r="D150" s="381" t="s">
        <v>6220</v>
      </c>
      <c r="E150" s="797">
        <f t="shared" ref="E150:E151" si="1">87/3</f>
        <v>29</v>
      </c>
      <c r="F150" s="791">
        <v>29.0</v>
      </c>
      <c r="G150" s="770" t="s">
        <v>5022</v>
      </c>
      <c r="H150" s="778"/>
      <c r="I150" s="778"/>
      <c r="J150" s="778"/>
      <c r="K150" s="778"/>
      <c r="L150" s="778"/>
      <c r="M150" s="778"/>
      <c r="N150" s="778"/>
      <c r="O150" s="778"/>
      <c r="P150" s="778"/>
      <c r="Q150" s="778"/>
      <c r="R150" s="778"/>
      <c r="S150" s="778"/>
      <c r="T150" s="778"/>
      <c r="U150" s="778"/>
      <c r="V150" s="778"/>
      <c r="W150" s="778"/>
      <c r="X150" s="778"/>
      <c r="Y150" s="778"/>
      <c r="Z150" s="778"/>
    </row>
    <row r="151" ht="11.25" customHeight="1">
      <c r="A151" s="747" t="s">
        <v>5022</v>
      </c>
      <c r="B151" s="415" t="s">
        <v>89</v>
      </c>
      <c r="C151" s="747" t="s">
        <v>6058</v>
      </c>
      <c r="D151" s="381" t="s">
        <v>6220</v>
      </c>
      <c r="E151" s="797">
        <f t="shared" si="1"/>
        <v>29</v>
      </c>
      <c r="F151" s="791">
        <v>29.0</v>
      </c>
      <c r="G151" s="770" t="s">
        <v>5022</v>
      </c>
      <c r="H151" s="778"/>
      <c r="I151" s="778"/>
      <c r="J151" s="778"/>
      <c r="K151" s="778"/>
      <c r="L151" s="778"/>
      <c r="M151" s="778"/>
      <c r="N151" s="778"/>
      <c r="O151" s="778"/>
      <c r="P151" s="778"/>
      <c r="Q151" s="778"/>
      <c r="R151" s="778"/>
      <c r="S151" s="778"/>
      <c r="T151" s="778"/>
      <c r="U151" s="778"/>
      <c r="V151" s="778"/>
      <c r="W151" s="778"/>
      <c r="X151" s="778"/>
      <c r="Y151" s="778"/>
      <c r="Z151" s="778"/>
    </row>
    <row r="152" ht="11.25" customHeight="1">
      <c r="A152" s="747" t="s">
        <v>5022</v>
      </c>
      <c r="B152" s="415" t="s">
        <v>89</v>
      </c>
      <c r="C152" s="747" t="s">
        <v>6062</v>
      </c>
      <c r="D152" s="381" t="s">
        <v>6220</v>
      </c>
      <c r="E152" s="797">
        <f>87*0.25/3</f>
        <v>7.25</v>
      </c>
      <c r="F152" s="791">
        <v>7.25</v>
      </c>
      <c r="G152" s="770" t="s">
        <v>5022</v>
      </c>
      <c r="H152" s="778"/>
      <c r="I152" s="778"/>
      <c r="J152" s="778"/>
      <c r="K152" s="778"/>
      <c r="L152" s="778"/>
      <c r="M152" s="778"/>
      <c r="N152" s="778"/>
      <c r="O152" s="778"/>
      <c r="P152" s="778"/>
      <c r="Q152" s="778"/>
      <c r="R152" s="778"/>
      <c r="S152" s="778"/>
      <c r="T152" s="778"/>
      <c r="U152" s="778"/>
      <c r="V152" s="778"/>
      <c r="W152" s="778"/>
      <c r="X152" s="778"/>
      <c r="Y152" s="778"/>
      <c r="Z152" s="778"/>
    </row>
    <row r="153" ht="11.25" customHeight="1">
      <c r="A153" s="747" t="s">
        <v>5022</v>
      </c>
      <c r="B153" s="415" t="s">
        <v>89</v>
      </c>
      <c r="C153" s="747" t="s">
        <v>6221</v>
      </c>
      <c r="D153" s="381" t="s">
        <v>6220</v>
      </c>
      <c r="E153" s="797">
        <f>87*0.1/3</f>
        <v>2.9</v>
      </c>
      <c r="F153" s="791">
        <v>2.9000000000000004</v>
      </c>
      <c r="G153" s="770" t="s">
        <v>5022</v>
      </c>
      <c r="H153" s="778"/>
      <c r="I153" s="778"/>
      <c r="J153" s="778"/>
      <c r="K153" s="778"/>
      <c r="L153" s="778"/>
      <c r="M153" s="778"/>
      <c r="N153" s="778"/>
      <c r="O153" s="778"/>
      <c r="P153" s="778"/>
      <c r="Q153" s="778"/>
      <c r="R153" s="778"/>
      <c r="S153" s="778"/>
      <c r="T153" s="778"/>
      <c r="U153" s="778"/>
      <c r="V153" s="778"/>
      <c r="W153" s="778"/>
      <c r="X153" s="778"/>
      <c r="Y153" s="778"/>
      <c r="Z153" s="778"/>
    </row>
    <row r="154" ht="11.25" customHeight="1">
      <c r="A154" s="747" t="s">
        <v>5022</v>
      </c>
      <c r="B154" s="415" t="s">
        <v>89</v>
      </c>
      <c r="C154" s="747" t="s">
        <v>6058</v>
      </c>
      <c r="D154" s="381" t="s">
        <v>6222</v>
      </c>
      <c r="E154" s="797">
        <f>91/3*0.5</f>
        <v>15.16666667</v>
      </c>
      <c r="F154" s="791">
        <v>15.166666666666666</v>
      </c>
      <c r="G154" s="770" t="s">
        <v>5022</v>
      </c>
      <c r="H154" s="778"/>
      <c r="I154" s="778"/>
      <c r="J154" s="778"/>
      <c r="K154" s="778"/>
      <c r="L154" s="778"/>
      <c r="M154" s="778"/>
      <c r="N154" s="778"/>
      <c r="O154" s="778"/>
      <c r="P154" s="778"/>
      <c r="Q154" s="778"/>
      <c r="R154" s="778"/>
      <c r="S154" s="778"/>
      <c r="T154" s="778"/>
      <c r="U154" s="778"/>
      <c r="V154" s="778"/>
      <c r="W154" s="778"/>
      <c r="X154" s="778"/>
      <c r="Y154" s="778"/>
      <c r="Z154" s="778"/>
    </row>
    <row r="155" ht="11.25" customHeight="1">
      <c r="A155" s="747" t="s">
        <v>5022</v>
      </c>
      <c r="B155" s="415" t="s">
        <v>89</v>
      </c>
      <c r="C155" s="747" t="s">
        <v>6219</v>
      </c>
      <c r="D155" s="381" t="s">
        <v>6222</v>
      </c>
      <c r="E155" s="797">
        <f>0.5*91/3*0.25</f>
        <v>3.791666667</v>
      </c>
      <c r="F155" s="791">
        <v>3.7916666666666665</v>
      </c>
      <c r="G155" s="770" t="s">
        <v>5022</v>
      </c>
      <c r="H155" s="778"/>
      <c r="I155" s="778"/>
      <c r="J155" s="778"/>
      <c r="K155" s="778"/>
      <c r="L155" s="778"/>
      <c r="M155" s="778"/>
      <c r="N155" s="778"/>
      <c r="O155" s="778"/>
      <c r="P155" s="778"/>
      <c r="Q155" s="778"/>
      <c r="R155" s="778"/>
      <c r="S155" s="778"/>
      <c r="T155" s="778"/>
      <c r="U155" s="778"/>
      <c r="V155" s="778"/>
      <c r="W155" s="778"/>
      <c r="X155" s="778"/>
      <c r="Y155" s="778"/>
      <c r="Z155" s="778"/>
    </row>
    <row r="156" ht="11.25" customHeight="1">
      <c r="A156" s="747" t="s">
        <v>5022</v>
      </c>
      <c r="B156" s="415" t="s">
        <v>89</v>
      </c>
      <c r="C156" s="747" t="s">
        <v>6058</v>
      </c>
      <c r="D156" s="381" t="s">
        <v>6223</v>
      </c>
      <c r="E156" s="797">
        <f>86/3*0.5</f>
        <v>14.33333333</v>
      </c>
      <c r="F156" s="791">
        <v>14.333333333333334</v>
      </c>
      <c r="G156" s="770" t="s">
        <v>5022</v>
      </c>
      <c r="H156" s="778"/>
      <c r="I156" s="778"/>
      <c r="J156" s="778"/>
      <c r="K156" s="778"/>
      <c r="L156" s="778"/>
      <c r="M156" s="778"/>
      <c r="N156" s="778"/>
      <c r="O156" s="778"/>
      <c r="P156" s="778"/>
      <c r="Q156" s="778"/>
      <c r="R156" s="778"/>
      <c r="S156" s="778"/>
      <c r="T156" s="778"/>
      <c r="U156" s="778"/>
      <c r="V156" s="778"/>
      <c r="W156" s="778"/>
      <c r="X156" s="778"/>
      <c r="Y156" s="778"/>
      <c r="Z156" s="778"/>
    </row>
    <row r="157" ht="11.25" customHeight="1">
      <c r="A157" s="747" t="s">
        <v>5022</v>
      </c>
      <c r="B157" s="415" t="s">
        <v>89</v>
      </c>
      <c r="C157" s="782" t="s">
        <v>6219</v>
      </c>
      <c r="D157" s="381" t="s">
        <v>6223</v>
      </c>
      <c r="E157" s="798">
        <f>0.5*86/3*0.25</f>
        <v>3.583333333</v>
      </c>
      <c r="F157" s="791">
        <v>3.5833333333333335</v>
      </c>
      <c r="G157" s="770" t="s">
        <v>5022</v>
      </c>
      <c r="H157" s="778"/>
      <c r="I157" s="778"/>
      <c r="J157" s="778"/>
      <c r="K157" s="778"/>
      <c r="L157" s="778"/>
      <c r="M157" s="778"/>
      <c r="N157" s="778"/>
      <c r="O157" s="778"/>
      <c r="P157" s="778"/>
      <c r="Q157" s="778"/>
      <c r="R157" s="778"/>
      <c r="S157" s="778"/>
      <c r="T157" s="778"/>
      <c r="U157" s="778"/>
      <c r="V157" s="778"/>
      <c r="W157" s="778"/>
      <c r="X157" s="778"/>
      <c r="Y157" s="778"/>
      <c r="Z157" s="778"/>
    </row>
    <row r="158" ht="11.25" customHeight="1">
      <c r="A158" s="747" t="s">
        <v>5022</v>
      </c>
      <c r="B158" s="415" t="s">
        <v>89</v>
      </c>
      <c r="C158" s="747" t="s">
        <v>6224</v>
      </c>
      <c r="D158" s="381" t="s">
        <v>6225</v>
      </c>
      <c r="E158" s="797">
        <f>49/3*2</f>
        <v>32.66666667</v>
      </c>
      <c r="F158" s="791">
        <v>32.666666666666664</v>
      </c>
      <c r="G158" s="770" t="s">
        <v>5022</v>
      </c>
      <c r="H158" s="778"/>
      <c r="I158" s="778"/>
      <c r="J158" s="778"/>
      <c r="K158" s="778"/>
      <c r="L158" s="778"/>
      <c r="M158" s="778"/>
      <c r="N158" s="778"/>
      <c r="O158" s="778"/>
      <c r="P158" s="778"/>
      <c r="Q158" s="778"/>
      <c r="R158" s="778"/>
      <c r="S158" s="778"/>
      <c r="T158" s="778"/>
      <c r="U158" s="778"/>
      <c r="V158" s="778"/>
      <c r="W158" s="778"/>
      <c r="X158" s="778"/>
      <c r="Y158" s="778"/>
      <c r="Z158" s="778"/>
    </row>
    <row r="159" ht="11.25" customHeight="1">
      <c r="A159" s="147" t="s">
        <v>5025</v>
      </c>
      <c r="B159" s="101" t="s">
        <v>89</v>
      </c>
      <c r="C159" s="147" t="s">
        <v>6226</v>
      </c>
      <c r="D159" s="123" t="s">
        <v>6101</v>
      </c>
      <c r="E159" s="545">
        <v>25.0</v>
      </c>
      <c r="F159" s="791">
        <v>22.500000000000004</v>
      </c>
      <c r="G159" s="799" t="s">
        <v>5025</v>
      </c>
      <c r="H159" s="778"/>
      <c r="I159" s="778"/>
      <c r="J159" s="778"/>
      <c r="K159" s="778"/>
      <c r="L159" s="778"/>
      <c r="M159" s="778"/>
      <c r="N159" s="778"/>
      <c r="O159" s="778"/>
      <c r="P159" s="778"/>
      <c r="Q159" s="778"/>
      <c r="R159" s="778"/>
      <c r="S159" s="778"/>
      <c r="T159" s="778"/>
      <c r="U159" s="778"/>
      <c r="V159" s="778"/>
      <c r="W159" s="778"/>
      <c r="X159" s="778"/>
      <c r="Y159" s="778"/>
      <c r="Z159" s="778"/>
    </row>
    <row r="160" ht="11.25" customHeight="1">
      <c r="A160" s="147" t="s">
        <v>5025</v>
      </c>
      <c r="B160" s="101" t="s">
        <v>89</v>
      </c>
      <c r="C160" s="147" t="s">
        <v>6227</v>
      </c>
      <c r="D160" s="123" t="s">
        <v>6101</v>
      </c>
      <c r="E160" s="545">
        <v>86.0</v>
      </c>
      <c r="F160" s="791">
        <v>38.7</v>
      </c>
      <c r="G160" s="799" t="s">
        <v>5025</v>
      </c>
      <c r="H160" s="778"/>
      <c r="I160" s="778"/>
      <c r="J160" s="778"/>
      <c r="K160" s="778"/>
      <c r="L160" s="778"/>
      <c r="M160" s="778"/>
      <c r="N160" s="778"/>
      <c r="O160" s="778"/>
      <c r="P160" s="778"/>
      <c r="Q160" s="778"/>
      <c r="R160" s="778"/>
      <c r="S160" s="778"/>
      <c r="T160" s="778"/>
      <c r="U160" s="778"/>
      <c r="V160" s="778"/>
      <c r="W160" s="778"/>
      <c r="X160" s="778"/>
      <c r="Y160" s="778"/>
      <c r="Z160" s="778"/>
    </row>
    <row r="161" ht="11.25" customHeight="1">
      <c r="A161" s="147" t="s">
        <v>5025</v>
      </c>
      <c r="B161" s="101" t="s">
        <v>89</v>
      </c>
      <c r="C161" s="147" t="s">
        <v>6228</v>
      </c>
      <c r="D161" s="123" t="s">
        <v>6101</v>
      </c>
      <c r="E161" s="545">
        <v>87.0</v>
      </c>
      <c r="F161" s="791">
        <v>39.150000000000006</v>
      </c>
      <c r="G161" s="799" t="s">
        <v>5025</v>
      </c>
      <c r="H161" s="778"/>
      <c r="I161" s="778"/>
      <c r="J161" s="778"/>
      <c r="K161" s="778"/>
      <c r="L161" s="778"/>
      <c r="M161" s="778"/>
      <c r="N161" s="778"/>
      <c r="O161" s="778"/>
      <c r="P161" s="778"/>
      <c r="Q161" s="778"/>
      <c r="R161" s="778"/>
      <c r="S161" s="778"/>
      <c r="T161" s="778"/>
      <c r="U161" s="778"/>
      <c r="V161" s="778"/>
      <c r="W161" s="778"/>
      <c r="X161" s="778"/>
      <c r="Y161" s="778"/>
      <c r="Z161" s="778"/>
    </row>
    <row r="162" ht="11.25" customHeight="1">
      <c r="A162" s="147" t="s">
        <v>5025</v>
      </c>
      <c r="B162" s="101" t="s">
        <v>89</v>
      </c>
      <c r="C162" s="147" t="s">
        <v>6229</v>
      </c>
      <c r="D162" s="123" t="s">
        <v>6101</v>
      </c>
      <c r="E162" s="545">
        <v>25.0</v>
      </c>
      <c r="F162" s="791">
        <v>22.500000000000004</v>
      </c>
      <c r="G162" s="799" t="s">
        <v>5025</v>
      </c>
      <c r="H162" s="778"/>
      <c r="I162" s="778"/>
      <c r="J162" s="778"/>
      <c r="K162" s="778"/>
      <c r="L162" s="778"/>
      <c r="M162" s="778"/>
      <c r="N162" s="778"/>
      <c r="O162" s="778"/>
      <c r="P162" s="778"/>
      <c r="Q162" s="778"/>
      <c r="R162" s="778"/>
      <c r="S162" s="778"/>
      <c r="T162" s="778"/>
      <c r="U162" s="778"/>
      <c r="V162" s="778"/>
      <c r="W162" s="778"/>
      <c r="X162" s="778"/>
      <c r="Y162" s="778"/>
      <c r="Z162" s="778"/>
    </row>
    <row r="163" ht="11.25" customHeight="1">
      <c r="A163" s="147" t="s">
        <v>5025</v>
      </c>
      <c r="B163" s="101" t="s">
        <v>89</v>
      </c>
      <c r="C163" s="147" t="s">
        <v>6230</v>
      </c>
      <c r="D163" s="123" t="s">
        <v>6101</v>
      </c>
      <c r="E163" s="545">
        <v>49.0</v>
      </c>
      <c r="F163" s="791">
        <v>32.666666666666664</v>
      </c>
      <c r="G163" s="799" t="s">
        <v>5025</v>
      </c>
      <c r="H163" s="778"/>
      <c r="I163" s="778"/>
      <c r="J163" s="778"/>
      <c r="K163" s="778"/>
      <c r="L163" s="778"/>
      <c r="M163" s="778"/>
      <c r="N163" s="778"/>
      <c r="O163" s="778"/>
      <c r="P163" s="778"/>
      <c r="Q163" s="778"/>
      <c r="R163" s="778"/>
      <c r="S163" s="778"/>
      <c r="T163" s="778"/>
      <c r="U163" s="778"/>
      <c r="V163" s="778"/>
      <c r="W163" s="778"/>
      <c r="X163" s="778"/>
      <c r="Y163" s="778"/>
      <c r="Z163" s="778"/>
    </row>
    <row r="164" ht="11.25" customHeight="1">
      <c r="A164" s="147" t="s">
        <v>5025</v>
      </c>
      <c r="B164" s="101" t="s">
        <v>89</v>
      </c>
      <c r="C164" s="147" t="s">
        <v>6231</v>
      </c>
      <c r="D164" s="123" t="s">
        <v>6101</v>
      </c>
      <c r="E164" s="545">
        <v>26.0</v>
      </c>
      <c r="F164" s="791">
        <v>17.333333333333332</v>
      </c>
      <c r="G164" s="799" t="s">
        <v>5025</v>
      </c>
      <c r="H164" s="778"/>
      <c r="I164" s="778"/>
      <c r="J164" s="778"/>
      <c r="K164" s="778"/>
      <c r="L164" s="778"/>
      <c r="M164" s="778"/>
      <c r="N164" s="778"/>
      <c r="O164" s="778"/>
      <c r="P164" s="778"/>
      <c r="Q164" s="778"/>
      <c r="R164" s="778"/>
      <c r="S164" s="778"/>
      <c r="T164" s="778"/>
      <c r="U164" s="778"/>
      <c r="V164" s="778"/>
      <c r="W164" s="778"/>
      <c r="X164" s="778"/>
      <c r="Y164" s="778"/>
      <c r="Z164" s="778"/>
    </row>
    <row r="165" ht="11.25" customHeight="1">
      <c r="A165" s="147" t="s">
        <v>91</v>
      </c>
      <c r="B165" s="101" t="s">
        <v>89</v>
      </c>
      <c r="C165" s="147" t="s">
        <v>6232</v>
      </c>
      <c r="D165" s="123" t="s">
        <v>6233</v>
      </c>
      <c r="E165" s="123" t="s">
        <v>6234</v>
      </c>
      <c r="F165" s="554">
        <v>78.3</v>
      </c>
      <c r="G165" s="147" t="s">
        <v>91</v>
      </c>
      <c r="H165" s="778"/>
      <c r="I165" s="778"/>
      <c r="J165" s="778"/>
      <c r="K165" s="778"/>
      <c r="L165" s="778"/>
      <c r="M165" s="778"/>
      <c r="N165" s="778"/>
      <c r="O165" s="778"/>
      <c r="P165" s="778"/>
      <c r="Q165" s="778"/>
      <c r="R165" s="778"/>
      <c r="S165" s="778"/>
      <c r="T165" s="778"/>
      <c r="U165" s="778"/>
      <c r="V165" s="778"/>
      <c r="W165" s="778"/>
      <c r="X165" s="778"/>
      <c r="Y165" s="778"/>
      <c r="Z165" s="778"/>
    </row>
    <row r="166" ht="11.25" customHeight="1">
      <c r="A166" s="147" t="s">
        <v>91</v>
      </c>
      <c r="B166" s="101" t="s">
        <v>89</v>
      </c>
      <c r="C166" s="147" t="s">
        <v>6235</v>
      </c>
      <c r="D166" s="123" t="s">
        <v>6233</v>
      </c>
      <c r="E166" s="123" t="s">
        <v>6236</v>
      </c>
      <c r="F166" s="554">
        <v>57.6</v>
      </c>
      <c r="G166" s="147" t="s">
        <v>91</v>
      </c>
      <c r="H166" s="778"/>
      <c r="I166" s="778"/>
      <c r="J166" s="778"/>
      <c r="K166" s="778"/>
      <c r="L166" s="778"/>
      <c r="M166" s="778"/>
      <c r="N166" s="778"/>
      <c r="O166" s="778"/>
      <c r="P166" s="778"/>
      <c r="Q166" s="778"/>
      <c r="R166" s="778"/>
      <c r="S166" s="778"/>
      <c r="T166" s="778"/>
      <c r="U166" s="778"/>
      <c r="V166" s="778"/>
      <c r="W166" s="778"/>
      <c r="X166" s="778"/>
      <c r="Y166" s="778"/>
      <c r="Z166" s="778"/>
    </row>
    <row r="167" ht="11.25" customHeight="1">
      <c r="A167" s="147" t="s">
        <v>91</v>
      </c>
      <c r="B167" s="101" t="s">
        <v>89</v>
      </c>
      <c r="C167" s="147" t="s">
        <v>6237</v>
      </c>
      <c r="D167" s="123" t="s">
        <v>6238</v>
      </c>
      <c r="E167" s="123" t="s">
        <v>6239</v>
      </c>
      <c r="F167" s="554">
        <v>38.7</v>
      </c>
      <c r="G167" s="147" t="s">
        <v>91</v>
      </c>
      <c r="H167" s="778"/>
      <c r="I167" s="778"/>
      <c r="J167" s="778"/>
      <c r="K167" s="778"/>
      <c r="L167" s="778"/>
      <c r="M167" s="778"/>
      <c r="N167" s="778"/>
      <c r="O167" s="778"/>
      <c r="P167" s="778"/>
      <c r="Q167" s="778"/>
      <c r="R167" s="778"/>
      <c r="S167" s="778"/>
      <c r="T167" s="778"/>
      <c r="U167" s="778"/>
      <c r="V167" s="778"/>
      <c r="W167" s="778"/>
      <c r="X167" s="778"/>
      <c r="Y167" s="778"/>
      <c r="Z167" s="778"/>
    </row>
    <row r="168" ht="11.25" customHeight="1">
      <c r="A168" s="747" t="s">
        <v>5053</v>
      </c>
      <c r="B168" s="415" t="s">
        <v>89</v>
      </c>
      <c r="C168" s="747" t="s">
        <v>6240</v>
      </c>
      <c r="D168" s="381" t="s">
        <v>6101</v>
      </c>
      <c r="E168" s="381">
        <f>91/3</f>
        <v>30.33333333</v>
      </c>
      <c r="F168" s="382">
        <v>30.0</v>
      </c>
      <c r="G168" s="747" t="s">
        <v>5053</v>
      </c>
      <c r="H168" s="778"/>
      <c r="I168" s="778"/>
      <c r="J168" s="778"/>
      <c r="K168" s="778"/>
      <c r="L168" s="778"/>
      <c r="M168" s="778"/>
      <c r="N168" s="778"/>
      <c r="O168" s="778"/>
      <c r="P168" s="778"/>
      <c r="Q168" s="778"/>
      <c r="R168" s="778"/>
      <c r="S168" s="778"/>
      <c r="T168" s="778"/>
      <c r="U168" s="778"/>
      <c r="V168" s="778"/>
      <c r="W168" s="778"/>
      <c r="X168" s="778"/>
      <c r="Y168" s="778"/>
      <c r="Z168" s="778"/>
    </row>
    <row r="169" ht="11.25" customHeight="1">
      <c r="A169" s="747" t="s">
        <v>5053</v>
      </c>
      <c r="B169" s="415" t="s">
        <v>89</v>
      </c>
      <c r="C169" s="747" t="s">
        <v>6241</v>
      </c>
      <c r="D169" s="381" t="s">
        <v>6101</v>
      </c>
      <c r="E169" s="381">
        <f>91*1.35/3</f>
        <v>40.95</v>
      </c>
      <c r="F169" s="382">
        <v>41.0</v>
      </c>
      <c r="G169" s="747" t="s">
        <v>5053</v>
      </c>
      <c r="H169" s="778"/>
      <c r="I169" s="778"/>
      <c r="J169" s="778"/>
      <c r="K169" s="778"/>
      <c r="L169" s="778"/>
      <c r="M169" s="778"/>
      <c r="N169" s="778"/>
      <c r="O169" s="778"/>
      <c r="P169" s="778"/>
      <c r="Q169" s="778"/>
      <c r="R169" s="778"/>
      <c r="S169" s="778"/>
      <c r="T169" s="778"/>
      <c r="U169" s="778"/>
      <c r="V169" s="778"/>
      <c r="W169" s="778"/>
      <c r="X169" s="778"/>
      <c r="Y169" s="778"/>
      <c r="Z169" s="778"/>
    </row>
    <row r="170" ht="11.25" customHeight="1">
      <c r="A170" s="747" t="s">
        <v>5053</v>
      </c>
      <c r="B170" s="415" t="s">
        <v>89</v>
      </c>
      <c r="C170" s="747" t="s">
        <v>6242</v>
      </c>
      <c r="D170" s="381" t="s">
        <v>6243</v>
      </c>
      <c r="E170" s="381">
        <f t="shared" ref="E170:E171" si="2">91/3</f>
        <v>30.33333333</v>
      </c>
      <c r="F170" s="382">
        <v>30.0</v>
      </c>
      <c r="G170" s="747" t="s">
        <v>5053</v>
      </c>
      <c r="H170" s="778"/>
      <c r="I170" s="778"/>
      <c r="J170" s="778"/>
      <c r="K170" s="778"/>
      <c r="L170" s="778"/>
      <c r="M170" s="778"/>
      <c r="N170" s="778"/>
      <c r="O170" s="778"/>
      <c r="P170" s="778"/>
      <c r="Q170" s="778"/>
      <c r="R170" s="778"/>
      <c r="S170" s="778"/>
      <c r="T170" s="778"/>
      <c r="U170" s="778"/>
      <c r="V170" s="778"/>
      <c r="W170" s="778"/>
      <c r="X170" s="778"/>
      <c r="Y170" s="778"/>
      <c r="Z170" s="778"/>
    </row>
    <row r="171" ht="11.25" customHeight="1">
      <c r="A171" s="747" t="s">
        <v>5053</v>
      </c>
      <c r="B171" s="415" t="s">
        <v>89</v>
      </c>
      <c r="C171" s="747" t="s">
        <v>6244</v>
      </c>
      <c r="D171" s="785" t="s">
        <v>6101</v>
      </c>
      <c r="E171" s="381">
        <f t="shared" si="2"/>
        <v>30.33333333</v>
      </c>
      <c r="F171" s="382">
        <v>30.0</v>
      </c>
      <c r="G171" s="747" t="s">
        <v>5053</v>
      </c>
      <c r="H171" s="778"/>
      <c r="I171" s="778"/>
      <c r="J171" s="778"/>
      <c r="K171" s="778"/>
      <c r="L171" s="778"/>
      <c r="M171" s="778"/>
      <c r="N171" s="778"/>
      <c r="O171" s="778"/>
      <c r="P171" s="778"/>
      <c r="Q171" s="778"/>
      <c r="R171" s="778"/>
      <c r="S171" s="778"/>
      <c r="T171" s="778"/>
      <c r="U171" s="778"/>
      <c r="V171" s="778"/>
      <c r="W171" s="778"/>
      <c r="X171" s="778"/>
      <c r="Y171" s="778"/>
      <c r="Z171" s="778"/>
    </row>
    <row r="172" ht="11.25" customHeight="1">
      <c r="A172" s="747" t="s">
        <v>5053</v>
      </c>
      <c r="B172" s="415" t="s">
        <v>89</v>
      </c>
      <c r="C172" s="747" t="s">
        <v>6245</v>
      </c>
      <c r="D172" s="785" t="s">
        <v>6101</v>
      </c>
      <c r="E172" s="381">
        <f t="shared" ref="E172:E173" si="3">91*0.25</f>
        <v>22.75</v>
      </c>
      <c r="F172" s="382">
        <v>24.0</v>
      </c>
      <c r="G172" s="747" t="s">
        <v>5053</v>
      </c>
      <c r="H172" s="778"/>
      <c r="I172" s="778"/>
      <c r="J172" s="778"/>
      <c r="K172" s="778"/>
      <c r="L172" s="778"/>
      <c r="M172" s="778"/>
      <c r="N172" s="778"/>
      <c r="O172" s="778"/>
      <c r="P172" s="778"/>
      <c r="Q172" s="778"/>
      <c r="R172" s="778"/>
      <c r="S172" s="778"/>
      <c r="T172" s="778"/>
      <c r="U172" s="778"/>
      <c r="V172" s="778"/>
      <c r="W172" s="778"/>
      <c r="X172" s="778"/>
      <c r="Y172" s="778"/>
      <c r="Z172" s="778"/>
    </row>
    <row r="173" ht="11.25" customHeight="1">
      <c r="A173" s="747" t="s">
        <v>5053</v>
      </c>
      <c r="B173" s="415" t="s">
        <v>89</v>
      </c>
      <c r="C173" s="747" t="s">
        <v>6246</v>
      </c>
      <c r="D173" s="785" t="s">
        <v>6101</v>
      </c>
      <c r="E173" s="381">
        <f t="shared" si="3"/>
        <v>22.75</v>
      </c>
      <c r="F173" s="382">
        <v>24.0</v>
      </c>
      <c r="G173" s="747" t="s">
        <v>5053</v>
      </c>
      <c r="H173" s="778"/>
      <c r="I173" s="778"/>
      <c r="J173" s="778"/>
      <c r="K173" s="778"/>
      <c r="L173" s="778"/>
      <c r="M173" s="778"/>
      <c r="N173" s="778"/>
      <c r="O173" s="778"/>
      <c r="P173" s="778"/>
      <c r="Q173" s="778"/>
      <c r="R173" s="778"/>
      <c r="S173" s="778"/>
      <c r="T173" s="778"/>
      <c r="U173" s="778"/>
      <c r="V173" s="778"/>
      <c r="W173" s="778"/>
      <c r="X173" s="778"/>
      <c r="Y173" s="778"/>
      <c r="Z173" s="778"/>
    </row>
    <row r="174" ht="11.25" customHeight="1">
      <c r="A174" s="747" t="s">
        <v>5053</v>
      </c>
      <c r="B174" s="415" t="s">
        <v>89</v>
      </c>
      <c r="C174" s="747" t="s">
        <v>6247</v>
      </c>
      <c r="D174" s="785" t="s">
        <v>6101</v>
      </c>
      <c r="E174" s="381">
        <f>91*0.1</f>
        <v>9.1</v>
      </c>
      <c r="F174" s="787">
        <v>9.0</v>
      </c>
      <c r="G174" s="747" t="s">
        <v>5053</v>
      </c>
      <c r="H174" s="778"/>
      <c r="I174" s="778"/>
      <c r="J174" s="778"/>
      <c r="K174" s="778"/>
      <c r="L174" s="778"/>
      <c r="M174" s="778"/>
      <c r="N174" s="778"/>
      <c r="O174" s="778"/>
      <c r="P174" s="778"/>
      <c r="Q174" s="778"/>
      <c r="R174" s="778"/>
      <c r="S174" s="778"/>
      <c r="T174" s="778"/>
      <c r="U174" s="778"/>
      <c r="V174" s="778"/>
      <c r="W174" s="778"/>
      <c r="X174" s="778"/>
      <c r="Y174" s="778"/>
      <c r="Z174" s="778"/>
    </row>
    <row r="175" ht="11.25" customHeight="1">
      <c r="A175" s="147" t="s">
        <v>3996</v>
      </c>
      <c r="B175" s="101" t="s">
        <v>89</v>
      </c>
      <c r="C175" s="147" t="s">
        <v>6248</v>
      </c>
      <c r="D175" s="123" t="s">
        <v>6101</v>
      </c>
      <c r="E175" s="128">
        <v>86.0</v>
      </c>
      <c r="F175" s="86">
        <v>38.7</v>
      </c>
      <c r="G175" s="799" t="s">
        <v>3996</v>
      </c>
      <c r="H175" s="778"/>
      <c r="I175" s="778"/>
      <c r="J175" s="778"/>
      <c r="K175" s="778"/>
      <c r="L175" s="778"/>
      <c r="M175" s="778"/>
      <c r="N175" s="778"/>
      <c r="O175" s="778"/>
      <c r="P175" s="778"/>
      <c r="Q175" s="778"/>
      <c r="R175" s="778"/>
      <c r="S175" s="778"/>
      <c r="T175" s="778"/>
      <c r="U175" s="778"/>
      <c r="V175" s="778"/>
      <c r="W175" s="778"/>
      <c r="X175" s="778"/>
      <c r="Y175" s="778"/>
      <c r="Z175" s="778"/>
    </row>
    <row r="176" ht="11.25" customHeight="1">
      <c r="A176" s="147" t="s">
        <v>3996</v>
      </c>
      <c r="B176" s="101" t="s">
        <v>89</v>
      </c>
      <c r="C176" s="147" t="s">
        <v>6249</v>
      </c>
      <c r="D176" s="123" t="s">
        <v>6101</v>
      </c>
      <c r="E176" s="128">
        <v>41.0</v>
      </c>
      <c r="F176" s="86">
        <v>18.45</v>
      </c>
      <c r="G176" s="799" t="s">
        <v>3996</v>
      </c>
      <c r="H176" s="778"/>
      <c r="I176" s="778"/>
      <c r="J176" s="778"/>
      <c r="K176" s="778"/>
      <c r="L176" s="778"/>
      <c r="M176" s="778"/>
      <c r="N176" s="778"/>
      <c r="O176" s="778"/>
      <c r="P176" s="778"/>
      <c r="Q176" s="778"/>
      <c r="R176" s="778"/>
      <c r="S176" s="778"/>
      <c r="T176" s="778"/>
      <c r="U176" s="778"/>
      <c r="V176" s="778"/>
      <c r="W176" s="778"/>
      <c r="X176" s="778"/>
      <c r="Y176" s="778"/>
      <c r="Z176" s="778"/>
    </row>
    <row r="177" ht="11.25" customHeight="1">
      <c r="A177" s="147" t="s">
        <v>3996</v>
      </c>
      <c r="B177" s="101" t="s">
        <v>89</v>
      </c>
      <c r="C177" s="147" t="s">
        <v>6250</v>
      </c>
      <c r="D177" s="123" t="s">
        <v>6101</v>
      </c>
      <c r="E177" s="128">
        <v>41.0</v>
      </c>
      <c r="F177" s="86">
        <v>18.45</v>
      </c>
      <c r="G177" s="799" t="s">
        <v>3996</v>
      </c>
      <c r="H177" s="778"/>
      <c r="I177" s="778"/>
      <c r="J177" s="778"/>
      <c r="K177" s="778"/>
      <c r="L177" s="778"/>
      <c r="M177" s="778"/>
      <c r="N177" s="778"/>
      <c r="O177" s="778"/>
      <c r="P177" s="778"/>
      <c r="Q177" s="778"/>
      <c r="R177" s="778"/>
      <c r="S177" s="778"/>
      <c r="T177" s="778"/>
      <c r="U177" s="778"/>
      <c r="V177" s="778"/>
      <c r="W177" s="778"/>
      <c r="X177" s="778"/>
      <c r="Y177" s="778"/>
      <c r="Z177" s="778"/>
    </row>
    <row r="178" ht="11.25" customHeight="1">
      <c r="A178" s="147" t="s">
        <v>3996</v>
      </c>
      <c r="B178" s="101" t="s">
        <v>89</v>
      </c>
      <c r="C178" s="147" t="s">
        <v>6251</v>
      </c>
      <c r="D178" s="123" t="s">
        <v>6101</v>
      </c>
      <c r="E178" s="128">
        <v>25.0</v>
      </c>
      <c r="F178" s="86">
        <v>11.25</v>
      </c>
      <c r="G178" s="799" t="s">
        <v>3996</v>
      </c>
      <c r="H178" s="778"/>
      <c r="I178" s="778"/>
      <c r="J178" s="778"/>
      <c r="K178" s="778"/>
      <c r="L178" s="778"/>
      <c r="M178" s="778"/>
      <c r="N178" s="778"/>
      <c r="O178" s="778"/>
      <c r="P178" s="778"/>
      <c r="Q178" s="778"/>
      <c r="R178" s="778"/>
      <c r="S178" s="778"/>
      <c r="T178" s="778"/>
      <c r="U178" s="778"/>
      <c r="V178" s="778"/>
      <c r="W178" s="778"/>
      <c r="X178" s="778"/>
      <c r="Y178" s="778"/>
      <c r="Z178" s="778"/>
    </row>
    <row r="179" ht="11.25" customHeight="1">
      <c r="A179" s="147" t="s">
        <v>3996</v>
      </c>
      <c r="B179" s="101" t="s">
        <v>89</v>
      </c>
      <c r="C179" s="147" t="s">
        <v>6252</v>
      </c>
      <c r="D179" s="123" t="s">
        <v>6101</v>
      </c>
      <c r="E179" s="128">
        <v>49.0</v>
      </c>
      <c r="F179" s="86">
        <v>32.67</v>
      </c>
      <c r="G179" s="799" t="s">
        <v>3996</v>
      </c>
      <c r="H179" s="778"/>
      <c r="I179" s="778"/>
      <c r="J179" s="778"/>
      <c r="K179" s="778"/>
      <c r="L179" s="778"/>
      <c r="M179" s="778"/>
      <c r="N179" s="778"/>
      <c r="O179" s="778"/>
      <c r="P179" s="778"/>
      <c r="Q179" s="778"/>
      <c r="R179" s="778"/>
      <c r="S179" s="778"/>
      <c r="T179" s="778"/>
      <c r="U179" s="778"/>
      <c r="V179" s="778"/>
      <c r="W179" s="778"/>
      <c r="X179" s="778"/>
      <c r="Y179" s="778"/>
      <c r="Z179" s="778"/>
    </row>
    <row r="180" ht="11.25" customHeight="1">
      <c r="A180" s="549" t="s">
        <v>3996</v>
      </c>
      <c r="B180" s="116" t="s">
        <v>89</v>
      </c>
      <c r="C180" s="549" t="s">
        <v>6253</v>
      </c>
      <c r="D180" s="654" t="s">
        <v>6101</v>
      </c>
      <c r="E180" s="800">
        <v>25.0</v>
      </c>
      <c r="F180" s="801">
        <v>8.33</v>
      </c>
      <c r="G180" s="799" t="s">
        <v>3996</v>
      </c>
      <c r="H180" s="778"/>
      <c r="I180" s="778"/>
      <c r="J180" s="778"/>
      <c r="K180" s="778"/>
      <c r="L180" s="778"/>
      <c r="M180" s="778"/>
      <c r="N180" s="778"/>
      <c r="O180" s="778"/>
      <c r="P180" s="778"/>
      <c r="Q180" s="778"/>
      <c r="R180" s="778"/>
      <c r="S180" s="778"/>
      <c r="T180" s="778"/>
      <c r="U180" s="778"/>
      <c r="V180" s="778"/>
      <c r="W180" s="778"/>
      <c r="X180" s="778"/>
      <c r="Y180" s="778"/>
      <c r="Z180" s="778"/>
    </row>
    <row r="181" ht="11.25" customHeight="1">
      <c r="A181" s="147" t="s">
        <v>5688</v>
      </c>
      <c r="B181" s="101" t="s">
        <v>52</v>
      </c>
      <c r="C181" s="147" t="s">
        <v>6254</v>
      </c>
      <c r="D181" s="101" t="s">
        <v>6204</v>
      </c>
      <c r="E181" s="101" t="s">
        <v>6255</v>
      </c>
      <c r="F181" s="554">
        <v>38.6</v>
      </c>
      <c r="G181" s="147" t="s">
        <v>5688</v>
      </c>
      <c r="H181" s="778"/>
      <c r="I181" s="778"/>
      <c r="J181" s="778"/>
      <c r="K181" s="778"/>
      <c r="L181" s="778"/>
      <c r="M181" s="778"/>
      <c r="N181" s="778"/>
      <c r="O181" s="778"/>
      <c r="P181" s="778"/>
      <c r="Q181" s="778"/>
      <c r="R181" s="778"/>
      <c r="S181" s="778"/>
      <c r="T181" s="778"/>
      <c r="U181" s="778"/>
      <c r="V181" s="778"/>
      <c r="W181" s="778"/>
      <c r="X181" s="778"/>
      <c r="Y181" s="778"/>
      <c r="Z181" s="778"/>
    </row>
    <row r="182" ht="11.25" customHeight="1">
      <c r="A182" s="147" t="s">
        <v>5688</v>
      </c>
      <c r="B182" s="101" t="s">
        <v>52</v>
      </c>
      <c r="C182" s="147" t="s">
        <v>6256</v>
      </c>
      <c r="D182" s="101" t="s">
        <v>6204</v>
      </c>
      <c r="E182" s="101" t="s">
        <v>6257</v>
      </c>
      <c r="F182" s="554">
        <v>67.0</v>
      </c>
      <c r="G182" s="147" t="s">
        <v>5688</v>
      </c>
      <c r="H182" s="778"/>
      <c r="I182" s="778"/>
      <c r="J182" s="778"/>
      <c r="K182" s="778"/>
      <c r="L182" s="778"/>
      <c r="M182" s="778"/>
      <c r="N182" s="778"/>
      <c r="O182" s="778"/>
      <c r="P182" s="778"/>
      <c r="Q182" s="778"/>
      <c r="R182" s="778"/>
      <c r="S182" s="778"/>
      <c r="T182" s="778"/>
      <c r="U182" s="778"/>
      <c r="V182" s="778"/>
      <c r="W182" s="778"/>
      <c r="X182" s="778"/>
      <c r="Y182" s="778"/>
      <c r="Z182" s="778"/>
    </row>
    <row r="183" ht="11.25" customHeight="1">
      <c r="A183" s="147" t="s">
        <v>5688</v>
      </c>
      <c r="B183" s="101" t="s">
        <v>52</v>
      </c>
      <c r="C183" s="147" t="s">
        <v>6142</v>
      </c>
      <c r="D183" s="101" t="s">
        <v>6204</v>
      </c>
      <c r="E183" s="101" t="s">
        <v>6258</v>
      </c>
      <c r="F183" s="554">
        <v>16.7</v>
      </c>
      <c r="G183" s="147" t="s">
        <v>5688</v>
      </c>
      <c r="H183" s="778"/>
      <c r="I183" s="778"/>
      <c r="J183" s="778"/>
      <c r="K183" s="778"/>
      <c r="L183" s="778"/>
      <c r="M183" s="778"/>
      <c r="N183" s="778"/>
      <c r="O183" s="778"/>
      <c r="P183" s="778"/>
      <c r="Q183" s="778"/>
      <c r="R183" s="778"/>
      <c r="S183" s="778"/>
      <c r="T183" s="778"/>
      <c r="U183" s="778"/>
      <c r="V183" s="778"/>
      <c r="W183" s="778"/>
      <c r="X183" s="778"/>
      <c r="Y183" s="778"/>
      <c r="Z183" s="778"/>
    </row>
    <row r="184" ht="11.25" customHeight="1">
      <c r="A184" s="147" t="s">
        <v>5688</v>
      </c>
      <c r="B184" s="101" t="s">
        <v>52</v>
      </c>
      <c r="C184" s="147" t="s">
        <v>6082</v>
      </c>
      <c r="D184" s="101" t="s">
        <v>6204</v>
      </c>
      <c r="E184" s="101">
        <v>6.7</v>
      </c>
      <c r="F184" s="554">
        <v>6.7</v>
      </c>
      <c r="G184" s="147" t="s">
        <v>5688</v>
      </c>
      <c r="H184" s="778"/>
      <c r="I184" s="778"/>
      <c r="J184" s="778"/>
      <c r="K184" s="778"/>
      <c r="L184" s="778"/>
      <c r="M184" s="778"/>
      <c r="N184" s="778"/>
      <c r="O184" s="778"/>
      <c r="P184" s="778"/>
      <c r="Q184" s="778"/>
      <c r="R184" s="778"/>
      <c r="S184" s="778"/>
      <c r="T184" s="778"/>
      <c r="U184" s="778"/>
      <c r="V184" s="778"/>
      <c r="W184" s="778"/>
      <c r="X184" s="778"/>
      <c r="Y184" s="778"/>
      <c r="Z184" s="778"/>
    </row>
    <row r="185" ht="11.25" customHeight="1">
      <c r="A185" s="549" t="s">
        <v>5688</v>
      </c>
      <c r="B185" s="116" t="s">
        <v>89</v>
      </c>
      <c r="C185" s="549" t="s">
        <v>6259</v>
      </c>
      <c r="D185" s="116" t="s">
        <v>6204</v>
      </c>
      <c r="E185" s="116">
        <v>35.0</v>
      </c>
      <c r="F185" s="802">
        <v>35.0</v>
      </c>
      <c r="G185" s="147" t="s">
        <v>5688</v>
      </c>
      <c r="H185" s="778"/>
      <c r="I185" s="778"/>
      <c r="J185" s="778"/>
      <c r="K185" s="778"/>
      <c r="L185" s="778"/>
      <c r="M185" s="778"/>
      <c r="N185" s="778"/>
      <c r="O185" s="778"/>
      <c r="P185" s="778"/>
      <c r="Q185" s="778"/>
      <c r="R185" s="778"/>
      <c r="S185" s="778"/>
      <c r="T185" s="778"/>
      <c r="U185" s="778"/>
      <c r="V185" s="778"/>
      <c r="W185" s="778"/>
      <c r="X185" s="778"/>
      <c r="Y185" s="778"/>
      <c r="Z185" s="778"/>
    </row>
    <row r="186" ht="11.25" customHeight="1">
      <c r="A186" s="147" t="s">
        <v>95</v>
      </c>
      <c r="B186" s="101" t="s">
        <v>89</v>
      </c>
      <c r="C186" s="147" t="s">
        <v>6260</v>
      </c>
      <c r="D186" s="101" t="s">
        <v>6204</v>
      </c>
      <c r="E186" s="101" t="s">
        <v>6261</v>
      </c>
      <c r="F186" s="101">
        <v>89.0</v>
      </c>
      <c r="G186" s="147" t="s">
        <v>95</v>
      </c>
      <c r="H186" s="778"/>
      <c r="I186" s="778"/>
      <c r="J186" s="778"/>
      <c r="K186" s="778"/>
      <c r="L186" s="778"/>
      <c r="M186" s="778"/>
      <c r="N186" s="778"/>
      <c r="O186" s="778"/>
      <c r="P186" s="778"/>
      <c r="Q186" s="778"/>
      <c r="R186" s="778"/>
      <c r="S186" s="778"/>
      <c r="T186" s="778"/>
      <c r="U186" s="778"/>
      <c r="V186" s="778"/>
      <c r="W186" s="778"/>
      <c r="X186" s="778"/>
      <c r="Y186" s="778"/>
      <c r="Z186" s="778"/>
    </row>
    <row r="187" ht="11.25" customHeight="1">
      <c r="A187" s="147" t="s">
        <v>95</v>
      </c>
      <c r="B187" s="101" t="s">
        <v>89</v>
      </c>
      <c r="C187" s="147" t="s">
        <v>6262</v>
      </c>
      <c r="D187" s="101" t="s">
        <v>6204</v>
      </c>
      <c r="E187" s="101" t="s">
        <v>6263</v>
      </c>
      <c r="F187" s="101">
        <v>44.0</v>
      </c>
      <c r="G187" s="147" t="s">
        <v>95</v>
      </c>
      <c r="H187" s="778"/>
      <c r="I187" s="778"/>
      <c r="J187" s="778"/>
      <c r="K187" s="778"/>
      <c r="L187" s="778"/>
      <c r="M187" s="778"/>
      <c r="N187" s="778"/>
      <c r="O187" s="778"/>
      <c r="P187" s="778"/>
      <c r="Q187" s="778"/>
      <c r="R187" s="778"/>
      <c r="S187" s="778"/>
      <c r="T187" s="778"/>
      <c r="U187" s="778"/>
      <c r="V187" s="778"/>
      <c r="W187" s="778"/>
      <c r="X187" s="778"/>
      <c r="Y187" s="778"/>
      <c r="Z187" s="778"/>
    </row>
    <row r="188" ht="11.25" customHeight="1">
      <c r="A188" s="147" t="s">
        <v>95</v>
      </c>
      <c r="B188" s="101" t="s">
        <v>89</v>
      </c>
      <c r="C188" s="147" t="s">
        <v>6142</v>
      </c>
      <c r="D188" s="101" t="s">
        <v>6204</v>
      </c>
      <c r="E188" s="101">
        <v>22.0</v>
      </c>
      <c r="F188" s="101">
        <v>22.0</v>
      </c>
      <c r="G188" s="147" t="s">
        <v>95</v>
      </c>
      <c r="H188" s="778"/>
      <c r="I188" s="778"/>
      <c r="J188" s="778"/>
      <c r="K188" s="778"/>
      <c r="L188" s="778"/>
      <c r="M188" s="778"/>
      <c r="N188" s="778"/>
      <c r="O188" s="778"/>
      <c r="P188" s="778"/>
      <c r="Q188" s="778"/>
      <c r="R188" s="778"/>
      <c r="S188" s="778"/>
      <c r="T188" s="778"/>
      <c r="U188" s="778"/>
      <c r="V188" s="778"/>
      <c r="W188" s="778"/>
      <c r="X188" s="778"/>
      <c r="Y188" s="778"/>
      <c r="Z188" s="778"/>
    </row>
    <row r="189" ht="11.25" customHeight="1">
      <c r="A189" s="147" t="s">
        <v>95</v>
      </c>
      <c r="B189" s="101" t="s">
        <v>89</v>
      </c>
      <c r="C189" s="147" t="s">
        <v>6082</v>
      </c>
      <c r="D189" s="101" t="s">
        <v>6204</v>
      </c>
      <c r="E189" s="101">
        <v>8.9</v>
      </c>
      <c r="F189" s="101">
        <v>8.9</v>
      </c>
      <c r="G189" s="147" t="s">
        <v>95</v>
      </c>
      <c r="H189" s="778"/>
      <c r="I189" s="778"/>
      <c r="J189" s="778"/>
      <c r="K189" s="778"/>
      <c r="L189" s="778"/>
      <c r="M189" s="778"/>
      <c r="N189" s="778"/>
      <c r="O189" s="778"/>
      <c r="P189" s="778"/>
      <c r="Q189" s="778"/>
      <c r="R189" s="778"/>
      <c r="S189" s="778"/>
      <c r="T189" s="778"/>
      <c r="U189" s="778"/>
      <c r="V189" s="778"/>
      <c r="W189" s="778"/>
      <c r="X189" s="778"/>
      <c r="Y189" s="778"/>
      <c r="Z189" s="778"/>
    </row>
    <row r="190" ht="11.25" customHeight="1">
      <c r="A190" s="147" t="s">
        <v>95</v>
      </c>
      <c r="B190" s="101" t="s">
        <v>89</v>
      </c>
      <c r="C190" s="147" t="s">
        <v>6264</v>
      </c>
      <c r="D190" s="101" t="s">
        <v>6204</v>
      </c>
      <c r="E190" s="101" t="s">
        <v>6265</v>
      </c>
      <c r="F190" s="101">
        <v>5.3</v>
      </c>
      <c r="G190" s="147" t="s">
        <v>95</v>
      </c>
      <c r="H190" s="778"/>
      <c r="I190" s="778"/>
      <c r="J190" s="778"/>
      <c r="K190" s="778"/>
      <c r="L190" s="778"/>
      <c r="M190" s="778"/>
      <c r="N190" s="778"/>
      <c r="O190" s="778"/>
      <c r="P190" s="778"/>
      <c r="Q190" s="778"/>
      <c r="R190" s="778"/>
      <c r="S190" s="778"/>
      <c r="T190" s="778"/>
      <c r="U190" s="778"/>
      <c r="V190" s="778"/>
      <c r="W190" s="778"/>
      <c r="X190" s="778"/>
      <c r="Y190" s="778"/>
      <c r="Z190" s="778"/>
    </row>
    <row r="191" ht="11.25" customHeight="1">
      <c r="A191" s="147" t="s">
        <v>95</v>
      </c>
      <c r="B191" s="101" t="s">
        <v>89</v>
      </c>
      <c r="C191" s="147" t="s">
        <v>6266</v>
      </c>
      <c r="D191" s="101" t="s">
        <v>6204</v>
      </c>
      <c r="E191" s="101" t="s">
        <v>6267</v>
      </c>
      <c r="F191" s="101">
        <v>32.6</v>
      </c>
      <c r="G191" s="147" t="s">
        <v>95</v>
      </c>
      <c r="H191" s="778"/>
      <c r="I191" s="778"/>
      <c r="J191" s="778"/>
      <c r="K191" s="778"/>
      <c r="L191" s="778"/>
      <c r="M191" s="778"/>
      <c r="N191" s="778"/>
      <c r="O191" s="778"/>
      <c r="P191" s="778"/>
      <c r="Q191" s="778"/>
      <c r="R191" s="778"/>
      <c r="S191" s="778"/>
      <c r="T191" s="778"/>
      <c r="U191" s="778"/>
      <c r="V191" s="778"/>
      <c r="W191" s="778"/>
      <c r="X191" s="778"/>
      <c r="Y191" s="778"/>
      <c r="Z191" s="778"/>
    </row>
    <row r="192" ht="11.25" customHeight="1">
      <c r="A192" s="147" t="s">
        <v>96</v>
      </c>
      <c r="B192" s="101" t="s">
        <v>89</v>
      </c>
      <c r="C192" s="147" t="s">
        <v>6268</v>
      </c>
      <c r="D192" s="123" t="s">
        <v>6269</v>
      </c>
      <c r="E192" s="123" t="s">
        <v>6270</v>
      </c>
      <c r="F192" s="554">
        <v>163.0</v>
      </c>
      <c r="G192" s="147" t="s">
        <v>96</v>
      </c>
      <c r="H192" s="778"/>
      <c r="I192" s="778"/>
      <c r="J192" s="778"/>
      <c r="K192" s="778"/>
      <c r="L192" s="778"/>
      <c r="M192" s="778"/>
      <c r="N192" s="778"/>
      <c r="O192" s="778"/>
      <c r="P192" s="778"/>
      <c r="Q192" s="778"/>
      <c r="R192" s="778"/>
      <c r="S192" s="778"/>
      <c r="T192" s="778"/>
      <c r="U192" s="778"/>
      <c r="V192" s="778"/>
      <c r="W192" s="778"/>
      <c r="X192" s="778"/>
      <c r="Y192" s="778"/>
      <c r="Z192" s="778"/>
    </row>
    <row r="193" ht="11.25" customHeight="1">
      <c r="A193" s="147" t="s">
        <v>96</v>
      </c>
      <c r="B193" s="101" t="s">
        <v>89</v>
      </c>
      <c r="C193" s="147" t="s">
        <v>6268</v>
      </c>
      <c r="D193" s="123" t="s">
        <v>6271</v>
      </c>
      <c r="E193" s="123" t="s">
        <v>6272</v>
      </c>
      <c r="F193" s="554">
        <v>8.0</v>
      </c>
      <c r="G193" s="147" t="s">
        <v>96</v>
      </c>
      <c r="H193" s="778"/>
      <c r="I193" s="778"/>
      <c r="J193" s="778"/>
      <c r="K193" s="778"/>
      <c r="L193" s="778"/>
      <c r="M193" s="778"/>
      <c r="N193" s="778"/>
      <c r="O193" s="778"/>
      <c r="P193" s="778"/>
      <c r="Q193" s="778"/>
      <c r="R193" s="778"/>
      <c r="S193" s="778"/>
      <c r="T193" s="778"/>
      <c r="U193" s="778"/>
      <c r="V193" s="778"/>
      <c r="W193" s="778"/>
      <c r="X193" s="778"/>
      <c r="Y193" s="778"/>
      <c r="Z193" s="778"/>
    </row>
    <row r="194" ht="11.25" customHeight="1">
      <c r="A194" s="147" t="s">
        <v>96</v>
      </c>
      <c r="B194" s="101" t="s">
        <v>89</v>
      </c>
      <c r="C194" s="147" t="s">
        <v>6273</v>
      </c>
      <c r="D194" s="123" t="s">
        <v>5562</v>
      </c>
      <c r="E194" s="123" t="s">
        <v>6274</v>
      </c>
      <c r="F194" s="554">
        <v>24.0</v>
      </c>
      <c r="G194" s="147" t="s">
        <v>96</v>
      </c>
      <c r="H194" s="778"/>
      <c r="I194" s="778"/>
      <c r="J194" s="778"/>
      <c r="K194" s="778"/>
      <c r="L194" s="778"/>
      <c r="M194" s="778"/>
      <c r="N194" s="778"/>
      <c r="O194" s="778"/>
      <c r="P194" s="778"/>
      <c r="Q194" s="778"/>
      <c r="R194" s="778"/>
      <c r="S194" s="778"/>
      <c r="T194" s="778"/>
      <c r="U194" s="778"/>
      <c r="V194" s="778"/>
      <c r="W194" s="778"/>
      <c r="X194" s="778"/>
      <c r="Y194" s="778"/>
      <c r="Z194" s="778"/>
    </row>
    <row r="195" ht="11.25" customHeight="1">
      <c r="A195" s="147" t="s">
        <v>96</v>
      </c>
      <c r="B195" s="101" t="s">
        <v>89</v>
      </c>
      <c r="C195" s="147" t="s">
        <v>6275</v>
      </c>
      <c r="D195" s="123" t="s">
        <v>5562</v>
      </c>
      <c r="E195" s="123" t="s">
        <v>6276</v>
      </c>
      <c r="F195" s="554">
        <v>6.0</v>
      </c>
      <c r="G195" s="147" t="s">
        <v>96</v>
      </c>
      <c r="H195" s="778"/>
      <c r="I195" s="778"/>
      <c r="J195" s="778"/>
      <c r="K195" s="778"/>
      <c r="L195" s="778"/>
      <c r="M195" s="778"/>
      <c r="N195" s="778"/>
      <c r="O195" s="778"/>
      <c r="P195" s="778"/>
      <c r="Q195" s="778"/>
      <c r="R195" s="778"/>
      <c r="S195" s="778"/>
      <c r="T195" s="778"/>
      <c r="U195" s="778"/>
      <c r="V195" s="778"/>
      <c r="W195" s="778"/>
      <c r="X195" s="778"/>
      <c r="Y195" s="778"/>
      <c r="Z195" s="778"/>
    </row>
    <row r="196" ht="11.25" customHeight="1">
      <c r="A196" s="147" t="s">
        <v>96</v>
      </c>
      <c r="B196" s="101" t="s">
        <v>89</v>
      </c>
      <c r="C196" s="147" t="s">
        <v>6277</v>
      </c>
      <c r="D196" s="123" t="s">
        <v>5562</v>
      </c>
      <c r="E196" s="123" t="s">
        <v>6278</v>
      </c>
      <c r="F196" s="554">
        <v>14.0</v>
      </c>
      <c r="G196" s="147" t="s">
        <v>96</v>
      </c>
      <c r="H196" s="778"/>
      <c r="I196" s="778"/>
      <c r="J196" s="778"/>
      <c r="K196" s="778"/>
      <c r="L196" s="778"/>
      <c r="M196" s="778"/>
      <c r="N196" s="778"/>
      <c r="O196" s="778"/>
      <c r="P196" s="778"/>
      <c r="Q196" s="778"/>
      <c r="R196" s="778"/>
      <c r="S196" s="778"/>
      <c r="T196" s="778"/>
      <c r="U196" s="778"/>
      <c r="V196" s="778"/>
      <c r="W196" s="778"/>
      <c r="X196" s="778"/>
      <c r="Y196" s="778"/>
      <c r="Z196" s="778"/>
    </row>
    <row r="197" ht="11.25" customHeight="1">
      <c r="A197" s="187" t="s">
        <v>6014</v>
      </c>
      <c r="B197" s="309" t="s">
        <v>89</v>
      </c>
      <c r="C197" s="187" t="s">
        <v>6279</v>
      </c>
      <c r="D197" s="484" t="s">
        <v>6101</v>
      </c>
      <c r="E197" s="484" t="s">
        <v>6280</v>
      </c>
      <c r="F197" s="557">
        <v>186.3</v>
      </c>
      <c r="G197" s="187" t="s">
        <v>6014</v>
      </c>
      <c r="H197" s="778"/>
      <c r="I197" s="778"/>
      <c r="J197" s="778"/>
      <c r="K197" s="778"/>
      <c r="L197" s="778"/>
      <c r="M197" s="778"/>
      <c r="N197" s="778"/>
      <c r="O197" s="778"/>
      <c r="P197" s="778"/>
      <c r="Q197" s="778"/>
      <c r="R197" s="778"/>
      <c r="S197" s="778"/>
      <c r="T197" s="778"/>
      <c r="U197" s="778"/>
      <c r="V197" s="778"/>
      <c r="W197" s="778"/>
      <c r="X197" s="778"/>
      <c r="Y197" s="778"/>
      <c r="Z197" s="778"/>
    </row>
    <row r="198" ht="11.25" customHeight="1">
      <c r="A198" s="515" t="s">
        <v>6014</v>
      </c>
      <c r="B198" s="311" t="s">
        <v>89</v>
      </c>
      <c r="C198" s="515" t="s">
        <v>6281</v>
      </c>
      <c r="D198" s="563" t="s">
        <v>6101</v>
      </c>
      <c r="E198" s="563" t="s">
        <v>6282</v>
      </c>
      <c r="F198" s="687">
        <v>37.66</v>
      </c>
      <c r="G198" s="515" t="s">
        <v>6014</v>
      </c>
      <c r="H198" s="778"/>
      <c r="I198" s="778"/>
      <c r="J198" s="778"/>
      <c r="K198" s="778"/>
      <c r="L198" s="778"/>
      <c r="M198" s="778"/>
      <c r="N198" s="778"/>
      <c r="O198" s="778"/>
      <c r="P198" s="778"/>
      <c r="Q198" s="778"/>
      <c r="R198" s="778"/>
      <c r="S198" s="778"/>
      <c r="T198" s="778"/>
      <c r="U198" s="778"/>
      <c r="V198" s="778"/>
      <c r="W198" s="778"/>
      <c r="X198" s="778"/>
      <c r="Y198" s="778"/>
      <c r="Z198" s="778"/>
    </row>
    <row r="199" ht="11.25" customHeight="1">
      <c r="A199" s="187" t="s">
        <v>6014</v>
      </c>
      <c r="B199" s="51" t="s">
        <v>89</v>
      </c>
      <c r="C199" s="187" t="s">
        <v>6283</v>
      </c>
      <c r="D199" s="484" t="s">
        <v>6284</v>
      </c>
      <c r="E199" s="484" t="s">
        <v>6285</v>
      </c>
      <c r="F199" s="557">
        <v>19.0</v>
      </c>
      <c r="G199" s="187" t="s">
        <v>6014</v>
      </c>
      <c r="H199" s="778"/>
      <c r="I199" s="778"/>
      <c r="J199" s="778"/>
      <c r="K199" s="778"/>
      <c r="L199" s="778"/>
      <c r="M199" s="778"/>
      <c r="N199" s="778"/>
      <c r="O199" s="778"/>
      <c r="P199" s="778"/>
      <c r="Q199" s="778"/>
      <c r="R199" s="778"/>
      <c r="S199" s="778"/>
      <c r="T199" s="778"/>
      <c r="U199" s="778"/>
      <c r="V199" s="778"/>
      <c r="W199" s="778"/>
      <c r="X199" s="778"/>
      <c r="Y199" s="778"/>
      <c r="Z199" s="778"/>
    </row>
    <row r="200" ht="11.25" customHeight="1">
      <c r="A200" s="187" t="s">
        <v>6014</v>
      </c>
      <c r="B200" s="51" t="s">
        <v>89</v>
      </c>
      <c r="C200" s="147" t="s">
        <v>6286</v>
      </c>
      <c r="D200" s="484" t="s">
        <v>6101</v>
      </c>
      <c r="E200" s="484" t="s">
        <v>6287</v>
      </c>
      <c r="F200" s="557">
        <v>2.0</v>
      </c>
      <c r="G200" s="187" t="s">
        <v>6014</v>
      </c>
      <c r="H200" s="778"/>
      <c r="I200" s="778"/>
      <c r="J200" s="778"/>
      <c r="K200" s="778"/>
      <c r="L200" s="778"/>
      <c r="M200" s="778"/>
      <c r="N200" s="778"/>
      <c r="O200" s="778"/>
      <c r="P200" s="778"/>
      <c r="Q200" s="778"/>
      <c r="R200" s="778"/>
      <c r="S200" s="778"/>
      <c r="T200" s="778"/>
      <c r="U200" s="778"/>
      <c r="V200" s="778"/>
      <c r="W200" s="778"/>
      <c r="X200" s="778"/>
      <c r="Y200" s="778"/>
      <c r="Z200" s="778"/>
    </row>
    <row r="201" ht="11.25" customHeight="1">
      <c r="A201" s="187" t="s">
        <v>5704</v>
      </c>
      <c r="B201" s="51" t="s">
        <v>89</v>
      </c>
      <c r="C201" s="147" t="s">
        <v>6288</v>
      </c>
      <c r="D201" s="484" t="s">
        <v>6101</v>
      </c>
      <c r="E201" s="484" t="s">
        <v>6289</v>
      </c>
      <c r="F201" s="557">
        <v>174.0</v>
      </c>
      <c r="G201" s="187" t="s">
        <v>5704</v>
      </c>
      <c r="H201" s="778"/>
      <c r="I201" s="778"/>
      <c r="J201" s="778"/>
      <c r="K201" s="778"/>
      <c r="L201" s="778"/>
      <c r="M201" s="778"/>
      <c r="N201" s="778"/>
      <c r="O201" s="778"/>
      <c r="P201" s="778"/>
      <c r="Q201" s="778"/>
      <c r="R201" s="778"/>
      <c r="S201" s="778"/>
      <c r="T201" s="778"/>
      <c r="U201" s="778"/>
      <c r="V201" s="778"/>
      <c r="W201" s="778"/>
      <c r="X201" s="778"/>
      <c r="Y201" s="778"/>
      <c r="Z201" s="778"/>
    </row>
    <row r="202" ht="11.25" customHeight="1">
      <c r="A202" s="187" t="s">
        <v>5704</v>
      </c>
      <c r="B202" s="51" t="s">
        <v>89</v>
      </c>
      <c r="C202" s="187" t="s">
        <v>6290</v>
      </c>
      <c r="D202" s="484" t="s">
        <v>6101</v>
      </c>
      <c r="E202" s="484" t="s">
        <v>6291</v>
      </c>
      <c r="F202" s="557">
        <v>15.0</v>
      </c>
      <c r="G202" s="187" t="s">
        <v>5704</v>
      </c>
      <c r="H202" s="778"/>
      <c r="I202" s="778"/>
      <c r="J202" s="778"/>
      <c r="K202" s="778"/>
      <c r="L202" s="778"/>
      <c r="M202" s="778"/>
      <c r="N202" s="778"/>
      <c r="O202" s="778"/>
      <c r="P202" s="778"/>
      <c r="Q202" s="778"/>
      <c r="R202" s="778"/>
      <c r="S202" s="778"/>
      <c r="T202" s="778"/>
      <c r="U202" s="778"/>
      <c r="V202" s="778"/>
      <c r="W202" s="778"/>
      <c r="X202" s="778"/>
      <c r="Y202" s="778"/>
      <c r="Z202" s="778"/>
    </row>
    <row r="203" ht="11.25" customHeight="1">
      <c r="A203" s="194" t="s">
        <v>99</v>
      </c>
      <c r="B203" s="803" t="s">
        <v>89</v>
      </c>
      <c r="C203" s="747" t="s">
        <v>6292</v>
      </c>
      <c r="D203" s="381" t="s">
        <v>6293</v>
      </c>
      <c r="E203" s="382">
        <v>74.33</v>
      </c>
      <c r="F203" s="382">
        <v>74.33</v>
      </c>
      <c r="G203" s="194" t="s">
        <v>99</v>
      </c>
      <c r="H203" s="778"/>
      <c r="I203" s="778"/>
      <c r="J203" s="778"/>
      <c r="K203" s="778"/>
      <c r="L203" s="778"/>
      <c r="M203" s="778"/>
      <c r="N203" s="778"/>
      <c r="O203" s="778"/>
      <c r="P203" s="778"/>
      <c r="Q203" s="778"/>
      <c r="R203" s="778"/>
      <c r="S203" s="778"/>
      <c r="T203" s="778"/>
      <c r="U203" s="778"/>
      <c r="V203" s="778"/>
      <c r="W203" s="778"/>
      <c r="X203" s="778"/>
      <c r="Y203" s="778"/>
      <c r="Z203" s="778"/>
    </row>
    <row r="204" ht="11.25" customHeight="1">
      <c r="A204" s="194" t="s">
        <v>99</v>
      </c>
      <c r="B204" s="803" t="s">
        <v>89</v>
      </c>
      <c r="C204" s="747" t="s">
        <v>6294</v>
      </c>
      <c r="D204" s="381" t="s">
        <v>6295</v>
      </c>
      <c r="E204" s="382">
        <v>8.0</v>
      </c>
      <c r="F204" s="382">
        <v>8.0</v>
      </c>
      <c r="G204" s="194" t="s">
        <v>99</v>
      </c>
      <c r="H204" s="778"/>
      <c r="I204" s="778"/>
      <c r="J204" s="778"/>
      <c r="K204" s="778"/>
      <c r="L204" s="778"/>
      <c r="M204" s="778"/>
      <c r="N204" s="778"/>
      <c r="O204" s="778"/>
      <c r="P204" s="778"/>
      <c r="Q204" s="778"/>
      <c r="R204" s="778"/>
      <c r="S204" s="778"/>
      <c r="T204" s="778"/>
      <c r="U204" s="778"/>
      <c r="V204" s="778"/>
      <c r="W204" s="778"/>
      <c r="X204" s="778"/>
      <c r="Y204" s="778"/>
      <c r="Z204" s="778"/>
    </row>
    <row r="205" ht="11.25" customHeight="1">
      <c r="A205" s="194" t="s">
        <v>99</v>
      </c>
      <c r="B205" s="803" t="s">
        <v>89</v>
      </c>
      <c r="C205" s="747" t="s">
        <v>6296</v>
      </c>
      <c r="D205" s="381" t="s">
        <v>6297</v>
      </c>
      <c r="E205" s="382">
        <v>18.5</v>
      </c>
      <c r="F205" s="382">
        <v>18.5</v>
      </c>
      <c r="G205" s="194" t="s">
        <v>99</v>
      </c>
      <c r="H205" s="778"/>
      <c r="I205" s="778"/>
      <c r="J205" s="778"/>
      <c r="K205" s="778"/>
      <c r="L205" s="778"/>
      <c r="M205" s="778"/>
      <c r="N205" s="778"/>
      <c r="O205" s="778"/>
      <c r="P205" s="778"/>
      <c r="Q205" s="778"/>
      <c r="R205" s="778"/>
      <c r="S205" s="778"/>
      <c r="T205" s="778"/>
      <c r="U205" s="778"/>
      <c r="V205" s="778"/>
      <c r="W205" s="778"/>
      <c r="X205" s="778"/>
      <c r="Y205" s="778"/>
      <c r="Z205" s="778"/>
    </row>
    <row r="206" ht="11.25" customHeight="1">
      <c r="A206" s="194" t="s">
        <v>99</v>
      </c>
      <c r="B206" s="803" t="s">
        <v>89</v>
      </c>
      <c r="C206" s="747" t="s">
        <v>6298</v>
      </c>
      <c r="D206" s="381" t="s">
        <v>6293</v>
      </c>
      <c r="E206" s="382">
        <v>7.43</v>
      </c>
      <c r="F206" s="382">
        <v>7.4</v>
      </c>
      <c r="G206" s="194" t="s">
        <v>99</v>
      </c>
      <c r="H206" s="778"/>
      <c r="I206" s="778"/>
      <c r="J206" s="778"/>
      <c r="K206" s="778"/>
      <c r="L206" s="778"/>
      <c r="M206" s="778"/>
      <c r="N206" s="778"/>
      <c r="O206" s="778"/>
      <c r="P206" s="778"/>
      <c r="Q206" s="778"/>
      <c r="R206" s="778"/>
      <c r="S206" s="778"/>
      <c r="T206" s="778"/>
      <c r="U206" s="778"/>
      <c r="V206" s="778"/>
      <c r="W206" s="778"/>
      <c r="X206" s="778"/>
      <c r="Y206" s="778"/>
      <c r="Z206" s="778"/>
    </row>
    <row r="207" ht="11.25" customHeight="1">
      <c r="A207" s="194" t="s">
        <v>99</v>
      </c>
      <c r="B207" s="803" t="s">
        <v>89</v>
      </c>
      <c r="C207" s="747" t="s">
        <v>6299</v>
      </c>
      <c r="D207" s="381" t="s">
        <v>5562</v>
      </c>
      <c r="E207" s="382">
        <v>4.67</v>
      </c>
      <c r="F207" s="382">
        <v>8.34</v>
      </c>
      <c r="G207" s="194" t="s">
        <v>99</v>
      </c>
      <c r="H207" s="778"/>
      <c r="I207" s="778"/>
      <c r="J207" s="778"/>
      <c r="K207" s="778"/>
      <c r="L207" s="778"/>
      <c r="M207" s="778"/>
      <c r="N207" s="778"/>
      <c r="O207" s="778"/>
      <c r="P207" s="778"/>
      <c r="Q207" s="778"/>
      <c r="R207" s="778"/>
      <c r="S207" s="778"/>
      <c r="T207" s="778"/>
      <c r="U207" s="778"/>
      <c r="V207" s="778"/>
      <c r="W207" s="778"/>
      <c r="X207" s="778"/>
      <c r="Y207" s="778"/>
      <c r="Z207" s="778"/>
    </row>
    <row r="208" ht="11.25" customHeight="1">
      <c r="A208" s="147" t="s">
        <v>100</v>
      </c>
      <c r="B208" s="101" t="s">
        <v>89</v>
      </c>
      <c r="C208" s="147" t="s">
        <v>6300</v>
      </c>
      <c r="D208" s="123" t="s">
        <v>6301</v>
      </c>
      <c r="E208" s="804" t="s">
        <v>6302</v>
      </c>
      <c r="F208" s="554">
        <v>38.7</v>
      </c>
      <c r="G208" s="147" t="s">
        <v>100</v>
      </c>
      <c r="H208" s="778"/>
      <c r="I208" s="778"/>
      <c r="J208" s="778"/>
      <c r="K208" s="778"/>
      <c r="L208" s="778"/>
      <c r="M208" s="778"/>
      <c r="N208" s="778"/>
      <c r="O208" s="778"/>
      <c r="P208" s="778"/>
      <c r="Q208" s="778"/>
      <c r="R208" s="778"/>
      <c r="S208" s="778"/>
      <c r="T208" s="778"/>
      <c r="U208" s="778"/>
      <c r="V208" s="778"/>
      <c r="W208" s="778"/>
      <c r="X208" s="778"/>
      <c r="Y208" s="778"/>
      <c r="Z208" s="778"/>
    </row>
    <row r="209" ht="11.25" customHeight="1">
      <c r="A209" s="147" t="s">
        <v>100</v>
      </c>
      <c r="B209" s="101" t="s">
        <v>89</v>
      </c>
      <c r="C209" s="147" t="s">
        <v>6303</v>
      </c>
      <c r="D209" s="123" t="s">
        <v>6304</v>
      </c>
      <c r="E209" s="804" t="s">
        <v>6305</v>
      </c>
      <c r="F209" s="554">
        <v>22.5</v>
      </c>
      <c r="G209" s="147" t="s">
        <v>100</v>
      </c>
      <c r="H209" s="778"/>
      <c r="I209" s="778"/>
      <c r="J209" s="778"/>
      <c r="K209" s="778"/>
      <c r="L209" s="778"/>
      <c r="M209" s="778"/>
      <c r="N209" s="778"/>
      <c r="O209" s="778"/>
      <c r="P209" s="778"/>
      <c r="Q209" s="778"/>
      <c r="R209" s="778"/>
      <c r="S209" s="778"/>
      <c r="T209" s="778"/>
      <c r="U209" s="778"/>
      <c r="V209" s="778"/>
      <c r="W209" s="778"/>
      <c r="X209" s="778"/>
      <c r="Y209" s="778"/>
      <c r="Z209" s="778"/>
    </row>
    <row r="210" ht="11.25" customHeight="1">
      <c r="A210" s="147" t="s">
        <v>100</v>
      </c>
      <c r="B210" s="101" t="s">
        <v>89</v>
      </c>
      <c r="C210" s="147" t="s">
        <v>6306</v>
      </c>
      <c r="D210" s="123" t="s">
        <v>6304</v>
      </c>
      <c r="E210" s="804" t="s">
        <v>6305</v>
      </c>
      <c r="F210" s="554">
        <v>22.5</v>
      </c>
      <c r="G210" s="147" t="s">
        <v>100</v>
      </c>
      <c r="H210" s="778"/>
      <c r="I210" s="778"/>
      <c r="J210" s="778"/>
      <c r="K210" s="778"/>
      <c r="L210" s="778"/>
      <c r="M210" s="778"/>
      <c r="N210" s="778"/>
      <c r="O210" s="778"/>
      <c r="P210" s="778"/>
      <c r="Q210" s="778"/>
      <c r="R210" s="778"/>
      <c r="S210" s="778"/>
      <c r="T210" s="778"/>
      <c r="U210" s="778"/>
      <c r="V210" s="778"/>
      <c r="W210" s="778"/>
      <c r="X210" s="778"/>
      <c r="Y210" s="778"/>
      <c r="Z210" s="778"/>
    </row>
    <row r="211" ht="11.25" customHeight="1">
      <c r="A211" s="147" t="s">
        <v>100</v>
      </c>
      <c r="B211" s="101" t="s">
        <v>89</v>
      </c>
      <c r="C211" s="147" t="s">
        <v>6307</v>
      </c>
      <c r="D211" s="123" t="s">
        <v>6301</v>
      </c>
      <c r="E211" s="804" t="s">
        <v>6308</v>
      </c>
      <c r="F211" s="554">
        <v>20.7</v>
      </c>
      <c r="G211" s="147" t="s">
        <v>100</v>
      </c>
      <c r="H211" s="778"/>
      <c r="I211" s="778"/>
      <c r="J211" s="778"/>
      <c r="K211" s="778"/>
      <c r="L211" s="778"/>
      <c r="M211" s="778"/>
      <c r="N211" s="778"/>
      <c r="O211" s="778"/>
      <c r="P211" s="778"/>
      <c r="Q211" s="778"/>
      <c r="R211" s="778"/>
      <c r="S211" s="778"/>
      <c r="T211" s="778"/>
      <c r="U211" s="778"/>
      <c r="V211" s="778"/>
      <c r="W211" s="778"/>
      <c r="X211" s="778"/>
      <c r="Y211" s="778"/>
      <c r="Z211" s="778"/>
    </row>
    <row r="212" ht="11.25" customHeight="1">
      <c r="A212" s="147" t="s">
        <v>100</v>
      </c>
      <c r="B212" s="101" t="s">
        <v>89</v>
      </c>
      <c r="C212" s="147" t="s">
        <v>6309</v>
      </c>
      <c r="D212" s="123" t="s">
        <v>5562</v>
      </c>
      <c r="E212" s="804" t="s">
        <v>6310</v>
      </c>
      <c r="F212" s="554">
        <v>5.33</v>
      </c>
      <c r="G212" s="147" t="s">
        <v>100</v>
      </c>
      <c r="H212" s="778"/>
      <c r="I212" s="778"/>
      <c r="J212" s="778"/>
      <c r="K212" s="778"/>
      <c r="L212" s="778"/>
      <c r="M212" s="778"/>
      <c r="N212" s="778"/>
      <c r="O212" s="778"/>
      <c r="P212" s="778"/>
      <c r="Q212" s="778"/>
      <c r="R212" s="778"/>
      <c r="S212" s="778"/>
      <c r="T212" s="778"/>
      <c r="U212" s="778"/>
      <c r="V212" s="778"/>
      <c r="W212" s="778"/>
      <c r="X212" s="778"/>
      <c r="Y212" s="778"/>
      <c r="Z212" s="778"/>
    </row>
    <row r="213" ht="11.25" customHeight="1">
      <c r="A213" s="147" t="s">
        <v>100</v>
      </c>
      <c r="B213" s="101" t="s">
        <v>89</v>
      </c>
      <c r="C213" s="147" t="s">
        <v>6311</v>
      </c>
      <c r="D213" s="123" t="s">
        <v>5562</v>
      </c>
      <c r="E213" s="804" t="s">
        <v>6312</v>
      </c>
      <c r="F213" s="554">
        <v>14.0</v>
      </c>
      <c r="G213" s="147" t="s">
        <v>100</v>
      </c>
      <c r="H213" s="778"/>
      <c r="I213" s="778"/>
      <c r="J213" s="778"/>
      <c r="K213" s="778"/>
      <c r="L213" s="778"/>
      <c r="M213" s="778"/>
      <c r="N213" s="778"/>
      <c r="O213" s="778"/>
      <c r="P213" s="778"/>
      <c r="Q213" s="778"/>
      <c r="R213" s="778"/>
      <c r="S213" s="778"/>
      <c r="T213" s="778"/>
      <c r="U213" s="778"/>
      <c r="V213" s="778"/>
      <c r="W213" s="778"/>
      <c r="X213" s="778"/>
      <c r="Y213" s="778"/>
      <c r="Z213" s="778"/>
    </row>
    <row r="214" ht="11.25" customHeight="1">
      <c r="A214" s="147" t="s">
        <v>100</v>
      </c>
      <c r="B214" s="101" t="s">
        <v>89</v>
      </c>
      <c r="C214" s="147" t="s">
        <v>6313</v>
      </c>
      <c r="D214" s="123" t="s">
        <v>5562</v>
      </c>
      <c r="E214" s="123" t="s">
        <v>6314</v>
      </c>
      <c r="F214" s="554">
        <v>5.0</v>
      </c>
      <c r="G214" s="147" t="s">
        <v>100</v>
      </c>
      <c r="H214" s="778"/>
      <c r="I214" s="778"/>
      <c r="J214" s="778"/>
      <c r="K214" s="778"/>
      <c r="L214" s="778"/>
      <c r="M214" s="778"/>
      <c r="N214" s="778"/>
      <c r="O214" s="778"/>
      <c r="P214" s="778"/>
      <c r="Q214" s="778"/>
      <c r="R214" s="778"/>
      <c r="S214" s="778"/>
      <c r="T214" s="778"/>
      <c r="U214" s="778"/>
      <c r="V214" s="778"/>
      <c r="W214" s="778"/>
      <c r="X214" s="778"/>
      <c r="Y214" s="778"/>
      <c r="Z214" s="778"/>
    </row>
    <row r="215" ht="11.25" customHeight="1">
      <c r="A215" s="147" t="s">
        <v>100</v>
      </c>
      <c r="B215" s="101" t="s">
        <v>89</v>
      </c>
      <c r="C215" s="147" t="s">
        <v>6315</v>
      </c>
      <c r="D215" s="123" t="s">
        <v>6316</v>
      </c>
      <c r="E215" s="123" t="s">
        <v>6317</v>
      </c>
      <c r="F215" s="554">
        <v>23.33</v>
      </c>
      <c r="G215" s="147" t="s">
        <v>100</v>
      </c>
      <c r="H215" s="778"/>
      <c r="I215" s="778"/>
      <c r="J215" s="778"/>
      <c r="K215" s="778"/>
      <c r="L215" s="778"/>
      <c r="M215" s="778"/>
      <c r="N215" s="778"/>
      <c r="O215" s="778"/>
      <c r="P215" s="778"/>
      <c r="Q215" s="778"/>
      <c r="R215" s="778"/>
      <c r="S215" s="778"/>
      <c r="T215" s="778"/>
      <c r="U215" s="778"/>
      <c r="V215" s="778"/>
      <c r="W215" s="778"/>
      <c r="X215" s="778"/>
      <c r="Y215" s="778"/>
      <c r="Z215" s="778"/>
    </row>
    <row r="216" ht="11.25" customHeight="1">
      <c r="A216" s="147" t="s">
        <v>5236</v>
      </c>
      <c r="B216" s="101" t="s">
        <v>89</v>
      </c>
      <c r="C216" s="147" t="s">
        <v>6318</v>
      </c>
      <c r="D216" s="123" t="s">
        <v>6233</v>
      </c>
      <c r="E216" s="123" t="s">
        <v>6319</v>
      </c>
      <c r="F216" s="554">
        <v>107.3</v>
      </c>
      <c r="G216" s="147" t="s">
        <v>5236</v>
      </c>
      <c r="H216" s="778"/>
      <c r="I216" s="778"/>
      <c r="J216" s="778"/>
      <c r="K216" s="778"/>
      <c r="L216" s="778"/>
      <c r="M216" s="778"/>
      <c r="N216" s="778"/>
      <c r="O216" s="778"/>
      <c r="P216" s="778"/>
      <c r="Q216" s="778"/>
      <c r="R216" s="778"/>
      <c r="S216" s="778"/>
      <c r="T216" s="778"/>
      <c r="U216" s="778"/>
      <c r="V216" s="778"/>
      <c r="W216" s="778"/>
      <c r="X216" s="778"/>
      <c r="Y216" s="778"/>
      <c r="Z216" s="778"/>
    </row>
    <row r="217" ht="11.25" customHeight="1">
      <c r="A217" s="147" t="s">
        <v>5236</v>
      </c>
      <c r="B217" s="101" t="s">
        <v>89</v>
      </c>
      <c r="C217" s="147" t="s">
        <v>6320</v>
      </c>
      <c r="D217" s="123" t="s">
        <v>6238</v>
      </c>
      <c r="E217" s="123" t="s">
        <v>6321</v>
      </c>
      <c r="F217" s="554">
        <v>16.45</v>
      </c>
      <c r="G217" s="147" t="s">
        <v>5236</v>
      </c>
      <c r="H217" s="778"/>
      <c r="I217" s="778"/>
      <c r="J217" s="778"/>
      <c r="K217" s="778"/>
      <c r="L217" s="778"/>
      <c r="M217" s="778"/>
      <c r="N217" s="778"/>
      <c r="O217" s="778"/>
      <c r="P217" s="778"/>
      <c r="Q217" s="778"/>
      <c r="R217" s="778"/>
      <c r="S217" s="778"/>
      <c r="T217" s="778"/>
      <c r="U217" s="778"/>
      <c r="V217" s="778"/>
      <c r="W217" s="778"/>
      <c r="X217" s="778"/>
      <c r="Y217" s="778"/>
      <c r="Z217" s="778"/>
    </row>
    <row r="218" ht="11.25" customHeight="1">
      <c r="A218" s="147" t="s">
        <v>5236</v>
      </c>
      <c r="B218" s="101" t="s">
        <v>89</v>
      </c>
      <c r="C218" s="147" t="s">
        <v>6322</v>
      </c>
      <c r="D218" s="123" t="s">
        <v>6233</v>
      </c>
      <c r="E218" s="123" t="s">
        <v>6323</v>
      </c>
      <c r="F218" s="554">
        <v>69.93</v>
      </c>
      <c r="G218" s="147" t="s">
        <v>5236</v>
      </c>
      <c r="H218" s="778"/>
      <c r="I218" s="778"/>
      <c r="J218" s="778"/>
      <c r="K218" s="778"/>
      <c r="L218" s="778"/>
      <c r="M218" s="778"/>
      <c r="N218" s="778"/>
      <c r="O218" s="778"/>
      <c r="P218" s="778"/>
      <c r="Q218" s="778"/>
      <c r="R218" s="778"/>
      <c r="S218" s="778"/>
      <c r="T218" s="778"/>
      <c r="U218" s="778"/>
      <c r="V218" s="778"/>
      <c r="W218" s="778"/>
      <c r="X218" s="778"/>
      <c r="Y218" s="778"/>
      <c r="Z218" s="778"/>
    </row>
    <row r="219" ht="11.25" customHeight="1">
      <c r="A219" s="147" t="s">
        <v>5236</v>
      </c>
      <c r="B219" s="101" t="s">
        <v>89</v>
      </c>
      <c r="C219" s="147" t="s">
        <v>6324</v>
      </c>
      <c r="D219" s="123" t="s">
        <v>5562</v>
      </c>
      <c r="E219" s="804" t="s">
        <v>6325</v>
      </c>
      <c r="F219" s="554">
        <v>32.67</v>
      </c>
      <c r="G219" s="147" t="s">
        <v>5236</v>
      </c>
      <c r="H219" s="778"/>
      <c r="I219" s="778"/>
      <c r="J219" s="778"/>
      <c r="K219" s="778"/>
      <c r="L219" s="778"/>
      <c r="M219" s="778"/>
      <c r="N219" s="778"/>
      <c r="O219" s="778"/>
      <c r="P219" s="778"/>
      <c r="Q219" s="778"/>
      <c r="R219" s="778"/>
      <c r="S219" s="778"/>
      <c r="T219" s="778"/>
      <c r="U219" s="778"/>
      <c r="V219" s="778"/>
      <c r="W219" s="778"/>
      <c r="X219" s="778"/>
      <c r="Y219" s="778"/>
      <c r="Z219" s="778"/>
    </row>
    <row r="220" ht="11.25" customHeight="1">
      <c r="A220" s="147" t="s">
        <v>5236</v>
      </c>
      <c r="B220" s="101" t="s">
        <v>89</v>
      </c>
      <c r="C220" s="147" t="s">
        <v>6326</v>
      </c>
      <c r="D220" s="123" t="s">
        <v>5562</v>
      </c>
      <c r="E220" s="804" t="s">
        <v>6327</v>
      </c>
      <c r="F220" s="554">
        <v>1.0</v>
      </c>
      <c r="G220" s="147" t="s">
        <v>5236</v>
      </c>
      <c r="H220" s="778"/>
      <c r="I220" s="778"/>
      <c r="J220" s="778"/>
      <c r="K220" s="778"/>
      <c r="L220" s="778"/>
      <c r="M220" s="778"/>
      <c r="N220" s="778"/>
      <c r="O220" s="778"/>
      <c r="P220" s="778"/>
      <c r="Q220" s="778"/>
      <c r="R220" s="778"/>
      <c r="S220" s="778"/>
      <c r="T220" s="778"/>
      <c r="U220" s="778"/>
      <c r="V220" s="778"/>
      <c r="W220" s="778"/>
      <c r="X220" s="778"/>
      <c r="Y220" s="778"/>
      <c r="Z220" s="778"/>
    </row>
    <row r="221" ht="11.25" customHeight="1">
      <c r="A221" s="187" t="s">
        <v>5250</v>
      </c>
      <c r="B221" s="805" t="s">
        <v>89</v>
      </c>
      <c r="C221" s="147" t="s">
        <v>6328</v>
      </c>
      <c r="D221" s="123" t="s">
        <v>6101</v>
      </c>
      <c r="E221" s="123" t="s">
        <v>6329</v>
      </c>
      <c r="F221" s="554">
        <v>78.0</v>
      </c>
      <c r="G221" s="187" t="s">
        <v>5250</v>
      </c>
      <c r="H221" s="778"/>
      <c r="I221" s="778"/>
      <c r="J221" s="778"/>
      <c r="K221" s="778"/>
      <c r="L221" s="778"/>
      <c r="M221" s="778"/>
      <c r="N221" s="778"/>
      <c r="O221" s="778"/>
      <c r="P221" s="778"/>
      <c r="Q221" s="778"/>
      <c r="R221" s="778"/>
      <c r="S221" s="778"/>
      <c r="T221" s="778"/>
      <c r="U221" s="778"/>
      <c r="V221" s="778"/>
      <c r="W221" s="778"/>
      <c r="X221" s="778"/>
      <c r="Y221" s="778"/>
      <c r="Z221" s="778"/>
    </row>
    <row r="222" ht="11.25" customHeight="1">
      <c r="A222" s="187" t="s">
        <v>5250</v>
      </c>
      <c r="B222" s="805" t="s">
        <v>89</v>
      </c>
      <c r="C222" s="147" t="s">
        <v>6330</v>
      </c>
      <c r="D222" s="123" t="s">
        <v>6101</v>
      </c>
      <c r="E222" s="123" t="s">
        <v>6331</v>
      </c>
      <c r="F222" s="554">
        <v>29.0</v>
      </c>
      <c r="G222" s="187" t="s">
        <v>5250</v>
      </c>
      <c r="H222" s="778"/>
      <c r="I222" s="778"/>
      <c r="J222" s="778"/>
      <c r="K222" s="778"/>
      <c r="L222" s="778"/>
      <c r="M222" s="778"/>
      <c r="N222" s="778"/>
      <c r="O222" s="778"/>
      <c r="P222" s="778"/>
      <c r="Q222" s="778"/>
      <c r="R222" s="778"/>
      <c r="S222" s="778"/>
      <c r="T222" s="778"/>
      <c r="U222" s="778"/>
      <c r="V222" s="778"/>
      <c r="W222" s="778"/>
      <c r="X222" s="778"/>
      <c r="Y222" s="778"/>
      <c r="Z222" s="778"/>
    </row>
    <row r="223" ht="11.25" customHeight="1">
      <c r="A223" s="187" t="s">
        <v>5250</v>
      </c>
      <c r="B223" s="805" t="s">
        <v>89</v>
      </c>
      <c r="C223" s="147" t="s">
        <v>6332</v>
      </c>
      <c r="D223" s="123" t="s">
        <v>6101</v>
      </c>
      <c r="E223" s="123" t="s">
        <v>6333</v>
      </c>
      <c r="F223" s="554">
        <v>14.5</v>
      </c>
      <c r="G223" s="187" t="s">
        <v>5250</v>
      </c>
      <c r="H223" s="778"/>
      <c r="I223" s="778"/>
      <c r="J223" s="778"/>
      <c r="K223" s="778"/>
      <c r="L223" s="778"/>
      <c r="M223" s="778"/>
      <c r="N223" s="778"/>
      <c r="O223" s="778"/>
      <c r="P223" s="778"/>
      <c r="Q223" s="778"/>
      <c r="R223" s="778"/>
      <c r="S223" s="778"/>
      <c r="T223" s="778"/>
      <c r="U223" s="778"/>
      <c r="V223" s="778"/>
      <c r="W223" s="778"/>
      <c r="X223" s="778"/>
      <c r="Y223" s="778"/>
      <c r="Z223" s="778"/>
    </row>
    <row r="224" ht="11.25" customHeight="1">
      <c r="A224" s="187" t="s">
        <v>5250</v>
      </c>
      <c r="B224" s="805" t="s">
        <v>89</v>
      </c>
      <c r="C224" s="147" t="s">
        <v>6334</v>
      </c>
      <c r="D224" s="123" t="s">
        <v>6101</v>
      </c>
      <c r="E224" s="130" t="s">
        <v>6335</v>
      </c>
      <c r="F224" s="554">
        <v>10.0</v>
      </c>
      <c r="G224" s="187" t="s">
        <v>5250</v>
      </c>
      <c r="H224" s="778"/>
      <c r="I224" s="778"/>
      <c r="J224" s="778"/>
      <c r="K224" s="778"/>
      <c r="L224" s="778"/>
      <c r="M224" s="778"/>
      <c r="N224" s="778"/>
      <c r="O224" s="778"/>
      <c r="P224" s="778"/>
      <c r="Q224" s="778"/>
      <c r="R224" s="778"/>
      <c r="S224" s="778"/>
      <c r="T224" s="778"/>
      <c r="U224" s="778"/>
      <c r="V224" s="778"/>
      <c r="W224" s="778"/>
      <c r="X224" s="778"/>
      <c r="Y224" s="778"/>
      <c r="Z224" s="778"/>
    </row>
    <row r="225" ht="11.25" customHeight="1">
      <c r="A225" s="187" t="s">
        <v>5250</v>
      </c>
      <c r="B225" s="805" t="s">
        <v>89</v>
      </c>
      <c r="C225" s="147" t="s">
        <v>6336</v>
      </c>
      <c r="D225" s="123" t="s">
        <v>6101</v>
      </c>
      <c r="E225" s="130" t="s">
        <v>6337</v>
      </c>
      <c r="F225" s="554">
        <v>5.0</v>
      </c>
      <c r="G225" s="187" t="s">
        <v>5250</v>
      </c>
      <c r="H225" s="778"/>
      <c r="I225" s="778"/>
      <c r="J225" s="778"/>
      <c r="K225" s="778"/>
      <c r="L225" s="778"/>
      <c r="M225" s="778"/>
      <c r="N225" s="778"/>
      <c r="O225" s="778"/>
      <c r="P225" s="778"/>
      <c r="Q225" s="778"/>
      <c r="R225" s="778"/>
      <c r="S225" s="778"/>
      <c r="T225" s="778"/>
      <c r="U225" s="778"/>
      <c r="V225" s="778"/>
      <c r="W225" s="778"/>
      <c r="X225" s="778"/>
      <c r="Y225" s="778"/>
      <c r="Z225" s="778"/>
    </row>
    <row r="226" ht="11.25" customHeight="1">
      <c r="A226" s="187" t="s">
        <v>5250</v>
      </c>
      <c r="B226" s="805" t="s">
        <v>89</v>
      </c>
      <c r="C226" s="147" t="s">
        <v>6253</v>
      </c>
      <c r="D226" s="123" t="s">
        <v>6101</v>
      </c>
      <c r="E226" s="123" t="s">
        <v>6338</v>
      </c>
      <c r="F226" s="554">
        <v>17.4</v>
      </c>
      <c r="G226" s="187" t="s">
        <v>5250</v>
      </c>
      <c r="H226" s="778"/>
      <c r="I226" s="778"/>
      <c r="J226" s="778"/>
      <c r="K226" s="778"/>
      <c r="L226" s="778"/>
      <c r="M226" s="778"/>
      <c r="N226" s="778"/>
      <c r="O226" s="778"/>
      <c r="P226" s="778"/>
      <c r="Q226" s="778"/>
      <c r="R226" s="778"/>
      <c r="S226" s="778"/>
      <c r="T226" s="778"/>
      <c r="U226" s="778"/>
      <c r="V226" s="778"/>
      <c r="W226" s="778"/>
      <c r="X226" s="778"/>
      <c r="Y226" s="778"/>
      <c r="Z226" s="778"/>
    </row>
    <row r="227" ht="11.25" customHeight="1">
      <c r="A227" s="747" t="s">
        <v>6339</v>
      </c>
      <c r="B227" s="415" t="s">
        <v>89</v>
      </c>
      <c r="C227" s="747" t="s">
        <v>6340</v>
      </c>
      <c r="D227" s="381" t="s">
        <v>6101</v>
      </c>
      <c r="E227" s="381" t="s">
        <v>6341</v>
      </c>
      <c r="F227" s="382">
        <v>18.0</v>
      </c>
      <c r="G227" s="747" t="s">
        <v>6339</v>
      </c>
      <c r="H227" s="778"/>
      <c r="I227" s="778"/>
      <c r="J227" s="778"/>
      <c r="K227" s="778"/>
      <c r="L227" s="778"/>
      <c r="M227" s="778"/>
      <c r="N227" s="778"/>
      <c r="O227" s="778"/>
      <c r="P227" s="778"/>
      <c r="Q227" s="778"/>
      <c r="R227" s="778"/>
      <c r="S227" s="778"/>
      <c r="T227" s="778"/>
      <c r="U227" s="778"/>
      <c r="V227" s="778"/>
      <c r="W227" s="778"/>
      <c r="X227" s="778"/>
      <c r="Y227" s="778"/>
      <c r="Z227" s="778"/>
    </row>
    <row r="228" ht="11.25" customHeight="1">
      <c r="A228" s="747" t="s">
        <v>5966</v>
      </c>
      <c r="B228" s="415" t="s">
        <v>89</v>
      </c>
      <c r="C228" s="747" t="s">
        <v>6342</v>
      </c>
      <c r="D228" s="381" t="s">
        <v>6101</v>
      </c>
      <c r="E228" s="381"/>
      <c r="F228" s="382">
        <v>5.0</v>
      </c>
      <c r="G228" s="747" t="s">
        <v>6339</v>
      </c>
      <c r="H228" s="778"/>
      <c r="I228" s="778"/>
      <c r="J228" s="778"/>
      <c r="K228" s="778"/>
      <c r="L228" s="778"/>
      <c r="M228" s="778"/>
      <c r="N228" s="778"/>
      <c r="O228" s="778"/>
      <c r="P228" s="778"/>
      <c r="Q228" s="778"/>
      <c r="R228" s="778"/>
      <c r="S228" s="778"/>
      <c r="T228" s="778"/>
      <c r="U228" s="778"/>
      <c r="V228" s="778"/>
      <c r="W228" s="778"/>
      <c r="X228" s="778"/>
      <c r="Y228" s="778"/>
      <c r="Z228" s="778"/>
    </row>
    <row r="229" ht="11.25" customHeight="1">
      <c r="A229" s="747" t="s">
        <v>5966</v>
      </c>
      <c r="B229" s="415" t="s">
        <v>89</v>
      </c>
      <c r="C229" s="747" t="s">
        <v>6201</v>
      </c>
      <c r="D229" s="381" t="s">
        <v>6101</v>
      </c>
      <c r="E229" s="381"/>
      <c r="F229" s="382">
        <v>2.0</v>
      </c>
      <c r="G229" s="747" t="s">
        <v>6339</v>
      </c>
      <c r="H229" s="778"/>
      <c r="I229" s="778"/>
      <c r="J229" s="778"/>
      <c r="K229" s="778"/>
      <c r="L229" s="778"/>
      <c r="M229" s="778"/>
      <c r="N229" s="778"/>
      <c r="O229" s="778"/>
      <c r="P229" s="778"/>
      <c r="Q229" s="778"/>
      <c r="R229" s="778"/>
      <c r="S229" s="778"/>
      <c r="T229" s="778"/>
      <c r="U229" s="778"/>
      <c r="V229" s="778"/>
      <c r="W229" s="778"/>
      <c r="X229" s="778"/>
      <c r="Y229" s="778"/>
      <c r="Z229" s="778"/>
    </row>
    <row r="230" ht="11.25" customHeight="1">
      <c r="A230" s="747" t="s">
        <v>5303</v>
      </c>
      <c r="B230" s="415" t="s">
        <v>89</v>
      </c>
      <c r="C230" s="747" t="s">
        <v>6141</v>
      </c>
      <c r="D230" s="381" t="s">
        <v>6343</v>
      </c>
      <c r="E230" s="382" t="s">
        <v>6344</v>
      </c>
      <c r="F230" s="382">
        <v>80.66</v>
      </c>
      <c r="G230" s="747" t="s">
        <v>5303</v>
      </c>
      <c r="H230" s="778"/>
      <c r="I230" s="778"/>
      <c r="J230" s="778"/>
      <c r="K230" s="778"/>
      <c r="L230" s="778"/>
      <c r="M230" s="778"/>
      <c r="N230" s="778"/>
      <c r="O230" s="778"/>
      <c r="P230" s="778"/>
      <c r="Q230" s="778"/>
      <c r="R230" s="778"/>
      <c r="S230" s="778"/>
      <c r="T230" s="778"/>
      <c r="U230" s="778"/>
      <c r="V230" s="778"/>
      <c r="W230" s="778"/>
      <c r="X230" s="778"/>
      <c r="Y230" s="778"/>
      <c r="Z230" s="778"/>
    </row>
    <row r="231" ht="11.25" customHeight="1">
      <c r="A231" s="747" t="s">
        <v>5303</v>
      </c>
      <c r="B231" s="415" t="s">
        <v>89</v>
      </c>
      <c r="C231" s="747" t="s">
        <v>6345</v>
      </c>
      <c r="D231" s="381" t="s">
        <v>6343</v>
      </c>
      <c r="E231" s="382" t="s">
        <v>6346</v>
      </c>
      <c r="F231" s="382">
        <v>20.16</v>
      </c>
      <c r="G231" s="747" t="s">
        <v>5303</v>
      </c>
      <c r="H231" s="778"/>
      <c r="I231" s="778"/>
      <c r="J231" s="778"/>
      <c r="K231" s="778"/>
      <c r="L231" s="778"/>
      <c r="M231" s="778"/>
      <c r="N231" s="778"/>
      <c r="O231" s="778"/>
      <c r="P231" s="778"/>
      <c r="Q231" s="778"/>
      <c r="R231" s="778"/>
      <c r="S231" s="778"/>
      <c r="T231" s="778"/>
      <c r="U231" s="778"/>
      <c r="V231" s="778"/>
      <c r="W231" s="778"/>
      <c r="X231" s="778"/>
      <c r="Y231" s="778"/>
      <c r="Z231" s="778"/>
    </row>
    <row r="232" ht="11.25" customHeight="1">
      <c r="A232" s="747" t="s">
        <v>5303</v>
      </c>
      <c r="B232" s="415" t="s">
        <v>89</v>
      </c>
      <c r="C232" s="747" t="s">
        <v>6082</v>
      </c>
      <c r="D232" s="381" t="s">
        <v>6343</v>
      </c>
      <c r="E232" s="382" t="s">
        <v>6347</v>
      </c>
      <c r="F232" s="382">
        <v>8.06</v>
      </c>
      <c r="G232" s="747" t="s">
        <v>5303</v>
      </c>
      <c r="H232" s="778"/>
      <c r="I232" s="778"/>
      <c r="J232" s="778"/>
      <c r="K232" s="778"/>
      <c r="L232" s="778"/>
      <c r="M232" s="778"/>
      <c r="N232" s="778"/>
      <c r="O232" s="778"/>
      <c r="P232" s="778"/>
      <c r="Q232" s="778"/>
      <c r="R232" s="778"/>
      <c r="S232" s="778"/>
      <c r="T232" s="778"/>
      <c r="U232" s="778"/>
      <c r="V232" s="778"/>
      <c r="W232" s="778"/>
      <c r="X232" s="778"/>
      <c r="Y232" s="778"/>
      <c r="Z232" s="778"/>
    </row>
    <row r="233" ht="11.25" customHeight="1">
      <c r="A233" s="747" t="s">
        <v>5303</v>
      </c>
      <c r="B233" s="415" t="s">
        <v>89</v>
      </c>
      <c r="C233" s="747" t="s">
        <v>6141</v>
      </c>
      <c r="D233" s="381" t="s">
        <v>6348</v>
      </c>
      <c r="E233" s="382" t="s">
        <v>6344</v>
      </c>
      <c r="F233" s="382">
        <v>19.0</v>
      </c>
      <c r="G233" s="747" t="s">
        <v>5303</v>
      </c>
      <c r="H233" s="778"/>
      <c r="I233" s="778"/>
      <c r="J233" s="778"/>
      <c r="K233" s="778"/>
      <c r="L233" s="778"/>
      <c r="M233" s="778"/>
      <c r="N233" s="778"/>
      <c r="O233" s="778"/>
      <c r="P233" s="778"/>
      <c r="Q233" s="778"/>
      <c r="R233" s="778"/>
      <c r="S233" s="778"/>
      <c r="T233" s="778"/>
      <c r="U233" s="778"/>
      <c r="V233" s="778"/>
      <c r="W233" s="778"/>
      <c r="X233" s="778"/>
      <c r="Y233" s="778"/>
      <c r="Z233" s="778"/>
    </row>
    <row r="234" ht="11.25" customHeight="1">
      <c r="A234" s="747" t="s">
        <v>5303</v>
      </c>
      <c r="B234" s="415" t="s">
        <v>89</v>
      </c>
      <c r="C234" s="747" t="s">
        <v>6345</v>
      </c>
      <c r="D234" s="381" t="s">
        <v>6348</v>
      </c>
      <c r="E234" s="382" t="s">
        <v>6346</v>
      </c>
      <c r="F234" s="382">
        <v>4.75</v>
      </c>
      <c r="G234" s="747" t="s">
        <v>5303</v>
      </c>
      <c r="H234" s="778"/>
      <c r="I234" s="778"/>
      <c r="J234" s="778"/>
      <c r="K234" s="778"/>
      <c r="L234" s="778"/>
      <c r="M234" s="778"/>
      <c r="N234" s="778"/>
      <c r="O234" s="778"/>
      <c r="P234" s="778"/>
      <c r="Q234" s="778"/>
      <c r="R234" s="778"/>
      <c r="S234" s="778"/>
      <c r="T234" s="778"/>
      <c r="U234" s="778"/>
      <c r="V234" s="778"/>
      <c r="W234" s="778"/>
      <c r="X234" s="778"/>
      <c r="Y234" s="778"/>
      <c r="Z234" s="778"/>
    </row>
    <row r="235" ht="11.25" customHeight="1">
      <c r="A235" s="747" t="s">
        <v>5303</v>
      </c>
      <c r="B235" s="415" t="s">
        <v>89</v>
      </c>
      <c r="C235" s="747" t="s">
        <v>6082</v>
      </c>
      <c r="D235" s="381" t="s">
        <v>6348</v>
      </c>
      <c r="E235" s="382" t="s">
        <v>6347</v>
      </c>
      <c r="F235" s="382">
        <v>1.9</v>
      </c>
      <c r="G235" s="747" t="s">
        <v>5303</v>
      </c>
      <c r="H235" s="778"/>
      <c r="I235" s="778"/>
      <c r="J235" s="778"/>
      <c r="K235" s="778"/>
      <c r="L235" s="778"/>
      <c r="M235" s="778"/>
      <c r="N235" s="778"/>
      <c r="O235" s="778"/>
      <c r="P235" s="778"/>
      <c r="Q235" s="778"/>
      <c r="R235" s="778"/>
      <c r="S235" s="778"/>
      <c r="T235" s="778"/>
      <c r="U235" s="778"/>
      <c r="V235" s="778"/>
      <c r="W235" s="778"/>
      <c r="X235" s="778"/>
      <c r="Y235" s="778"/>
      <c r="Z235" s="778"/>
    </row>
    <row r="236" ht="11.25" customHeight="1">
      <c r="A236" s="747" t="s">
        <v>5303</v>
      </c>
      <c r="B236" s="415" t="s">
        <v>89</v>
      </c>
      <c r="C236" s="747" t="s">
        <v>6349</v>
      </c>
      <c r="D236" s="381" t="s">
        <v>6350</v>
      </c>
      <c r="E236" s="382" t="s">
        <v>6351</v>
      </c>
      <c r="F236" s="382">
        <v>17.33</v>
      </c>
      <c r="G236" s="747" t="s">
        <v>5303</v>
      </c>
      <c r="H236" s="778"/>
      <c r="I236" s="778"/>
      <c r="J236" s="778"/>
      <c r="K236" s="778"/>
      <c r="L236" s="778"/>
      <c r="M236" s="778"/>
      <c r="N236" s="778"/>
      <c r="O236" s="778"/>
      <c r="P236" s="778"/>
      <c r="Q236" s="778"/>
      <c r="R236" s="778"/>
      <c r="S236" s="778"/>
      <c r="T236" s="778"/>
      <c r="U236" s="778"/>
      <c r="V236" s="778"/>
      <c r="W236" s="778"/>
      <c r="X236" s="778"/>
      <c r="Y236" s="778"/>
      <c r="Z236" s="778"/>
    </row>
    <row r="237" ht="11.25" customHeight="1">
      <c r="A237" s="747" t="s">
        <v>5303</v>
      </c>
      <c r="B237" s="415" t="s">
        <v>89</v>
      </c>
      <c r="C237" s="747" t="s">
        <v>6352</v>
      </c>
      <c r="D237" s="381" t="s">
        <v>6353</v>
      </c>
      <c r="E237" s="382" t="s">
        <v>6351</v>
      </c>
      <c r="F237" s="382">
        <v>15.33</v>
      </c>
      <c r="G237" s="747" t="s">
        <v>5303</v>
      </c>
      <c r="H237" s="778"/>
      <c r="I237" s="778"/>
      <c r="J237" s="778"/>
      <c r="K237" s="778"/>
      <c r="L237" s="778"/>
      <c r="M237" s="778"/>
      <c r="N237" s="778"/>
      <c r="O237" s="778"/>
      <c r="P237" s="778"/>
      <c r="Q237" s="778"/>
      <c r="R237" s="778"/>
      <c r="S237" s="778"/>
      <c r="T237" s="778"/>
      <c r="U237" s="778"/>
      <c r="V237" s="778"/>
      <c r="W237" s="778"/>
      <c r="X237" s="778"/>
      <c r="Y237" s="778"/>
      <c r="Z237" s="778"/>
    </row>
    <row r="238" ht="11.25" customHeight="1">
      <c r="A238" s="747" t="s">
        <v>5303</v>
      </c>
      <c r="B238" s="415" t="s">
        <v>89</v>
      </c>
      <c r="C238" s="747" t="s">
        <v>6141</v>
      </c>
      <c r="D238" s="381" t="s">
        <v>6354</v>
      </c>
      <c r="E238" s="382" t="s">
        <v>6344</v>
      </c>
      <c r="F238" s="382">
        <v>6.33</v>
      </c>
      <c r="G238" s="747" t="s">
        <v>5303</v>
      </c>
      <c r="H238" s="778"/>
      <c r="I238" s="778"/>
      <c r="J238" s="778"/>
      <c r="K238" s="778"/>
      <c r="L238" s="778"/>
      <c r="M238" s="778"/>
      <c r="N238" s="778"/>
      <c r="O238" s="778"/>
      <c r="P238" s="778"/>
      <c r="Q238" s="778"/>
      <c r="R238" s="778"/>
      <c r="S238" s="778"/>
      <c r="T238" s="778"/>
      <c r="U238" s="778"/>
      <c r="V238" s="778"/>
      <c r="W238" s="778"/>
      <c r="X238" s="778"/>
      <c r="Y238" s="778"/>
      <c r="Z238" s="778"/>
    </row>
    <row r="239" ht="11.25" customHeight="1">
      <c r="A239" s="747" t="s">
        <v>5303</v>
      </c>
      <c r="B239" s="415" t="s">
        <v>89</v>
      </c>
      <c r="C239" s="747" t="s">
        <v>6141</v>
      </c>
      <c r="D239" s="381" t="s">
        <v>6355</v>
      </c>
      <c r="E239" s="382" t="s">
        <v>6344</v>
      </c>
      <c r="F239" s="382">
        <v>30.33</v>
      </c>
      <c r="G239" s="747" t="s">
        <v>5303</v>
      </c>
      <c r="H239" s="778"/>
      <c r="I239" s="778"/>
      <c r="J239" s="778"/>
      <c r="K239" s="778"/>
      <c r="L239" s="778"/>
      <c r="M239" s="778"/>
      <c r="N239" s="778"/>
      <c r="O239" s="778"/>
      <c r="P239" s="778"/>
      <c r="Q239" s="778"/>
      <c r="R239" s="778"/>
      <c r="S239" s="778"/>
      <c r="T239" s="778"/>
      <c r="U239" s="778"/>
      <c r="V239" s="778"/>
      <c r="W239" s="778"/>
      <c r="X239" s="778"/>
      <c r="Y239" s="778"/>
      <c r="Z239" s="778"/>
    </row>
    <row r="240" ht="11.25" customHeight="1">
      <c r="A240" s="747" t="s">
        <v>5303</v>
      </c>
      <c r="B240" s="415" t="s">
        <v>89</v>
      </c>
      <c r="C240" s="747" t="s">
        <v>6345</v>
      </c>
      <c r="D240" s="381" t="s">
        <v>6355</v>
      </c>
      <c r="E240" s="382" t="s">
        <v>6346</v>
      </c>
      <c r="F240" s="382">
        <v>7.58</v>
      </c>
      <c r="G240" s="747" t="s">
        <v>5303</v>
      </c>
      <c r="H240" s="778"/>
      <c r="I240" s="778"/>
      <c r="J240" s="778"/>
      <c r="K240" s="778"/>
      <c r="L240" s="778"/>
      <c r="M240" s="778"/>
      <c r="N240" s="778"/>
      <c r="O240" s="778"/>
      <c r="P240" s="778"/>
      <c r="Q240" s="778"/>
      <c r="R240" s="778"/>
      <c r="S240" s="778"/>
      <c r="T240" s="778"/>
      <c r="U240" s="778"/>
      <c r="V240" s="778"/>
      <c r="W240" s="778"/>
      <c r="X240" s="778"/>
      <c r="Y240" s="778"/>
      <c r="Z240" s="778"/>
    </row>
    <row r="241" ht="11.25" customHeight="1">
      <c r="A241" s="747" t="s">
        <v>5303</v>
      </c>
      <c r="B241" s="415" t="s">
        <v>89</v>
      </c>
      <c r="C241" s="747" t="s">
        <v>6082</v>
      </c>
      <c r="D241" s="381" t="s">
        <v>6355</v>
      </c>
      <c r="E241" s="382" t="s">
        <v>6347</v>
      </c>
      <c r="F241" s="382">
        <v>3.03</v>
      </c>
      <c r="G241" s="747" t="s">
        <v>5303</v>
      </c>
      <c r="H241" s="778"/>
      <c r="I241" s="778"/>
      <c r="J241" s="778"/>
      <c r="K241" s="778"/>
      <c r="L241" s="778"/>
      <c r="M241" s="778"/>
      <c r="N241" s="778"/>
      <c r="O241" s="778"/>
      <c r="P241" s="778"/>
      <c r="Q241" s="778"/>
      <c r="R241" s="778"/>
      <c r="S241" s="778"/>
      <c r="T241" s="778"/>
      <c r="U241" s="778"/>
      <c r="V241" s="778"/>
      <c r="W241" s="778"/>
      <c r="X241" s="778"/>
      <c r="Y241" s="778"/>
      <c r="Z241" s="778"/>
    </row>
    <row r="242" ht="11.25" customHeight="1">
      <c r="A242" s="147" t="s">
        <v>105</v>
      </c>
      <c r="B242" s="101" t="s">
        <v>89</v>
      </c>
      <c r="C242" s="147" t="s">
        <v>6356</v>
      </c>
      <c r="D242" s="123" t="s">
        <v>6357</v>
      </c>
      <c r="E242" s="123" t="s">
        <v>6358</v>
      </c>
      <c r="F242" s="554">
        <v>89.55</v>
      </c>
      <c r="G242" s="147" t="s">
        <v>105</v>
      </c>
      <c r="H242" s="778"/>
      <c r="I242" s="778"/>
      <c r="J242" s="778"/>
      <c r="K242" s="778"/>
      <c r="L242" s="778"/>
      <c r="M242" s="778"/>
      <c r="N242" s="778"/>
      <c r="O242" s="778"/>
      <c r="P242" s="778"/>
      <c r="Q242" s="778"/>
      <c r="R242" s="778"/>
      <c r="S242" s="778"/>
      <c r="T242" s="778"/>
      <c r="U242" s="778"/>
      <c r="V242" s="778"/>
      <c r="W242" s="778"/>
      <c r="X242" s="778"/>
      <c r="Y242" s="778"/>
      <c r="Z242" s="778"/>
    </row>
    <row r="243" ht="11.25" customHeight="1">
      <c r="A243" s="147" t="s">
        <v>105</v>
      </c>
      <c r="B243" s="101" t="s">
        <v>89</v>
      </c>
      <c r="C243" s="147" t="s">
        <v>6359</v>
      </c>
      <c r="D243" s="123" t="s">
        <v>6360</v>
      </c>
      <c r="E243" s="123" t="s">
        <v>6361</v>
      </c>
      <c r="F243" s="554">
        <v>52.2</v>
      </c>
      <c r="G243" s="147" t="s">
        <v>105</v>
      </c>
      <c r="H243" s="778"/>
      <c r="I243" s="778"/>
      <c r="J243" s="778"/>
      <c r="K243" s="778"/>
      <c r="L243" s="778"/>
      <c r="M243" s="778"/>
      <c r="N243" s="778"/>
      <c r="O243" s="778"/>
      <c r="P243" s="778"/>
      <c r="Q243" s="778"/>
      <c r="R243" s="778"/>
      <c r="S243" s="778"/>
      <c r="T243" s="778"/>
      <c r="U243" s="778"/>
      <c r="V243" s="778"/>
      <c r="W243" s="778"/>
      <c r="X243" s="778"/>
      <c r="Y243" s="778"/>
      <c r="Z243" s="778"/>
    </row>
    <row r="244" ht="11.25" customHeight="1">
      <c r="A244" s="147" t="s">
        <v>106</v>
      </c>
      <c r="B244" s="101" t="s">
        <v>89</v>
      </c>
      <c r="C244" s="147" t="s">
        <v>6362</v>
      </c>
      <c r="D244" s="123" t="s">
        <v>6363</v>
      </c>
      <c r="E244" s="123" t="s">
        <v>6364</v>
      </c>
      <c r="F244" s="554">
        <v>17.1</v>
      </c>
      <c r="G244" s="147" t="s">
        <v>106</v>
      </c>
      <c r="H244" s="778"/>
      <c r="I244" s="778"/>
      <c r="J244" s="778"/>
      <c r="K244" s="778"/>
      <c r="L244" s="778"/>
      <c r="M244" s="778"/>
      <c r="N244" s="778"/>
      <c r="O244" s="778"/>
      <c r="P244" s="778"/>
      <c r="Q244" s="778"/>
      <c r="R244" s="778"/>
      <c r="S244" s="778"/>
      <c r="T244" s="778"/>
      <c r="U244" s="778"/>
      <c r="V244" s="778"/>
      <c r="W244" s="778"/>
      <c r="X244" s="778"/>
      <c r="Y244" s="778"/>
      <c r="Z244" s="778"/>
    </row>
    <row r="245" ht="11.25" customHeight="1">
      <c r="A245" s="549" t="s">
        <v>106</v>
      </c>
      <c r="B245" s="116" t="s">
        <v>89</v>
      </c>
      <c r="C245" s="549" t="s">
        <v>6362</v>
      </c>
      <c r="D245" s="654" t="s">
        <v>6363</v>
      </c>
      <c r="E245" s="654" t="s">
        <v>6365</v>
      </c>
      <c r="F245" s="802">
        <v>12.6</v>
      </c>
      <c r="G245" s="549" t="s">
        <v>106</v>
      </c>
      <c r="H245" s="778"/>
      <c r="I245" s="778"/>
      <c r="J245" s="778"/>
      <c r="K245" s="778"/>
      <c r="L245" s="778"/>
      <c r="M245" s="778"/>
      <c r="N245" s="778"/>
      <c r="O245" s="778"/>
      <c r="P245" s="778"/>
      <c r="Q245" s="778"/>
      <c r="R245" s="778"/>
      <c r="S245" s="778"/>
      <c r="T245" s="778"/>
      <c r="U245" s="778"/>
      <c r="V245" s="778"/>
      <c r="W245" s="778"/>
      <c r="X245" s="778"/>
      <c r="Y245" s="778"/>
      <c r="Z245" s="778"/>
    </row>
    <row r="246" ht="11.25" customHeight="1">
      <c r="A246" s="147" t="s">
        <v>106</v>
      </c>
      <c r="B246" s="101" t="s">
        <v>89</v>
      </c>
      <c r="C246" s="147" t="s">
        <v>6362</v>
      </c>
      <c r="D246" s="123" t="s">
        <v>6363</v>
      </c>
      <c r="E246" s="123" t="s">
        <v>6366</v>
      </c>
      <c r="F246" s="554">
        <v>34.1</v>
      </c>
      <c r="G246" s="147" t="s">
        <v>106</v>
      </c>
      <c r="H246" s="778"/>
      <c r="I246" s="778"/>
      <c r="J246" s="778"/>
      <c r="K246" s="778"/>
      <c r="L246" s="778"/>
      <c r="M246" s="778"/>
      <c r="N246" s="778"/>
      <c r="O246" s="778"/>
      <c r="P246" s="778"/>
      <c r="Q246" s="778"/>
      <c r="R246" s="778"/>
      <c r="S246" s="778"/>
      <c r="T246" s="778"/>
      <c r="U246" s="778"/>
      <c r="V246" s="778"/>
      <c r="W246" s="778"/>
      <c r="X246" s="778"/>
      <c r="Y246" s="778"/>
      <c r="Z246" s="778"/>
    </row>
    <row r="247" ht="11.25" customHeight="1">
      <c r="A247" s="147" t="s">
        <v>106</v>
      </c>
      <c r="B247" s="101" t="s">
        <v>89</v>
      </c>
      <c r="C247" s="147" t="s">
        <v>6362</v>
      </c>
      <c r="D247" s="123" t="s">
        <v>6363</v>
      </c>
      <c r="E247" s="123" t="s">
        <v>6367</v>
      </c>
      <c r="F247" s="554">
        <v>15.29</v>
      </c>
      <c r="G247" s="147" t="s">
        <v>106</v>
      </c>
      <c r="H247" s="778"/>
      <c r="I247" s="778"/>
      <c r="J247" s="778"/>
      <c r="K247" s="778"/>
      <c r="L247" s="778"/>
      <c r="M247" s="778"/>
      <c r="N247" s="778"/>
      <c r="O247" s="778"/>
      <c r="P247" s="778"/>
      <c r="Q247" s="778"/>
      <c r="R247" s="778"/>
      <c r="S247" s="778"/>
      <c r="T247" s="778"/>
      <c r="U247" s="778"/>
      <c r="V247" s="778"/>
      <c r="W247" s="778"/>
      <c r="X247" s="778"/>
      <c r="Y247" s="778"/>
      <c r="Z247" s="778"/>
    </row>
    <row r="248" ht="11.25" customHeight="1">
      <c r="A248" s="147" t="s">
        <v>106</v>
      </c>
      <c r="B248" s="101" t="s">
        <v>89</v>
      </c>
      <c r="C248" s="147" t="s">
        <v>6362</v>
      </c>
      <c r="D248" s="123" t="s">
        <v>6363</v>
      </c>
      <c r="E248" s="123" t="s">
        <v>6368</v>
      </c>
      <c r="F248" s="554">
        <v>15.29</v>
      </c>
      <c r="G248" s="147" t="s">
        <v>106</v>
      </c>
      <c r="H248" s="778"/>
      <c r="I248" s="778"/>
      <c r="J248" s="778"/>
      <c r="K248" s="778"/>
      <c r="L248" s="778"/>
      <c r="M248" s="778"/>
      <c r="N248" s="778"/>
      <c r="O248" s="778"/>
      <c r="P248" s="778"/>
      <c r="Q248" s="778"/>
      <c r="R248" s="778"/>
      <c r="S248" s="778"/>
      <c r="T248" s="778"/>
      <c r="U248" s="778"/>
      <c r="V248" s="778"/>
      <c r="W248" s="778"/>
      <c r="X248" s="778"/>
      <c r="Y248" s="778"/>
      <c r="Z248" s="778"/>
    </row>
    <row r="249" ht="11.25" customHeight="1">
      <c r="A249" s="147" t="s">
        <v>106</v>
      </c>
      <c r="B249" s="101" t="s">
        <v>89</v>
      </c>
      <c r="C249" s="147" t="s">
        <v>6362</v>
      </c>
      <c r="D249" s="123" t="s">
        <v>6363</v>
      </c>
      <c r="E249" s="123" t="s">
        <v>6369</v>
      </c>
      <c r="F249" s="554">
        <v>9.9</v>
      </c>
      <c r="G249" s="147" t="s">
        <v>106</v>
      </c>
      <c r="H249" s="778"/>
      <c r="I249" s="778"/>
      <c r="J249" s="778"/>
      <c r="K249" s="778"/>
      <c r="L249" s="778"/>
      <c r="M249" s="778"/>
      <c r="N249" s="778"/>
      <c r="O249" s="778"/>
      <c r="P249" s="778"/>
      <c r="Q249" s="778"/>
      <c r="R249" s="778"/>
      <c r="S249" s="778"/>
      <c r="T249" s="778"/>
      <c r="U249" s="778"/>
      <c r="V249" s="778"/>
      <c r="W249" s="778"/>
      <c r="X249" s="778"/>
      <c r="Y249" s="778"/>
      <c r="Z249" s="778"/>
    </row>
    <row r="250" ht="11.25" customHeight="1">
      <c r="A250" s="147" t="s">
        <v>106</v>
      </c>
      <c r="B250" s="101" t="s">
        <v>89</v>
      </c>
      <c r="C250" s="147" t="s">
        <v>6370</v>
      </c>
      <c r="D250" s="123" t="s">
        <v>6371</v>
      </c>
      <c r="E250" s="123" t="s">
        <v>6372</v>
      </c>
      <c r="F250" s="554">
        <v>19.33</v>
      </c>
      <c r="G250" s="147" t="s">
        <v>106</v>
      </c>
      <c r="H250" s="778"/>
      <c r="I250" s="778"/>
      <c r="J250" s="778"/>
      <c r="K250" s="778"/>
      <c r="L250" s="778"/>
      <c r="M250" s="778"/>
      <c r="N250" s="778"/>
      <c r="O250" s="778"/>
      <c r="P250" s="778"/>
      <c r="Q250" s="778"/>
      <c r="R250" s="778"/>
      <c r="S250" s="778"/>
      <c r="T250" s="778"/>
      <c r="U250" s="778"/>
      <c r="V250" s="778"/>
      <c r="W250" s="778"/>
      <c r="X250" s="778"/>
      <c r="Y250" s="778"/>
      <c r="Z250" s="778"/>
    </row>
    <row r="251" ht="11.25" customHeight="1">
      <c r="A251" s="147" t="s">
        <v>106</v>
      </c>
      <c r="B251" s="101" t="s">
        <v>89</v>
      </c>
      <c r="C251" s="147" t="s">
        <v>6373</v>
      </c>
      <c r="D251" s="123" t="s">
        <v>6373</v>
      </c>
      <c r="E251" s="123" t="s">
        <v>6374</v>
      </c>
      <c r="F251" s="554">
        <v>16.0</v>
      </c>
      <c r="G251" s="147" t="s">
        <v>106</v>
      </c>
      <c r="H251" s="778"/>
      <c r="I251" s="778"/>
      <c r="J251" s="778"/>
      <c r="K251" s="778"/>
      <c r="L251" s="778"/>
      <c r="M251" s="778"/>
      <c r="N251" s="778"/>
      <c r="O251" s="778"/>
      <c r="P251" s="778"/>
      <c r="Q251" s="778"/>
      <c r="R251" s="778"/>
      <c r="S251" s="778"/>
      <c r="T251" s="778"/>
      <c r="U251" s="778"/>
      <c r="V251" s="778"/>
      <c r="W251" s="778"/>
      <c r="X251" s="778"/>
      <c r="Y251" s="778"/>
      <c r="Z251" s="778"/>
    </row>
    <row r="252" ht="11.25" customHeight="1">
      <c r="A252" s="747" t="s">
        <v>107</v>
      </c>
      <c r="B252" s="415" t="s">
        <v>89</v>
      </c>
      <c r="C252" s="147" t="s">
        <v>6375</v>
      </c>
      <c r="D252" s="123" t="s">
        <v>6101</v>
      </c>
      <c r="E252" s="123" t="s">
        <v>6376</v>
      </c>
      <c r="F252" s="382">
        <v>22.71</v>
      </c>
      <c r="G252" s="747" t="s">
        <v>107</v>
      </c>
      <c r="H252" s="778"/>
      <c r="I252" s="778"/>
      <c r="J252" s="778"/>
      <c r="K252" s="778"/>
      <c r="L252" s="778"/>
      <c r="M252" s="778"/>
      <c r="N252" s="778"/>
      <c r="O252" s="778"/>
      <c r="P252" s="778"/>
      <c r="Q252" s="778"/>
      <c r="R252" s="778"/>
      <c r="S252" s="778"/>
      <c r="T252" s="778"/>
      <c r="U252" s="778"/>
      <c r="V252" s="778"/>
      <c r="W252" s="778"/>
      <c r="X252" s="778"/>
      <c r="Y252" s="778"/>
      <c r="Z252" s="778"/>
    </row>
    <row r="253" ht="11.25" customHeight="1">
      <c r="A253" s="747" t="s">
        <v>107</v>
      </c>
      <c r="B253" s="415" t="s">
        <v>89</v>
      </c>
      <c r="C253" s="147" t="s">
        <v>6377</v>
      </c>
      <c r="D253" s="123" t="s">
        <v>6101</v>
      </c>
      <c r="E253" s="123" t="s">
        <v>6376</v>
      </c>
      <c r="F253" s="382">
        <v>22.71</v>
      </c>
      <c r="G253" s="747" t="s">
        <v>107</v>
      </c>
      <c r="H253" s="778"/>
      <c r="I253" s="778"/>
      <c r="J253" s="778"/>
      <c r="K253" s="778"/>
      <c r="L253" s="778"/>
      <c r="M253" s="778"/>
      <c r="N253" s="778"/>
      <c r="O253" s="778"/>
      <c r="P253" s="778"/>
      <c r="Q253" s="778"/>
      <c r="R253" s="778"/>
      <c r="S253" s="778"/>
      <c r="T253" s="778"/>
      <c r="U253" s="778"/>
      <c r="V253" s="778"/>
      <c r="W253" s="778"/>
      <c r="X253" s="778"/>
      <c r="Y253" s="778"/>
      <c r="Z253" s="778"/>
    </row>
    <row r="254" ht="11.25" customHeight="1">
      <c r="A254" s="747" t="s">
        <v>107</v>
      </c>
      <c r="B254" s="415" t="s">
        <v>89</v>
      </c>
      <c r="C254" s="147" t="s">
        <v>6378</v>
      </c>
      <c r="D254" s="123" t="s">
        <v>6101</v>
      </c>
      <c r="E254" s="123" t="s">
        <v>6379</v>
      </c>
      <c r="F254" s="382">
        <v>24.28</v>
      </c>
      <c r="G254" s="747" t="s">
        <v>107</v>
      </c>
      <c r="H254" s="778"/>
      <c r="I254" s="778"/>
      <c r="J254" s="778"/>
      <c r="K254" s="778"/>
      <c r="L254" s="778"/>
      <c r="M254" s="778"/>
      <c r="N254" s="778"/>
      <c r="O254" s="778"/>
      <c r="P254" s="778"/>
      <c r="Q254" s="778"/>
      <c r="R254" s="778"/>
      <c r="S254" s="778"/>
      <c r="T254" s="778"/>
      <c r="U254" s="778"/>
      <c r="V254" s="778"/>
      <c r="W254" s="778"/>
      <c r="X254" s="778"/>
      <c r="Y254" s="778"/>
      <c r="Z254" s="778"/>
    </row>
    <row r="255" ht="11.25" customHeight="1">
      <c r="A255" s="747" t="s">
        <v>107</v>
      </c>
      <c r="B255" s="415" t="s">
        <v>89</v>
      </c>
      <c r="C255" s="147" t="s">
        <v>6380</v>
      </c>
      <c r="D255" s="123" t="s">
        <v>6101</v>
      </c>
      <c r="E255" s="123" t="s">
        <v>6381</v>
      </c>
      <c r="F255" s="382">
        <v>52.48</v>
      </c>
      <c r="G255" s="747" t="s">
        <v>107</v>
      </c>
      <c r="H255" s="778"/>
      <c r="I255" s="778"/>
      <c r="J255" s="778"/>
      <c r="K255" s="778"/>
      <c r="L255" s="778"/>
      <c r="M255" s="778"/>
      <c r="N255" s="778"/>
      <c r="O255" s="778"/>
      <c r="P255" s="778"/>
      <c r="Q255" s="778"/>
      <c r="R255" s="778"/>
      <c r="S255" s="778"/>
      <c r="T255" s="778"/>
      <c r="U255" s="778"/>
      <c r="V255" s="778"/>
      <c r="W255" s="778"/>
      <c r="X255" s="778"/>
      <c r="Y255" s="778"/>
      <c r="Z255" s="778"/>
    </row>
    <row r="256" ht="11.25" customHeight="1">
      <c r="A256" s="747" t="s">
        <v>107</v>
      </c>
      <c r="B256" s="415" t="s">
        <v>89</v>
      </c>
      <c r="C256" s="147" t="s">
        <v>6382</v>
      </c>
      <c r="D256" s="123" t="s">
        <v>6101</v>
      </c>
      <c r="E256" s="381" t="s">
        <v>6383</v>
      </c>
      <c r="F256" s="382">
        <v>7.0</v>
      </c>
      <c r="G256" s="747" t="s">
        <v>107</v>
      </c>
      <c r="H256" s="778"/>
      <c r="I256" s="778"/>
      <c r="J256" s="778"/>
      <c r="K256" s="778"/>
      <c r="L256" s="778"/>
      <c r="M256" s="778"/>
      <c r="N256" s="778"/>
      <c r="O256" s="778"/>
      <c r="P256" s="778"/>
      <c r="Q256" s="778"/>
      <c r="R256" s="778"/>
      <c r="S256" s="778"/>
      <c r="T256" s="778"/>
      <c r="U256" s="778"/>
      <c r="V256" s="778"/>
      <c r="W256" s="778"/>
      <c r="X256" s="778"/>
      <c r="Y256" s="778"/>
      <c r="Z256" s="778"/>
    </row>
    <row r="257" ht="11.25" customHeight="1">
      <c r="A257" s="747" t="s">
        <v>107</v>
      </c>
      <c r="B257" s="415" t="s">
        <v>89</v>
      </c>
      <c r="C257" s="147" t="s">
        <v>6384</v>
      </c>
      <c r="D257" s="123" t="s">
        <v>6101</v>
      </c>
      <c r="E257" s="381" t="s">
        <v>6383</v>
      </c>
      <c r="F257" s="382">
        <v>7.0</v>
      </c>
      <c r="G257" s="747" t="s">
        <v>107</v>
      </c>
      <c r="H257" s="778"/>
      <c r="I257" s="778"/>
      <c r="J257" s="778"/>
      <c r="K257" s="778"/>
      <c r="L257" s="778"/>
      <c r="M257" s="778"/>
      <c r="N257" s="778"/>
      <c r="O257" s="778"/>
      <c r="P257" s="778"/>
      <c r="Q257" s="778"/>
      <c r="R257" s="778"/>
      <c r="S257" s="778"/>
      <c r="T257" s="778"/>
      <c r="U257" s="778"/>
      <c r="V257" s="778"/>
      <c r="W257" s="778"/>
      <c r="X257" s="778"/>
      <c r="Y257" s="778"/>
      <c r="Z257" s="778"/>
    </row>
    <row r="258" ht="11.25" customHeight="1">
      <c r="A258" s="747" t="s">
        <v>107</v>
      </c>
      <c r="B258" s="415" t="s">
        <v>89</v>
      </c>
      <c r="C258" s="747" t="s">
        <v>6385</v>
      </c>
      <c r="D258" s="381" t="s">
        <v>6353</v>
      </c>
      <c r="E258" s="381" t="s">
        <v>6386</v>
      </c>
      <c r="F258" s="382">
        <v>15.33</v>
      </c>
      <c r="G258" s="747" t="s">
        <v>107</v>
      </c>
      <c r="H258" s="778"/>
      <c r="I258" s="778"/>
      <c r="J258" s="778"/>
      <c r="K258" s="778"/>
      <c r="L258" s="778"/>
      <c r="M258" s="778"/>
      <c r="N258" s="778"/>
      <c r="O258" s="778"/>
      <c r="P258" s="778"/>
      <c r="Q258" s="778"/>
      <c r="R258" s="778"/>
      <c r="S258" s="778"/>
      <c r="T258" s="778"/>
      <c r="U258" s="778"/>
      <c r="V258" s="778"/>
      <c r="W258" s="778"/>
      <c r="X258" s="778"/>
      <c r="Y258" s="778"/>
      <c r="Z258" s="778"/>
    </row>
    <row r="259" ht="11.25" customHeight="1">
      <c r="A259" s="747" t="s">
        <v>107</v>
      </c>
      <c r="B259" s="415" t="s">
        <v>89</v>
      </c>
      <c r="C259" s="747" t="s">
        <v>6349</v>
      </c>
      <c r="D259" s="381" t="s">
        <v>6353</v>
      </c>
      <c r="E259" s="381" t="s">
        <v>6387</v>
      </c>
      <c r="F259" s="382">
        <v>20.66</v>
      </c>
      <c r="G259" s="747" t="s">
        <v>107</v>
      </c>
      <c r="H259" s="778"/>
      <c r="I259" s="778"/>
      <c r="J259" s="778"/>
      <c r="K259" s="778"/>
      <c r="L259" s="778"/>
      <c r="M259" s="778"/>
      <c r="N259" s="778"/>
      <c r="O259" s="778"/>
      <c r="P259" s="778"/>
      <c r="Q259" s="778"/>
      <c r="R259" s="778"/>
      <c r="S259" s="778"/>
      <c r="T259" s="778"/>
      <c r="U259" s="778"/>
      <c r="V259" s="778"/>
      <c r="W259" s="778"/>
      <c r="X259" s="778"/>
      <c r="Y259" s="778"/>
      <c r="Z259" s="778"/>
    </row>
    <row r="260" ht="11.25" customHeight="1">
      <c r="A260" s="782" t="s">
        <v>107</v>
      </c>
      <c r="B260" s="806" t="s">
        <v>89</v>
      </c>
      <c r="C260" s="782" t="s">
        <v>6388</v>
      </c>
      <c r="D260" s="807" t="s">
        <v>6353</v>
      </c>
      <c r="E260" s="807" t="s">
        <v>6389</v>
      </c>
      <c r="F260" s="787">
        <v>16.0</v>
      </c>
      <c r="G260" s="782" t="s">
        <v>107</v>
      </c>
      <c r="H260" s="778"/>
      <c r="I260" s="778"/>
      <c r="J260" s="778"/>
      <c r="K260" s="778"/>
      <c r="L260" s="778"/>
      <c r="M260" s="778"/>
      <c r="N260" s="778"/>
      <c r="O260" s="778"/>
      <c r="P260" s="778"/>
      <c r="Q260" s="778"/>
      <c r="R260" s="778"/>
      <c r="S260" s="778"/>
      <c r="T260" s="778"/>
      <c r="U260" s="778"/>
      <c r="V260" s="778"/>
      <c r="W260" s="778"/>
      <c r="X260" s="778"/>
      <c r="Y260" s="778"/>
      <c r="Z260" s="778"/>
    </row>
    <row r="261" ht="11.25" customHeight="1">
      <c r="A261" s="147" t="s">
        <v>108</v>
      </c>
      <c r="B261" s="806" t="s">
        <v>89</v>
      </c>
      <c r="C261" s="147" t="s">
        <v>6390</v>
      </c>
      <c r="D261" s="123" t="s">
        <v>6391</v>
      </c>
      <c r="E261" s="123">
        <v>28.0</v>
      </c>
      <c r="F261" s="554">
        <v>28.0</v>
      </c>
      <c r="G261" s="147" t="s">
        <v>108</v>
      </c>
      <c r="H261" s="778"/>
      <c r="I261" s="778"/>
      <c r="J261" s="778"/>
      <c r="K261" s="778"/>
      <c r="L261" s="778"/>
      <c r="M261" s="778"/>
      <c r="N261" s="778"/>
      <c r="O261" s="778"/>
      <c r="P261" s="778"/>
      <c r="Q261" s="778"/>
      <c r="R261" s="778"/>
      <c r="S261" s="778"/>
      <c r="T261" s="778"/>
      <c r="U261" s="778"/>
      <c r="V261" s="778"/>
      <c r="W261" s="778"/>
      <c r="X261" s="778"/>
      <c r="Y261" s="778"/>
      <c r="Z261" s="778"/>
    </row>
    <row r="262" ht="11.25" customHeight="1">
      <c r="A262" s="147" t="s">
        <v>108</v>
      </c>
      <c r="B262" s="806" t="s">
        <v>89</v>
      </c>
      <c r="C262" s="147" t="s">
        <v>6392</v>
      </c>
      <c r="D262" s="123" t="s">
        <v>6391</v>
      </c>
      <c r="E262" s="123">
        <v>17.0</v>
      </c>
      <c r="F262" s="554">
        <v>17.0</v>
      </c>
      <c r="G262" s="147" t="s">
        <v>108</v>
      </c>
      <c r="H262" s="778"/>
      <c r="I262" s="778"/>
      <c r="J262" s="778"/>
      <c r="K262" s="778"/>
      <c r="L262" s="778"/>
      <c r="M262" s="778"/>
      <c r="N262" s="778"/>
      <c r="O262" s="778"/>
      <c r="P262" s="778"/>
      <c r="Q262" s="778"/>
      <c r="R262" s="778"/>
      <c r="S262" s="778"/>
      <c r="T262" s="778"/>
      <c r="U262" s="778"/>
      <c r="V262" s="778"/>
      <c r="W262" s="778"/>
      <c r="X262" s="778"/>
      <c r="Y262" s="778"/>
      <c r="Z262" s="778"/>
    </row>
    <row r="263" ht="11.25" customHeight="1">
      <c r="A263" s="147" t="s">
        <v>108</v>
      </c>
      <c r="B263" s="806" t="s">
        <v>89</v>
      </c>
      <c r="C263" s="147" t="s">
        <v>6393</v>
      </c>
      <c r="D263" s="123" t="s">
        <v>6391</v>
      </c>
      <c r="E263" s="123">
        <v>27.0</v>
      </c>
      <c r="F263" s="554">
        <v>27.0</v>
      </c>
      <c r="G263" s="147" t="s">
        <v>108</v>
      </c>
      <c r="H263" s="778"/>
      <c r="I263" s="778"/>
      <c r="J263" s="778"/>
      <c r="K263" s="778"/>
      <c r="L263" s="778"/>
      <c r="M263" s="778"/>
      <c r="N263" s="778"/>
      <c r="O263" s="778"/>
      <c r="P263" s="778"/>
      <c r="Q263" s="778"/>
      <c r="R263" s="778"/>
      <c r="S263" s="778"/>
      <c r="T263" s="778"/>
      <c r="U263" s="778"/>
      <c r="V263" s="778"/>
      <c r="W263" s="778"/>
      <c r="X263" s="778"/>
      <c r="Y263" s="778"/>
      <c r="Z263" s="778"/>
    </row>
    <row r="264" ht="11.25" customHeight="1">
      <c r="A264" s="147" t="s">
        <v>108</v>
      </c>
      <c r="B264" s="806" t="s">
        <v>89</v>
      </c>
      <c r="C264" s="147" t="s">
        <v>6394</v>
      </c>
      <c r="D264" s="123" t="s">
        <v>6391</v>
      </c>
      <c r="E264" s="123">
        <v>27.0</v>
      </c>
      <c r="F264" s="554">
        <v>27.0</v>
      </c>
      <c r="G264" s="147" t="s">
        <v>108</v>
      </c>
      <c r="H264" s="778"/>
      <c r="I264" s="778"/>
      <c r="J264" s="778"/>
      <c r="K264" s="778"/>
      <c r="L264" s="778"/>
      <c r="M264" s="778"/>
      <c r="N264" s="778"/>
      <c r="O264" s="778"/>
      <c r="P264" s="778"/>
      <c r="Q264" s="778"/>
      <c r="R264" s="778"/>
      <c r="S264" s="778"/>
      <c r="T264" s="778"/>
      <c r="U264" s="778"/>
      <c r="V264" s="778"/>
      <c r="W264" s="778"/>
      <c r="X264" s="778"/>
      <c r="Y264" s="778"/>
      <c r="Z264" s="778"/>
    </row>
    <row r="265" ht="11.25" customHeight="1">
      <c r="A265" s="147" t="s">
        <v>108</v>
      </c>
      <c r="B265" s="806" t="s">
        <v>89</v>
      </c>
      <c r="C265" s="147" t="s">
        <v>6395</v>
      </c>
      <c r="D265" s="123" t="s">
        <v>6391</v>
      </c>
      <c r="E265" s="123">
        <v>28.0</v>
      </c>
      <c r="F265" s="554">
        <v>28.0</v>
      </c>
      <c r="G265" s="147" t="s">
        <v>108</v>
      </c>
      <c r="H265" s="778"/>
      <c r="I265" s="778"/>
      <c r="J265" s="778"/>
      <c r="K265" s="778"/>
      <c r="L265" s="778"/>
      <c r="M265" s="778"/>
      <c r="N265" s="778"/>
      <c r="O265" s="778"/>
      <c r="P265" s="778"/>
      <c r="Q265" s="778"/>
      <c r="R265" s="778"/>
      <c r="S265" s="778"/>
      <c r="T265" s="778"/>
      <c r="U265" s="778"/>
      <c r="V265" s="778"/>
      <c r="W265" s="778"/>
      <c r="X265" s="778"/>
      <c r="Y265" s="778"/>
      <c r="Z265" s="778"/>
    </row>
    <row r="266" ht="11.25" customHeight="1">
      <c r="A266" s="147" t="s">
        <v>108</v>
      </c>
      <c r="B266" s="806" t="s">
        <v>89</v>
      </c>
      <c r="C266" s="147" t="s">
        <v>6396</v>
      </c>
      <c r="D266" s="123" t="s">
        <v>6397</v>
      </c>
      <c r="E266" s="123">
        <v>16.0</v>
      </c>
      <c r="F266" s="554">
        <v>16.0</v>
      </c>
      <c r="G266" s="147" t="s">
        <v>108</v>
      </c>
      <c r="H266" s="778"/>
      <c r="I266" s="778"/>
      <c r="J266" s="778"/>
      <c r="K266" s="778"/>
      <c r="L266" s="778"/>
      <c r="M266" s="778"/>
      <c r="N266" s="778"/>
      <c r="O266" s="778"/>
      <c r="P266" s="778"/>
      <c r="Q266" s="778"/>
      <c r="R266" s="778"/>
      <c r="S266" s="778"/>
      <c r="T266" s="778"/>
      <c r="U266" s="778"/>
      <c r="V266" s="778"/>
      <c r="W266" s="778"/>
      <c r="X266" s="778"/>
      <c r="Y266" s="778"/>
      <c r="Z266" s="778"/>
    </row>
    <row r="267" ht="11.25" customHeight="1">
      <c r="A267" s="747" t="s">
        <v>109</v>
      </c>
      <c r="B267" s="415" t="s">
        <v>89</v>
      </c>
      <c r="C267" s="747" t="s">
        <v>6398</v>
      </c>
      <c r="D267" s="381" t="s">
        <v>6101</v>
      </c>
      <c r="E267" s="554">
        <v>64.0</v>
      </c>
      <c r="F267" s="554">
        <v>64.0</v>
      </c>
      <c r="G267" s="747" t="s">
        <v>109</v>
      </c>
      <c r="H267" s="778"/>
      <c r="I267" s="778"/>
      <c r="J267" s="778"/>
      <c r="K267" s="778"/>
      <c r="L267" s="778"/>
      <c r="M267" s="778"/>
      <c r="N267" s="778"/>
      <c r="O267" s="778"/>
      <c r="P267" s="778"/>
      <c r="Q267" s="778"/>
      <c r="R267" s="778"/>
      <c r="S267" s="778"/>
      <c r="T267" s="778"/>
      <c r="U267" s="778"/>
      <c r="V267" s="778"/>
      <c r="W267" s="778"/>
      <c r="X267" s="778"/>
      <c r="Y267" s="778"/>
      <c r="Z267" s="778"/>
    </row>
    <row r="268" ht="11.25" customHeight="1">
      <c r="A268" s="747" t="s">
        <v>109</v>
      </c>
      <c r="B268" s="415" t="s">
        <v>89</v>
      </c>
      <c r="C268" s="747" t="s">
        <v>6398</v>
      </c>
      <c r="D268" s="381" t="s">
        <v>6399</v>
      </c>
      <c r="E268" s="554">
        <v>80.0</v>
      </c>
      <c r="F268" s="554">
        <v>80.0</v>
      </c>
      <c r="G268" s="747" t="s">
        <v>109</v>
      </c>
      <c r="H268" s="778"/>
      <c r="I268" s="778"/>
      <c r="J268" s="778"/>
      <c r="K268" s="778"/>
      <c r="L268" s="778"/>
      <c r="M268" s="778"/>
      <c r="N268" s="778"/>
      <c r="O268" s="778"/>
      <c r="P268" s="778"/>
      <c r="Q268" s="778"/>
      <c r="R268" s="778"/>
      <c r="S268" s="778"/>
      <c r="T268" s="778"/>
      <c r="U268" s="778"/>
      <c r="V268" s="778"/>
      <c r="W268" s="778"/>
      <c r="X268" s="778"/>
      <c r="Y268" s="778"/>
      <c r="Z268" s="778"/>
    </row>
    <row r="269" ht="11.25" customHeight="1">
      <c r="A269" s="747" t="s">
        <v>110</v>
      </c>
      <c r="B269" s="415" t="s">
        <v>89</v>
      </c>
      <c r="C269" s="747" t="s">
        <v>6400</v>
      </c>
      <c r="D269" s="381" t="s">
        <v>6401</v>
      </c>
      <c r="E269" s="381">
        <v>22.5</v>
      </c>
      <c r="F269" s="382">
        <v>22.5</v>
      </c>
      <c r="G269" s="747" t="s">
        <v>110</v>
      </c>
      <c r="H269" s="778"/>
      <c r="I269" s="778"/>
      <c r="J269" s="778"/>
      <c r="K269" s="778"/>
      <c r="L269" s="778"/>
      <c r="M269" s="778"/>
      <c r="N269" s="778"/>
      <c r="O269" s="778"/>
      <c r="P269" s="778"/>
      <c r="Q269" s="778"/>
      <c r="R269" s="778"/>
      <c r="S269" s="778"/>
      <c r="T269" s="778"/>
      <c r="U269" s="778"/>
      <c r="V269" s="778"/>
      <c r="W269" s="778"/>
      <c r="X269" s="778"/>
      <c r="Y269" s="778"/>
      <c r="Z269" s="778"/>
    </row>
    <row r="270" ht="11.25" customHeight="1">
      <c r="A270" s="747" t="s">
        <v>110</v>
      </c>
      <c r="B270" s="415" t="s">
        <v>89</v>
      </c>
      <c r="C270" s="747" t="s">
        <v>6400</v>
      </c>
      <c r="D270" s="381" t="s">
        <v>6402</v>
      </c>
      <c r="E270" s="381">
        <v>13.05</v>
      </c>
      <c r="F270" s="382">
        <v>13.05</v>
      </c>
      <c r="G270" s="747" t="s">
        <v>110</v>
      </c>
      <c r="H270" s="778"/>
      <c r="I270" s="778"/>
      <c r="J270" s="778"/>
      <c r="K270" s="778"/>
      <c r="L270" s="778"/>
      <c r="M270" s="778"/>
      <c r="N270" s="778"/>
      <c r="O270" s="778"/>
      <c r="P270" s="778"/>
      <c r="Q270" s="778"/>
      <c r="R270" s="778"/>
      <c r="S270" s="778"/>
      <c r="T270" s="778"/>
      <c r="U270" s="778"/>
      <c r="V270" s="778"/>
      <c r="W270" s="778"/>
      <c r="X270" s="778"/>
      <c r="Y270" s="778"/>
      <c r="Z270" s="778"/>
    </row>
    <row r="271" ht="11.25" customHeight="1">
      <c r="A271" s="782" t="s">
        <v>110</v>
      </c>
      <c r="B271" s="806" t="s">
        <v>89</v>
      </c>
      <c r="C271" s="782" t="s">
        <v>6400</v>
      </c>
      <c r="D271" s="807" t="s">
        <v>6402</v>
      </c>
      <c r="E271" s="807">
        <v>13.0</v>
      </c>
      <c r="F271" s="787">
        <v>13.05</v>
      </c>
      <c r="G271" s="747" t="s">
        <v>110</v>
      </c>
      <c r="H271" s="778"/>
      <c r="I271" s="778"/>
      <c r="J271" s="778"/>
      <c r="K271" s="778"/>
      <c r="L271" s="778"/>
      <c r="M271" s="778"/>
      <c r="N271" s="778"/>
      <c r="O271" s="778"/>
      <c r="P271" s="778"/>
      <c r="Q271" s="778"/>
      <c r="R271" s="778"/>
      <c r="S271" s="778"/>
      <c r="T271" s="778"/>
      <c r="U271" s="778"/>
      <c r="V271" s="778"/>
      <c r="W271" s="778"/>
      <c r="X271" s="778"/>
      <c r="Y271" s="778"/>
      <c r="Z271" s="778"/>
    </row>
    <row r="272" ht="11.25" customHeight="1">
      <c r="A272" s="747" t="s">
        <v>2977</v>
      </c>
      <c r="B272" s="415" t="s">
        <v>89</v>
      </c>
      <c r="C272" s="747" t="s">
        <v>6157</v>
      </c>
      <c r="D272" s="415" t="s">
        <v>6059</v>
      </c>
      <c r="E272" s="381">
        <v>43.66</v>
      </c>
      <c r="F272" s="382">
        <v>43.66</v>
      </c>
      <c r="G272" s="747" t="s">
        <v>2977</v>
      </c>
      <c r="H272" s="778"/>
      <c r="I272" s="778"/>
      <c r="J272" s="778"/>
      <c r="K272" s="778"/>
      <c r="L272" s="778"/>
      <c r="M272" s="778"/>
      <c r="N272" s="778"/>
      <c r="O272" s="778"/>
      <c r="P272" s="778"/>
      <c r="Q272" s="778"/>
      <c r="R272" s="778"/>
      <c r="S272" s="778"/>
      <c r="T272" s="778"/>
      <c r="U272" s="778"/>
      <c r="V272" s="778"/>
      <c r="W272" s="778"/>
      <c r="X272" s="778"/>
      <c r="Y272" s="778"/>
      <c r="Z272" s="778"/>
    </row>
    <row r="273" ht="11.25" customHeight="1">
      <c r="A273" s="747" t="s">
        <v>2977</v>
      </c>
      <c r="B273" s="415" t="s">
        <v>89</v>
      </c>
      <c r="C273" s="747" t="s">
        <v>6094</v>
      </c>
      <c r="D273" s="415" t="s">
        <v>6059</v>
      </c>
      <c r="E273" s="381">
        <v>10.91</v>
      </c>
      <c r="F273" s="382">
        <v>10.91</v>
      </c>
      <c r="G273" s="747" t="s">
        <v>2977</v>
      </c>
      <c r="H273" s="778"/>
      <c r="I273" s="778"/>
      <c r="J273" s="778"/>
      <c r="K273" s="778"/>
      <c r="L273" s="778"/>
      <c r="M273" s="778"/>
      <c r="N273" s="778"/>
      <c r="O273" s="778"/>
      <c r="P273" s="778"/>
      <c r="Q273" s="778"/>
      <c r="R273" s="778"/>
      <c r="S273" s="778"/>
      <c r="T273" s="778"/>
      <c r="U273" s="778"/>
      <c r="V273" s="778"/>
      <c r="W273" s="778"/>
      <c r="X273" s="778"/>
      <c r="Y273" s="778"/>
      <c r="Z273" s="778"/>
    </row>
    <row r="274" ht="11.25" customHeight="1">
      <c r="A274" s="747" t="s">
        <v>2977</v>
      </c>
      <c r="B274" s="415" t="s">
        <v>89</v>
      </c>
      <c r="C274" s="747" t="s">
        <v>6118</v>
      </c>
      <c r="D274" s="415" t="s">
        <v>6059</v>
      </c>
      <c r="E274" s="381">
        <v>4.36</v>
      </c>
      <c r="F274" s="382">
        <v>4.36</v>
      </c>
      <c r="G274" s="747" t="s">
        <v>2977</v>
      </c>
      <c r="H274" s="778"/>
      <c r="I274" s="778"/>
      <c r="J274" s="778"/>
      <c r="K274" s="778"/>
      <c r="L274" s="778"/>
      <c r="M274" s="778"/>
      <c r="N274" s="778"/>
      <c r="O274" s="778"/>
      <c r="P274" s="778"/>
      <c r="Q274" s="778"/>
      <c r="R274" s="778"/>
      <c r="S274" s="778"/>
      <c r="T274" s="778"/>
      <c r="U274" s="778"/>
      <c r="V274" s="778"/>
      <c r="W274" s="778"/>
      <c r="X274" s="778"/>
      <c r="Y274" s="778"/>
      <c r="Z274" s="778"/>
    </row>
    <row r="275" ht="11.25" customHeight="1">
      <c r="A275" s="747" t="s">
        <v>2977</v>
      </c>
      <c r="B275" s="415" t="s">
        <v>89</v>
      </c>
      <c r="C275" s="747" t="s">
        <v>6403</v>
      </c>
      <c r="D275" s="415" t="s">
        <v>6059</v>
      </c>
      <c r="E275" s="381">
        <v>43.66</v>
      </c>
      <c r="F275" s="382">
        <v>43.66</v>
      </c>
      <c r="G275" s="747" t="s">
        <v>2977</v>
      </c>
      <c r="H275" s="778"/>
      <c r="I275" s="778"/>
      <c r="J275" s="778"/>
      <c r="K275" s="778"/>
      <c r="L275" s="778"/>
      <c r="M275" s="778"/>
      <c r="N275" s="778"/>
      <c r="O275" s="778"/>
      <c r="P275" s="778"/>
      <c r="Q275" s="778"/>
      <c r="R275" s="778"/>
      <c r="S275" s="778"/>
      <c r="T275" s="778"/>
      <c r="U275" s="778"/>
      <c r="V275" s="778"/>
      <c r="W275" s="778"/>
      <c r="X275" s="778"/>
      <c r="Y275" s="778"/>
      <c r="Z275" s="778"/>
    </row>
    <row r="276" ht="11.25" customHeight="1">
      <c r="A276" s="747" t="s">
        <v>2977</v>
      </c>
      <c r="B276" s="415" t="s">
        <v>89</v>
      </c>
      <c r="C276" s="747" t="s">
        <v>6403</v>
      </c>
      <c r="D276" s="415" t="s">
        <v>6208</v>
      </c>
      <c r="E276" s="381">
        <v>18.0</v>
      </c>
      <c r="F276" s="382">
        <v>18.0</v>
      </c>
      <c r="G276" s="747" t="s">
        <v>2977</v>
      </c>
      <c r="H276" s="778"/>
      <c r="I276" s="778"/>
      <c r="J276" s="778"/>
      <c r="K276" s="778"/>
      <c r="L276" s="778"/>
      <c r="M276" s="778"/>
      <c r="N276" s="778"/>
      <c r="O276" s="778"/>
      <c r="P276" s="778"/>
      <c r="Q276" s="778"/>
      <c r="R276" s="778"/>
      <c r="S276" s="778"/>
      <c r="T276" s="778"/>
      <c r="U276" s="778"/>
      <c r="V276" s="778"/>
      <c r="W276" s="778"/>
      <c r="X276" s="778"/>
      <c r="Y276" s="778"/>
      <c r="Z276" s="778"/>
    </row>
    <row r="277" ht="11.25" customHeight="1">
      <c r="A277" s="747" t="s">
        <v>2977</v>
      </c>
      <c r="B277" s="415" t="s">
        <v>89</v>
      </c>
      <c r="C277" s="747" t="s">
        <v>6404</v>
      </c>
      <c r="D277" s="381" t="s">
        <v>6405</v>
      </c>
      <c r="E277" s="381">
        <v>1.33</v>
      </c>
      <c r="F277" s="382">
        <v>1.33</v>
      </c>
      <c r="G277" s="747" t="s">
        <v>2977</v>
      </c>
      <c r="H277" s="778"/>
      <c r="I277" s="778"/>
      <c r="J277" s="778"/>
      <c r="K277" s="778"/>
      <c r="L277" s="778"/>
      <c r="M277" s="778"/>
      <c r="N277" s="778"/>
      <c r="O277" s="778"/>
      <c r="P277" s="778"/>
      <c r="Q277" s="778"/>
      <c r="R277" s="778"/>
      <c r="S277" s="778"/>
      <c r="T277" s="778"/>
      <c r="U277" s="778"/>
      <c r="V277" s="778"/>
      <c r="W277" s="778"/>
      <c r="X277" s="778"/>
      <c r="Y277" s="778"/>
      <c r="Z277" s="778"/>
    </row>
    <row r="278" ht="11.25" customHeight="1">
      <c r="A278" s="147" t="s">
        <v>6406</v>
      </c>
      <c r="B278" s="101" t="s">
        <v>89</v>
      </c>
      <c r="C278" s="147" t="s">
        <v>6407</v>
      </c>
      <c r="D278" s="123" t="s">
        <v>6408</v>
      </c>
      <c r="E278" s="123">
        <v>83.0</v>
      </c>
      <c r="F278" s="554">
        <v>83.0</v>
      </c>
      <c r="G278" s="147" t="s">
        <v>6406</v>
      </c>
      <c r="H278" s="778"/>
      <c r="I278" s="778"/>
      <c r="J278" s="778"/>
      <c r="K278" s="778"/>
      <c r="L278" s="778"/>
      <c r="M278" s="778"/>
      <c r="N278" s="778"/>
      <c r="O278" s="778"/>
      <c r="P278" s="778"/>
      <c r="Q278" s="778"/>
      <c r="R278" s="778"/>
      <c r="S278" s="778"/>
      <c r="T278" s="778"/>
      <c r="U278" s="778"/>
      <c r="V278" s="778"/>
      <c r="W278" s="778"/>
      <c r="X278" s="778"/>
      <c r="Y278" s="778"/>
      <c r="Z278" s="778"/>
    </row>
    <row r="279" ht="11.25" customHeight="1">
      <c r="A279" s="147" t="s">
        <v>6406</v>
      </c>
      <c r="B279" s="101" t="s">
        <v>89</v>
      </c>
      <c r="C279" s="147" t="s">
        <v>6296</v>
      </c>
      <c r="D279" s="123" t="s">
        <v>6408</v>
      </c>
      <c r="E279" s="123">
        <v>21.0</v>
      </c>
      <c r="F279" s="554">
        <v>21.0</v>
      </c>
      <c r="G279" s="147" t="s">
        <v>6406</v>
      </c>
      <c r="H279" s="778"/>
      <c r="I279" s="778"/>
      <c r="J279" s="778"/>
      <c r="K279" s="778"/>
      <c r="L279" s="778"/>
      <c r="M279" s="778"/>
      <c r="N279" s="778"/>
      <c r="O279" s="778"/>
      <c r="P279" s="778"/>
      <c r="Q279" s="778"/>
      <c r="R279" s="778"/>
      <c r="S279" s="778"/>
      <c r="T279" s="778"/>
      <c r="U279" s="778"/>
      <c r="V279" s="778"/>
      <c r="W279" s="778"/>
      <c r="X279" s="778"/>
      <c r="Y279" s="778"/>
      <c r="Z279" s="778"/>
    </row>
    <row r="280" ht="11.25" customHeight="1">
      <c r="A280" s="147" t="s">
        <v>6406</v>
      </c>
      <c r="B280" s="101" t="s">
        <v>89</v>
      </c>
      <c r="C280" s="147" t="s">
        <v>6409</v>
      </c>
      <c r="D280" s="123" t="s">
        <v>6408</v>
      </c>
      <c r="E280" s="123">
        <v>8.0</v>
      </c>
      <c r="F280" s="554">
        <v>8.0</v>
      </c>
      <c r="G280" s="147" t="s">
        <v>6406</v>
      </c>
      <c r="H280" s="778"/>
      <c r="I280" s="778"/>
      <c r="J280" s="778"/>
      <c r="K280" s="778"/>
      <c r="L280" s="778"/>
      <c r="M280" s="778"/>
      <c r="N280" s="778"/>
      <c r="O280" s="778"/>
      <c r="P280" s="778"/>
      <c r="Q280" s="778"/>
      <c r="R280" s="778"/>
      <c r="S280" s="778"/>
      <c r="T280" s="778"/>
      <c r="U280" s="778"/>
      <c r="V280" s="778"/>
      <c r="W280" s="778"/>
      <c r="X280" s="778"/>
      <c r="Y280" s="778"/>
      <c r="Z280" s="778"/>
    </row>
    <row r="281" ht="11.25" customHeight="1">
      <c r="A281" s="147" t="s">
        <v>6406</v>
      </c>
      <c r="B281" s="101" t="s">
        <v>89</v>
      </c>
      <c r="C281" s="147" t="s">
        <v>6410</v>
      </c>
      <c r="D281" s="123" t="s">
        <v>5562</v>
      </c>
      <c r="E281" s="123">
        <v>5.0</v>
      </c>
      <c r="F281" s="554">
        <v>15.0</v>
      </c>
      <c r="G281" s="147" t="s">
        <v>6406</v>
      </c>
      <c r="H281" s="778"/>
      <c r="I281" s="778"/>
      <c r="J281" s="778"/>
      <c r="K281" s="778"/>
      <c r="L281" s="778"/>
      <c r="M281" s="778"/>
      <c r="N281" s="778"/>
      <c r="O281" s="778"/>
      <c r="P281" s="778"/>
      <c r="Q281" s="778"/>
      <c r="R281" s="778"/>
      <c r="S281" s="778"/>
      <c r="T281" s="778"/>
      <c r="U281" s="778"/>
      <c r="V281" s="778"/>
      <c r="W281" s="778"/>
      <c r="X281" s="778"/>
      <c r="Y281" s="778"/>
      <c r="Z281" s="778"/>
    </row>
    <row r="282" ht="11.25" customHeight="1">
      <c r="A282" s="147" t="s">
        <v>6406</v>
      </c>
      <c r="B282" s="101" t="s">
        <v>89</v>
      </c>
      <c r="C282" s="147" t="s">
        <v>6411</v>
      </c>
      <c r="D282" s="123" t="s">
        <v>6412</v>
      </c>
      <c r="E282" s="123">
        <v>7.0</v>
      </c>
      <c r="F282" s="554">
        <v>7.0</v>
      </c>
      <c r="G282" s="147" t="s">
        <v>6406</v>
      </c>
      <c r="H282" s="778"/>
      <c r="I282" s="778"/>
      <c r="J282" s="778"/>
      <c r="K282" s="778"/>
      <c r="L282" s="778"/>
      <c r="M282" s="778"/>
      <c r="N282" s="778"/>
      <c r="O282" s="778"/>
      <c r="P282" s="778"/>
      <c r="Q282" s="778"/>
      <c r="R282" s="778"/>
      <c r="S282" s="778"/>
      <c r="T282" s="778"/>
      <c r="U282" s="778"/>
      <c r="V282" s="778"/>
      <c r="W282" s="778"/>
      <c r="X282" s="778"/>
      <c r="Y282" s="778"/>
      <c r="Z282" s="778"/>
    </row>
    <row r="283" ht="11.25" customHeight="1">
      <c r="A283" s="747" t="s">
        <v>113</v>
      </c>
      <c r="B283" s="415" t="s">
        <v>89</v>
      </c>
      <c r="C283" s="747" t="s">
        <v>6413</v>
      </c>
      <c r="D283" s="381" t="s">
        <v>6101</v>
      </c>
      <c r="E283" s="381">
        <f>122/3</f>
        <v>40.66666667</v>
      </c>
      <c r="F283" s="382">
        <v>41.0</v>
      </c>
      <c r="G283" s="747" t="s">
        <v>113</v>
      </c>
      <c r="H283" s="778"/>
      <c r="I283" s="778"/>
      <c r="J283" s="778"/>
      <c r="K283" s="778"/>
      <c r="L283" s="778"/>
      <c r="M283" s="778"/>
      <c r="N283" s="778"/>
      <c r="O283" s="778"/>
      <c r="P283" s="778"/>
      <c r="Q283" s="778"/>
      <c r="R283" s="778"/>
      <c r="S283" s="778"/>
      <c r="T283" s="778"/>
      <c r="U283" s="778"/>
      <c r="V283" s="778"/>
      <c r="W283" s="778"/>
      <c r="X283" s="778"/>
      <c r="Y283" s="778"/>
      <c r="Z283" s="778"/>
    </row>
    <row r="284" ht="11.25" customHeight="1">
      <c r="A284" s="747" t="s">
        <v>113</v>
      </c>
      <c r="B284" s="415" t="s">
        <v>89</v>
      </c>
      <c r="C284" s="747" t="s">
        <v>6094</v>
      </c>
      <c r="D284" s="381" t="s">
        <v>6059</v>
      </c>
      <c r="E284" s="381">
        <f>105*25%/3</f>
        <v>8.75</v>
      </c>
      <c r="F284" s="382">
        <v>9.0</v>
      </c>
      <c r="G284" s="747" t="s">
        <v>113</v>
      </c>
      <c r="H284" s="778"/>
      <c r="I284" s="778"/>
      <c r="J284" s="778"/>
      <c r="K284" s="778"/>
      <c r="L284" s="778"/>
      <c r="M284" s="778"/>
      <c r="N284" s="778"/>
      <c r="O284" s="778"/>
      <c r="P284" s="778"/>
      <c r="Q284" s="778"/>
      <c r="R284" s="778"/>
      <c r="S284" s="778"/>
      <c r="T284" s="778"/>
      <c r="U284" s="778"/>
      <c r="V284" s="778"/>
      <c r="W284" s="778"/>
      <c r="X284" s="778"/>
      <c r="Y284" s="778"/>
      <c r="Z284" s="778"/>
    </row>
    <row r="285" ht="11.25" customHeight="1">
      <c r="A285" s="747" t="s">
        <v>113</v>
      </c>
      <c r="B285" s="415" t="s">
        <v>89</v>
      </c>
      <c r="C285" s="747" t="s">
        <v>6118</v>
      </c>
      <c r="D285" s="381" t="s">
        <v>6059</v>
      </c>
      <c r="E285" s="381">
        <f>122*10%/3</f>
        <v>4.066666667</v>
      </c>
      <c r="F285" s="382">
        <v>4.0</v>
      </c>
      <c r="G285" s="747" t="s">
        <v>113</v>
      </c>
      <c r="H285" s="778"/>
      <c r="I285" s="778"/>
      <c r="J285" s="778"/>
      <c r="K285" s="778"/>
      <c r="L285" s="778"/>
      <c r="M285" s="778"/>
      <c r="N285" s="778"/>
      <c r="O285" s="778"/>
      <c r="P285" s="778"/>
      <c r="Q285" s="778"/>
      <c r="R285" s="778"/>
      <c r="S285" s="778"/>
      <c r="T285" s="778"/>
      <c r="U285" s="778"/>
      <c r="V285" s="778"/>
      <c r="W285" s="778"/>
      <c r="X285" s="778"/>
      <c r="Y285" s="778"/>
      <c r="Z285" s="778"/>
    </row>
    <row r="286" ht="11.25" customHeight="1">
      <c r="A286" s="782" t="s">
        <v>113</v>
      </c>
      <c r="B286" s="806" t="s">
        <v>89</v>
      </c>
      <c r="C286" s="782" t="s">
        <v>6403</v>
      </c>
      <c r="D286" s="807" t="s">
        <v>6059</v>
      </c>
      <c r="E286" s="807">
        <f>122/3</f>
        <v>40.66666667</v>
      </c>
      <c r="F286" s="787">
        <v>41.0</v>
      </c>
      <c r="G286" s="782" t="s">
        <v>113</v>
      </c>
      <c r="H286" s="778"/>
      <c r="I286" s="778"/>
      <c r="J286" s="778"/>
      <c r="K286" s="778"/>
      <c r="L286" s="778"/>
      <c r="M286" s="778"/>
      <c r="N286" s="778"/>
      <c r="O286" s="778"/>
      <c r="P286" s="778"/>
      <c r="Q286" s="778"/>
      <c r="R286" s="778"/>
      <c r="S286" s="778"/>
      <c r="T286" s="778"/>
      <c r="U286" s="778"/>
      <c r="V286" s="778"/>
      <c r="W286" s="778"/>
      <c r="X286" s="778"/>
      <c r="Y286" s="778"/>
      <c r="Z286" s="778"/>
    </row>
    <row r="287" ht="11.25" customHeight="1">
      <c r="A287" s="147" t="s">
        <v>114</v>
      </c>
      <c r="B287" s="101" t="s">
        <v>89</v>
      </c>
      <c r="C287" s="147" t="s">
        <v>6414</v>
      </c>
      <c r="D287" s="123" t="s">
        <v>6059</v>
      </c>
      <c r="E287" s="123" t="s">
        <v>6415</v>
      </c>
      <c r="F287" s="554">
        <v>30.15</v>
      </c>
      <c r="G287" s="147" t="s">
        <v>114</v>
      </c>
      <c r="H287" s="778"/>
      <c r="I287" s="778"/>
      <c r="J287" s="778"/>
      <c r="K287" s="778"/>
      <c r="L287" s="778"/>
      <c r="M287" s="778"/>
      <c r="N287" s="778"/>
      <c r="O287" s="778"/>
      <c r="P287" s="778"/>
      <c r="Q287" s="778"/>
      <c r="R287" s="778"/>
      <c r="S287" s="778"/>
      <c r="T287" s="778"/>
      <c r="U287" s="778"/>
      <c r="V287" s="778"/>
      <c r="W287" s="778"/>
      <c r="X287" s="778"/>
      <c r="Y287" s="778"/>
      <c r="Z287" s="778"/>
    </row>
    <row r="288" ht="11.25" customHeight="1">
      <c r="A288" s="147" t="s">
        <v>114</v>
      </c>
      <c r="B288" s="101" t="s">
        <v>89</v>
      </c>
      <c r="C288" s="147" t="s">
        <v>6416</v>
      </c>
      <c r="D288" s="123" t="s">
        <v>6059</v>
      </c>
      <c r="E288" s="123" t="s">
        <v>6417</v>
      </c>
      <c r="F288" s="554">
        <v>22.33</v>
      </c>
      <c r="G288" s="147" t="s">
        <v>114</v>
      </c>
      <c r="H288" s="778"/>
      <c r="I288" s="778"/>
      <c r="J288" s="778"/>
      <c r="K288" s="778"/>
      <c r="L288" s="778"/>
      <c r="M288" s="778"/>
      <c r="N288" s="778"/>
      <c r="O288" s="778"/>
      <c r="P288" s="778"/>
      <c r="Q288" s="778"/>
      <c r="R288" s="778"/>
      <c r="S288" s="778"/>
      <c r="T288" s="778"/>
      <c r="U288" s="778"/>
      <c r="V288" s="778"/>
      <c r="W288" s="778"/>
      <c r="X288" s="778"/>
      <c r="Y288" s="778"/>
      <c r="Z288" s="778"/>
    </row>
    <row r="289" ht="11.25" customHeight="1">
      <c r="A289" s="147" t="s">
        <v>114</v>
      </c>
      <c r="B289" s="101" t="s">
        <v>89</v>
      </c>
      <c r="C289" s="147" t="s">
        <v>6418</v>
      </c>
      <c r="D289" s="123" t="s">
        <v>6059</v>
      </c>
      <c r="E289" s="123" t="s">
        <v>6419</v>
      </c>
      <c r="F289" s="101">
        <v>18.9</v>
      </c>
      <c r="G289" s="147" t="s">
        <v>114</v>
      </c>
      <c r="H289" s="778"/>
      <c r="I289" s="778"/>
      <c r="J289" s="778"/>
      <c r="K289" s="778"/>
      <c r="L289" s="778"/>
      <c r="M289" s="778"/>
      <c r="N289" s="778"/>
      <c r="O289" s="778"/>
      <c r="P289" s="778"/>
      <c r="Q289" s="778"/>
      <c r="R289" s="778"/>
      <c r="S289" s="778"/>
      <c r="T289" s="778"/>
      <c r="U289" s="778"/>
      <c r="V289" s="778"/>
      <c r="W289" s="778"/>
      <c r="X289" s="778"/>
      <c r="Y289" s="778"/>
      <c r="Z289" s="778"/>
    </row>
    <row r="290" ht="11.25" customHeight="1">
      <c r="A290" s="147" t="s">
        <v>114</v>
      </c>
      <c r="B290" s="101" t="s">
        <v>89</v>
      </c>
      <c r="C290" s="147" t="s">
        <v>6420</v>
      </c>
      <c r="D290" s="123" t="s">
        <v>6059</v>
      </c>
      <c r="E290" s="123" t="s">
        <v>6421</v>
      </c>
      <c r="F290" s="554">
        <v>14.0</v>
      </c>
      <c r="G290" s="147" t="s">
        <v>114</v>
      </c>
      <c r="H290" s="778"/>
      <c r="I290" s="778"/>
      <c r="J290" s="778"/>
      <c r="K290" s="778"/>
      <c r="L290" s="778"/>
      <c r="M290" s="778"/>
      <c r="N290" s="778"/>
      <c r="O290" s="778"/>
      <c r="P290" s="778"/>
      <c r="Q290" s="778"/>
      <c r="R290" s="778"/>
      <c r="S290" s="778"/>
      <c r="T290" s="778"/>
      <c r="U290" s="778"/>
      <c r="V290" s="778"/>
      <c r="W290" s="778"/>
      <c r="X290" s="778"/>
      <c r="Y290" s="778"/>
      <c r="Z290" s="778"/>
    </row>
    <row r="291" ht="11.25" customHeight="1">
      <c r="A291" s="147" t="s">
        <v>114</v>
      </c>
      <c r="B291" s="101" t="s">
        <v>89</v>
      </c>
      <c r="C291" s="147" t="s">
        <v>6422</v>
      </c>
      <c r="D291" s="123" t="s">
        <v>6059</v>
      </c>
      <c r="E291" s="123" t="s">
        <v>6423</v>
      </c>
      <c r="F291" s="554">
        <v>39.15</v>
      </c>
      <c r="G291" s="147" t="s">
        <v>114</v>
      </c>
      <c r="H291" s="778"/>
      <c r="I291" s="778"/>
      <c r="J291" s="778"/>
      <c r="K291" s="778"/>
      <c r="L291" s="778"/>
      <c r="M291" s="778"/>
      <c r="N291" s="778"/>
      <c r="O291" s="778"/>
      <c r="P291" s="778"/>
      <c r="Q291" s="778"/>
      <c r="R291" s="778"/>
      <c r="S291" s="778"/>
      <c r="T291" s="778"/>
      <c r="U291" s="778"/>
      <c r="V291" s="778"/>
      <c r="W291" s="778"/>
      <c r="X291" s="778"/>
      <c r="Y291" s="778"/>
      <c r="Z291" s="778"/>
    </row>
    <row r="292" ht="11.25" customHeight="1">
      <c r="A292" s="147" t="s">
        <v>114</v>
      </c>
      <c r="B292" s="101" t="s">
        <v>89</v>
      </c>
      <c r="C292" s="147" t="s">
        <v>6424</v>
      </c>
      <c r="D292" s="123" t="s">
        <v>6059</v>
      </c>
      <c r="E292" s="123" t="s">
        <v>6425</v>
      </c>
      <c r="F292" s="554">
        <v>15.0</v>
      </c>
      <c r="G292" s="147" t="s">
        <v>114</v>
      </c>
      <c r="H292" s="778"/>
      <c r="I292" s="778"/>
      <c r="J292" s="778"/>
      <c r="K292" s="778"/>
      <c r="L292" s="778"/>
      <c r="M292" s="778"/>
      <c r="N292" s="778"/>
      <c r="O292" s="778"/>
      <c r="P292" s="778"/>
      <c r="Q292" s="778"/>
      <c r="R292" s="778"/>
      <c r="S292" s="778"/>
      <c r="T292" s="778"/>
      <c r="U292" s="778"/>
      <c r="V292" s="778"/>
      <c r="W292" s="778"/>
      <c r="X292" s="778"/>
      <c r="Y292" s="778"/>
      <c r="Z292" s="778"/>
    </row>
    <row r="293" ht="11.25" customHeight="1">
      <c r="A293" s="147" t="s">
        <v>114</v>
      </c>
      <c r="B293" s="101" t="s">
        <v>89</v>
      </c>
      <c r="C293" s="147" t="s">
        <v>6426</v>
      </c>
      <c r="D293" s="123" t="s">
        <v>6059</v>
      </c>
      <c r="E293" s="123" t="s">
        <v>6427</v>
      </c>
      <c r="F293" s="101">
        <v>11.7</v>
      </c>
      <c r="G293" s="147" t="s">
        <v>114</v>
      </c>
      <c r="H293" s="778"/>
      <c r="I293" s="778"/>
      <c r="J293" s="778"/>
      <c r="K293" s="778"/>
      <c r="L293" s="778"/>
      <c r="M293" s="778"/>
      <c r="N293" s="778"/>
      <c r="O293" s="778"/>
      <c r="P293" s="778"/>
      <c r="Q293" s="778"/>
      <c r="R293" s="778"/>
      <c r="S293" s="778"/>
      <c r="T293" s="778"/>
      <c r="U293" s="778"/>
      <c r="V293" s="778"/>
      <c r="W293" s="778"/>
      <c r="X293" s="778"/>
      <c r="Y293" s="778"/>
      <c r="Z293" s="778"/>
    </row>
    <row r="294" ht="11.25" customHeight="1">
      <c r="A294" s="549" t="s">
        <v>114</v>
      </c>
      <c r="B294" s="116" t="s">
        <v>89</v>
      </c>
      <c r="C294" s="549" t="s">
        <v>6252</v>
      </c>
      <c r="D294" s="654" t="s">
        <v>6059</v>
      </c>
      <c r="E294" s="654" t="s">
        <v>6428</v>
      </c>
      <c r="F294" s="808">
        <v>20.66</v>
      </c>
      <c r="G294" s="549" t="s">
        <v>114</v>
      </c>
      <c r="H294" s="778"/>
      <c r="I294" s="778"/>
      <c r="J294" s="778"/>
      <c r="K294" s="778"/>
      <c r="L294" s="778"/>
      <c r="M294" s="778"/>
      <c r="N294" s="778"/>
      <c r="O294" s="778"/>
      <c r="P294" s="778"/>
      <c r="Q294" s="778"/>
      <c r="R294" s="778"/>
      <c r="S294" s="778"/>
      <c r="T294" s="778"/>
      <c r="U294" s="778"/>
      <c r="V294" s="778"/>
      <c r="W294" s="778"/>
      <c r="X294" s="778"/>
      <c r="Y294" s="778"/>
      <c r="Z294" s="778"/>
    </row>
    <row r="295" ht="11.25" customHeight="1">
      <c r="A295" s="147" t="s">
        <v>115</v>
      </c>
      <c r="B295" s="101" t="s">
        <v>89</v>
      </c>
      <c r="C295" s="147" t="s">
        <v>6429</v>
      </c>
      <c r="D295" s="123" t="s">
        <v>6059</v>
      </c>
      <c r="E295" s="123" t="s">
        <v>6430</v>
      </c>
      <c r="F295" s="86">
        <v>18.9</v>
      </c>
      <c r="G295" s="147" t="s">
        <v>115</v>
      </c>
      <c r="H295" s="778"/>
      <c r="I295" s="778"/>
      <c r="J295" s="778"/>
      <c r="K295" s="778"/>
      <c r="L295" s="778"/>
      <c r="M295" s="778"/>
      <c r="N295" s="778"/>
      <c r="O295" s="778"/>
      <c r="P295" s="778"/>
      <c r="Q295" s="778"/>
      <c r="R295" s="778"/>
      <c r="S295" s="778"/>
      <c r="T295" s="778"/>
      <c r="U295" s="778"/>
      <c r="V295" s="778"/>
      <c r="W295" s="778"/>
      <c r="X295" s="778"/>
      <c r="Y295" s="778"/>
      <c r="Z295" s="778"/>
    </row>
    <row r="296" ht="11.25" customHeight="1">
      <c r="A296" s="147" t="s">
        <v>115</v>
      </c>
      <c r="B296" s="101" t="s">
        <v>89</v>
      </c>
      <c r="C296" s="147" t="s">
        <v>6431</v>
      </c>
      <c r="D296" s="123" t="s">
        <v>6059</v>
      </c>
      <c r="E296" s="123" t="s">
        <v>6432</v>
      </c>
      <c r="F296" s="86">
        <v>14.0</v>
      </c>
      <c r="G296" s="147" t="s">
        <v>115</v>
      </c>
      <c r="H296" s="778"/>
      <c r="I296" s="778"/>
      <c r="J296" s="778"/>
      <c r="K296" s="778"/>
      <c r="L296" s="778"/>
      <c r="M296" s="778"/>
      <c r="N296" s="778"/>
      <c r="O296" s="778"/>
      <c r="P296" s="778"/>
      <c r="Q296" s="778"/>
      <c r="R296" s="778"/>
      <c r="S296" s="778"/>
      <c r="T296" s="778"/>
      <c r="U296" s="778"/>
      <c r="V296" s="778"/>
      <c r="W296" s="778"/>
      <c r="X296" s="778"/>
      <c r="Y296" s="778"/>
      <c r="Z296" s="778"/>
    </row>
    <row r="297" ht="11.25" customHeight="1">
      <c r="A297" s="147" t="s">
        <v>115</v>
      </c>
      <c r="B297" s="101" t="s">
        <v>89</v>
      </c>
      <c r="C297" s="147" t="s">
        <v>6433</v>
      </c>
      <c r="D297" s="123" t="s">
        <v>6208</v>
      </c>
      <c r="E297" s="123" t="s">
        <v>6432</v>
      </c>
      <c r="F297" s="86">
        <v>14.0</v>
      </c>
      <c r="G297" s="147" t="s">
        <v>115</v>
      </c>
      <c r="H297" s="778"/>
      <c r="I297" s="778"/>
      <c r="J297" s="778"/>
      <c r="K297" s="778"/>
      <c r="L297" s="778"/>
      <c r="M297" s="778"/>
      <c r="N297" s="778"/>
      <c r="O297" s="778"/>
      <c r="P297" s="778"/>
      <c r="Q297" s="778"/>
      <c r="R297" s="778"/>
      <c r="S297" s="778"/>
      <c r="T297" s="778"/>
      <c r="U297" s="778"/>
      <c r="V297" s="778"/>
      <c r="W297" s="778"/>
      <c r="X297" s="778"/>
      <c r="Y297" s="778"/>
      <c r="Z297" s="778"/>
    </row>
    <row r="298" ht="11.25" customHeight="1">
      <c r="A298" s="147" t="s">
        <v>115</v>
      </c>
      <c r="B298" s="101" t="s">
        <v>89</v>
      </c>
      <c r="C298" s="147" t="s">
        <v>6434</v>
      </c>
      <c r="D298" s="123" t="s">
        <v>6208</v>
      </c>
      <c r="E298" s="123" t="s">
        <v>6435</v>
      </c>
      <c r="F298" s="86">
        <v>30.0</v>
      </c>
      <c r="G298" s="147" t="s">
        <v>115</v>
      </c>
      <c r="H298" s="778"/>
      <c r="I298" s="778"/>
      <c r="J298" s="778"/>
      <c r="K298" s="778"/>
      <c r="L298" s="778"/>
      <c r="M298" s="778"/>
      <c r="N298" s="778"/>
      <c r="O298" s="778"/>
      <c r="P298" s="778"/>
      <c r="Q298" s="778"/>
      <c r="R298" s="778"/>
      <c r="S298" s="778"/>
      <c r="T298" s="778"/>
      <c r="U298" s="778"/>
      <c r="V298" s="778"/>
      <c r="W298" s="778"/>
      <c r="X298" s="778"/>
      <c r="Y298" s="778"/>
      <c r="Z298" s="778"/>
    </row>
    <row r="299" ht="11.25" customHeight="1">
      <c r="A299" s="147" t="s">
        <v>115</v>
      </c>
      <c r="B299" s="101" t="s">
        <v>89</v>
      </c>
      <c r="C299" s="147" t="s">
        <v>6436</v>
      </c>
      <c r="D299" s="101" t="s">
        <v>6208</v>
      </c>
      <c r="E299" s="101" t="s">
        <v>6437</v>
      </c>
      <c r="F299" s="554">
        <v>52.0</v>
      </c>
      <c r="G299" s="147" t="s">
        <v>115</v>
      </c>
      <c r="H299" s="778"/>
      <c r="I299" s="778"/>
      <c r="J299" s="778"/>
      <c r="K299" s="778"/>
      <c r="L299" s="778"/>
      <c r="M299" s="778"/>
      <c r="N299" s="778"/>
      <c r="O299" s="778"/>
      <c r="P299" s="778"/>
      <c r="Q299" s="778"/>
      <c r="R299" s="778"/>
      <c r="S299" s="778"/>
      <c r="T299" s="778"/>
      <c r="U299" s="778"/>
      <c r="V299" s="778"/>
      <c r="W299" s="778"/>
      <c r="X299" s="778"/>
      <c r="Y299" s="778"/>
      <c r="Z299" s="778"/>
    </row>
    <row r="300" ht="11.25" customHeight="1">
      <c r="A300" s="147" t="s">
        <v>115</v>
      </c>
      <c r="B300" s="101" t="s">
        <v>89</v>
      </c>
      <c r="C300" s="747" t="s">
        <v>6438</v>
      </c>
      <c r="D300" s="381" t="s">
        <v>6439</v>
      </c>
      <c r="E300" s="381" t="s">
        <v>6440</v>
      </c>
      <c r="F300" s="382">
        <v>10.0</v>
      </c>
      <c r="G300" s="147" t="s">
        <v>115</v>
      </c>
      <c r="H300" s="778"/>
      <c r="I300" s="778"/>
      <c r="J300" s="778"/>
      <c r="K300" s="778"/>
      <c r="L300" s="778"/>
      <c r="M300" s="778"/>
      <c r="N300" s="778"/>
      <c r="O300" s="778"/>
      <c r="P300" s="778"/>
      <c r="Q300" s="778"/>
      <c r="R300" s="778"/>
      <c r="S300" s="778"/>
      <c r="T300" s="778"/>
      <c r="U300" s="778"/>
      <c r="V300" s="778"/>
      <c r="W300" s="778"/>
      <c r="X300" s="778"/>
      <c r="Y300" s="778"/>
      <c r="Z300" s="778"/>
    </row>
    <row r="301" ht="11.25" customHeight="1">
      <c r="A301" s="747" t="s">
        <v>116</v>
      </c>
      <c r="B301" s="415" t="s">
        <v>89</v>
      </c>
      <c r="C301" s="747" t="s">
        <v>6157</v>
      </c>
      <c r="D301" s="381" t="s">
        <v>6101</v>
      </c>
      <c r="E301" s="381" t="s">
        <v>6441</v>
      </c>
      <c r="F301" s="382">
        <v>23.0</v>
      </c>
      <c r="G301" s="747" t="s">
        <v>116</v>
      </c>
      <c r="H301" s="778"/>
      <c r="I301" s="778"/>
      <c r="J301" s="778"/>
      <c r="K301" s="778"/>
      <c r="L301" s="778"/>
      <c r="M301" s="778"/>
      <c r="N301" s="778"/>
      <c r="O301" s="778"/>
      <c r="P301" s="778"/>
      <c r="Q301" s="778"/>
      <c r="R301" s="778"/>
      <c r="S301" s="778"/>
      <c r="T301" s="778"/>
      <c r="U301" s="778"/>
      <c r="V301" s="778"/>
      <c r="W301" s="778"/>
      <c r="X301" s="778"/>
      <c r="Y301" s="778"/>
      <c r="Z301" s="778"/>
    </row>
    <row r="302" ht="11.25" customHeight="1">
      <c r="A302" s="747" t="s">
        <v>116</v>
      </c>
      <c r="B302" s="415" t="s">
        <v>89</v>
      </c>
      <c r="C302" s="747" t="s">
        <v>6114</v>
      </c>
      <c r="D302" s="381" t="s">
        <v>6101</v>
      </c>
      <c r="E302" s="381">
        <v>6.0</v>
      </c>
      <c r="F302" s="382">
        <v>6.0</v>
      </c>
      <c r="G302" s="747" t="s">
        <v>116</v>
      </c>
      <c r="H302" s="778"/>
      <c r="I302" s="778"/>
      <c r="J302" s="778"/>
      <c r="K302" s="778"/>
      <c r="L302" s="778"/>
      <c r="M302" s="778"/>
      <c r="N302" s="778"/>
      <c r="O302" s="778"/>
      <c r="P302" s="778"/>
      <c r="Q302" s="778"/>
      <c r="R302" s="778"/>
      <c r="S302" s="778"/>
      <c r="T302" s="778"/>
      <c r="U302" s="778"/>
      <c r="V302" s="778"/>
      <c r="W302" s="778"/>
      <c r="X302" s="778"/>
      <c r="Y302" s="778"/>
      <c r="Z302" s="778"/>
    </row>
    <row r="303" ht="11.25" customHeight="1">
      <c r="A303" s="747" t="s">
        <v>116</v>
      </c>
      <c r="B303" s="415" t="s">
        <v>89</v>
      </c>
      <c r="C303" s="747" t="s">
        <v>6164</v>
      </c>
      <c r="D303" s="381" t="s">
        <v>6101</v>
      </c>
      <c r="E303" s="381">
        <v>2.0</v>
      </c>
      <c r="F303" s="382">
        <v>2.0</v>
      </c>
      <c r="G303" s="747" t="s">
        <v>116</v>
      </c>
      <c r="H303" s="778"/>
      <c r="I303" s="778"/>
      <c r="J303" s="778"/>
      <c r="K303" s="778"/>
      <c r="L303" s="778"/>
      <c r="M303" s="778"/>
      <c r="N303" s="778"/>
      <c r="O303" s="778"/>
      <c r="P303" s="778"/>
      <c r="Q303" s="778"/>
      <c r="R303" s="778"/>
      <c r="S303" s="778"/>
      <c r="T303" s="778"/>
      <c r="U303" s="778"/>
      <c r="V303" s="778"/>
      <c r="W303" s="778"/>
      <c r="X303" s="778"/>
      <c r="Y303" s="778"/>
      <c r="Z303" s="778"/>
    </row>
    <row r="304" ht="11.25" customHeight="1">
      <c r="A304" s="747" t="s">
        <v>116</v>
      </c>
      <c r="B304" s="415" t="s">
        <v>89</v>
      </c>
      <c r="C304" s="747" t="s">
        <v>6442</v>
      </c>
      <c r="D304" s="381" t="s">
        <v>6101</v>
      </c>
      <c r="E304" s="381">
        <v>2.0</v>
      </c>
      <c r="F304" s="382">
        <v>2.0</v>
      </c>
      <c r="G304" s="747" t="s">
        <v>116</v>
      </c>
      <c r="H304" s="778"/>
      <c r="I304" s="778"/>
      <c r="J304" s="778"/>
      <c r="K304" s="778"/>
      <c r="L304" s="778"/>
      <c r="M304" s="778"/>
      <c r="N304" s="778"/>
      <c r="O304" s="778"/>
      <c r="P304" s="778"/>
      <c r="Q304" s="778"/>
      <c r="R304" s="778"/>
      <c r="S304" s="778"/>
      <c r="T304" s="778"/>
      <c r="U304" s="778"/>
      <c r="V304" s="778"/>
      <c r="W304" s="778"/>
      <c r="X304" s="778"/>
      <c r="Y304" s="778"/>
      <c r="Z304" s="778"/>
    </row>
    <row r="305" ht="11.25" customHeight="1">
      <c r="A305" s="747" t="s">
        <v>117</v>
      </c>
      <c r="B305" s="415" t="s">
        <v>89</v>
      </c>
      <c r="C305" s="747" t="s">
        <v>6443</v>
      </c>
      <c r="D305" s="381" t="s">
        <v>6101</v>
      </c>
      <c r="E305" s="381" t="s">
        <v>6444</v>
      </c>
      <c r="F305" s="382">
        <v>60.0</v>
      </c>
      <c r="G305" s="747" t="s">
        <v>117</v>
      </c>
      <c r="H305" s="778"/>
      <c r="I305" s="778"/>
      <c r="J305" s="778"/>
      <c r="K305" s="778"/>
      <c r="L305" s="778"/>
      <c r="M305" s="778"/>
      <c r="N305" s="778"/>
      <c r="O305" s="778"/>
      <c r="P305" s="778"/>
      <c r="Q305" s="778"/>
      <c r="R305" s="778"/>
      <c r="S305" s="778"/>
      <c r="T305" s="778"/>
      <c r="U305" s="778"/>
      <c r="V305" s="778"/>
      <c r="W305" s="778"/>
      <c r="X305" s="778"/>
      <c r="Y305" s="778"/>
      <c r="Z305" s="778"/>
    </row>
    <row r="306" ht="11.25" customHeight="1">
      <c r="A306" s="747" t="s">
        <v>117</v>
      </c>
      <c r="B306" s="415" t="s">
        <v>89</v>
      </c>
      <c r="C306" s="747" t="s">
        <v>6445</v>
      </c>
      <c r="D306" s="381" t="s">
        <v>6101</v>
      </c>
      <c r="E306" s="381" t="s">
        <v>6446</v>
      </c>
      <c r="F306" s="382">
        <v>46.0</v>
      </c>
      <c r="G306" s="747" t="s">
        <v>117</v>
      </c>
      <c r="H306" s="778"/>
      <c r="I306" s="778"/>
      <c r="J306" s="778"/>
      <c r="K306" s="778"/>
      <c r="L306" s="778"/>
      <c r="M306" s="778"/>
      <c r="N306" s="778"/>
      <c r="O306" s="778"/>
      <c r="P306" s="778"/>
      <c r="Q306" s="778"/>
      <c r="R306" s="778"/>
      <c r="S306" s="778"/>
      <c r="T306" s="778"/>
      <c r="U306" s="778"/>
      <c r="V306" s="778"/>
      <c r="W306" s="778"/>
      <c r="X306" s="778"/>
      <c r="Y306" s="778"/>
      <c r="Z306" s="778"/>
    </row>
    <row r="307" ht="11.25" customHeight="1">
      <c r="A307" s="747" t="s">
        <v>117</v>
      </c>
      <c r="B307" s="415" t="s">
        <v>89</v>
      </c>
      <c r="C307" s="747" t="s">
        <v>6447</v>
      </c>
      <c r="D307" s="381" t="s">
        <v>6101</v>
      </c>
      <c r="E307" s="381">
        <v>18.0</v>
      </c>
      <c r="F307" s="382">
        <v>18.0</v>
      </c>
      <c r="G307" s="747" t="s">
        <v>117</v>
      </c>
      <c r="H307" s="778"/>
      <c r="I307" s="778"/>
      <c r="J307" s="778"/>
      <c r="K307" s="778"/>
      <c r="L307" s="778"/>
      <c r="M307" s="778"/>
      <c r="N307" s="778"/>
      <c r="O307" s="778"/>
      <c r="P307" s="778"/>
      <c r="Q307" s="778"/>
      <c r="R307" s="778"/>
      <c r="S307" s="778"/>
      <c r="T307" s="778"/>
      <c r="U307" s="778"/>
      <c r="V307" s="778"/>
      <c r="W307" s="778"/>
      <c r="X307" s="778"/>
      <c r="Y307" s="778"/>
      <c r="Z307" s="778"/>
    </row>
    <row r="308" ht="11.25" customHeight="1">
      <c r="A308" s="747" t="s">
        <v>117</v>
      </c>
      <c r="B308" s="415" t="s">
        <v>89</v>
      </c>
      <c r="C308" s="747" t="s">
        <v>6448</v>
      </c>
      <c r="D308" s="381" t="s">
        <v>6101</v>
      </c>
      <c r="E308" s="381" t="s">
        <v>6449</v>
      </c>
      <c r="F308" s="382">
        <v>10.0</v>
      </c>
      <c r="G308" s="747" t="s">
        <v>117</v>
      </c>
      <c r="H308" s="778"/>
      <c r="I308" s="778"/>
      <c r="J308" s="778"/>
      <c r="K308" s="778"/>
      <c r="L308" s="778"/>
      <c r="M308" s="778"/>
      <c r="N308" s="778"/>
      <c r="O308" s="778"/>
      <c r="P308" s="778"/>
      <c r="Q308" s="778"/>
      <c r="R308" s="778"/>
      <c r="S308" s="778"/>
      <c r="T308" s="778"/>
      <c r="U308" s="778"/>
      <c r="V308" s="778"/>
      <c r="W308" s="778"/>
      <c r="X308" s="778"/>
      <c r="Y308" s="778"/>
      <c r="Z308" s="778"/>
    </row>
    <row r="309" ht="11.25" customHeight="1">
      <c r="A309" s="747" t="s">
        <v>117</v>
      </c>
      <c r="B309" s="415" t="s">
        <v>89</v>
      </c>
      <c r="C309" s="747" t="s">
        <v>6445</v>
      </c>
      <c r="D309" s="381" t="s">
        <v>6101</v>
      </c>
      <c r="E309" s="381" t="s">
        <v>6450</v>
      </c>
      <c r="F309" s="382">
        <v>7.0</v>
      </c>
      <c r="G309" s="747" t="s">
        <v>117</v>
      </c>
      <c r="H309" s="778"/>
      <c r="I309" s="778"/>
      <c r="J309" s="778"/>
      <c r="K309" s="778"/>
      <c r="L309" s="778"/>
      <c r="M309" s="778"/>
      <c r="N309" s="778"/>
      <c r="O309" s="778"/>
      <c r="P309" s="778"/>
      <c r="Q309" s="778"/>
      <c r="R309" s="778"/>
      <c r="S309" s="778"/>
      <c r="T309" s="778"/>
      <c r="U309" s="778"/>
      <c r="V309" s="778"/>
      <c r="W309" s="778"/>
      <c r="X309" s="778"/>
      <c r="Y309" s="778"/>
      <c r="Z309" s="778"/>
    </row>
    <row r="310" ht="11.25" customHeight="1">
      <c r="A310" s="747" t="s">
        <v>117</v>
      </c>
      <c r="B310" s="415" t="s">
        <v>89</v>
      </c>
      <c r="C310" s="747" t="s">
        <v>6447</v>
      </c>
      <c r="D310" s="381" t="s">
        <v>6101</v>
      </c>
      <c r="E310" s="381">
        <v>3.0</v>
      </c>
      <c r="F310" s="382">
        <v>3.0</v>
      </c>
      <c r="G310" s="747" t="s">
        <v>117</v>
      </c>
      <c r="H310" s="778"/>
      <c r="I310" s="778"/>
      <c r="J310" s="778"/>
      <c r="K310" s="778"/>
      <c r="L310" s="778"/>
      <c r="M310" s="778"/>
      <c r="N310" s="778"/>
      <c r="O310" s="778"/>
      <c r="P310" s="778"/>
      <c r="Q310" s="778"/>
      <c r="R310" s="778"/>
      <c r="S310" s="778"/>
      <c r="T310" s="778"/>
      <c r="U310" s="778"/>
      <c r="V310" s="778"/>
      <c r="W310" s="778"/>
      <c r="X310" s="778"/>
      <c r="Y310" s="778"/>
      <c r="Z310" s="778"/>
    </row>
    <row r="311" ht="11.25" customHeight="1">
      <c r="A311" s="747" t="s">
        <v>117</v>
      </c>
      <c r="B311" s="415" t="s">
        <v>89</v>
      </c>
      <c r="C311" s="747" t="s">
        <v>6451</v>
      </c>
      <c r="D311" s="381" t="s">
        <v>6101</v>
      </c>
      <c r="E311" s="381" t="s">
        <v>6452</v>
      </c>
      <c r="F311" s="382">
        <v>6.0</v>
      </c>
      <c r="G311" s="747" t="s">
        <v>117</v>
      </c>
      <c r="H311" s="778"/>
      <c r="I311" s="778"/>
      <c r="J311" s="778"/>
      <c r="K311" s="778"/>
      <c r="L311" s="778"/>
      <c r="M311" s="778"/>
      <c r="N311" s="778"/>
      <c r="O311" s="778"/>
      <c r="P311" s="778"/>
      <c r="Q311" s="778"/>
      <c r="R311" s="778"/>
      <c r="S311" s="778"/>
      <c r="T311" s="778"/>
      <c r="U311" s="778"/>
      <c r="V311" s="778"/>
      <c r="W311" s="778"/>
      <c r="X311" s="778"/>
      <c r="Y311" s="778"/>
      <c r="Z311" s="778"/>
    </row>
    <row r="312" ht="11.25" customHeight="1">
      <c r="A312" s="747" t="s">
        <v>117</v>
      </c>
      <c r="B312" s="415" t="s">
        <v>89</v>
      </c>
      <c r="C312" s="747" t="s">
        <v>6445</v>
      </c>
      <c r="D312" s="381" t="s">
        <v>6101</v>
      </c>
      <c r="E312" s="381" t="s">
        <v>6453</v>
      </c>
      <c r="F312" s="382">
        <v>4.0</v>
      </c>
      <c r="G312" s="747" t="s">
        <v>117</v>
      </c>
      <c r="H312" s="778"/>
      <c r="I312" s="778"/>
      <c r="J312" s="778"/>
      <c r="K312" s="778"/>
      <c r="L312" s="778"/>
      <c r="M312" s="778"/>
      <c r="N312" s="778"/>
      <c r="O312" s="778"/>
      <c r="P312" s="778"/>
      <c r="Q312" s="778"/>
      <c r="R312" s="778"/>
      <c r="S312" s="778"/>
      <c r="T312" s="778"/>
      <c r="U312" s="778"/>
      <c r="V312" s="778"/>
      <c r="W312" s="778"/>
      <c r="X312" s="778"/>
      <c r="Y312" s="778"/>
      <c r="Z312" s="778"/>
    </row>
    <row r="313" ht="11.25" customHeight="1">
      <c r="A313" s="747" t="s">
        <v>117</v>
      </c>
      <c r="B313" s="415" t="s">
        <v>89</v>
      </c>
      <c r="C313" s="747" t="s">
        <v>6447</v>
      </c>
      <c r="D313" s="381" t="s">
        <v>6101</v>
      </c>
      <c r="E313" s="381">
        <v>4.0</v>
      </c>
      <c r="F313" s="382">
        <v>4.0</v>
      </c>
      <c r="G313" s="747" t="s">
        <v>117</v>
      </c>
      <c r="H313" s="778"/>
      <c r="I313" s="778"/>
      <c r="J313" s="778"/>
      <c r="K313" s="778"/>
      <c r="L313" s="778"/>
      <c r="M313" s="778"/>
      <c r="N313" s="778"/>
      <c r="O313" s="778"/>
      <c r="P313" s="778"/>
      <c r="Q313" s="778"/>
      <c r="R313" s="778"/>
      <c r="S313" s="778"/>
      <c r="T313" s="778"/>
      <c r="U313" s="778"/>
      <c r="V313" s="778"/>
      <c r="W313" s="778"/>
      <c r="X313" s="778"/>
      <c r="Y313" s="778"/>
      <c r="Z313" s="778"/>
    </row>
    <row r="314" ht="11.25" customHeight="1">
      <c r="A314" s="747" t="s">
        <v>117</v>
      </c>
      <c r="B314" s="415" t="s">
        <v>89</v>
      </c>
      <c r="C314" s="747" t="s">
        <v>6454</v>
      </c>
      <c r="D314" s="381" t="s">
        <v>6101</v>
      </c>
      <c r="E314" s="381">
        <v>9.0</v>
      </c>
      <c r="F314" s="382">
        <v>9.0</v>
      </c>
      <c r="G314" s="747" t="s">
        <v>117</v>
      </c>
      <c r="H314" s="778"/>
      <c r="I314" s="778"/>
      <c r="J314" s="778"/>
      <c r="K314" s="778"/>
      <c r="L314" s="778"/>
      <c r="M314" s="778"/>
      <c r="N314" s="778"/>
      <c r="O314" s="778"/>
      <c r="P314" s="778"/>
      <c r="Q314" s="778"/>
      <c r="R314" s="778"/>
      <c r="S314" s="778"/>
      <c r="T314" s="778"/>
      <c r="U314" s="778"/>
      <c r="V314" s="778"/>
      <c r="W314" s="778"/>
      <c r="X314" s="778"/>
      <c r="Y314" s="778"/>
      <c r="Z314" s="778"/>
    </row>
    <row r="315" ht="11.25" customHeight="1">
      <c r="A315" s="747" t="s">
        <v>117</v>
      </c>
      <c r="B315" s="415" t="s">
        <v>89</v>
      </c>
      <c r="C315" s="747" t="s">
        <v>6445</v>
      </c>
      <c r="D315" s="381" t="s">
        <v>6101</v>
      </c>
      <c r="E315" s="381">
        <v>7.0</v>
      </c>
      <c r="F315" s="382">
        <v>7.0</v>
      </c>
      <c r="G315" s="747" t="s">
        <v>117</v>
      </c>
      <c r="H315" s="778"/>
      <c r="I315" s="778"/>
      <c r="J315" s="778"/>
      <c r="K315" s="778"/>
      <c r="L315" s="778"/>
      <c r="M315" s="778"/>
      <c r="N315" s="778"/>
      <c r="O315" s="778"/>
      <c r="P315" s="778"/>
      <c r="Q315" s="778"/>
      <c r="R315" s="778"/>
      <c r="S315" s="778"/>
      <c r="T315" s="778"/>
      <c r="U315" s="778"/>
      <c r="V315" s="778"/>
      <c r="W315" s="778"/>
      <c r="X315" s="778"/>
      <c r="Y315" s="778"/>
      <c r="Z315" s="778"/>
    </row>
    <row r="316" ht="11.25" customHeight="1">
      <c r="A316" s="747" t="s">
        <v>117</v>
      </c>
      <c r="B316" s="415" t="s">
        <v>89</v>
      </c>
      <c r="C316" s="747" t="s">
        <v>6447</v>
      </c>
      <c r="D316" s="381" t="s">
        <v>6101</v>
      </c>
      <c r="E316" s="381">
        <v>3.0</v>
      </c>
      <c r="F316" s="382">
        <v>3.0</v>
      </c>
      <c r="G316" s="747" t="s">
        <v>117</v>
      </c>
      <c r="H316" s="778"/>
      <c r="I316" s="778"/>
      <c r="J316" s="778"/>
      <c r="K316" s="778"/>
      <c r="L316" s="778"/>
      <c r="M316" s="778"/>
      <c r="N316" s="778"/>
      <c r="O316" s="778"/>
      <c r="P316" s="778"/>
      <c r="Q316" s="778"/>
      <c r="R316" s="778"/>
      <c r="S316" s="778"/>
      <c r="T316" s="778"/>
      <c r="U316" s="778"/>
      <c r="V316" s="778"/>
      <c r="W316" s="778"/>
      <c r="X316" s="778"/>
      <c r="Y316" s="778"/>
      <c r="Z316" s="778"/>
    </row>
    <row r="317" ht="11.25" customHeight="1">
      <c r="A317" s="747" t="s">
        <v>5460</v>
      </c>
      <c r="B317" s="415" t="s">
        <v>52</v>
      </c>
      <c r="C317" s="747" t="s">
        <v>6156</v>
      </c>
      <c r="D317" s="381" t="s">
        <v>6059</v>
      </c>
      <c r="E317" s="381">
        <v>21.67</v>
      </c>
      <c r="F317" s="382">
        <v>21.66</v>
      </c>
      <c r="G317" s="747" t="s">
        <v>5460</v>
      </c>
      <c r="H317" s="778"/>
      <c r="I317" s="778"/>
      <c r="J317" s="778"/>
      <c r="K317" s="778"/>
      <c r="L317" s="778"/>
      <c r="M317" s="778"/>
      <c r="N317" s="778"/>
      <c r="O317" s="778"/>
      <c r="P317" s="778"/>
      <c r="Q317" s="778"/>
      <c r="R317" s="778"/>
      <c r="S317" s="778"/>
      <c r="T317" s="778"/>
      <c r="U317" s="778"/>
      <c r="V317" s="778"/>
      <c r="W317" s="778"/>
      <c r="X317" s="778"/>
      <c r="Y317" s="778"/>
      <c r="Z317" s="778"/>
    </row>
    <row r="318" ht="11.25" customHeight="1">
      <c r="A318" s="747" t="s">
        <v>5460</v>
      </c>
      <c r="B318" s="415" t="s">
        <v>52</v>
      </c>
      <c r="C318" s="747" t="s">
        <v>6455</v>
      </c>
      <c r="D318" s="381" t="s">
        <v>6059</v>
      </c>
      <c r="E318" s="381" t="s">
        <v>6456</v>
      </c>
      <c r="F318" s="382">
        <v>5.41</v>
      </c>
      <c r="G318" s="747" t="s">
        <v>5460</v>
      </c>
      <c r="H318" s="778"/>
      <c r="I318" s="778"/>
      <c r="J318" s="778"/>
      <c r="K318" s="778"/>
      <c r="L318" s="778"/>
      <c r="M318" s="778"/>
      <c r="N318" s="778"/>
      <c r="O318" s="778"/>
      <c r="P318" s="778"/>
      <c r="Q318" s="778"/>
      <c r="R318" s="778"/>
      <c r="S318" s="778"/>
      <c r="T318" s="778"/>
      <c r="U318" s="778"/>
      <c r="V318" s="778"/>
      <c r="W318" s="778"/>
      <c r="X318" s="778"/>
      <c r="Y318" s="778"/>
      <c r="Z318" s="778"/>
    </row>
    <row r="319" ht="11.25" customHeight="1">
      <c r="A319" s="747" t="s">
        <v>5460</v>
      </c>
      <c r="B319" s="415" t="s">
        <v>52</v>
      </c>
      <c r="C319" s="747" t="s">
        <v>6164</v>
      </c>
      <c r="D319" s="381" t="s">
        <v>6059</v>
      </c>
      <c r="E319" s="381" t="s">
        <v>6457</v>
      </c>
      <c r="F319" s="382">
        <v>2.1</v>
      </c>
      <c r="G319" s="747" t="s">
        <v>5460</v>
      </c>
      <c r="H319" s="778"/>
      <c r="I319" s="778"/>
      <c r="J319" s="778"/>
      <c r="K319" s="778"/>
      <c r="L319" s="778"/>
      <c r="M319" s="778"/>
      <c r="N319" s="778"/>
      <c r="O319" s="778"/>
      <c r="P319" s="778"/>
      <c r="Q319" s="778"/>
      <c r="R319" s="778"/>
      <c r="S319" s="778"/>
      <c r="T319" s="778"/>
      <c r="U319" s="778"/>
      <c r="V319" s="778"/>
      <c r="W319" s="778"/>
      <c r="X319" s="778"/>
      <c r="Y319" s="778"/>
      <c r="Z319" s="778"/>
    </row>
    <row r="320" ht="11.25" customHeight="1">
      <c r="A320" s="747"/>
      <c r="B320" s="415"/>
      <c r="C320" s="747"/>
      <c r="D320" s="381"/>
      <c r="E320" s="381"/>
      <c r="F320" s="382"/>
      <c r="G320" s="747"/>
      <c r="H320" s="778"/>
      <c r="I320" s="778"/>
      <c r="J320" s="778"/>
      <c r="K320" s="778"/>
      <c r="L320" s="778"/>
      <c r="M320" s="778"/>
      <c r="N320" s="778"/>
      <c r="O320" s="778"/>
      <c r="P320" s="778"/>
      <c r="Q320" s="778"/>
      <c r="R320" s="778"/>
      <c r="S320" s="778"/>
      <c r="T320" s="778"/>
      <c r="U320" s="778"/>
      <c r="V320" s="778"/>
      <c r="W320" s="778"/>
      <c r="X320" s="778"/>
      <c r="Y320" s="778"/>
      <c r="Z320" s="778"/>
    </row>
    <row r="321" ht="11.25" customHeight="1">
      <c r="A321" s="747"/>
      <c r="B321" s="415"/>
      <c r="C321" s="747"/>
      <c r="D321" s="381"/>
      <c r="E321" s="381"/>
      <c r="F321" s="382"/>
      <c r="G321" s="747"/>
      <c r="H321" s="778"/>
      <c r="I321" s="778"/>
      <c r="J321" s="778"/>
      <c r="K321" s="778"/>
      <c r="L321" s="778"/>
      <c r="M321" s="778"/>
      <c r="N321" s="778"/>
      <c r="O321" s="778"/>
      <c r="P321" s="778"/>
      <c r="Q321" s="778"/>
      <c r="R321" s="778"/>
      <c r="S321" s="778"/>
      <c r="T321" s="778"/>
      <c r="U321" s="778"/>
      <c r="V321" s="778"/>
      <c r="W321" s="778"/>
      <c r="X321" s="778"/>
      <c r="Y321" s="778"/>
      <c r="Z321" s="778"/>
    </row>
    <row r="322" ht="11.25" customHeight="1">
      <c r="A322" s="747"/>
      <c r="B322" s="415"/>
      <c r="C322" s="747"/>
      <c r="D322" s="381"/>
      <c r="E322" s="381"/>
      <c r="F322" s="382"/>
      <c r="G322" s="747"/>
      <c r="H322" s="778"/>
      <c r="I322" s="778"/>
      <c r="J322" s="778"/>
      <c r="K322" s="778"/>
      <c r="L322" s="778"/>
      <c r="M322" s="778"/>
      <c r="N322" s="778"/>
      <c r="O322" s="778"/>
      <c r="P322" s="778"/>
      <c r="Q322" s="778"/>
      <c r="R322" s="778"/>
      <c r="S322" s="778"/>
      <c r="T322" s="778"/>
      <c r="U322" s="778"/>
      <c r="V322" s="778"/>
      <c r="W322" s="778"/>
      <c r="X322" s="778"/>
      <c r="Y322" s="778"/>
      <c r="Z322" s="778"/>
    </row>
    <row r="323" ht="11.25" customHeight="1">
      <c r="A323" s="747"/>
      <c r="B323" s="415"/>
      <c r="C323" s="747"/>
      <c r="D323" s="381"/>
      <c r="E323" s="381"/>
      <c r="F323" s="382"/>
      <c r="G323" s="747"/>
      <c r="H323" s="778"/>
      <c r="I323" s="778"/>
      <c r="J323" s="778"/>
      <c r="K323" s="778"/>
      <c r="L323" s="778"/>
      <c r="M323" s="778"/>
      <c r="N323" s="778"/>
      <c r="O323" s="778"/>
      <c r="P323" s="778"/>
      <c r="Q323" s="778"/>
      <c r="R323" s="778"/>
      <c r="S323" s="778"/>
      <c r="T323" s="778"/>
      <c r="U323" s="778"/>
      <c r="V323" s="778"/>
      <c r="W323" s="778"/>
      <c r="X323" s="778"/>
      <c r="Y323" s="778"/>
      <c r="Z323" s="778"/>
    </row>
    <row r="324" ht="11.25" customHeight="1">
      <c r="A324" s="161"/>
      <c r="B324" s="710"/>
      <c r="C324" s="710"/>
      <c r="D324" s="809"/>
      <c r="E324" s="711"/>
      <c r="F324" s="711">
        <f>SUM(F16:F323)</f>
        <v>9464.1</v>
      </c>
      <c r="G324" s="778"/>
      <c r="H324" s="778"/>
      <c r="I324" s="778"/>
      <c r="J324" s="778"/>
      <c r="K324" s="778"/>
      <c r="L324" s="778"/>
      <c r="M324" s="778"/>
      <c r="N324" s="778"/>
      <c r="O324" s="778"/>
      <c r="P324" s="778"/>
      <c r="Q324" s="778"/>
      <c r="R324" s="778"/>
      <c r="S324" s="778"/>
      <c r="T324" s="778"/>
      <c r="U324" s="778"/>
      <c r="V324" s="778"/>
      <c r="W324" s="778"/>
      <c r="X324" s="778"/>
      <c r="Y324" s="778"/>
      <c r="Z324" s="778"/>
    </row>
    <row r="325" ht="11.25" customHeight="1">
      <c r="A325" s="155"/>
      <c r="B325" s="155"/>
      <c r="C325" s="156"/>
      <c r="D325" s="156"/>
      <c r="E325" s="156"/>
      <c r="F325" s="156"/>
      <c r="G325" s="1"/>
      <c r="H325" s="1"/>
      <c r="I325" s="778"/>
      <c r="J325" s="778"/>
      <c r="K325" s="778"/>
      <c r="L325" s="778"/>
      <c r="M325" s="778"/>
      <c r="N325" s="778"/>
      <c r="O325" s="778"/>
      <c r="P325" s="778"/>
      <c r="Q325" s="778"/>
      <c r="R325" s="778"/>
      <c r="S325" s="778"/>
      <c r="T325" s="778"/>
      <c r="U325" s="778"/>
      <c r="V325" s="778"/>
      <c r="W325" s="778"/>
      <c r="X325" s="778"/>
      <c r="Y325" s="778"/>
      <c r="Z325" s="778"/>
    </row>
    <row r="326" ht="11.25" customHeight="1">
      <c r="A326" s="810" t="s">
        <v>742</v>
      </c>
      <c r="B326" s="154"/>
      <c r="C326" s="154"/>
      <c r="D326" s="154"/>
      <c r="E326" s="154"/>
      <c r="F326" s="154"/>
      <c r="G326" s="154"/>
      <c r="H326" s="154"/>
      <c r="I326" s="155"/>
      <c r="J326" s="155"/>
      <c r="K326" s="155"/>
      <c r="L326" s="155"/>
      <c r="M326" s="155"/>
      <c r="N326" s="155"/>
      <c r="O326" s="155"/>
      <c r="P326" s="155"/>
      <c r="Q326" s="155"/>
      <c r="R326" s="155"/>
      <c r="S326" s="155"/>
      <c r="T326" s="155"/>
      <c r="U326" s="155"/>
      <c r="V326" s="778"/>
      <c r="W326" s="778"/>
      <c r="X326" s="778"/>
      <c r="Y326" s="778"/>
      <c r="Z326" s="778"/>
    </row>
    <row r="327" ht="15.75" customHeight="1">
      <c r="A327" s="155"/>
      <c r="B327" s="155"/>
      <c r="C327" s="156"/>
      <c r="D327" s="156"/>
      <c r="E327" s="156"/>
      <c r="F327" s="1"/>
      <c r="G327" s="1"/>
      <c r="H327" s="1"/>
    </row>
    <row r="328" ht="15.75" customHeight="1">
      <c r="A328" s="155"/>
      <c r="B328" s="155"/>
      <c r="C328" s="156"/>
      <c r="D328" s="156"/>
      <c r="E328" s="156"/>
      <c r="F328" s="156"/>
      <c r="G328" s="1"/>
      <c r="H328" s="1"/>
    </row>
    <row r="329" ht="15.75" customHeight="1">
      <c r="A329" s="155"/>
      <c r="B329" s="155"/>
      <c r="C329" s="156"/>
      <c r="D329" s="156"/>
      <c r="E329" s="156"/>
      <c r="F329" s="1"/>
      <c r="G329" s="1"/>
      <c r="H329" s="1"/>
    </row>
    <row r="330" ht="15.75" customHeight="1">
      <c r="A330" s="155"/>
      <c r="B330" s="155"/>
      <c r="C330" s="156"/>
      <c r="D330" s="156"/>
      <c r="E330" s="156"/>
      <c r="F330" s="156"/>
      <c r="G330" s="1"/>
      <c r="H330" s="1"/>
    </row>
    <row r="331" ht="15.75" customHeight="1">
      <c r="A331" s="155"/>
      <c r="B331" s="155"/>
      <c r="C331" s="156"/>
      <c r="D331" s="156"/>
      <c r="E331" s="156"/>
      <c r="F331" s="156"/>
      <c r="G331" s="1"/>
      <c r="H331" s="1"/>
    </row>
    <row r="332" ht="15.75" customHeight="1">
      <c r="A332" s="155"/>
      <c r="B332" s="155"/>
      <c r="C332" s="156"/>
      <c r="D332" s="156"/>
      <c r="E332" s="156"/>
      <c r="F332" s="156"/>
      <c r="G332" s="1"/>
      <c r="H332" s="1"/>
    </row>
    <row r="333" ht="15.75" customHeight="1">
      <c r="A333" s="155"/>
      <c r="B333" s="155"/>
      <c r="C333" s="156"/>
      <c r="D333" s="156"/>
      <c r="E333" s="156"/>
      <c r="F333" s="156"/>
      <c r="G333" s="1"/>
      <c r="H333" s="1"/>
    </row>
    <row r="334" ht="15.75" customHeight="1">
      <c r="A334" s="155"/>
      <c r="B334" s="155"/>
      <c r="C334" s="156"/>
      <c r="D334" s="156"/>
      <c r="E334" s="156"/>
      <c r="F334" s="156"/>
      <c r="G334" s="1"/>
      <c r="H334" s="1"/>
    </row>
    <row r="335" ht="15.75" customHeight="1">
      <c r="A335" s="155"/>
      <c r="B335" s="155"/>
      <c r="C335" s="156"/>
      <c r="D335" s="156"/>
      <c r="E335" s="156"/>
      <c r="F335" s="156"/>
      <c r="G335" s="1"/>
      <c r="H335" s="1"/>
    </row>
    <row r="336" ht="15.75" customHeight="1">
      <c r="A336" s="155"/>
      <c r="B336" s="155"/>
      <c r="C336" s="156"/>
      <c r="D336" s="156"/>
      <c r="E336" s="156"/>
      <c r="F336" s="156"/>
      <c r="G336" s="1"/>
      <c r="H336" s="1"/>
    </row>
    <row r="337" ht="15.75" customHeight="1">
      <c r="A337" s="155"/>
      <c r="B337" s="155"/>
      <c r="C337" s="156"/>
      <c r="D337" s="156"/>
      <c r="E337" s="156"/>
      <c r="F337" s="156"/>
      <c r="G337" s="1"/>
      <c r="H337" s="1"/>
    </row>
    <row r="338" ht="15.75" customHeight="1">
      <c r="A338" s="155"/>
      <c r="B338" s="155"/>
      <c r="C338" s="156"/>
      <c r="D338" s="156"/>
      <c r="E338" s="156"/>
      <c r="F338" s="156"/>
      <c r="G338" s="1"/>
      <c r="H338" s="1"/>
    </row>
    <row r="339" ht="15.75" customHeight="1">
      <c r="A339" s="155"/>
      <c r="B339" s="155"/>
      <c r="C339" s="156"/>
      <c r="D339" s="156"/>
      <c r="E339" s="156"/>
      <c r="F339" s="156"/>
      <c r="G339" s="1"/>
      <c r="H339" s="1"/>
    </row>
    <row r="340" ht="15.75" customHeight="1">
      <c r="A340" s="155"/>
      <c r="B340" s="155"/>
      <c r="C340" s="156"/>
      <c r="D340" s="156"/>
      <c r="E340" s="156"/>
      <c r="F340" s="156"/>
      <c r="G340" s="1"/>
      <c r="H340" s="1"/>
    </row>
    <row r="341" ht="15.75" customHeight="1">
      <c r="A341" s="155"/>
      <c r="B341" s="155"/>
      <c r="C341" s="156"/>
      <c r="D341" s="156"/>
      <c r="E341" s="156"/>
      <c r="F341" s="156"/>
      <c r="G341" s="1"/>
      <c r="H341" s="1"/>
    </row>
    <row r="342" ht="15.75" customHeight="1">
      <c r="A342" s="155"/>
      <c r="B342" s="155"/>
      <c r="C342" s="156"/>
      <c r="D342" s="156"/>
      <c r="E342" s="156"/>
      <c r="F342" s="156"/>
      <c r="G342" s="1"/>
      <c r="H342" s="1"/>
    </row>
    <row r="343" ht="15.75" customHeight="1">
      <c r="A343" s="155"/>
      <c r="B343" s="155"/>
      <c r="C343" s="156"/>
      <c r="D343" s="156"/>
      <c r="E343" s="156"/>
      <c r="F343" s="156"/>
      <c r="G343" s="1"/>
      <c r="H343" s="1"/>
    </row>
    <row r="344" ht="15.75" customHeight="1">
      <c r="A344" s="155"/>
      <c r="B344" s="155"/>
      <c r="C344" s="156"/>
      <c r="D344" s="156"/>
      <c r="E344" s="156"/>
      <c r="F344" s="156"/>
      <c r="G344" s="1"/>
      <c r="H344" s="1"/>
    </row>
    <row r="345" ht="15.75" customHeight="1">
      <c r="A345" s="155"/>
      <c r="B345" s="155"/>
      <c r="C345" s="156"/>
      <c r="D345" s="156"/>
      <c r="E345" s="156"/>
      <c r="F345" s="156"/>
      <c r="G345" s="1"/>
      <c r="H345" s="1"/>
    </row>
    <row r="346" ht="15.75" customHeight="1">
      <c r="A346" s="155"/>
      <c r="B346" s="155"/>
      <c r="C346" s="156"/>
      <c r="D346" s="156"/>
      <c r="E346" s="156"/>
      <c r="F346" s="156"/>
      <c r="G346" s="1"/>
      <c r="H346" s="1"/>
    </row>
    <row r="347" ht="15.75" customHeight="1">
      <c r="A347" s="155"/>
      <c r="B347" s="155"/>
      <c r="C347" s="156"/>
      <c r="D347" s="156"/>
      <c r="E347" s="156"/>
      <c r="F347" s="156"/>
      <c r="G347" s="1"/>
      <c r="H347" s="1"/>
    </row>
    <row r="348" ht="15.75" customHeight="1">
      <c r="A348" s="155"/>
      <c r="B348" s="155"/>
      <c r="C348" s="156"/>
      <c r="D348" s="156"/>
      <c r="E348" s="156"/>
      <c r="F348" s="156"/>
      <c r="G348" s="1"/>
      <c r="H348" s="1"/>
    </row>
    <row r="349" ht="15.75" customHeight="1">
      <c r="A349" s="155"/>
      <c r="B349" s="155"/>
      <c r="C349" s="156"/>
      <c r="D349" s="156"/>
      <c r="E349" s="156"/>
      <c r="F349" s="156"/>
      <c r="G349" s="1"/>
      <c r="H349" s="1"/>
    </row>
    <row r="350" ht="15.75" customHeight="1">
      <c r="A350" s="155"/>
      <c r="B350" s="155"/>
      <c r="C350" s="156"/>
      <c r="D350" s="156"/>
      <c r="E350" s="156"/>
      <c r="F350" s="156"/>
      <c r="G350" s="1"/>
      <c r="H350" s="1"/>
    </row>
    <row r="351" ht="15.75" customHeight="1">
      <c r="A351" s="155"/>
      <c r="B351" s="155"/>
      <c r="C351" s="156"/>
      <c r="D351" s="156"/>
      <c r="E351" s="156"/>
      <c r="F351" s="156"/>
      <c r="G351" s="1"/>
      <c r="H351" s="1"/>
    </row>
    <row r="352" ht="15.75" customHeight="1">
      <c r="A352" s="155"/>
      <c r="B352" s="155"/>
      <c r="C352" s="156"/>
      <c r="D352" s="156"/>
      <c r="E352" s="156"/>
      <c r="F352" s="156"/>
      <c r="G352" s="1"/>
      <c r="H352" s="1"/>
    </row>
    <row r="353" ht="15.75" customHeight="1">
      <c r="A353" s="155"/>
      <c r="B353" s="155"/>
      <c r="C353" s="156"/>
      <c r="D353" s="156"/>
      <c r="E353" s="156"/>
      <c r="F353" s="156"/>
      <c r="G353" s="1"/>
      <c r="H353" s="1"/>
    </row>
    <row r="354" ht="15.75" customHeight="1">
      <c r="A354" s="155"/>
      <c r="B354" s="155"/>
      <c r="C354" s="156"/>
      <c r="D354" s="156"/>
      <c r="E354" s="156"/>
      <c r="F354" s="156"/>
      <c r="G354" s="1"/>
      <c r="H354" s="1"/>
    </row>
    <row r="355" ht="15.75" customHeight="1">
      <c r="A355" s="155"/>
      <c r="B355" s="155"/>
      <c r="C355" s="156"/>
      <c r="D355" s="156"/>
      <c r="E355" s="156"/>
      <c r="F355" s="156"/>
      <c r="G355" s="1"/>
      <c r="H355" s="1"/>
    </row>
    <row r="356" ht="15.75" customHeight="1">
      <c r="A356" s="155"/>
      <c r="B356" s="155"/>
      <c r="C356" s="156"/>
      <c r="D356" s="156"/>
      <c r="E356" s="156"/>
      <c r="F356" s="156"/>
      <c r="G356" s="1"/>
      <c r="H356" s="1"/>
    </row>
    <row r="357" ht="15.75" customHeight="1">
      <c r="A357" s="155"/>
      <c r="B357" s="155"/>
      <c r="C357" s="156"/>
      <c r="D357" s="156"/>
      <c r="E357" s="156"/>
      <c r="F357" s="156"/>
      <c r="G357" s="1"/>
      <c r="H357" s="1"/>
    </row>
    <row r="358" ht="15.75" customHeight="1">
      <c r="A358" s="155"/>
      <c r="B358" s="155"/>
      <c r="C358" s="156"/>
      <c r="D358" s="156"/>
      <c r="E358" s="156"/>
      <c r="F358" s="156"/>
      <c r="G358" s="1"/>
      <c r="H358" s="1"/>
    </row>
    <row r="359" ht="15.75" customHeight="1">
      <c r="A359" s="155"/>
      <c r="B359" s="155"/>
      <c r="C359" s="156"/>
      <c r="D359" s="156"/>
      <c r="E359" s="156"/>
      <c r="F359" s="156"/>
      <c r="G359" s="1"/>
      <c r="H359" s="1"/>
    </row>
    <row r="360" ht="15.75" customHeight="1">
      <c r="A360" s="155"/>
      <c r="B360" s="155"/>
      <c r="C360" s="156"/>
      <c r="D360" s="156"/>
      <c r="E360" s="156"/>
      <c r="F360" s="156"/>
      <c r="G360" s="1"/>
      <c r="H360" s="1"/>
    </row>
    <row r="361" ht="15.75" customHeight="1">
      <c r="A361" s="155"/>
      <c r="B361" s="155"/>
      <c r="C361" s="156"/>
      <c r="D361" s="156"/>
      <c r="E361" s="156"/>
      <c r="F361" s="156"/>
      <c r="G361" s="1"/>
      <c r="H361" s="1"/>
    </row>
    <row r="362" ht="15.75" customHeight="1">
      <c r="A362" s="155"/>
      <c r="B362" s="155"/>
      <c r="C362" s="156"/>
      <c r="D362" s="156"/>
      <c r="E362" s="156"/>
      <c r="F362" s="156"/>
      <c r="G362" s="1"/>
      <c r="H362" s="1"/>
    </row>
    <row r="363" ht="15.75" customHeight="1">
      <c r="A363" s="155"/>
      <c r="B363" s="155"/>
      <c r="C363" s="156"/>
      <c r="D363" s="156"/>
      <c r="E363" s="156"/>
      <c r="F363" s="156"/>
      <c r="G363" s="1"/>
      <c r="H363" s="1"/>
    </row>
    <row r="364" ht="15.75" customHeight="1">
      <c r="A364" s="155"/>
      <c r="B364" s="155"/>
      <c r="C364" s="156"/>
      <c r="D364" s="156"/>
      <c r="E364" s="156"/>
      <c r="F364" s="156"/>
      <c r="G364" s="1"/>
      <c r="H364" s="1"/>
    </row>
    <row r="365" ht="15.75" customHeight="1">
      <c r="A365" s="155"/>
      <c r="B365" s="155"/>
      <c r="C365" s="156"/>
      <c r="D365" s="156"/>
      <c r="E365" s="156"/>
      <c r="F365" s="156"/>
      <c r="G365" s="1"/>
      <c r="H365" s="1"/>
    </row>
    <row r="366" ht="15.75" customHeight="1">
      <c r="A366" s="155"/>
      <c r="B366" s="155"/>
      <c r="C366" s="156"/>
      <c r="D366" s="156"/>
      <c r="E366" s="156"/>
      <c r="F366" s="156"/>
      <c r="G366" s="1"/>
      <c r="H366" s="1"/>
    </row>
    <row r="367" ht="15.75" customHeight="1">
      <c r="A367" s="155"/>
      <c r="B367" s="155"/>
      <c r="C367" s="156"/>
      <c r="D367" s="156"/>
      <c r="E367" s="156"/>
      <c r="F367" s="156"/>
      <c r="G367" s="1"/>
      <c r="H367" s="1"/>
    </row>
    <row r="368" ht="15.75" customHeight="1">
      <c r="A368" s="155"/>
      <c r="B368" s="155"/>
      <c r="C368" s="156"/>
      <c r="D368" s="156"/>
      <c r="E368" s="156"/>
      <c r="F368" s="156"/>
      <c r="G368" s="1"/>
      <c r="H368" s="1"/>
    </row>
    <row r="369" ht="15.75" customHeight="1">
      <c r="A369" s="155"/>
      <c r="B369" s="155"/>
      <c r="C369" s="156"/>
      <c r="D369" s="156"/>
      <c r="E369" s="156"/>
      <c r="F369" s="156"/>
      <c r="G369" s="1"/>
      <c r="H369" s="1"/>
    </row>
    <row r="370" ht="15.75" customHeight="1">
      <c r="A370" s="155"/>
      <c r="B370" s="155"/>
      <c r="C370" s="156"/>
      <c r="D370" s="156"/>
      <c r="E370" s="156"/>
      <c r="F370" s="156"/>
      <c r="G370" s="1"/>
      <c r="H370" s="1"/>
    </row>
    <row r="371" ht="15.75" customHeight="1">
      <c r="A371" s="155"/>
      <c r="B371" s="155"/>
      <c r="C371" s="156"/>
      <c r="D371" s="156"/>
      <c r="E371" s="156"/>
      <c r="F371" s="156"/>
      <c r="G371" s="1"/>
      <c r="H371" s="1"/>
    </row>
    <row r="372" ht="15.75" customHeight="1">
      <c r="A372" s="155"/>
      <c r="B372" s="155"/>
      <c r="C372" s="156"/>
      <c r="D372" s="156"/>
      <c r="E372" s="156"/>
      <c r="F372" s="156"/>
      <c r="G372" s="1"/>
      <c r="H372" s="1"/>
    </row>
    <row r="373" ht="15.75" customHeight="1">
      <c r="A373" s="155"/>
      <c r="B373" s="155"/>
      <c r="C373" s="156"/>
      <c r="D373" s="156"/>
      <c r="E373" s="156"/>
      <c r="F373" s="156"/>
      <c r="G373" s="1"/>
      <c r="H373" s="1"/>
    </row>
    <row r="374" ht="15.75" customHeight="1">
      <c r="A374" s="155"/>
      <c r="B374" s="155"/>
      <c r="C374" s="156"/>
      <c r="D374" s="156"/>
      <c r="E374" s="156"/>
      <c r="F374" s="156"/>
      <c r="G374" s="1"/>
      <c r="H374" s="1"/>
    </row>
    <row r="375" ht="15.75" customHeight="1">
      <c r="A375" s="155"/>
      <c r="B375" s="155"/>
      <c r="C375" s="156"/>
      <c r="D375" s="156"/>
      <c r="E375" s="156"/>
      <c r="F375" s="156"/>
      <c r="G375" s="1"/>
      <c r="H375" s="1"/>
    </row>
    <row r="376" ht="15.75" customHeight="1">
      <c r="A376" s="155"/>
      <c r="B376" s="155"/>
      <c r="C376" s="156"/>
      <c r="D376" s="156"/>
      <c r="E376" s="156"/>
      <c r="F376" s="156"/>
      <c r="G376" s="1"/>
      <c r="H376" s="1"/>
    </row>
    <row r="377" ht="15.75" customHeight="1">
      <c r="A377" s="155"/>
      <c r="B377" s="155"/>
      <c r="C377" s="156"/>
      <c r="D377" s="156"/>
      <c r="E377" s="156"/>
      <c r="F377" s="156"/>
      <c r="G377" s="1"/>
      <c r="H377" s="1"/>
    </row>
    <row r="378" ht="15.75" customHeight="1">
      <c r="A378" s="155"/>
      <c r="B378" s="155"/>
      <c r="C378" s="156"/>
      <c r="D378" s="156"/>
      <c r="E378" s="156"/>
      <c r="F378" s="156"/>
      <c r="G378" s="1"/>
      <c r="H378" s="1"/>
    </row>
    <row r="379" ht="15.75" customHeight="1">
      <c r="A379" s="155"/>
      <c r="B379" s="155"/>
      <c r="C379" s="156"/>
      <c r="D379" s="156"/>
      <c r="E379" s="156"/>
      <c r="F379" s="156"/>
      <c r="G379" s="1"/>
      <c r="H379" s="1"/>
    </row>
    <row r="380" ht="15.75" customHeight="1">
      <c r="A380" s="155"/>
      <c r="B380" s="155"/>
      <c r="C380" s="156"/>
      <c r="D380" s="156"/>
      <c r="E380" s="156"/>
      <c r="F380" s="156"/>
      <c r="G380" s="1"/>
      <c r="H380" s="1"/>
    </row>
    <row r="381" ht="15.75" customHeight="1">
      <c r="A381" s="155"/>
      <c r="B381" s="155"/>
      <c r="C381" s="156"/>
      <c r="D381" s="156"/>
      <c r="E381" s="156"/>
      <c r="F381" s="156"/>
      <c r="G381" s="1"/>
      <c r="H381" s="1"/>
    </row>
    <row r="382" ht="15.75" customHeight="1">
      <c r="A382" s="155"/>
      <c r="B382" s="155"/>
      <c r="C382" s="156"/>
      <c r="D382" s="156"/>
      <c r="E382" s="156"/>
      <c r="F382" s="156"/>
      <c r="G382" s="1"/>
      <c r="H382" s="1"/>
    </row>
    <row r="383" ht="15.75" customHeight="1">
      <c r="A383" s="155"/>
      <c r="B383" s="155"/>
      <c r="C383" s="156"/>
      <c r="D383" s="156"/>
      <c r="E383" s="156"/>
      <c r="F383" s="156"/>
      <c r="G383" s="1"/>
      <c r="H383" s="1"/>
    </row>
    <row r="384" ht="15.75" customHeight="1">
      <c r="A384" s="155"/>
      <c r="B384" s="155"/>
      <c r="C384" s="156"/>
      <c r="D384" s="156"/>
      <c r="E384" s="156"/>
      <c r="F384" s="156"/>
      <c r="G384" s="1"/>
      <c r="H384" s="1"/>
    </row>
    <row r="385" ht="15.75" customHeight="1">
      <c r="A385" s="155"/>
      <c r="B385" s="155"/>
      <c r="C385" s="156"/>
      <c r="D385" s="156"/>
      <c r="E385" s="156"/>
      <c r="F385" s="156"/>
      <c r="G385" s="1"/>
      <c r="H385" s="1"/>
    </row>
    <row r="386" ht="15.75" customHeight="1">
      <c r="A386" s="155"/>
      <c r="B386" s="155"/>
      <c r="C386" s="156"/>
      <c r="D386" s="156"/>
      <c r="E386" s="156"/>
      <c r="F386" s="156"/>
      <c r="G386" s="1"/>
      <c r="H386" s="1"/>
    </row>
    <row r="387" ht="15.75" customHeight="1">
      <c r="A387" s="155"/>
      <c r="B387" s="155"/>
      <c r="C387" s="156"/>
      <c r="D387" s="156"/>
      <c r="E387" s="156"/>
      <c r="F387" s="156"/>
      <c r="G387" s="1"/>
      <c r="H387" s="1"/>
    </row>
    <row r="388" ht="15.75" customHeight="1">
      <c r="A388" s="155"/>
      <c r="B388" s="155"/>
      <c r="C388" s="156"/>
      <c r="D388" s="156"/>
      <c r="E388" s="156"/>
      <c r="F388" s="156"/>
      <c r="G388" s="1"/>
      <c r="H388" s="1"/>
    </row>
    <row r="389" ht="15.75" customHeight="1">
      <c r="A389" s="155"/>
      <c r="B389" s="155"/>
      <c r="C389" s="156"/>
      <c r="D389" s="156"/>
      <c r="E389" s="156"/>
      <c r="F389" s="156"/>
      <c r="G389" s="1"/>
      <c r="H389" s="1"/>
    </row>
    <row r="390" ht="15.75" customHeight="1">
      <c r="A390" s="155"/>
      <c r="B390" s="155"/>
      <c r="C390" s="156"/>
      <c r="D390" s="156"/>
      <c r="E390" s="156"/>
      <c r="F390" s="156"/>
      <c r="G390" s="1"/>
      <c r="H390" s="1"/>
    </row>
    <row r="391" ht="15.75" customHeight="1">
      <c r="A391" s="155"/>
      <c r="B391" s="155"/>
      <c r="C391" s="156"/>
      <c r="D391" s="156"/>
      <c r="E391" s="156"/>
      <c r="F391" s="156"/>
      <c r="G391" s="1"/>
      <c r="H391" s="1"/>
    </row>
    <row r="392" ht="15.75" customHeight="1">
      <c r="A392" s="155"/>
      <c r="B392" s="155"/>
      <c r="C392" s="156"/>
      <c r="D392" s="156"/>
      <c r="E392" s="156"/>
      <c r="F392" s="156"/>
      <c r="G392" s="1"/>
      <c r="H392" s="1"/>
    </row>
    <row r="393" ht="15.75" customHeight="1">
      <c r="A393" s="155"/>
      <c r="B393" s="155"/>
      <c r="C393" s="156"/>
      <c r="D393" s="156"/>
      <c r="E393" s="156"/>
      <c r="F393" s="156"/>
      <c r="G393" s="1"/>
      <c r="H393" s="1"/>
    </row>
    <row r="394" ht="15.75" customHeight="1">
      <c r="A394" s="155"/>
      <c r="B394" s="155"/>
      <c r="C394" s="156"/>
      <c r="D394" s="156"/>
      <c r="E394" s="156"/>
      <c r="F394" s="156"/>
      <c r="G394" s="1"/>
      <c r="H394" s="1"/>
    </row>
    <row r="395" ht="15.75" customHeight="1">
      <c r="A395" s="155"/>
      <c r="B395" s="155"/>
      <c r="C395" s="156"/>
      <c r="D395" s="156"/>
      <c r="E395" s="156"/>
      <c r="F395" s="156"/>
      <c r="G395" s="1"/>
      <c r="H395" s="1"/>
    </row>
    <row r="396" ht="15.75" customHeight="1">
      <c r="A396" s="155"/>
      <c r="B396" s="155"/>
      <c r="C396" s="156"/>
      <c r="D396" s="156"/>
      <c r="E396" s="156"/>
      <c r="F396" s="156"/>
      <c r="G396" s="1"/>
      <c r="H396" s="1"/>
    </row>
    <row r="397" ht="15.75" customHeight="1">
      <c r="A397" s="155"/>
      <c r="B397" s="155"/>
      <c r="C397" s="156"/>
      <c r="D397" s="156"/>
      <c r="E397" s="156"/>
      <c r="F397" s="156"/>
      <c r="G397" s="1"/>
      <c r="H397" s="1"/>
    </row>
    <row r="398" ht="15.75" customHeight="1">
      <c r="A398" s="155"/>
      <c r="B398" s="155"/>
      <c r="C398" s="156"/>
      <c r="D398" s="156"/>
      <c r="E398" s="156"/>
      <c r="F398" s="156"/>
      <c r="G398" s="1"/>
      <c r="H398" s="1"/>
    </row>
    <row r="399" ht="15.75" customHeight="1">
      <c r="A399" s="155"/>
      <c r="B399" s="155"/>
      <c r="C399" s="156"/>
      <c r="D399" s="156"/>
      <c r="E399" s="156"/>
      <c r="F399" s="156"/>
      <c r="G399" s="1"/>
      <c r="H399" s="1"/>
    </row>
    <row r="400" ht="15.75" customHeight="1">
      <c r="A400" s="155"/>
      <c r="B400" s="155"/>
      <c r="C400" s="156"/>
      <c r="D400" s="156"/>
      <c r="E400" s="156"/>
      <c r="F400" s="156"/>
      <c r="G400" s="1"/>
      <c r="H400" s="1"/>
    </row>
    <row r="401" ht="15.75" customHeight="1">
      <c r="A401" s="155"/>
      <c r="B401" s="155"/>
      <c r="C401" s="156"/>
      <c r="D401" s="156"/>
      <c r="E401" s="156"/>
      <c r="F401" s="156"/>
      <c r="G401" s="1"/>
      <c r="H401" s="1"/>
    </row>
    <row r="402" ht="15.75" customHeight="1">
      <c r="A402" s="155"/>
      <c r="B402" s="155"/>
      <c r="C402" s="156"/>
      <c r="D402" s="156"/>
      <c r="E402" s="156"/>
      <c r="F402" s="156"/>
      <c r="G402" s="1"/>
      <c r="H402" s="1"/>
    </row>
    <row r="403" ht="15.75" customHeight="1">
      <c r="A403" s="155"/>
      <c r="B403" s="155"/>
      <c r="C403" s="156"/>
      <c r="D403" s="156"/>
      <c r="E403" s="156"/>
      <c r="F403" s="156"/>
      <c r="G403" s="1"/>
      <c r="H403" s="1"/>
    </row>
    <row r="404" ht="15.75" customHeight="1">
      <c r="A404" s="155"/>
      <c r="B404" s="155"/>
      <c r="C404" s="156"/>
      <c r="D404" s="156"/>
      <c r="E404" s="156"/>
      <c r="F404" s="156"/>
      <c r="G404" s="1"/>
      <c r="H404" s="1"/>
    </row>
    <row r="405" ht="15.75" customHeight="1">
      <c r="A405" s="155"/>
      <c r="B405" s="155"/>
      <c r="C405" s="156"/>
      <c r="D405" s="156"/>
      <c r="E405" s="156"/>
      <c r="F405" s="156"/>
      <c r="G405" s="1"/>
      <c r="H405" s="1"/>
    </row>
    <row r="406" ht="15.75" customHeight="1">
      <c r="A406" s="155"/>
      <c r="B406" s="155"/>
      <c r="C406" s="156"/>
      <c r="D406" s="156"/>
      <c r="E406" s="156"/>
      <c r="F406" s="156"/>
      <c r="G406" s="1"/>
      <c r="H406" s="1"/>
    </row>
    <row r="407" ht="15.75" customHeight="1">
      <c r="A407" s="155"/>
      <c r="B407" s="155"/>
      <c r="C407" s="156"/>
      <c r="D407" s="156"/>
      <c r="E407" s="156"/>
      <c r="F407" s="156"/>
      <c r="G407" s="1"/>
      <c r="H407" s="1"/>
    </row>
    <row r="408" ht="15.75" customHeight="1">
      <c r="A408" s="155"/>
      <c r="B408" s="155"/>
      <c r="C408" s="156"/>
      <c r="D408" s="156"/>
      <c r="E408" s="156"/>
      <c r="F408" s="156"/>
      <c r="G408" s="1"/>
      <c r="H408" s="1"/>
    </row>
    <row r="409" ht="15.75" customHeight="1">
      <c r="A409" s="155"/>
      <c r="B409" s="155"/>
      <c r="C409" s="156"/>
      <c r="D409" s="156"/>
      <c r="E409" s="156"/>
      <c r="F409" s="156"/>
      <c r="G409" s="1"/>
      <c r="H409" s="1"/>
    </row>
    <row r="410" ht="15.75" customHeight="1">
      <c r="A410" s="155"/>
      <c r="B410" s="155"/>
      <c r="C410" s="156"/>
      <c r="D410" s="156"/>
      <c r="E410" s="156"/>
      <c r="F410" s="156"/>
      <c r="G410" s="1"/>
      <c r="H410" s="1"/>
    </row>
    <row r="411" ht="15.75" customHeight="1">
      <c r="A411" s="155"/>
      <c r="B411" s="155"/>
      <c r="C411" s="156"/>
      <c r="D411" s="156"/>
      <c r="E411" s="156"/>
      <c r="F411" s="156"/>
      <c r="G411" s="1"/>
      <c r="H411" s="1"/>
    </row>
    <row r="412" ht="15.75" customHeight="1">
      <c r="A412" s="155"/>
      <c r="B412" s="155"/>
      <c r="C412" s="156"/>
      <c r="D412" s="156"/>
      <c r="E412" s="156"/>
      <c r="F412" s="156"/>
      <c r="G412" s="1"/>
      <c r="H412" s="1"/>
    </row>
    <row r="413" ht="15.75" customHeight="1">
      <c r="A413" s="155"/>
      <c r="B413" s="155"/>
      <c r="C413" s="156"/>
      <c r="D413" s="156"/>
      <c r="E413" s="156"/>
      <c r="F413" s="156"/>
      <c r="G413" s="1"/>
      <c r="H413" s="1"/>
    </row>
    <row r="414" ht="15.75" customHeight="1">
      <c r="A414" s="155"/>
      <c r="B414" s="155"/>
      <c r="C414" s="156"/>
      <c r="D414" s="156"/>
      <c r="E414" s="156"/>
      <c r="F414" s="156"/>
      <c r="G414" s="1"/>
      <c r="H414" s="1"/>
    </row>
    <row r="415" ht="15.75" customHeight="1">
      <c r="A415" s="155"/>
      <c r="B415" s="155"/>
      <c r="C415" s="156"/>
      <c r="D415" s="156"/>
      <c r="E415" s="156"/>
      <c r="F415" s="156"/>
      <c r="G415" s="1"/>
      <c r="H415" s="1"/>
    </row>
    <row r="416" ht="15.75" customHeight="1">
      <c r="A416" s="155"/>
      <c r="B416" s="155"/>
      <c r="C416" s="156"/>
      <c r="D416" s="156"/>
      <c r="E416" s="156"/>
      <c r="F416" s="156"/>
      <c r="G416" s="1"/>
      <c r="H416" s="1"/>
    </row>
    <row r="417" ht="15.75" customHeight="1">
      <c r="A417" s="155"/>
      <c r="B417" s="155"/>
      <c r="C417" s="156"/>
      <c r="D417" s="156"/>
      <c r="E417" s="156"/>
      <c r="F417" s="156"/>
      <c r="G417" s="1"/>
      <c r="H417" s="1"/>
    </row>
    <row r="418" ht="15.75" customHeight="1">
      <c r="A418" s="155"/>
      <c r="B418" s="155"/>
      <c r="C418" s="156"/>
      <c r="D418" s="156"/>
      <c r="E418" s="156"/>
      <c r="F418" s="156"/>
      <c r="G418" s="1"/>
      <c r="H418" s="1"/>
    </row>
    <row r="419" ht="15.75" customHeight="1">
      <c r="A419" s="155"/>
      <c r="B419" s="155"/>
      <c r="C419" s="156"/>
      <c r="D419" s="156"/>
      <c r="E419" s="156"/>
      <c r="F419" s="156"/>
      <c r="G419" s="1"/>
      <c r="H419" s="1"/>
    </row>
    <row r="420" ht="15.75" customHeight="1">
      <c r="A420" s="155"/>
      <c r="B420" s="155"/>
      <c r="C420" s="156"/>
      <c r="D420" s="156"/>
      <c r="E420" s="156"/>
      <c r="F420" s="156"/>
      <c r="G420" s="1"/>
      <c r="H420" s="1"/>
    </row>
    <row r="421" ht="15.75" customHeight="1">
      <c r="A421" s="155"/>
      <c r="B421" s="155"/>
      <c r="C421" s="156"/>
      <c r="D421" s="156"/>
      <c r="E421" s="156"/>
      <c r="F421" s="156"/>
      <c r="G421" s="1"/>
      <c r="H421" s="1"/>
    </row>
    <row r="422" ht="15.75" customHeight="1">
      <c r="A422" s="155"/>
      <c r="B422" s="155"/>
      <c r="C422" s="156"/>
      <c r="D422" s="156"/>
      <c r="E422" s="156"/>
      <c r="F422" s="156"/>
      <c r="G422" s="1"/>
      <c r="H422" s="1"/>
    </row>
    <row r="423" ht="15.75" customHeight="1">
      <c r="A423" s="155"/>
      <c r="B423" s="155"/>
      <c r="C423" s="156"/>
      <c r="D423" s="156"/>
      <c r="E423" s="156"/>
      <c r="F423" s="156"/>
      <c r="G423" s="1"/>
      <c r="H423" s="1"/>
    </row>
    <row r="424" ht="15.75" customHeight="1">
      <c r="A424" s="155"/>
      <c r="B424" s="155"/>
      <c r="C424" s="156"/>
      <c r="D424" s="156"/>
      <c r="E424" s="156"/>
      <c r="F424" s="156"/>
      <c r="G424" s="1"/>
      <c r="H424" s="1"/>
    </row>
    <row r="425" ht="15.75" customHeight="1">
      <c r="A425" s="155"/>
      <c r="B425" s="155"/>
      <c r="C425" s="156"/>
      <c r="D425" s="156"/>
      <c r="E425" s="156"/>
      <c r="F425" s="156"/>
      <c r="G425" s="1"/>
      <c r="H425" s="1"/>
    </row>
    <row r="426" ht="15.75" customHeight="1">
      <c r="A426" s="155"/>
      <c r="B426" s="155"/>
      <c r="C426" s="156"/>
      <c r="D426" s="156"/>
      <c r="E426" s="156"/>
      <c r="F426" s="156"/>
      <c r="G426" s="1"/>
      <c r="H426" s="1"/>
    </row>
    <row r="427" ht="15.75" customHeight="1">
      <c r="A427" s="155"/>
      <c r="B427" s="155"/>
      <c r="C427" s="156"/>
      <c r="D427" s="156"/>
      <c r="E427" s="156"/>
      <c r="F427" s="156"/>
      <c r="G427" s="1"/>
      <c r="H427" s="1"/>
    </row>
    <row r="428" ht="15.75" customHeight="1">
      <c r="A428" s="155"/>
      <c r="B428" s="155"/>
      <c r="C428" s="156"/>
      <c r="D428" s="156"/>
      <c r="E428" s="156"/>
      <c r="F428" s="156"/>
      <c r="G428" s="1"/>
      <c r="H428" s="1"/>
    </row>
    <row r="429" ht="15.75" customHeight="1">
      <c r="A429" s="155"/>
      <c r="B429" s="155"/>
      <c r="C429" s="156"/>
      <c r="D429" s="156"/>
      <c r="E429" s="156"/>
      <c r="F429" s="156"/>
      <c r="G429" s="1"/>
      <c r="H429" s="1"/>
    </row>
    <row r="430" ht="15.75" customHeight="1">
      <c r="A430" s="155"/>
      <c r="B430" s="155"/>
      <c r="C430" s="156"/>
      <c r="D430" s="156"/>
      <c r="E430" s="156"/>
      <c r="F430" s="156"/>
      <c r="G430" s="1"/>
      <c r="H430" s="1"/>
    </row>
    <row r="431" ht="15.75" customHeight="1">
      <c r="A431" s="155"/>
      <c r="B431" s="155"/>
      <c r="C431" s="156"/>
      <c r="D431" s="156"/>
      <c r="E431" s="156"/>
      <c r="F431" s="156"/>
      <c r="G431" s="1"/>
      <c r="H431" s="1"/>
    </row>
    <row r="432" ht="15.75" customHeight="1">
      <c r="A432" s="155"/>
      <c r="B432" s="155"/>
      <c r="C432" s="156"/>
      <c r="D432" s="156"/>
      <c r="E432" s="156"/>
      <c r="F432" s="156"/>
      <c r="G432" s="1"/>
      <c r="H432" s="1"/>
    </row>
    <row r="433" ht="15.75" customHeight="1">
      <c r="A433" s="155"/>
      <c r="B433" s="155"/>
      <c r="C433" s="156"/>
      <c r="D433" s="156"/>
      <c r="E433" s="156"/>
      <c r="F433" s="156"/>
      <c r="G433" s="1"/>
      <c r="H433" s="1"/>
    </row>
    <row r="434" ht="15.75" customHeight="1">
      <c r="A434" s="155"/>
      <c r="B434" s="155"/>
      <c r="C434" s="156"/>
      <c r="D434" s="156"/>
      <c r="E434" s="156"/>
      <c r="F434" s="156"/>
      <c r="G434" s="1"/>
      <c r="H434" s="1"/>
    </row>
    <row r="435" ht="15.75" customHeight="1">
      <c r="A435" s="155"/>
      <c r="B435" s="155"/>
      <c r="C435" s="156"/>
      <c r="D435" s="156"/>
      <c r="E435" s="156"/>
      <c r="F435" s="156"/>
      <c r="G435" s="1"/>
      <c r="H435" s="1"/>
    </row>
    <row r="436" ht="15.75" customHeight="1">
      <c r="A436" s="155"/>
      <c r="B436" s="155"/>
      <c r="C436" s="156"/>
      <c r="D436" s="156"/>
      <c r="E436" s="156"/>
      <c r="F436" s="156"/>
      <c r="G436" s="1"/>
      <c r="H436" s="1"/>
    </row>
    <row r="437" ht="15.75" customHeight="1">
      <c r="A437" s="155"/>
      <c r="B437" s="155"/>
      <c r="C437" s="156"/>
      <c r="D437" s="156"/>
      <c r="E437" s="156"/>
      <c r="F437" s="156"/>
      <c r="G437" s="1"/>
      <c r="H437" s="1"/>
    </row>
    <row r="438" ht="15.75" customHeight="1">
      <c r="A438" s="155"/>
      <c r="B438" s="155"/>
      <c r="C438" s="156"/>
      <c r="D438" s="156"/>
      <c r="E438" s="156"/>
      <c r="F438" s="156"/>
      <c r="G438" s="1"/>
      <c r="H438" s="1"/>
    </row>
    <row r="439" ht="15.75" customHeight="1">
      <c r="A439" s="155"/>
      <c r="B439" s="155"/>
      <c r="C439" s="156"/>
      <c r="D439" s="156"/>
      <c r="E439" s="156"/>
      <c r="F439" s="156"/>
      <c r="G439" s="1"/>
      <c r="H439" s="1"/>
    </row>
    <row r="440" ht="15.75" customHeight="1">
      <c r="A440" s="155"/>
      <c r="B440" s="155"/>
      <c r="C440" s="156"/>
      <c r="D440" s="156"/>
      <c r="E440" s="156"/>
      <c r="F440" s="156"/>
      <c r="G440" s="1"/>
      <c r="H440" s="1"/>
    </row>
    <row r="441" ht="15.75" customHeight="1">
      <c r="A441" s="155"/>
      <c r="B441" s="155"/>
      <c r="C441" s="156"/>
      <c r="D441" s="156"/>
      <c r="E441" s="156"/>
      <c r="F441" s="156"/>
      <c r="G441" s="1"/>
      <c r="H441" s="1"/>
    </row>
    <row r="442" ht="15.75" customHeight="1">
      <c r="A442" s="155"/>
      <c r="B442" s="155"/>
      <c r="C442" s="156"/>
      <c r="D442" s="156"/>
      <c r="E442" s="156"/>
      <c r="F442" s="156"/>
      <c r="G442" s="1"/>
      <c r="H442" s="1"/>
    </row>
    <row r="443" ht="15.75" customHeight="1">
      <c r="A443" s="155"/>
      <c r="B443" s="155"/>
      <c r="C443" s="156"/>
      <c r="D443" s="156"/>
      <c r="E443" s="156"/>
      <c r="F443" s="156"/>
      <c r="G443" s="1"/>
      <c r="H443" s="1"/>
    </row>
    <row r="444" ht="15.75" customHeight="1">
      <c r="A444" s="155"/>
      <c r="B444" s="155"/>
      <c r="C444" s="156"/>
      <c r="D444" s="156"/>
      <c r="E444" s="156"/>
      <c r="F444" s="156"/>
      <c r="G444" s="1"/>
      <c r="H444" s="1"/>
    </row>
    <row r="445" ht="15.75" customHeight="1">
      <c r="A445" s="155"/>
      <c r="B445" s="155"/>
      <c r="C445" s="156"/>
      <c r="D445" s="156"/>
      <c r="E445" s="156"/>
      <c r="F445" s="156"/>
      <c r="G445" s="1"/>
      <c r="H445" s="1"/>
    </row>
    <row r="446" ht="15.75" customHeight="1">
      <c r="A446" s="155"/>
      <c r="B446" s="155"/>
      <c r="C446" s="156"/>
      <c r="D446" s="156"/>
      <c r="E446" s="156"/>
      <c r="F446" s="156"/>
      <c r="G446" s="1"/>
      <c r="H446" s="1"/>
    </row>
    <row r="447" ht="15.75" customHeight="1">
      <c r="A447" s="155"/>
      <c r="B447" s="155"/>
      <c r="C447" s="156"/>
      <c r="D447" s="156"/>
      <c r="E447" s="156"/>
      <c r="F447" s="156"/>
      <c r="G447" s="1"/>
      <c r="H447" s="1"/>
    </row>
    <row r="448" ht="15.75" customHeight="1">
      <c r="A448" s="155"/>
      <c r="B448" s="155"/>
      <c r="C448" s="156"/>
      <c r="D448" s="156"/>
      <c r="E448" s="156"/>
      <c r="F448" s="156"/>
      <c r="G448" s="1"/>
      <c r="H448" s="1"/>
    </row>
    <row r="449" ht="15.75" customHeight="1">
      <c r="A449" s="155"/>
      <c r="B449" s="155"/>
      <c r="C449" s="156"/>
      <c r="D449" s="156"/>
      <c r="E449" s="156"/>
      <c r="F449" s="156"/>
      <c r="G449" s="1"/>
      <c r="H449" s="1"/>
    </row>
    <row r="450" ht="15.75" customHeight="1">
      <c r="A450" s="155"/>
      <c r="B450" s="155"/>
      <c r="C450" s="156"/>
      <c r="D450" s="156"/>
      <c r="E450" s="156"/>
      <c r="F450" s="156"/>
      <c r="G450" s="1"/>
      <c r="H450" s="1"/>
    </row>
    <row r="451" ht="15.75" customHeight="1">
      <c r="A451" s="155"/>
      <c r="B451" s="155"/>
      <c r="C451" s="156"/>
      <c r="D451" s="156"/>
      <c r="E451" s="156"/>
      <c r="F451" s="156"/>
      <c r="G451" s="1"/>
      <c r="H451" s="1"/>
    </row>
    <row r="452" ht="15.75" customHeight="1">
      <c r="A452" s="155"/>
      <c r="B452" s="155"/>
      <c r="C452" s="156"/>
      <c r="D452" s="156"/>
      <c r="E452" s="156"/>
      <c r="F452" s="156"/>
      <c r="G452" s="1"/>
      <c r="H452" s="1"/>
    </row>
    <row r="453" ht="15.75" customHeight="1">
      <c r="A453" s="155"/>
      <c r="B453" s="155"/>
      <c r="C453" s="156"/>
      <c r="D453" s="156"/>
      <c r="E453" s="156"/>
      <c r="F453" s="156"/>
      <c r="G453" s="1"/>
      <c r="H453" s="1"/>
    </row>
    <row r="454" ht="15.75" customHeight="1">
      <c r="A454" s="155"/>
      <c r="B454" s="155"/>
      <c r="C454" s="156"/>
      <c r="D454" s="156"/>
      <c r="E454" s="156"/>
      <c r="F454" s="156"/>
      <c r="G454" s="1"/>
      <c r="H454" s="1"/>
    </row>
    <row r="455" ht="15.75" customHeight="1">
      <c r="A455" s="155"/>
      <c r="B455" s="155"/>
      <c r="C455" s="156"/>
      <c r="D455" s="156"/>
      <c r="E455" s="156"/>
      <c r="F455" s="156"/>
      <c r="G455" s="1"/>
      <c r="H455" s="1"/>
    </row>
    <row r="456" ht="15.75" customHeight="1">
      <c r="A456" s="155"/>
      <c r="B456" s="155"/>
      <c r="C456" s="156"/>
      <c r="D456" s="156"/>
      <c r="E456" s="156"/>
      <c r="F456" s="156"/>
      <c r="G456" s="1"/>
      <c r="H456" s="1"/>
    </row>
    <row r="457" ht="15.75" customHeight="1">
      <c r="A457" s="155"/>
      <c r="B457" s="155"/>
      <c r="C457" s="156"/>
      <c r="D457" s="156"/>
      <c r="E457" s="156"/>
      <c r="F457" s="156"/>
      <c r="G457" s="1"/>
      <c r="H457" s="1"/>
    </row>
    <row r="458" ht="15.75" customHeight="1">
      <c r="A458" s="155"/>
      <c r="B458" s="155"/>
      <c r="C458" s="156"/>
      <c r="D458" s="156"/>
      <c r="E458" s="156"/>
      <c r="F458" s="156"/>
      <c r="G458" s="1"/>
      <c r="H458" s="1"/>
    </row>
    <row r="459" ht="15.75" customHeight="1">
      <c r="A459" s="155"/>
      <c r="B459" s="155"/>
      <c r="C459" s="156"/>
      <c r="D459" s="156"/>
      <c r="E459" s="156"/>
      <c r="F459" s="156"/>
      <c r="G459" s="1"/>
      <c r="H459" s="1"/>
    </row>
    <row r="460" ht="15.75" customHeight="1">
      <c r="A460" s="155"/>
      <c r="B460" s="155"/>
      <c r="C460" s="156"/>
      <c r="D460" s="156"/>
      <c r="E460" s="156"/>
      <c r="F460" s="156"/>
      <c r="G460" s="1"/>
      <c r="H460" s="1"/>
    </row>
    <row r="461" ht="15.75" customHeight="1">
      <c r="A461" s="155"/>
      <c r="B461" s="155"/>
      <c r="C461" s="156"/>
      <c r="D461" s="156"/>
      <c r="E461" s="156"/>
      <c r="F461" s="156"/>
      <c r="G461" s="1"/>
      <c r="H461" s="1"/>
    </row>
    <row r="462" ht="15.75" customHeight="1">
      <c r="A462" s="155"/>
      <c r="B462" s="155"/>
      <c r="C462" s="156"/>
      <c r="D462" s="156"/>
      <c r="E462" s="156"/>
      <c r="F462" s="156"/>
      <c r="G462" s="1"/>
      <c r="H462" s="1"/>
    </row>
    <row r="463" ht="15.75" customHeight="1">
      <c r="A463" s="155"/>
      <c r="B463" s="155"/>
      <c r="C463" s="156"/>
      <c r="D463" s="156"/>
      <c r="E463" s="156"/>
      <c r="F463" s="156"/>
      <c r="G463" s="1"/>
      <c r="H463" s="1"/>
    </row>
    <row r="464" ht="15.75" customHeight="1">
      <c r="A464" s="155"/>
      <c r="B464" s="155"/>
      <c r="C464" s="156"/>
      <c r="D464" s="156"/>
      <c r="E464" s="156"/>
      <c r="F464" s="156"/>
      <c r="G464" s="1"/>
      <c r="H464" s="1"/>
    </row>
    <row r="465" ht="15.75" customHeight="1">
      <c r="A465" s="155"/>
      <c r="B465" s="155"/>
      <c r="C465" s="156"/>
      <c r="D465" s="156"/>
      <c r="E465" s="156"/>
      <c r="F465" s="156"/>
      <c r="G465" s="1"/>
      <c r="H465" s="1"/>
    </row>
    <row r="466" ht="15.75" customHeight="1">
      <c r="A466" s="155"/>
      <c r="B466" s="155"/>
      <c r="C466" s="156"/>
      <c r="D466" s="156"/>
      <c r="E466" s="156"/>
      <c r="F466" s="156"/>
      <c r="G466" s="1"/>
      <c r="H466" s="1"/>
    </row>
    <row r="467" ht="15.75" customHeight="1">
      <c r="A467" s="155"/>
      <c r="B467" s="155"/>
      <c r="C467" s="156"/>
      <c r="D467" s="156"/>
      <c r="E467" s="156"/>
      <c r="F467" s="156"/>
      <c r="G467" s="1"/>
      <c r="H467" s="1"/>
    </row>
    <row r="468" ht="15.75" customHeight="1">
      <c r="A468" s="155"/>
      <c r="B468" s="155"/>
      <c r="C468" s="156"/>
      <c r="D468" s="156"/>
      <c r="E468" s="156"/>
      <c r="F468" s="156"/>
      <c r="G468" s="1"/>
      <c r="H468" s="1"/>
    </row>
    <row r="469" ht="15.75" customHeight="1">
      <c r="A469" s="155"/>
      <c r="B469" s="155"/>
      <c r="C469" s="156"/>
      <c r="D469" s="156"/>
      <c r="E469" s="156"/>
      <c r="F469" s="156"/>
      <c r="G469" s="1"/>
      <c r="H469" s="1"/>
    </row>
    <row r="470" ht="15.75" customHeight="1">
      <c r="A470" s="155"/>
      <c r="B470" s="155"/>
      <c r="C470" s="156"/>
      <c r="D470" s="156"/>
      <c r="E470" s="156"/>
      <c r="F470" s="156"/>
      <c r="G470" s="1"/>
      <c r="H470" s="1"/>
    </row>
    <row r="471" ht="15.75" customHeight="1">
      <c r="A471" s="155"/>
      <c r="B471" s="155"/>
      <c r="C471" s="156"/>
      <c r="D471" s="156"/>
      <c r="E471" s="156"/>
      <c r="F471" s="156"/>
      <c r="G471" s="1"/>
      <c r="H471" s="1"/>
    </row>
    <row r="472" ht="15.75" customHeight="1">
      <c r="A472" s="155"/>
      <c r="B472" s="155"/>
      <c r="C472" s="156"/>
      <c r="D472" s="156"/>
      <c r="E472" s="156"/>
      <c r="F472" s="156"/>
      <c r="G472" s="1"/>
      <c r="H472" s="1"/>
    </row>
    <row r="473" ht="15.75" customHeight="1">
      <c r="A473" s="155"/>
      <c r="B473" s="155"/>
      <c r="C473" s="156"/>
      <c r="D473" s="156"/>
      <c r="E473" s="156"/>
      <c r="F473" s="156"/>
      <c r="G473" s="1"/>
      <c r="H473" s="1"/>
    </row>
    <row r="474" ht="15.75" customHeight="1">
      <c r="A474" s="155"/>
      <c r="B474" s="155"/>
      <c r="C474" s="156"/>
      <c r="D474" s="156"/>
      <c r="E474" s="156"/>
      <c r="F474" s="156"/>
      <c r="G474" s="1"/>
      <c r="H474" s="1"/>
    </row>
    <row r="475" ht="15.75" customHeight="1">
      <c r="A475" s="155"/>
      <c r="B475" s="155"/>
      <c r="C475" s="156"/>
      <c r="D475" s="156"/>
      <c r="E475" s="156"/>
      <c r="F475" s="156"/>
      <c r="G475" s="1"/>
      <c r="H475" s="1"/>
    </row>
    <row r="476" ht="15.75" customHeight="1">
      <c r="A476" s="155"/>
      <c r="B476" s="155"/>
      <c r="C476" s="156"/>
      <c r="D476" s="156"/>
      <c r="E476" s="156"/>
      <c r="F476" s="156"/>
      <c r="G476" s="1"/>
      <c r="H476" s="1"/>
    </row>
    <row r="477" ht="15.75" customHeight="1">
      <c r="A477" s="155"/>
      <c r="B477" s="155"/>
      <c r="C477" s="156"/>
      <c r="D477" s="156"/>
      <c r="E477" s="156"/>
      <c r="F477" s="156"/>
      <c r="G477" s="1"/>
      <c r="H477" s="1"/>
    </row>
    <row r="478" ht="15.75" customHeight="1">
      <c r="A478" s="155"/>
      <c r="B478" s="155"/>
      <c r="C478" s="156"/>
      <c r="D478" s="156"/>
      <c r="E478" s="156"/>
      <c r="F478" s="156"/>
      <c r="G478" s="1"/>
      <c r="H478" s="1"/>
    </row>
    <row r="479" ht="15.75" customHeight="1">
      <c r="A479" s="155"/>
      <c r="B479" s="155"/>
      <c r="C479" s="156"/>
      <c r="D479" s="156"/>
      <c r="E479" s="156"/>
      <c r="F479" s="156"/>
      <c r="G479" s="1"/>
      <c r="H479" s="1"/>
    </row>
    <row r="480" ht="15.75" customHeight="1">
      <c r="A480" s="155"/>
      <c r="B480" s="155"/>
      <c r="C480" s="156"/>
      <c r="D480" s="156"/>
      <c r="E480" s="156"/>
      <c r="F480" s="156"/>
      <c r="G480" s="1"/>
      <c r="H480" s="1"/>
    </row>
    <row r="481" ht="15.75" customHeight="1">
      <c r="A481" s="155"/>
      <c r="B481" s="155"/>
      <c r="C481" s="156"/>
      <c r="D481" s="156"/>
      <c r="E481" s="156"/>
      <c r="F481" s="156"/>
      <c r="G481" s="1"/>
      <c r="H481" s="1"/>
    </row>
    <row r="482" ht="15.75" customHeight="1">
      <c r="A482" s="155"/>
      <c r="B482" s="155"/>
      <c r="C482" s="156"/>
      <c r="D482" s="156"/>
      <c r="E482" s="156"/>
      <c r="F482" s="156"/>
      <c r="G482" s="1"/>
      <c r="H482" s="1"/>
    </row>
    <row r="483" ht="15.75" customHeight="1">
      <c r="A483" s="155"/>
      <c r="B483" s="155"/>
      <c r="C483" s="156"/>
      <c r="D483" s="156"/>
      <c r="E483" s="156"/>
      <c r="F483" s="156"/>
      <c r="G483" s="1"/>
      <c r="H483" s="1"/>
    </row>
    <row r="484" ht="15.75" customHeight="1">
      <c r="A484" s="155"/>
      <c r="B484" s="155"/>
      <c r="C484" s="156"/>
      <c r="D484" s="156"/>
      <c r="E484" s="156"/>
      <c r="F484" s="156"/>
      <c r="G484" s="1"/>
      <c r="H484" s="1"/>
    </row>
    <row r="485" ht="15.75" customHeight="1">
      <c r="A485" s="155"/>
      <c r="B485" s="155"/>
      <c r="C485" s="156"/>
      <c r="D485" s="156"/>
      <c r="E485" s="156"/>
      <c r="F485" s="156"/>
      <c r="G485" s="1"/>
      <c r="H485" s="1"/>
    </row>
    <row r="486" ht="15.75" customHeight="1">
      <c r="A486" s="155"/>
      <c r="B486" s="155"/>
      <c r="C486" s="156"/>
      <c r="D486" s="156"/>
      <c r="E486" s="156"/>
      <c r="F486" s="156"/>
      <c r="G486" s="1"/>
      <c r="H486" s="1"/>
    </row>
    <row r="487" ht="15.75" customHeight="1">
      <c r="A487" s="155"/>
      <c r="B487" s="155"/>
      <c r="C487" s="156"/>
      <c r="D487" s="156"/>
      <c r="E487" s="156"/>
      <c r="F487" s="156"/>
      <c r="G487" s="1"/>
      <c r="H487" s="1"/>
    </row>
    <row r="488" ht="15.75" customHeight="1">
      <c r="A488" s="155"/>
      <c r="B488" s="155"/>
      <c r="C488" s="156"/>
      <c r="D488" s="156"/>
      <c r="E488" s="156"/>
      <c r="F488" s="156"/>
      <c r="G488" s="1"/>
      <c r="H488" s="1"/>
    </row>
    <row r="489" ht="15.75" customHeight="1">
      <c r="A489" s="155"/>
      <c r="B489" s="155"/>
      <c r="C489" s="156"/>
      <c r="D489" s="156"/>
      <c r="E489" s="156"/>
      <c r="F489" s="156"/>
      <c r="G489" s="1"/>
      <c r="H489" s="1"/>
    </row>
    <row r="490" ht="15.75" customHeight="1">
      <c r="A490" s="155"/>
      <c r="B490" s="155"/>
      <c r="C490" s="156"/>
      <c r="D490" s="156"/>
      <c r="E490" s="156"/>
      <c r="F490" s="156"/>
      <c r="G490" s="1"/>
      <c r="H490" s="1"/>
    </row>
    <row r="491" ht="15.75" customHeight="1">
      <c r="A491" s="155"/>
      <c r="B491" s="155"/>
      <c r="C491" s="156"/>
      <c r="D491" s="156"/>
      <c r="E491" s="156"/>
      <c r="F491" s="156"/>
      <c r="G491" s="1"/>
      <c r="H491" s="1"/>
    </row>
    <row r="492" ht="15.75" customHeight="1">
      <c r="A492" s="155"/>
      <c r="B492" s="155"/>
      <c r="C492" s="156"/>
      <c r="D492" s="156"/>
      <c r="E492" s="156"/>
      <c r="F492" s="156"/>
      <c r="G492" s="1"/>
      <c r="H492" s="1"/>
    </row>
    <row r="493" ht="15.75" customHeight="1">
      <c r="A493" s="155"/>
      <c r="B493" s="155"/>
      <c r="C493" s="156"/>
      <c r="D493" s="156"/>
      <c r="E493" s="156"/>
      <c r="F493" s="156"/>
      <c r="G493" s="1"/>
      <c r="H493" s="1"/>
    </row>
    <row r="494" ht="15.75" customHeight="1">
      <c r="A494" s="155"/>
      <c r="B494" s="155"/>
      <c r="C494" s="156"/>
      <c r="D494" s="156"/>
      <c r="E494" s="156"/>
      <c r="F494" s="156"/>
      <c r="G494" s="1"/>
      <c r="H494" s="1"/>
    </row>
    <row r="495" ht="15.75" customHeight="1">
      <c r="A495" s="155"/>
      <c r="B495" s="155"/>
      <c r="C495" s="156"/>
      <c r="D495" s="156"/>
      <c r="E495" s="156"/>
      <c r="F495" s="156"/>
      <c r="G495" s="1"/>
      <c r="H495" s="1"/>
    </row>
    <row r="496" ht="15.75" customHeight="1">
      <c r="A496" s="155"/>
      <c r="B496" s="155"/>
      <c r="C496" s="156"/>
      <c r="D496" s="156"/>
      <c r="E496" s="156"/>
      <c r="F496" s="156"/>
      <c r="G496" s="1"/>
      <c r="H496" s="1"/>
    </row>
    <row r="497" ht="15.75" customHeight="1">
      <c r="A497" s="155"/>
      <c r="B497" s="155"/>
      <c r="C497" s="156"/>
      <c r="D497" s="156"/>
      <c r="E497" s="156"/>
      <c r="F497" s="156"/>
      <c r="G497" s="1"/>
      <c r="H497" s="1"/>
    </row>
    <row r="498" ht="15.75" customHeight="1">
      <c r="A498" s="155"/>
      <c r="B498" s="155"/>
      <c r="C498" s="156"/>
      <c r="D498" s="156"/>
      <c r="E498" s="156"/>
      <c r="F498" s="156"/>
      <c r="G498" s="1"/>
      <c r="H498" s="1"/>
    </row>
    <row r="499" ht="15.75" customHeight="1">
      <c r="A499" s="155"/>
      <c r="B499" s="155"/>
      <c r="C499" s="156"/>
      <c r="D499" s="156"/>
      <c r="E499" s="156"/>
      <c r="F499" s="156"/>
      <c r="G499" s="1"/>
      <c r="H499" s="1"/>
    </row>
    <row r="500" ht="15.75" customHeight="1">
      <c r="A500" s="155"/>
      <c r="B500" s="155"/>
      <c r="C500" s="156"/>
      <c r="D500" s="156"/>
      <c r="E500" s="156"/>
      <c r="F500" s="156"/>
      <c r="G500" s="1"/>
      <c r="H500" s="1"/>
    </row>
    <row r="501" ht="15.75" customHeight="1">
      <c r="A501" s="155"/>
      <c r="B501" s="155"/>
      <c r="C501" s="156"/>
      <c r="D501" s="156"/>
      <c r="E501" s="156"/>
      <c r="F501" s="156"/>
      <c r="G501" s="1"/>
      <c r="H501" s="1"/>
    </row>
    <row r="502" ht="15.75" customHeight="1">
      <c r="A502" s="155"/>
      <c r="B502" s="155"/>
      <c r="C502" s="156"/>
      <c r="D502" s="156"/>
      <c r="E502" s="156"/>
      <c r="F502" s="156"/>
      <c r="G502" s="1"/>
      <c r="H502" s="1"/>
    </row>
    <row r="503" ht="15.75" customHeight="1">
      <c r="A503" s="155"/>
      <c r="B503" s="155"/>
      <c r="C503" s="156"/>
      <c r="D503" s="156"/>
      <c r="E503" s="156"/>
      <c r="F503" s="156"/>
      <c r="G503" s="1"/>
      <c r="H503" s="1"/>
    </row>
    <row r="504" ht="15.75" customHeight="1">
      <c r="A504" s="155"/>
      <c r="B504" s="155"/>
      <c r="C504" s="156"/>
      <c r="D504" s="156"/>
      <c r="E504" s="156"/>
      <c r="F504" s="156"/>
      <c r="G504" s="1"/>
      <c r="H504" s="1"/>
    </row>
    <row r="505" ht="15.75" customHeight="1">
      <c r="A505" s="155"/>
      <c r="B505" s="155"/>
      <c r="C505" s="156"/>
      <c r="D505" s="156"/>
      <c r="E505" s="156"/>
      <c r="F505" s="156"/>
      <c r="G505" s="1"/>
      <c r="H505" s="1"/>
    </row>
    <row r="506" ht="15.75" customHeight="1">
      <c r="A506" s="155"/>
      <c r="B506" s="155"/>
      <c r="C506" s="156"/>
      <c r="D506" s="156"/>
      <c r="E506" s="156"/>
      <c r="F506" s="156"/>
      <c r="G506" s="1"/>
      <c r="H506" s="1"/>
    </row>
    <row r="507" ht="15.75" customHeight="1">
      <c r="A507" s="155"/>
      <c r="B507" s="155"/>
      <c r="C507" s="156"/>
      <c r="D507" s="156"/>
      <c r="E507" s="156"/>
      <c r="F507" s="156"/>
      <c r="G507" s="1"/>
      <c r="H507" s="1"/>
    </row>
    <row r="508" ht="15.75" customHeight="1">
      <c r="A508" s="155"/>
      <c r="B508" s="155"/>
      <c r="C508" s="156"/>
      <c r="D508" s="156"/>
      <c r="E508" s="156"/>
      <c r="F508" s="156"/>
      <c r="G508" s="1"/>
      <c r="H508" s="1"/>
    </row>
    <row r="509" ht="15.75" customHeight="1">
      <c r="A509" s="155"/>
      <c r="B509" s="155"/>
      <c r="C509" s="156"/>
      <c r="D509" s="156"/>
      <c r="E509" s="156"/>
      <c r="F509" s="156"/>
      <c r="G509" s="1"/>
      <c r="H509" s="1"/>
    </row>
    <row r="510" ht="15.75" customHeight="1">
      <c r="A510" s="155"/>
      <c r="B510" s="155"/>
      <c r="C510" s="156"/>
      <c r="D510" s="156"/>
      <c r="E510" s="156"/>
      <c r="F510" s="156"/>
      <c r="G510" s="1"/>
      <c r="H510" s="1"/>
    </row>
    <row r="511" ht="15.75" customHeight="1">
      <c r="A511" s="155"/>
      <c r="B511" s="155"/>
      <c r="C511" s="156"/>
      <c r="D511" s="156"/>
      <c r="E511" s="156"/>
      <c r="F511" s="156"/>
      <c r="G511" s="1"/>
      <c r="H511" s="1"/>
    </row>
    <row r="512" ht="15.75" customHeight="1">
      <c r="A512" s="155"/>
      <c r="B512" s="155"/>
      <c r="C512" s="156"/>
      <c r="D512" s="156"/>
      <c r="E512" s="156"/>
      <c r="F512" s="156"/>
      <c r="G512" s="1"/>
      <c r="H512" s="1"/>
    </row>
    <row r="513" ht="15.75" customHeight="1">
      <c r="A513" s="155"/>
      <c r="B513" s="155"/>
      <c r="C513" s="156"/>
      <c r="D513" s="156"/>
      <c r="E513" s="156"/>
      <c r="F513" s="156"/>
      <c r="G513" s="1"/>
      <c r="H513" s="1"/>
    </row>
    <row r="514" ht="15.75" customHeight="1">
      <c r="A514" s="155"/>
      <c r="B514" s="155"/>
      <c r="C514" s="156"/>
      <c r="D514" s="156"/>
      <c r="E514" s="156"/>
      <c r="F514" s="156"/>
      <c r="G514" s="1"/>
      <c r="H514" s="1"/>
    </row>
    <row r="515" ht="15.75" customHeight="1">
      <c r="A515" s="155"/>
      <c r="B515" s="155"/>
      <c r="C515" s="156"/>
      <c r="D515" s="156"/>
      <c r="E515" s="156"/>
      <c r="F515" s="156"/>
      <c r="G515" s="1"/>
      <c r="H515" s="1"/>
    </row>
    <row r="516" ht="15.75" customHeight="1">
      <c r="A516" s="155"/>
      <c r="B516" s="155"/>
      <c r="C516" s="156"/>
      <c r="D516" s="156"/>
      <c r="E516" s="156"/>
      <c r="F516" s="156"/>
      <c r="G516" s="1"/>
      <c r="H516" s="1"/>
    </row>
    <row r="517" ht="15.75" customHeight="1">
      <c r="A517" s="155"/>
      <c r="B517" s="155"/>
      <c r="C517" s="156"/>
      <c r="D517" s="156"/>
      <c r="E517" s="156"/>
      <c r="F517" s="156"/>
      <c r="G517" s="1"/>
      <c r="H517" s="1"/>
    </row>
    <row r="518" ht="15.75" customHeight="1">
      <c r="A518" s="155"/>
      <c r="B518" s="155"/>
      <c r="C518" s="156"/>
      <c r="D518" s="156"/>
      <c r="E518" s="156"/>
      <c r="F518" s="156"/>
      <c r="G518" s="1"/>
      <c r="H518" s="1"/>
    </row>
    <row r="519" ht="15.75" customHeight="1">
      <c r="A519" s="155"/>
      <c r="B519" s="155"/>
      <c r="C519" s="156"/>
      <c r="D519" s="156"/>
      <c r="E519" s="156"/>
      <c r="F519" s="156"/>
      <c r="G519" s="1"/>
      <c r="H519" s="1"/>
    </row>
    <row r="520" ht="15.75" customHeight="1">
      <c r="A520" s="155"/>
      <c r="B520" s="155"/>
      <c r="C520" s="156"/>
      <c r="D520" s="156"/>
      <c r="E520" s="156"/>
      <c r="F520" s="156"/>
      <c r="G520" s="1"/>
      <c r="H520" s="1"/>
    </row>
    <row r="521" ht="15.75" customHeight="1">
      <c r="A521" s="155"/>
      <c r="B521" s="155"/>
      <c r="C521" s="156"/>
      <c r="D521" s="156"/>
      <c r="E521" s="156"/>
      <c r="F521" s="156"/>
      <c r="G521" s="1"/>
      <c r="H521" s="1"/>
    </row>
    <row r="522" ht="15.75" customHeight="1">
      <c r="A522" s="155"/>
      <c r="B522" s="155"/>
      <c r="C522" s="156"/>
      <c r="D522" s="156"/>
      <c r="E522" s="156"/>
      <c r="F522" s="156"/>
      <c r="G522" s="1"/>
      <c r="H522" s="1"/>
    </row>
    <row r="523" ht="15.75" customHeight="1">
      <c r="A523" s="155"/>
      <c r="B523" s="155"/>
      <c r="C523" s="156"/>
      <c r="D523" s="156"/>
      <c r="E523" s="156"/>
      <c r="F523" s="156"/>
      <c r="G523" s="1"/>
      <c r="H523" s="1"/>
    </row>
    <row r="524" ht="15.75" customHeight="1">
      <c r="A524" s="155"/>
      <c r="B524" s="155"/>
      <c r="C524" s="156"/>
      <c r="D524" s="156"/>
      <c r="E524" s="156"/>
      <c r="F524" s="156"/>
      <c r="G524" s="1"/>
      <c r="H524" s="1"/>
    </row>
    <row r="525" ht="15.75" customHeight="1">
      <c r="A525" s="155"/>
      <c r="B525" s="155"/>
      <c r="C525" s="156"/>
      <c r="D525" s="156"/>
      <c r="E525" s="156"/>
      <c r="F525" s="156"/>
      <c r="G525" s="1"/>
      <c r="H525" s="1"/>
    </row>
    <row r="526" ht="15.75" customHeight="1">
      <c r="A526" s="155"/>
      <c r="B526" s="155"/>
      <c r="C526" s="156"/>
      <c r="D526" s="156"/>
      <c r="E526" s="156"/>
      <c r="F526" s="156"/>
      <c r="G526" s="1"/>
      <c r="H526" s="1"/>
    </row>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F10"/>
    <mergeCell ref="A11:F11"/>
    <mergeCell ref="A12:F12"/>
    <mergeCell ref="A13:F13"/>
    <mergeCell ref="A326:H326"/>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5.14"/>
    <col customWidth="1" min="7" max="8" width="13.71"/>
    <col customWidth="1" min="9" max="25" width="8.0"/>
  </cols>
  <sheetData>
    <row r="1">
      <c r="A1" s="155"/>
      <c r="B1" s="155"/>
      <c r="C1" s="156"/>
      <c r="D1" s="156"/>
      <c r="E1" s="156"/>
      <c r="F1" s="1"/>
      <c r="G1" s="1"/>
      <c r="H1" s="1"/>
    </row>
    <row r="2" ht="15.75" customHeight="1">
      <c r="A2" s="157" t="s">
        <v>6458</v>
      </c>
      <c r="B2" s="57"/>
      <c r="C2" s="57"/>
      <c r="D2" s="57"/>
      <c r="E2" s="58"/>
      <c r="F2" s="755"/>
      <c r="G2" s="755"/>
      <c r="H2" s="755"/>
      <c r="I2" s="17"/>
      <c r="J2" s="17"/>
      <c r="K2" s="17"/>
      <c r="L2" s="17"/>
      <c r="M2" s="17"/>
      <c r="N2" s="17"/>
      <c r="O2" s="17"/>
      <c r="P2" s="17"/>
      <c r="Q2" s="17"/>
      <c r="R2" s="17"/>
      <c r="S2" s="17"/>
      <c r="T2" s="17"/>
      <c r="U2" s="17"/>
      <c r="V2" s="17"/>
      <c r="W2" s="17"/>
      <c r="X2" s="17"/>
      <c r="Y2" s="17"/>
    </row>
    <row r="3" ht="15.75" customHeight="1">
      <c r="A3" s="465"/>
      <c r="B3" s="465"/>
      <c r="C3" s="465"/>
      <c r="D3" s="465"/>
      <c r="E3" s="756"/>
      <c r="F3" s="755"/>
      <c r="G3" s="755"/>
      <c r="H3" s="755"/>
      <c r="I3" s="17"/>
      <c r="J3" s="17"/>
      <c r="K3" s="17"/>
      <c r="L3" s="17"/>
      <c r="M3" s="17"/>
      <c r="N3" s="17"/>
      <c r="O3" s="17"/>
      <c r="P3" s="17"/>
      <c r="Q3" s="17"/>
      <c r="R3" s="17"/>
      <c r="S3" s="17"/>
      <c r="T3" s="17"/>
      <c r="U3" s="17"/>
      <c r="V3" s="17"/>
      <c r="W3" s="17"/>
      <c r="X3" s="17"/>
      <c r="Y3" s="17"/>
    </row>
    <row r="4" ht="14.25" customHeight="1">
      <c r="A4" s="183" t="s">
        <v>6459</v>
      </c>
      <c r="B4" s="57"/>
      <c r="C4" s="57"/>
      <c r="D4" s="57"/>
      <c r="E4" s="58"/>
      <c r="F4" s="755"/>
      <c r="G4" s="755"/>
      <c r="H4" s="755"/>
      <c r="I4" s="17"/>
      <c r="J4" s="17"/>
      <c r="K4" s="17"/>
      <c r="L4" s="17"/>
      <c r="M4" s="17"/>
      <c r="N4" s="17"/>
      <c r="O4" s="17"/>
      <c r="P4" s="17"/>
      <c r="Q4" s="17"/>
      <c r="R4" s="17"/>
      <c r="S4" s="17"/>
      <c r="T4" s="17"/>
      <c r="U4" s="17"/>
      <c r="V4" s="17"/>
      <c r="W4" s="17"/>
      <c r="X4" s="17"/>
      <c r="Y4" s="17"/>
    </row>
    <row r="5" ht="16.5" customHeight="1">
      <c r="A5" s="456" t="s">
        <v>6460</v>
      </c>
      <c r="B5" s="57"/>
      <c r="C5" s="57"/>
      <c r="D5" s="57"/>
      <c r="E5" s="58"/>
      <c r="F5" s="755"/>
      <c r="G5" s="755"/>
      <c r="H5" s="755"/>
      <c r="I5" s="17"/>
      <c r="J5" s="17"/>
      <c r="K5" s="17"/>
      <c r="L5" s="17"/>
      <c r="M5" s="17"/>
      <c r="N5" s="17"/>
      <c r="O5" s="17"/>
      <c r="P5" s="17"/>
      <c r="Q5" s="17"/>
      <c r="R5" s="17"/>
      <c r="S5" s="17"/>
      <c r="T5" s="17"/>
      <c r="U5" s="17"/>
      <c r="V5" s="17"/>
      <c r="W5" s="17"/>
      <c r="X5" s="17"/>
      <c r="Y5" s="17"/>
    </row>
    <row r="6" ht="62.25" customHeight="1">
      <c r="A6" s="757" t="s">
        <v>6461</v>
      </c>
      <c r="B6" s="57"/>
      <c r="C6" s="57"/>
      <c r="D6" s="57"/>
      <c r="E6" s="58"/>
      <c r="F6" s="755"/>
      <c r="G6" s="755"/>
      <c r="H6" s="755"/>
      <c r="I6" s="17"/>
      <c r="J6" s="17"/>
      <c r="K6" s="17"/>
      <c r="L6" s="17"/>
      <c r="M6" s="17"/>
      <c r="N6" s="17"/>
      <c r="O6" s="17"/>
      <c r="P6" s="17"/>
      <c r="Q6" s="17"/>
      <c r="R6" s="17"/>
      <c r="S6" s="17"/>
      <c r="T6" s="17"/>
      <c r="U6" s="17"/>
      <c r="V6" s="17"/>
      <c r="W6" s="17"/>
      <c r="X6" s="17"/>
      <c r="Y6" s="17"/>
    </row>
    <row r="7">
      <c r="A7" s="160"/>
      <c r="B7" s="160"/>
      <c r="C7" s="161"/>
      <c r="D7" s="161"/>
      <c r="E7" s="161"/>
      <c r="F7" s="160"/>
      <c r="G7" s="160"/>
      <c r="H7" s="160"/>
      <c r="I7" s="17"/>
      <c r="J7" s="17"/>
      <c r="K7" s="17"/>
      <c r="L7" s="17"/>
      <c r="M7" s="17"/>
      <c r="N7" s="17"/>
      <c r="O7" s="17"/>
      <c r="P7" s="17"/>
      <c r="Q7" s="17"/>
      <c r="R7" s="17"/>
      <c r="S7" s="17"/>
      <c r="T7" s="17"/>
      <c r="U7" s="17"/>
      <c r="V7" s="17"/>
      <c r="W7" s="17"/>
      <c r="X7" s="17"/>
      <c r="Y7" s="17"/>
    </row>
    <row r="8" ht="61.5" customHeight="1">
      <c r="A8" s="457" t="s">
        <v>3670</v>
      </c>
      <c r="B8" s="759" t="s">
        <v>8</v>
      </c>
      <c r="C8" s="457" t="s">
        <v>6462</v>
      </c>
      <c r="D8" s="758" t="s">
        <v>150</v>
      </c>
      <c r="E8" s="758" t="s">
        <v>154</v>
      </c>
      <c r="F8" s="479" t="s">
        <v>155</v>
      </c>
      <c r="I8" s="17"/>
      <c r="J8" s="17"/>
      <c r="K8" s="17"/>
      <c r="L8" s="17"/>
      <c r="M8" s="17"/>
      <c r="N8" s="17"/>
      <c r="O8" s="17"/>
      <c r="P8" s="17"/>
      <c r="Q8" s="17"/>
      <c r="R8" s="17"/>
      <c r="S8" s="17"/>
      <c r="T8" s="17"/>
      <c r="U8" s="17"/>
      <c r="V8" s="17"/>
      <c r="W8" s="17"/>
      <c r="X8" s="17"/>
      <c r="Y8" s="17"/>
    </row>
    <row r="9" ht="11.25" customHeight="1">
      <c r="A9" s="100" t="s">
        <v>51</v>
      </c>
      <c r="B9" s="81" t="s">
        <v>52</v>
      </c>
      <c r="C9" s="100" t="s">
        <v>6463</v>
      </c>
      <c r="D9" s="164">
        <v>20.0</v>
      </c>
      <c r="E9" s="365">
        <v>20.0</v>
      </c>
      <c r="F9" s="100" t="s">
        <v>51</v>
      </c>
      <c r="G9" s="811"/>
      <c r="H9" s="811"/>
      <c r="I9" s="811"/>
      <c r="J9" s="811"/>
      <c r="K9" s="811"/>
      <c r="L9" s="811"/>
      <c r="M9" s="811"/>
      <c r="N9" s="811"/>
      <c r="O9" s="811"/>
      <c r="P9" s="811"/>
      <c r="Q9" s="811"/>
      <c r="R9" s="811"/>
      <c r="S9" s="811"/>
      <c r="T9" s="811"/>
      <c r="U9" s="811"/>
      <c r="V9" s="811"/>
      <c r="W9" s="811"/>
      <c r="X9" s="811"/>
      <c r="Y9" s="811"/>
      <c r="Z9" s="811"/>
    </row>
    <row r="10" ht="11.25" customHeight="1">
      <c r="A10" s="100" t="s">
        <v>51</v>
      </c>
      <c r="B10" s="81" t="s">
        <v>52</v>
      </c>
      <c r="C10" s="100" t="s">
        <v>6464</v>
      </c>
      <c r="D10" s="164">
        <v>20.0</v>
      </c>
      <c r="E10" s="365">
        <v>20.0</v>
      </c>
      <c r="F10" s="100" t="s">
        <v>51</v>
      </c>
      <c r="G10" s="811"/>
      <c r="H10" s="811"/>
      <c r="I10" s="811"/>
      <c r="J10" s="811"/>
      <c r="K10" s="811"/>
      <c r="L10" s="811"/>
      <c r="M10" s="811"/>
      <c r="N10" s="811"/>
      <c r="O10" s="811"/>
      <c r="P10" s="811"/>
      <c r="Q10" s="811"/>
      <c r="R10" s="811"/>
      <c r="S10" s="811"/>
      <c r="T10" s="811"/>
      <c r="U10" s="811"/>
      <c r="V10" s="811"/>
      <c r="W10" s="811"/>
      <c r="X10" s="811"/>
      <c r="Y10" s="811"/>
      <c r="Z10" s="811"/>
    </row>
    <row r="11" ht="11.25" customHeight="1">
      <c r="A11" s="100" t="s">
        <v>51</v>
      </c>
      <c r="B11" s="81" t="s">
        <v>52</v>
      </c>
      <c r="C11" s="100" t="s">
        <v>6465</v>
      </c>
      <c r="D11" s="164">
        <v>20.0</v>
      </c>
      <c r="E11" s="365">
        <v>20.0</v>
      </c>
      <c r="F11" s="100" t="s">
        <v>51</v>
      </c>
      <c r="G11" s="811"/>
      <c r="H11" s="811"/>
      <c r="I11" s="811"/>
      <c r="J11" s="811"/>
      <c r="K11" s="811"/>
      <c r="L11" s="811"/>
      <c r="M11" s="811"/>
      <c r="N11" s="811"/>
      <c r="O11" s="811"/>
      <c r="P11" s="811"/>
      <c r="Q11" s="811"/>
      <c r="R11" s="811"/>
      <c r="S11" s="811"/>
      <c r="T11" s="811"/>
      <c r="U11" s="811"/>
      <c r="V11" s="811"/>
      <c r="W11" s="811"/>
      <c r="X11" s="811"/>
      <c r="Y11" s="811"/>
      <c r="Z11" s="811"/>
    </row>
    <row r="12" ht="11.25" customHeight="1">
      <c r="A12" s="100" t="s">
        <v>51</v>
      </c>
      <c r="B12" s="81" t="s">
        <v>52</v>
      </c>
      <c r="C12" s="100" t="s">
        <v>6466</v>
      </c>
      <c r="D12" s="164">
        <v>20.0</v>
      </c>
      <c r="E12" s="365">
        <v>10.0</v>
      </c>
      <c r="F12" s="100" t="s">
        <v>51</v>
      </c>
      <c r="G12" s="811"/>
      <c r="H12" s="811"/>
      <c r="I12" s="811"/>
      <c r="J12" s="811"/>
      <c r="K12" s="811"/>
      <c r="L12" s="811"/>
      <c r="M12" s="811"/>
      <c r="N12" s="811"/>
      <c r="O12" s="811"/>
      <c r="P12" s="811"/>
      <c r="Q12" s="811"/>
      <c r="R12" s="811"/>
      <c r="S12" s="811"/>
      <c r="T12" s="811"/>
      <c r="U12" s="811"/>
      <c r="V12" s="811"/>
      <c r="W12" s="811"/>
      <c r="X12" s="811"/>
      <c r="Y12" s="811"/>
      <c r="Z12" s="811"/>
    </row>
    <row r="13" ht="11.25" customHeight="1">
      <c r="A13" s="100" t="s">
        <v>51</v>
      </c>
      <c r="B13" s="81" t="s">
        <v>52</v>
      </c>
      <c r="C13" s="100" t="s">
        <v>6467</v>
      </c>
      <c r="D13" s="164">
        <v>20.0</v>
      </c>
      <c r="E13" s="365">
        <v>20.0</v>
      </c>
      <c r="F13" s="100" t="s">
        <v>51</v>
      </c>
      <c r="G13" s="811"/>
      <c r="H13" s="811"/>
      <c r="I13" s="811"/>
      <c r="J13" s="811"/>
      <c r="K13" s="811"/>
      <c r="L13" s="811"/>
      <c r="M13" s="811"/>
      <c r="N13" s="811"/>
      <c r="O13" s="811"/>
      <c r="P13" s="811"/>
      <c r="Q13" s="811"/>
      <c r="R13" s="811"/>
      <c r="S13" s="811"/>
      <c r="T13" s="811"/>
      <c r="U13" s="811"/>
      <c r="V13" s="811"/>
      <c r="W13" s="811"/>
      <c r="X13" s="811"/>
      <c r="Y13" s="811"/>
      <c r="Z13" s="811"/>
    </row>
    <row r="14" ht="11.25" customHeight="1">
      <c r="A14" s="100" t="s">
        <v>51</v>
      </c>
      <c r="B14" s="81" t="s">
        <v>52</v>
      </c>
      <c r="C14" s="100" t="s">
        <v>6468</v>
      </c>
      <c r="D14" s="164">
        <v>20.0</v>
      </c>
      <c r="E14" s="365">
        <v>10.0</v>
      </c>
      <c r="F14" s="100" t="s">
        <v>51</v>
      </c>
      <c r="G14" s="811"/>
      <c r="H14" s="811"/>
      <c r="I14" s="811"/>
      <c r="J14" s="811"/>
      <c r="K14" s="811"/>
      <c r="L14" s="811"/>
      <c r="M14" s="811"/>
      <c r="N14" s="811"/>
      <c r="O14" s="811"/>
      <c r="P14" s="811"/>
      <c r="Q14" s="811"/>
      <c r="R14" s="811"/>
      <c r="S14" s="811"/>
      <c r="T14" s="811"/>
      <c r="U14" s="811"/>
      <c r="V14" s="811"/>
      <c r="W14" s="811"/>
      <c r="X14" s="811"/>
      <c r="Y14" s="811"/>
      <c r="Z14" s="811"/>
    </row>
    <row r="15" ht="11.25" customHeight="1">
      <c r="A15" s="100" t="s">
        <v>51</v>
      </c>
      <c r="B15" s="81" t="s">
        <v>52</v>
      </c>
      <c r="C15" s="100" t="s">
        <v>6469</v>
      </c>
      <c r="D15" s="164">
        <v>20.0</v>
      </c>
      <c r="E15" s="365">
        <v>10.0</v>
      </c>
      <c r="F15" s="100" t="s">
        <v>51</v>
      </c>
      <c r="G15" s="811"/>
      <c r="H15" s="811"/>
      <c r="I15" s="811"/>
      <c r="J15" s="811"/>
      <c r="K15" s="811"/>
      <c r="L15" s="811"/>
      <c r="M15" s="811"/>
      <c r="N15" s="811"/>
      <c r="O15" s="811"/>
      <c r="P15" s="811"/>
      <c r="Q15" s="811"/>
      <c r="R15" s="811"/>
      <c r="S15" s="811"/>
      <c r="T15" s="811"/>
      <c r="U15" s="811"/>
      <c r="V15" s="811"/>
      <c r="W15" s="811"/>
      <c r="X15" s="811"/>
      <c r="Y15" s="811"/>
      <c r="Z15" s="811"/>
    </row>
    <row r="16" ht="11.25" customHeight="1">
      <c r="A16" s="100" t="s">
        <v>51</v>
      </c>
      <c r="B16" s="81" t="s">
        <v>52</v>
      </c>
      <c r="C16" s="100" t="s">
        <v>6470</v>
      </c>
      <c r="D16" s="164">
        <v>20.0</v>
      </c>
      <c r="E16" s="365">
        <v>20.0</v>
      </c>
      <c r="F16" s="100" t="s">
        <v>51</v>
      </c>
      <c r="G16" s="811"/>
      <c r="H16" s="811"/>
      <c r="I16" s="811"/>
      <c r="J16" s="811"/>
      <c r="K16" s="811"/>
      <c r="L16" s="811"/>
      <c r="M16" s="811"/>
      <c r="N16" s="811"/>
      <c r="O16" s="811"/>
      <c r="P16" s="811"/>
      <c r="Q16" s="811"/>
      <c r="R16" s="811"/>
      <c r="S16" s="811"/>
      <c r="T16" s="811"/>
      <c r="U16" s="811"/>
      <c r="V16" s="811"/>
      <c r="W16" s="811"/>
      <c r="X16" s="811"/>
      <c r="Y16" s="811"/>
      <c r="Z16" s="811"/>
    </row>
    <row r="17" ht="11.25" customHeight="1">
      <c r="A17" s="100" t="s">
        <v>51</v>
      </c>
      <c r="B17" s="81" t="s">
        <v>52</v>
      </c>
      <c r="C17" s="100" t="s">
        <v>6471</v>
      </c>
      <c r="D17" s="164">
        <v>20.0</v>
      </c>
      <c r="E17" s="365">
        <v>10.0</v>
      </c>
      <c r="F17" s="100" t="s">
        <v>51</v>
      </c>
      <c r="G17" s="811"/>
      <c r="H17" s="811"/>
      <c r="I17" s="811"/>
      <c r="J17" s="811"/>
      <c r="K17" s="811"/>
      <c r="L17" s="811"/>
      <c r="M17" s="811"/>
      <c r="N17" s="811"/>
      <c r="O17" s="811"/>
      <c r="P17" s="811"/>
      <c r="Q17" s="811"/>
      <c r="R17" s="811"/>
      <c r="S17" s="811"/>
      <c r="T17" s="811"/>
      <c r="U17" s="811"/>
      <c r="V17" s="811"/>
      <c r="W17" s="811"/>
      <c r="X17" s="811"/>
      <c r="Y17" s="811"/>
      <c r="Z17" s="811"/>
    </row>
    <row r="18" ht="11.25" customHeight="1">
      <c r="A18" s="100" t="s">
        <v>51</v>
      </c>
      <c r="B18" s="81" t="s">
        <v>52</v>
      </c>
      <c r="C18" s="100" t="s">
        <v>6472</v>
      </c>
      <c r="D18" s="164">
        <v>30.0</v>
      </c>
      <c r="E18" s="365">
        <v>30.0</v>
      </c>
      <c r="F18" s="100" t="s">
        <v>51</v>
      </c>
      <c r="G18" s="811"/>
      <c r="H18" s="811"/>
      <c r="I18" s="811"/>
      <c r="J18" s="811"/>
      <c r="K18" s="811"/>
      <c r="L18" s="811"/>
      <c r="M18" s="811"/>
      <c r="N18" s="811"/>
      <c r="O18" s="811"/>
      <c r="P18" s="811"/>
      <c r="Q18" s="811"/>
      <c r="R18" s="811"/>
      <c r="S18" s="811"/>
      <c r="T18" s="811"/>
      <c r="U18" s="811"/>
      <c r="V18" s="811"/>
      <c r="W18" s="811"/>
      <c r="X18" s="811"/>
      <c r="Y18" s="811"/>
      <c r="Z18" s="811"/>
    </row>
    <row r="19" ht="11.25" customHeight="1">
      <c r="A19" s="100" t="s">
        <v>51</v>
      </c>
      <c r="B19" s="81" t="s">
        <v>52</v>
      </c>
      <c r="C19" s="100" t="s">
        <v>6473</v>
      </c>
      <c r="D19" s="164">
        <v>30.0</v>
      </c>
      <c r="E19" s="365">
        <v>30.0</v>
      </c>
      <c r="F19" s="100" t="s">
        <v>51</v>
      </c>
      <c r="G19" s="811"/>
      <c r="H19" s="811"/>
      <c r="I19" s="811"/>
      <c r="J19" s="811"/>
      <c r="K19" s="811"/>
      <c r="L19" s="811"/>
      <c r="M19" s="811"/>
      <c r="N19" s="811"/>
      <c r="O19" s="811"/>
      <c r="P19" s="811"/>
      <c r="Q19" s="811"/>
      <c r="R19" s="811"/>
      <c r="S19" s="811"/>
      <c r="T19" s="811"/>
      <c r="U19" s="811"/>
      <c r="V19" s="811"/>
      <c r="W19" s="811"/>
      <c r="X19" s="811"/>
      <c r="Y19" s="811"/>
      <c r="Z19" s="811"/>
    </row>
    <row r="20" ht="11.25" customHeight="1">
      <c r="A20" s="100" t="s">
        <v>51</v>
      </c>
      <c r="B20" s="81" t="s">
        <v>52</v>
      </c>
      <c r="C20" s="100" t="s">
        <v>6474</v>
      </c>
      <c r="D20" s="164">
        <v>30.0</v>
      </c>
      <c r="E20" s="365">
        <v>30.0</v>
      </c>
      <c r="F20" s="100" t="s">
        <v>51</v>
      </c>
      <c r="G20" s="811"/>
      <c r="H20" s="811"/>
      <c r="I20" s="811"/>
      <c r="J20" s="811"/>
      <c r="K20" s="811"/>
      <c r="L20" s="811"/>
      <c r="M20" s="811"/>
      <c r="N20" s="811"/>
      <c r="O20" s="811"/>
      <c r="P20" s="811"/>
      <c r="Q20" s="811"/>
      <c r="R20" s="811"/>
      <c r="S20" s="811"/>
      <c r="T20" s="811"/>
      <c r="U20" s="811"/>
      <c r="V20" s="811"/>
      <c r="W20" s="811"/>
      <c r="X20" s="811"/>
      <c r="Y20" s="811"/>
      <c r="Z20" s="811"/>
    </row>
    <row r="21" ht="11.25" customHeight="1">
      <c r="A21" s="100" t="s">
        <v>51</v>
      </c>
      <c r="B21" s="81" t="s">
        <v>52</v>
      </c>
      <c r="C21" s="100" t="s">
        <v>6475</v>
      </c>
      <c r="D21" s="164">
        <v>30.0</v>
      </c>
      <c r="E21" s="365">
        <v>15.0</v>
      </c>
      <c r="F21" s="100" t="s">
        <v>51</v>
      </c>
      <c r="G21" s="811"/>
      <c r="H21" s="811"/>
      <c r="I21" s="811"/>
      <c r="J21" s="811"/>
      <c r="K21" s="811"/>
      <c r="L21" s="811"/>
      <c r="M21" s="811"/>
      <c r="N21" s="811"/>
      <c r="O21" s="811"/>
      <c r="P21" s="811"/>
      <c r="Q21" s="811"/>
      <c r="R21" s="811"/>
      <c r="S21" s="811"/>
      <c r="T21" s="811"/>
      <c r="U21" s="811"/>
      <c r="V21" s="811"/>
      <c r="W21" s="811"/>
      <c r="X21" s="811"/>
      <c r="Y21" s="811"/>
      <c r="Z21" s="811"/>
    </row>
    <row r="22" ht="11.25" customHeight="1">
      <c r="A22" s="100" t="s">
        <v>51</v>
      </c>
      <c r="B22" s="81" t="s">
        <v>52</v>
      </c>
      <c r="C22" s="100" t="s">
        <v>6476</v>
      </c>
      <c r="D22" s="164">
        <v>30.0</v>
      </c>
      <c r="E22" s="365">
        <v>30.0</v>
      </c>
      <c r="F22" s="100" t="s">
        <v>51</v>
      </c>
      <c r="G22" s="811"/>
      <c r="H22" s="811"/>
      <c r="I22" s="811"/>
      <c r="J22" s="811"/>
      <c r="K22" s="811"/>
      <c r="L22" s="811"/>
      <c r="M22" s="811"/>
      <c r="N22" s="811"/>
      <c r="O22" s="811"/>
      <c r="P22" s="811"/>
      <c r="Q22" s="811"/>
      <c r="R22" s="811"/>
      <c r="S22" s="811"/>
      <c r="T22" s="811"/>
      <c r="U22" s="811"/>
      <c r="V22" s="811"/>
      <c r="W22" s="811"/>
      <c r="X22" s="811"/>
      <c r="Y22" s="811"/>
      <c r="Z22" s="811"/>
    </row>
    <row r="23" ht="11.25" customHeight="1">
      <c r="A23" s="100" t="s">
        <v>51</v>
      </c>
      <c r="B23" s="81" t="s">
        <v>52</v>
      </c>
      <c r="C23" s="100" t="s">
        <v>6477</v>
      </c>
      <c r="D23" s="164">
        <v>30.0</v>
      </c>
      <c r="E23" s="365">
        <v>30.0</v>
      </c>
      <c r="F23" s="100" t="s">
        <v>51</v>
      </c>
      <c r="G23" s="811"/>
      <c r="H23" s="811"/>
      <c r="I23" s="811"/>
      <c r="J23" s="811"/>
      <c r="K23" s="811"/>
      <c r="L23" s="811"/>
      <c r="M23" s="811"/>
      <c r="N23" s="811"/>
      <c r="O23" s="811"/>
      <c r="P23" s="811"/>
      <c r="Q23" s="811"/>
      <c r="R23" s="811"/>
      <c r="S23" s="811"/>
      <c r="T23" s="811"/>
      <c r="U23" s="811"/>
      <c r="V23" s="811"/>
      <c r="W23" s="811"/>
      <c r="X23" s="811"/>
      <c r="Y23" s="811"/>
      <c r="Z23" s="811"/>
    </row>
    <row r="24" ht="11.25" customHeight="1">
      <c r="A24" s="100" t="s">
        <v>183</v>
      </c>
      <c r="B24" s="81" t="s">
        <v>52</v>
      </c>
      <c r="C24" s="100" t="s">
        <v>6478</v>
      </c>
      <c r="D24" s="164">
        <v>30.0</v>
      </c>
      <c r="E24" s="365">
        <v>30.0</v>
      </c>
      <c r="F24" s="100" t="s">
        <v>183</v>
      </c>
      <c r="G24" s="811"/>
      <c r="H24" s="811"/>
      <c r="I24" s="811"/>
      <c r="J24" s="811"/>
      <c r="K24" s="811"/>
      <c r="L24" s="811"/>
      <c r="M24" s="811"/>
      <c r="N24" s="811"/>
      <c r="O24" s="811"/>
      <c r="P24" s="811"/>
      <c r="Q24" s="811"/>
      <c r="R24" s="811"/>
      <c r="S24" s="811"/>
      <c r="T24" s="811"/>
      <c r="U24" s="811"/>
      <c r="V24" s="811"/>
      <c r="W24" s="811"/>
      <c r="X24" s="811"/>
      <c r="Y24" s="811"/>
      <c r="Z24" s="811"/>
    </row>
    <row r="25" ht="11.25" customHeight="1">
      <c r="A25" s="100" t="s">
        <v>183</v>
      </c>
      <c r="B25" s="81" t="s">
        <v>52</v>
      </c>
      <c r="C25" s="100" t="s">
        <v>6479</v>
      </c>
      <c r="D25" s="164">
        <v>30.0</v>
      </c>
      <c r="E25" s="365">
        <v>30.0</v>
      </c>
      <c r="F25" s="100" t="s">
        <v>183</v>
      </c>
      <c r="G25" s="811"/>
      <c r="H25" s="811"/>
      <c r="I25" s="811"/>
      <c r="J25" s="811"/>
      <c r="K25" s="811"/>
      <c r="L25" s="811"/>
      <c r="M25" s="811"/>
      <c r="N25" s="811"/>
      <c r="O25" s="811"/>
      <c r="P25" s="811"/>
      <c r="Q25" s="811"/>
      <c r="R25" s="811"/>
      <c r="S25" s="811"/>
      <c r="T25" s="811"/>
      <c r="U25" s="811"/>
      <c r="V25" s="811"/>
      <c r="W25" s="811"/>
      <c r="X25" s="811"/>
      <c r="Y25" s="811"/>
      <c r="Z25" s="811"/>
    </row>
    <row r="26" ht="11.25" customHeight="1">
      <c r="A26" s="100" t="s">
        <v>183</v>
      </c>
      <c r="B26" s="81" t="s">
        <v>52</v>
      </c>
      <c r="C26" s="100" t="s">
        <v>6480</v>
      </c>
      <c r="D26" s="164">
        <v>30.0</v>
      </c>
      <c r="E26" s="365">
        <v>30.0</v>
      </c>
      <c r="F26" s="100" t="s">
        <v>183</v>
      </c>
      <c r="G26" s="811"/>
      <c r="H26" s="811"/>
      <c r="I26" s="811"/>
      <c r="J26" s="811"/>
      <c r="K26" s="811"/>
      <c r="L26" s="811"/>
      <c r="M26" s="811"/>
      <c r="N26" s="811"/>
      <c r="O26" s="811"/>
      <c r="P26" s="811"/>
      <c r="Q26" s="811"/>
      <c r="R26" s="811"/>
      <c r="S26" s="811"/>
      <c r="T26" s="811"/>
      <c r="U26" s="811"/>
      <c r="V26" s="811"/>
      <c r="W26" s="811"/>
      <c r="X26" s="811"/>
      <c r="Y26" s="811"/>
      <c r="Z26" s="811"/>
    </row>
    <row r="27" ht="11.25" customHeight="1">
      <c r="A27" s="100" t="s">
        <v>183</v>
      </c>
      <c r="B27" s="81" t="s">
        <v>52</v>
      </c>
      <c r="C27" s="100" t="s">
        <v>6481</v>
      </c>
      <c r="D27" s="164">
        <v>30.0</v>
      </c>
      <c r="E27" s="365">
        <v>30.0</v>
      </c>
      <c r="F27" s="100" t="s">
        <v>183</v>
      </c>
      <c r="G27" s="811"/>
      <c r="H27" s="811"/>
      <c r="I27" s="811"/>
      <c r="J27" s="811"/>
      <c r="K27" s="811"/>
      <c r="L27" s="811"/>
      <c r="M27" s="811"/>
      <c r="N27" s="811"/>
      <c r="O27" s="811"/>
      <c r="P27" s="811"/>
      <c r="Q27" s="811"/>
      <c r="R27" s="811"/>
      <c r="S27" s="811"/>
      <c r="T27" s="811"/>
      <c r="U27" s="811"/>
      <c r="V27" s="811"/>
      <c r="W27" s="811"/>
      <c r="X27" s="811"/>
      <c r="Y27" s="811"/>
      <c r="Z27" s="811"/>
    </row>
    <row r="28" ht="11.25" customHeight="1">
      <c r="A28" s="100" t="s">
        <v>183</v>
      </c>
      <c r="B28" s="81" t="s">
        <v>52</v>
      </c>
      <c r="C28" s="100" t="s">
        <v>6482</v>
      </c>
      <c r="D28" s="164">
        <v>30.0</v>
      </c>
      <c r="E28" s="365">
        <v>30.0</v>
      </c>
      <c r="F28" s="100" t="s">
        <v>183</v>
      </c>
      <c r="G28" s="811"/>
      <c r="H28" s="811"/>
      <c r="I28" s="811"/>
      <c r="J28" s="811"/>
      <c r="K28" s="811"/>
      <c r="L28" s="811"/>
      <c r="M28" s="811"/>
      <c r="N28" s="811"/>
      <c r="O28" s="811"/>
      <c r="P28" s="811"/>
      <c r="Q28" s="811"/>
      <c r="R28" s="811"/>
      <c r="S28" s="811"/>
      <c r="T28" s="811"/>
      <c r="U28" s="811"/>
      <c r="V28" s="811"/>
      <c r="W28" s="811"/>
      <c r="X28" s="811"/>
      <c r="Y28" s="811"/>
      <c r="Z28" s="811"/>
    </row>
    <row r="29" ht="11.25" customHeight="1">
      <c r="A29" s="100" t="s">
        <v>183</v>
      </c>
      <c r="B29" s="81" t="s">
        <v>52</v>
      </c>
      <c r="C29" s="100" t="s">
        <v>6483</v>
      </c>
      <c r="D29" s="164">
        <v>30.0</v>
      </c>
      <c r="E29" s="365">
        <v>30.0</v>
      </c>
      <c r="F29" s="100" t="s">
        <v>183</v>
      </c>
      <c r="G29" s="811"/>
      <c r="H29" s="811"/>
      <c r="I29" s="811"/>
      <c r="J29" s="811"/>
      <c r="K29" s="811"/>
      <c r="L29" s="811"/>
      <c r="M29" s="811"/>
      <c r="N29" s="811"/>
      <c r="O29" s="811"/>
      <c r="P29" s="811"/>
      <c r="Q29" s="811"/>
      <c r="R29" s="811"/>
      <c r="S29" s="811"/>
      <c r="T29" s="811"/>
      <c r="U29" s="811"/>
      <c r="V29" s="811"/>
      <c r="W29" s="811"/>
      <c r="X29" s="811"/>
      <c r="Y29" s="811"/>
      <c r="Z29" s="811"/>
    </row>
    <row r="30" ht="11.25" customHeight="1">
      <c r="A30" s="100" t="s">
        <v>183</v>
      </c>
      <c r="B30" s="81" t="s">
        <v>52</v>
      </c>
      <c r="C30" s="100" t="s">
        <v>6484</v>
      </c>
      <c r="D30" s="164">
        <v>20.0</v>
      </c>
      <c r="E30" s="365">
        <v>20.0</v>
      </c>
      <c r="F30" s="100" t="s">
        <v>183</v>
      </c>
      <c r="G30" s="811"/>
      <c r="H30" s="811"/>
      <c r="I30" s="811"/>
      <c r="J30" s="811"/>
      <c r="K30" s="811"/>
      <c r="L30" s="811"/>
      <c r="M30" s="811"/>
      <c r="N30" s="811"/>
      <c r="O30" s="811"/>
      <c r="P30" s="811"/>
      <c r="Q30" s="811"/>
      <c r="R30" s="811"/>
      <c r="S30" s="811"/>
      <c r="T30" s="811"/>
      <c r="U30" s="811"/>
      <c r="V30" s="811"/>
      <c r="W30" s="811"/>
      <c r="X30" s="811"/>
      <c r="Y30" s="811"/>
      <c r="Z30" s="811"/>
    </row>
    <row r="31" ht="11.25" customHeight="1">
      <c r="A31" s="100" t="s">
        <v>183</v>
      </c>
      <c r="B31" s="81" t="s">
        <v>52</v>
      </c>
      <c r="C31" s="100" t="s">
        <v>6485</v>
      </c>
      <c r="D31" s="164">
        <v>20.0</v>
      </c>
      <c r="E31" s="365">
        <v>20.0</v>
      </c>
      <c r="F31" s="100" t="s">
        <v>183</v>
      </c>
      <c r="G31" s="811"/>
      <c r="H31" s="811"/>
      <c r="I31" s="811"/>
      <c r="J31" s="811"/>
      <c r="K31" s="811"/>
      <c r="L31" s="811"/>
      <c r="M31" s="811"/>
      <c r="N31" s="811"/>
      <c r="O31" s="811"/>
      <c r="P31" s="811"/>
      <c r="Q31" s="811"/>
      <c r="R31" s="811"/>
      <c r="S31" s="811"/>
      <c r="T31" s="811"/>
      <c r="U31" s="811"/>
      <c r="V31" s="811"/>
      <c r="W31" s="811"/>
      <c r="X31" s="811"/>
      <c r="Y31" s="811"/>
      <c r="Z31" s="811"/>
    </row>
    <row r="32" ht="11.25" customHeight="1">
      <c r="A32" s="100" t="s">
        <v>183</v>
      </c>
      <c r="B32" s="81" t="s">
        <v>52</v>
      </c>
      <c r="C32" s="100" t="s">
        <v>6486</v>
      </c>
      <c r="D32" s="164">
        <v>20.0</v>
      </c>
      <c r="E32" s="365">
        <v>20.0</v>
      </c>
      <c r="F32" s="100" t="s">
        <v>183</v>
      </c>
      <c r="G32" s="811"/>
      <c r="H32" s="811"/>
      <c r="I32" s="811"/>
      <c r="J32" s="811"/>
      <c r="K32" s="811"/>
      <c r="L32" s="811"/>
      <c r="M32" s="811"/>
      <c r="N32" s="811"/>
      <c r="O32" s="811"/>
      <c r="P32" s="811"/>
      <c r="Q32" s="811"/>
      <c r="R32" s="811"/>
      <c r="S32" s="811"/>
      <c r="T32" s="811"/>
      <c r="U32" s="811"/>
      <c r="V32" s="811"/>
      <c r="W32" s="811"/>
      <c r="X32" s="811"/>
      <c r="Y32" s="811"/>
      <c r="Z32" s="811"/>
    </row>
    <row r="33" ht="11.25" customHeight="1">
      <c r="A33" s="100" t="s">
        <v>183</v>
      </c>
      <c r="B33" s="81" t="s">
        <v>52</v>
      </c>
      <c r="C33" s="100" t="s">
        <v>6487</v>
      </c>
      <c r="D33" s="164">
        <v>20.0</v>
      </c>
      <c r="E33" s="365">
        <v>20.0</v>
      </c>
      <c r="F33" s="100" t="s">
        <v>183</v>
      </c>
      <c r="G33" s="811"/>
      <c r="H33" s="811"/>
      <c r="I33" s="811"/>
      <c r="J33" s="811"/>
      <c r="K33" s="811"/>
      <c r="L33" s="811"/>
      <c r="M33" s="811"/>
      <c r="N33" s="811"/>
      <c r="O33" s="811"/>
      <c r="P33" s="811"/>
      <c r="Q33" s="811"/>
      <c r="R33" s="811"/>
      <c r="S33" s="811"/>
      <c r="T33" s="811"/>
      <c r="U33" s="811"/>
      <c r="V33" s="811"/>
      <c r="W33" s="811"/>
      <c r="X33" s="811"/>
      <c r="Y33" s="811"/>
      <c r="Z33" s="811"/>
    </row>
    <row r="34" ht="11.25" customHeight="1">
      <c r="A34" s="100" t="s">
        <v>183</v>
      </c>
      <c r="B34" s="81" t="s">
        <v>52</v>
      </c>
      <c r="C34" s="100" t="s">
        <v>6488</v>
      </c>
      <c r="D34" s="164">
        <v>20.0</v>
      </c>
      <c r="E34" s="365">
        <v>20.0</v>
      </c>
      <c r="F34" s="100" t="s">
        <v>183</v>
      </c>
      <c r="G34" s="811"/>
      <c r="H34" s="811"/>
      <c r="I34" s="811"/>
      <c r="J34" s="811"/>
      <c r="K34" s="811"/>
      <c r="L34" s="811"/>
      <c r="M34" s="811"/>
      <c r="N34" s="811"/>
      <c r="O34" s="811"/>
      <c r="P34" s="811"/>
      <c r="Q34" s="811"/>
      <c r="R34" s="811"/>
      <c r="S34" s="811"/>
      <c r="T34" s="811"/>
      <c r="U34" s="811"/>
      <c r="V34" s="811"/>
      <c r="W34" s="811"/>
      <c r="X34" s="811"/>
      <c r="Y34" s="811"/>
      <c r="Z34" s="811"/>
    </row>
    <row r="35" ht="11.25" customHeight="1">
      <c r="A35" s="100" t="s">
        <v>56</v>
      </c>
      <c r="B35" s="81" t="s">
        <v>52</v>
      </c>
      <c r="C35" s="100" t="s">
        <v>6489</v>
      </c>
      <c r="D35" s="164">
        <v>30.0</v>
      </c>
      <c r="E35" s="365">
        <v>30.0</v>
      </c>
      <c r="F35" s="100" t="s">
        <v>56</v>
      </c>
      <c r="G35" s="811"/>
      <c r="H35" s="811"/>
      <c r="I35" s="811"/>
      <c r="J35" s="811"/>
      <c r="K35" s="811"/>
      <c r="L35" s="811"/>
      <c r="M35" s="811"/>
      <c r="N35" s="811"/>
      <c r="O35" s="811"/>
      <c r="P35" s="811"/>
      <c r="Q35" s="811"/>
      <c r="R35" s="811"/>
      <c r="S35" s="811"/>
      <c r="T35" s="811"/>
      <c r="U35" s="811"/>
      <c r="V35" s="811"/>
      <c r="W35" s="811"/>
      <c r="X35" s="811"/>
      <c r="Y35" s="811"/>
      <c r="Z35" s="811"/>
    </row>
    <row r="36" ht="11.25" customHeight="1">
      <c r="A36" s="100" t="s">
        <v>57</v>
      </c>
      <c r="B36" s="81" t="s">
        <v>52</v>
      </c>
      <c r="C36" s="100" t="s">
        <v>6490</v>
      </c>
      <c r="D36" s="164">
        <v>20.0</v>
      </c>
      <c r="E36" s="365">
        <v>20.0</v>
      </c>
      <c r="F36" s="100" t="s">
        <v>57</v>
      </c>
      <c r="G36" s="811"/>
      <c r="H36" s="811"/>
      <c r="I36" s="811"/>
      <c r="J36" s="811"/>
      <c r="K36" s="811"/>
      <c r="L36" s="811"/>
      <c r="M36" s="811"/>
      <c r="N36" s="811"/>
      <c r="O36" s="811"/>
      <c r="P36" s="811"/>
      <c r="Q36" s="811"/>
      <c r="R36" s="811"/>
      <c r="S36" s="811"/>
      <c r="T36" s="811"/>
      <c r="U36" s="811"/>
      <c r="V36" s="811"/>
      <c r="W36" s="811"/>
      <c r="X36" s="811"/>
      <c r="Y36" s="811"/>
      <c r="Z36" s="811"/>
    </row>
    <row r="37" ht="11.25" customHeight="1">
      <c r="A37" s="100" t="s">
        <v>57</v>
      </c>
      <c r="B37" s="81" t="s">
        <v>52</v>
      </c>
      <c r="C37" s="100" t="s">
        <v>6491</v>
      </c>
      <c r="D37" s="164">
        <v>20.0</v>
      </c>
      <c r="E37" s="365">
        <v>20.0</v>
      </c>
      <c r="F37" s="100" t="s">
        <v>57</v>
      </c>
      <c r="G37" s="811"/>
      <c r="H37" s="811"/>
      <c r="I37" s="811"/>
      <c r="J37" s="811"/>
      <c r="K37" s="811"/>
      <c r="L37" s="811"/>
      <c r="M37" s="811"/>
      <c r="N37" s="811"/>
      <c r="O37" s="811"/>
      <c r="P37" s="811"/>
      <c r="Q37" s="811"/>
      <c r="R37" s="811"/>
      <c r="S37" s="811"/>
      <c r="T37" s="811"/>
      <c r="U37" s="811"/>
      <c r="V37" s="811"/>
      <c r="W37" s="811"/>
      <c r="X37" s="811"/>
      <c r="Y37" s="811"/>
      <c r="Z37" s="811"/>
    </row>
    <row r="38" ht="11.25" customHeight="1">
      <c r="A38" s="100" t="s">
        <v>57</v>
      </c>
      <c r="B38" s="81" t="s">
        <v>52</v>
      </c>
      <c r="C38" s="100" t="s">
        <v>6492</v>
      </c>
      <c r="D38" s="164">
        <v>20.0</v>
      </c>
      <c r="E38" s="365">
        <v>20.0</v>
      </c>
      <c r="F38" s="100" t="s">
        <v>57</v>
      </c>
      <c r="G38" s="811"/>
      <c r="H38" s="811"/>
      <c r="I38" s="811"/>
      <c r="J38" s="811"/>
      <c r="K38" s="811"/>
      <c r="L38" s="811"/>
      <c r="M38" s="811"/>
      <c r="N38" s="811"/>
      <c r="O38" s="811"/>
      <c r="P38" s="811"/>
      <c r="Q38" s="811"/>
      <c r="R38" s="811"/>
      <c r="S38" s="811"/>
      <c r="T38" s="811"/>
      <c r="U38" s="811"/>
      <c r="V38" s="811"/>
      <c r="W38" s="811"/>
      <c r="X38" s="811"/>
      <c r="Y38" s="811"/>
      <c r="Z38" s="811"/>
    </row>
    <row r="39" ht="11.25" customHeight="1">
      <c r="A39" s="100" t="s">
        <v>57</v>
      </c>
      <c r="B39" s="81" t="s">
        <v>52</v>
      </c>
      <c r="C39" s="100" t="s">
        <v>6493</v>
      </c>
      <c r="D39" s="164">
        <v>20.0</v>
      </c>
      <c r="E39" s="365">
        <v>20.0</v>
      </c>
      <c r="F39" s="100" t="s">
        <v>57</v>
      </c>
      <c r="G39" s="811"/>
      <c r="H39" s="811"/>
      <c r="I39" s="811"/>
      <c r="J39" s="811"/>
      <c r="K39" s="811"/>
      <c r="L39" s="811"/>
      <c r="M39" s="811"/>
      <c r="N39" s="811"/>
      <c r="O39" s="811"/>
      <c r="P39" s="811"/>
      <c r="Q39" s="811"/>
      <c r="R39" s="811"/>
      <c r="S39" s="811"/>
      <c r="T39" s="811"/>
      <c r="U39" s="811"/>
      <c r="V39" s="811"/>
      <c r="W39" s="811"/>
      <c r="X39" s="811"/>
      <c r="Y39" s="811"/>
      <c r="Z39" s="811"/>
    </row>
    <row r="40" ht="11.25" customHeight="1">
      <c r="A40" s="100" t="s">
        <v>57</v>
      </c>
      <c r="B40" s="81" t="s">
        <v>52</v>
      </c>
      <c r="C40" s="100" t="s">
        <v>6494</v>
      </c>
      <c r="D40" s="164">
        <v>20.0</v>
      </c>
      <c r="E40" s="365">
        <v>20.0</v>
      </c>
      <c r="F40" s="100" t="s">
        <v>57</v>
      </c>
      <c r="G40" s="811"/>
      <c r="H40" s="811"/>
      <c r="I40" s="811"/>
      <c r="J40" s="811"/>
      <c r="K40" s="811"/>
      <c r="L40" s="811"/>
      <c r="M40" s="811"/>
      <c r="N40" s="811"/>
      <c r="O40" s="811"/>
      <c r="P40" s="811"/>
      <c r="Q40" s="811"/>
      <c r="R40" s="811"/>
      <c r="S40" s="811"/>
      <c r="T40" s="811"/>
      <c r="U40" s="811"/>
      <c r="V40" s="811"/>
      <c r="W40" s="811"/>
      <c r="X40" s="811"/>
      <c r="Y40" s="811"/>
      <c r="Z40" s="811"/>
    </row>
    <row r="41" ht="11.25" customHeight="1">
      <c r="A41" s="100" t="s">
        <v>57</v>
      </c>
      <c r="B41" s="81" t="s">
        <v>52</v>
      </c>
      <c r="C41" s="100" t="s">
        <v>6495</v>
      </c>
      <c r="D41" s="164">
        <v>20.0</v>
      </c>
      <c r="E41" s="365">
        <v>20.0</v>
      </c>
      <c r="F41" s="100" t="s">
        <v>57</v>
      </c>
      <c r="G41" s="811"/>
      <c r="H41" s="811"/>
      <c r="I41" s="811"/>
      <c r="J41" s="811"/>
      <c r="K41" s="811"/>
      <c r="L41" s="811"/>
      <c r="M41" s="811"/>
      <c r="N41" s="811"/>
      <c r="O41" s="811"/>
      <c r="P41" s="811"/>
      <c r="Q41" s="811"/>
      <c r="R41" s="811"/>
      <c r="S41" s="811"/>
      <c r="T41" s="811"/>
      <c r="U41" s="811"/>
      <c r="V41" s="811"/>
      <c r="W41" s="811"/>
      <c r="X41" s="811"/>
      <c r="Y41" s="811"/>
      <c r="Z41" s="811"/>
    </row>
    <row r="42" ht="11.25" customHeight="1">
      <c r="A42" s="100" t="s">
        <v>57</v>
      </c>
      <c r="B42" s="81" t="s">
        <v>52</v>
      </c>
      <c r="C42" s="100" t="s">
        <v>6496</v>
      </c>
      <c r="D42" s="164">
        <v>20.0</v>
      </c>
      <c r="E42" s="365">
        <v>20.0</v>
      </c>
      <c r="F42" s="100" t="s">
        <v>57</v>
      </c>
      <c r="G42" s="811"/>
      <c r="H42" s="811"/>
      <c r="I42" s="811"/>
      <c r="J42" s="811"/>
      <c r="K42" s="811"/>
      <c r="L42" s="811"/>
      <c r="M42" s="811"/>
      <c r="N42" s="811"/>
      <c r="O42" s="811"/>
      <c r="P42" s="811"/>
      <c r="Q42" s="811"/>
      <c r="R42" s="811"/>
      <c r="S42" s="811"/>
      <c r="T42" s="811"/>
      <c r="U42" s="811"/>
      <c r="V42" s="811"/>
      <c r="W42" s="811"/>
      <c r="X42" s="811"/>
      <c r="Y42" s="811"/>
      <c r="Z42" s="811"/>
    </row>
    <row r="43" ht="11.25" customHeight="1">
      <c r="A43" s="100" t="s">
        <v>57</v>
      </c>
      <c r="B43" s="81" t="s">
        <v>52</v>
      </c>
      <c r="C43" s="100" t="s">
        <v>6497</v>
      </c>
      <c r="D43" s="164">
        <v>20.0</v>
      </c>
      <c r="E43" s="365">
        <v>20.0</v>
      </c>
      <c r="F43" s="100" t="s">
        <v>57</v>
      </c>
      <c r="G43" s="811"/>
      <c r="H43" s="811"/>
      <c r="I43" s="811"/>
      <c r="J43" s="811"/>
      <c r="K43" s="811"/>
      <c r="L43" s="811"/>
      <c r="M43" s="811"/>
      <c r="N43" s="811"/>
      <c r="O43" s="811"/>
      <c r="P43" s="811"/>
      <c r="Q43" s="811"/>
      <c r="R43" s="811"/>
      <c r="S43" s="811"/>
      <c r="T43" s="811"/>
      <c r="U43" s="811"/>
      <c r="V43" s="811"/>
      <c r="W43" s="811"/>
      <c r="X43" s="811"/>
      <c r="Y43" s="811"/>
      <c r="Z43" s="811"/>
    </row>
    <row r="44" ht="11.25" customHeight="1">
      <c r="A44" s="100" t="s">
        <v>57</v>
      </c>
      <c r="B44" s="81" t="s">
        <v>52</v>
      </c>
      <c r="C44" s="147" t="s">
        <v>6498</v>
      </c>
      <c r="D44" s="164">
        <v>20.0</v>
      </c>
      <c r="E44" s="365">
        <v>20.0</v>
      </c>
      <c r="F44" s="100" t="s">
        <v>57</v>
      </c>
      <c r="G44" s="811"/>
      <c r="H44" s="811"/>
      <c r="I44" s="811"/>
      <c r="J44" s="811"/>
      <c r="K44" s="811"/>
      <c r="L44" s="811"/>
      <c r="M44" s="811"/>
      <c r="N44" s="811"/>
      <c r="O44" s="811"/>
      <c r="P44" s="811"/>
      <c r="Q44" s="811"/>
      <c r="R44" s="811"/>
      <c r="S44" s="811"/>
      <c r="T44" s="811"/>
      <c r="U44" s="811"/>
      <c r="V44" s="811"/>
      <c r="W44" s="811"/>
      <c r="X44" s="811"/>
      <c r="Y44" s="811"/>
      <c r="Z44" s="811"/>
    </row>
    <row r="45" ht="11.25" customHeight="1">
      <c r="A45" s="100" t="s">
        <v>57</v>
      </c>
      <c r="B45" s="81" t="s">
        <v>52</v>
      </c>
      <c r="C45" s="147" t="s">
        <v>6499</v>
      </c>
      <c r="D45" s="164">
        <v>20.0</v>
      </c>
      <c r="E45" s="365">
        <v>20.0</v>
      </c>
      <c r="F45" s="100" t="s">
        <v>57</v>
      </c>
      <c r="G45" s="811"/>
      <c r="H45" s="811"/>
      <c r="I45" s="811"/>
      <c r="J45" s="811"/>
      <c r="K45" s="811"/>
      <c r="L45" s="811"/>
      <c r="M45" s="811"/>
      <c r="N45" s="811"/>
      <c r="O45" s="811"/>
      <c r="P45" s="811"/>
      <c r="Q45" s="811"/>
      <c r="R45" s="811"/>
      <c r="S45" s="811"/>
      <c r="T45" s="811"/>
      <c r="U45" s="811"/>
      <c r="V45" s="811"/>
      <c r="W45" s="811"/>
      <c r="X45" s="811"/>
      <c r="Y45" s="811"/>
      <c r="Z45" s="811"/>
    </row>
    <row r="46" ht="11.25" customHeight="1">
      <c r="A46" s="100" t="s">
        <v>57</v>
      </c>
      <c r="B46" s="81" t="s">
        <v>52</v>
      </c>
      <c r="C46" s="147" t="s">
        <v>6500</v>
      </c>
      <c r="D46" s="164">
        <v>30.0</v>
      </c>
      <c r="E46" s="593">
        <v>30.0</v>
      </c>
      <c r="F46" s="100" t="s">
        <v>57</v>
      </c>
      <c r="G46" s="811"/>
      <c r="H46" s="811"/>
      <c r="I46" s="811"/>
      <c r="J46" s="811"/>
      <c r="K46" s="811"/>
      <c r="L46" s="811"/>
      <c r="M46" s="811"/>
      <c r="N46" s="811"/>
      <c r="O46" s="811"/>
      <c r="P46" s="811"/>
      <c r="Q46" s="811"/>
      <c r="R46" s="811"/>
      <c r="S46" s="811"/>
      <c r="T46" s="811"/>
      <c r="U46" s="811"/>
      <c r="V46" s="811"/>
      <c r="W46" s="811"/>
      <c r="X46" s="811"/>
      <c r="Y46" s="811"/>
      <c r="Z46" s="811"/>
    </row>
    <row r="47" ht="11.25" customHeight="1">
      <c r="A47" s="354" t="s">
        <v>58</v>
      </c>
      <c r="B47" s="81" t="s">
        <v>52</v>
      </c>
      <c r="C47" s="100" t="s">
        <v>6468</v>
      </c>
      <c r="D47" s="164">
        <v>20.0</v>
      </c>
      <c r="E47" s="365">
        <v>10.0</v>
      </c>
      <c r="F47" s="354" t="s">
        <v>58</v>
      </c>
      <c r="G47" s="811"/>
      <c r="H47" s="811"/>
      <c r="I47" s="811"/>
      <c r="J47" s="811"/>
      <c r="K47" s="811"/>
      <c r="L47" s="811"/>
      <c r="M47" s="811"/>
      <c r="N47" s="811"/>
      <c r="O47" s="811"/>
      <c r="P47" s="811"/>
      <c r="Q47" s="811"/>
      <c r="R47" s="811"/>
      <c r="S47" s="811"/>
      <c r="T47" s="811"/>
      <c r="U47" s="811"/>
      <c r="V47" s="811"/>
      <c r="W47" s="811"/>
      <c r="X47" s="811"/>
      <c r="Y47" s="811"/>
      <c r="Z47" s="811"/>
    </row>
    <row r="48" ht="11.25" customHeight="1">
      <c r="A48" s="100" t="s">
        <v>59</v>
      </c>
      <c r="B48" s="81" t="s">
        <v>52</v>
      </c>
      <c r="C48" s="100" t="s">
        <v>6501</v>
      </c>
      <c r="D48" s="164">
        <v>30.0</v>
      </c>
      <c r="E48" s="365">
        <v>30.0</v>
      </c>
      <c r="F48" s="100" t="s">
        <v>59</v>
      </c>
      <c r="G48" s="811"/>
      <c r="H48" s="811"/>
      <c r="I48" s="811"/>
      <c r="J48" s="811"/>
      <c r="K48" s="811"/>
      <c r="L48" s="811"/>
      <c r="M48" s="811"/>
      <c r="N48" s="811"/>
      <c r="O48" s="811"/>
      <c r="P48" s="811"/>
      <c r="Q48" s="811"/>
      <c r="R48" s="811"/>
      <c r="S48" s="811"/>
      <c r="T48" s="811"/>
      <c r="U48" s="811"/>
      <c r="V48" s="811"/>
      <c r="W48" s="811"/>
      <c r="X48" s="811"/>
      <c r="Y48" s="811"/>
      <c r="Z48" s="811"/>
    </row>
    <row r="49" ht="11.25" customHeight="1">
      <c r="A49" s="100" t="s">
        <v>59</v>
      </c>
      <c r="B49" s="81" t="s">
        <v>52</v>
      </c>
      <c r="C49" s="100" t="s">
        <v>6502</v>
      </c>
      <c r="D49" s="164">
        <v>20.0</v>
      </c>
      <c r="E49" s="365">
        <v>10.0</v>
      </c>
      <c r="F49" s="100" t="s">
        <v>59</v>
      </c>
      <c r="G49" s="811"/>
      <c r="H49" s="811"/>
      <c r="I49" s="811"/>
      <c r="J49" s="811"/>
      <c r="K49" s="811"/>
      <c r="L49" s="811"/>
      <c r="M49" s="811"/>
      <c r="N49" s="811"/>
      <c r="O49" s="811"/>
      <c r="P49" s="811"/>
      <c r="Q49" s="811"/>
      <c r="R49" s="811"/>
      <c r="S49" s="811"/>
      <c r="T49" s="811"/>
      <c r="U49" s="811"/>
      <c r="V49" s="811"/>
      <c r="W49" s="811"/>
      <c r="X49" s="811"/>
      <c r="Y49" s="811"/>
      <c r="Z49" s="811"/>
    </row>
    <row r="50" ht="11.25" customHeight="1">
      <c r="A50" s="100" t="s">
        <v>59</v>
      </c>
      <c r="B50" s="81" t="s">
        <v>52</v>
      </c>
      <c r="C50" s="100" t="s">
        <v>6503</v>
      </c>
      <c r="D50" s="164">
        <v>20.0</v>
      </c>
      <c r="E50" s="365">
        <v>6.66</v>
      </c>
      <c r="F50" s="100" t="s">
        <v>59</v>
      </c>
      <c r="G50" s="811"/>
      <c r="H50" s="811"/>
      <c r="I50" s="811"/>
      <c r="J50" s="811"/>
      <c r="K50" s="811"/>
      <c r="L50" s="811"/>
      <c r="M50" s="811"/>
      <c r="N50" s="811"/>
      <c r="O50" s="811"/>
      <c r="P50" s="811"/>
      <c r="Q50" s="811"/>
      <c r="R50" s="811"/>
      <c r="S50" s="811"/>
      <c r="T50" s="811"/>
      <c r="U50" s="811"/>
      <c r="V50" s="811"/>
      <c r="W50" s="811"/>
      <c r="X50" s="811"/>
      <c r="Y50" s="811"/>
      <c r="Z50" s="811"/>
    </row>
    <row r="51" ht="11.25" customHeight="1">
      <c r="A51" s="100" t="s">
        <v>59</v>
      </c>
      <c r="B51" s="81" t="s">
        <v>52</v>
      </c>
      <c r="C51" s="100" t="s">
        <v>6504</v>
      </c>
      <c r="D51" s="164">
        <v>20.0</v>
      </c>
      <c r="E51" s="365">
        <v>10.0</v>
      </c>
      <c r="F51" s="100" t="s">
        <v>59</v>
      </c>
      <c r="G51" s="811"/>
      <c r="H51" s="811"/>
      <c r="I51" s="811"/>
      <c r="J51" s="811"/>
      <c r="K51" s="811"/>
      <c r="L51" s="811"/>
      <c r="M51" s="811"/>
      <c r="N51" s="811"/>
      <c r="O51" s="811"/>
      <c r="P51" s="811"/>
      <c r="Q51" s="811"/>
      <c r="R51" s="811"/>
      <c r="S51" s="811"/>
      <c r="T51" s="811"/>
      <c r="U51" s="811"/>
      <c r="V51" s="811"/>
      <c r="W51" s="811"/>
      <c r="X51" s="811"/>
      <c r="Y51" s="811"/>
      <c r="Z51" s="811"/>
    </row>
    <row r="52" ht="11.25" customHeight="1">
      <c r="A52" s="100" t="s">
        <v>59</v>
      </c>
      <c r="B52" s="81" t="s">
        <v>52</v>
      </c>
      <c r="C52" s="100" t="s">
        <v>6505</v>
      </c>
      <c r="D52" s="164">
        <v>20.0</v>
      </c>
      <c r="E52" s="365">
        <v>10.0</v>
      </c>
      <c r="F52" s="100" t="s">
        <v>59</v>
      </c>
      <c r="G52" s="811"/>
      <c r="H52" s="811"/>
      <c r="I52" s="811"/>
      <c r="J52" s="811"/>
      <c r="K52" s="811"/>
      <c r="L52" s="811"/>
      <c r="M52" s="811"/>
      <c r="N52" s="811"/>
      <c r="O52" s="811"/>
      <c r="P52" s="811"/>
      <c r="Q52" s="811"/>
      <c r="R52" s="811"/>
      <c r="S52" s="811"/>
      <c r="T52" s="811"/>
      <c r="U52" s="811"/>
      <c r="V52" s="811"/>
      <c r="W52" s="811"/>
      <c r="X52" s="811"/>
      <c r="Y52" s="811"/>
      <c r="Z52" s="811"/>
    </row>
    <row r="53" ht="11.25" customHeight="1">
      <c r="A53" s="100" t="s">
        <v>59</v>
      </c>
      <c r="B53" s="81" t="s">
        <v>52</v>
      </c>
      <c r="C53" s="100" t="s">
        <v>6506</v>
      </c>
      <c r="D53" s="164">
        <v>20.0</v>
      </c>
      <c r="E53" s="365">
        <v>10.0</v>
      </c>
      <c r="F53" s="100" t="s">
        <v>59</v>
      </c>
      <c r="G53" s="811"/>
      <c r="H53" s="811"/>
      <c r="I53" s="811"/>
      <c r="J53" s="811"/>
      <c r="K53" s="811"/>
      <c r="L53" s="811"/>
      <c r="M53" s="811"/>
      <c r="N53" s="811"/>
      <c r="O53" s="811"/>
      <c r="P53" s="811"/>
      <c r="Q53" s="811"/>
      <c r="R53" s="811"/>
      <c r="S53" s="811"/>
      <c r="T53" s="811"/>
      <c r="U53" s="811"/>
      <c r="V53" s="811"/>
      <c r="W53" s="811"/>
      <c r="X53" s="811"/>
      <c r="Y53" s="811"/>
      <c r="Z53" s="811"/>
    </row>
    <row r="54" ht="11.25" customHeight="1">
      <c r="A54" s="100" t="s">
        <v>59</v>
      </c>
      <c r="B54" s="81" t="s">
        <v>52</v>
      </c>
      <c r="C54" s="100" t="s">
        <v>6507</v>
      </c>
      <c r="D54" s="164">
        <v>20.0</v>
      </c>
      <c r="E54" s="365">
        <v>10.0</v>
      </c>
      <c r="F54" s="100" t="s">
        <v>59</v>
      </c>
      <c r="G54" s="811"/>
      <c r="H54" s="811"/>
      <c r="I54" s="811"/>
      <c r="J54" s="811"/>
      <c r="K54" s="811"/>
      <c r="L54" s="811"/>
      <c r="M54" s="811"/>
      <c r="N54" s="811"/>
      <c r="O54" s="811"/>
      <c r="P54" s="811"/>
      <c r="Q54" s="811"/>
      <c r="R54" s="811"/>
      <c r="S54" s="811"/>
      <c r="T54" s="811"/>
      <c r="U54" s="811"/>
      <c r="V54" s="811"/>
      <c r="W54" s="811"/>
      <c r="X54" s="811"/>
      <c r="Y54" s="811"/>
      <c r="Z54" s="811"/>
    </row>
    <row r="55" ht="11.25" customHeight="1">
      <c r="A55" s="100" t="s">
        <v>59</v>
      </c>
      <c r="B55" s="81" t="s">
        <v>52</v>
      </c>
      <c r="C55" s="100" t="s">
        <v>6508</v>
      </c>
      <c r="D55" s="164">
        <v>20.0</v>
      </c>
      <c r="E55" s="164">
        <v>20.0</v>
      </c>
      <c r="F55" s="100" t="s">
        <v>59</v>
      </c>
      <c r="G55" s="811"/>
      <c r="H55" s="811"/>
      <c r="I55" s="811"/>
      <c r="J55" s="811"/>
      <c r="K55" s="811"/>
      <c r="L55" s="811"/>
      <c r="M55" s="811"/>
      <c r="N55" s="811"/>
      <c r="O55" s="811"/>
      <c r="P55" s="811"/>
      <c r="Q55" s="811"/>
      <c r="R55" s="811"/>
      <c r="S55" s="811"/>
      <c r="T55" s="811"/>
      <c r="U55" s="811"/>
      <c r="V55" s="811"/>
      <c r="W55" s="811"/>
      <c r="X55" s="811"/>
      <c r="Y55" s="811"/>
      <c r="Z55" s="811"/>
    </row>
    <row r="56" ht="11.25" customHeight="1">
      <c r="A56" s="100" t="s">
        <v>59</v>
      </c>
      <c r="B56" s="81" t="s">
        <v>52</v>
      </c>
      <c r="C56" s="100" t="s">
        <v>6509</v>
      </c>
      <c r="D56" s="164">
        <v>20.0</v>
      </c>
      <c r="E56" s="164">
        <v>20.0</v>
      </c>
      <c r="F56" s="100" t="s">
        <v>59</v>
      </c>
      <c r="G56" s="811"/>
      <c r="H56" s="811"/>
      <c r="I56" s="811"/>
      <c r="J56" s="811"/>
      <c r="K56" s="811"/>
      <c r="L56" s="811"/>
      <c r="M56" s="811"/>
      <c r="N56" s="811"/>
      <c r="O56" s="811"/>
      <c r="P56" s="811"/>
      <c r="Q56" s="811"/>
      <c r="R56" s="811"/>
      <c r="S56" s="811"/>
      <c r="T56" s="811"/>
      <c r="U56" s="811"/>
      <c r="V56" s="811"/>
      <c r="W56" s="811"/>
      <c r="X56" s="811"/>
      <c r="Y56" s="811"/>
      <c r="Z56" s="811"/>
    </row>
    <row r="57" ht="11.25" customHeight="1">
      <c r="A57" s="100" t="s">
        <v>59</v>
      </c>
      <c r="B57" s="81" t="s">
        <v>52</v>
      </c>
      <c r="C57" s="100" t="s">
        <v>6510</v>
      </c>
      <c r="D57" s="164">
        <v>20.0</v>
      </c>
      <c r="E57" s="164">
        <v>20.0</v>
      </c>
      <c r="F57" s="100" t="s">
        <v>59</v>
      </c>
      <c r="G57" s="811"/>
      <c r="H57" s="811"/>
      <c r="I57" s="811"/>
      <c r="J57" s="811"/>
      <c r="K57" s="811"/>
      <c r="L57" s="811"/>
      <c r="M57" s="811"/>
      <c r="N57" s="811"/>
      <c r="O57" s="811"/>
      <c r="P57" s="811"/>
      <c r="Q57" s="811"/>
      <c r="R57" s="811"/>
      <c r="S57" s="811"/>
      <c r="T57" s="811"/>
      <c r="U57" s="811"/>
      <c r="V57" s="811"/>
      <c r="W57" s="811"/>
      <c r="X57" s="811"/>
      <c r="Y57" s="811"/>
      <c r="Z57" s="811"/>
    </row>
    <row r="58" ht="11.25" customHeight="1">
      <c r="A58" s="100" t="s">
        <v>59</v>
      </c>
      <c r="B58" s="81" t="s">
        <v>52</v>
      </c>
      <c r="C58" s="100" t="s">
        <v>6511</v>
      </c>
      <c r="D58" s="164">
        <v>20.0</v>
      </c>
      <c r="E58" s="164">
        <v>20.0</v>
      </c>
      <c r="F58" s="100" t="s">
        <v>59</v>
      </c>
      <c r="G58" s="811"/>
      <c r="H58" s="811"/>
      <c r="I58" s="811"/>
      <c r="J58" s="811"/>
      <c r="K58" s="811"/>
      <c r="L58" s="811"/>
      <c r="M58" s="811"/>
      <c r="N58" s="811"/>
      <c r="O58" s="811"/>
      <c r="P58" s="811"/>
      <c r="Q58" s="811"/>
      <c r="R58" s="811"/>
      <c r="S58" s="811"/>
      <c r="T58" s="811"/>
      <c r="U58" s="811"/>
      <c r="V58" s="811"/>
      <c r="W58" s="811"/>
      <c r="X58" s="811"/>
      <c r="Y58" s="811"/>
      <c r="Z58" s="811"/>
    </row>
    <row r="59" ht="11.25" customHeight="1">
      <c r="A59" s="100" t="s">
        <v>59</v>
      </c>
      <c r="B59" s="81" t="s">
        <v>52</v>
      </c>
      <c r="C59" s="100" t="s">
        <v>6512</v>
      </c>
      <c r="D59" s="164">
        <v>20.0</v>
      </c>
      <c r="E59" s="164">
        <v>20.0</v>
      </c>
      <c r="F59" s="100" t="s">
        <v>59</v>
      </c>
      <c r="G59" s="811"/>
      <c r="H59" s="811"/>
      <c r="I59" s="811"/>
      <c r="J59" s="811"/>
      <c r="K59" s="811"/>
      <c r="L59" s="811"/>
      <c r="M59" s="811"/>
      <c r="N59" s="811"/>
      <c r="O59" s="811"/>
      <c r="P59" s="811"/>
      <c r="Q59" s="811"/>
      <c r="R59" s="811"/>
      <c r="S59" s="811"/>
      <c r="T59" s="811"/>
      <c r="U59" s="811"/>
      <c r="V59" s="811"/>
      <c r="W59" s="811"/>
      <c r="X59" s="811"/>
      <c r="Y59" s="811"/>
      <c r="Z59" s="811"/>
    </row>
    <row r="60" ht="11.25" customHeight="1">
      <c r="A60" s="100" t="s">
        <v>3986</v>
      </c>
      <c r="B60" s="81" t="s">
        <v>52</v>
      </c>
      <c r="C60" s="100" t="s">
        <v>6513</v>
      </c>
      <c r="D60" s="164">
        <v>20.0</v>
      </c>
      <c r="E60" s="365">
        <v>20.0</v>
      </c>
      <c r="F60" s="100" t="s">
        <v>3986</v>
      </c>
      <c r="G60" s="811"/>
      <c r="H60" s="811"/>
      <c r="I60" s="811"/>
      <c r="J60" s="811"/>
      <c r="K60" s="811"/>
      <c r="L60" s="811"/>
      <c r="M60" s="811"/>
      <c r="N60" s="811"/>
      <c r="O60" s="811"/>
      <c r="P60" s="811"/>
      <c r="Q60" s="811"/>
      <c r="R60" s="811"/>
      <c r="S60" s="811"/>
      <c r="T60" s="811"/>
      <c r="U60" s="811"/>
      <c r="V60" s="811"/>
      <c r="W60" s="811"/>
      <c r="X60" s="811"/>
      <c r="Y60" s="811"/>
      <c r="Z60" s="811"/>
    </row>
    <row r="61" ht="11.25" customHeight="1">
      <c r="A61" s="100" t="s">
        <v>6000</v>
      </c>
      <c r="B61" s="81" t="s">
        <v>52</v>
      </c>
      <c r="C61" s="100" t="s">
        <v>6514</v>
      </c>
      <c r="D61" s="164">
        <v>20.0</v>
      </c>
      <c r="E61" s="365">
        <v>20.0</v>
      </c>
      <c r="F61" s="100" t="s">
        <v>6000</v>
      </c>
      <c r="G61" s="811"/>
      <c r="H61" s="811"/>
      <c r="I61" s="811"/>
      <c r="J61" s="811"/>
      <c r="K61" s="811"/>
      <c r="L61" s="811"/>
      <c r="M61" s="811"/>
      <c r="N61" s="811"/>
      <c r="O61" s="811"/>
      <c r="P61" s="811"/>
      <c r="Q61" s="811"/>
      <c r="R61" s="811"/>
      <c r="S61" s="811"/>
      <c r="T61" s="811"/>
      <c r="U61" s="811"/>
      <c r="V61" s="811"/>
      <c r="W61" s="811"/>
      <c r="X61" s="811"/>
      <c r="Y61" s="811"/>
      <c r="Z61" s="811"/>
    </row>
    <row r="62" ht="11.25" customHeight="1">
      <c r="A62" s="100" t="s">
        <v>6000</v>
      </c>
      <c r="B62" s="81" t="s">
        <v>52</v>
      </c>
      <c r="C62" s="100" t="s">
        <v>6515</v>
      </c>
      <c r="D62" s="164">
        <v>20.0</v>
      </c>
      <c r="E62" s="365">
        <v>20.0</v>
      </c>
      <c r="F62" s="100" t="s">
        <v>6000</v>
      </c>
      <c r="G62" s="811"/>
      <c r="H62" s="811"/>
      <c r="I62" s="811"/>
      <c r="J62" s="811"/>
      <c r="K62" s="811"/>
      <c r="L62" s="811"/>
      <c r="M62" s="811"/>
      <c r="N62" s="811"/>
      <c r="O62" s="811"/>
      <c r="P62" s="811"/>
      <c r="Q62" s="811"/>
      <c r="R62" s="811"/>
      <c r="S62" s="811"/>
      <c r="T62" s="811"/>
      <c r="U62" s="811"/>
      <c r="V62" s="811"/>
      <c r="W62" s="811"/>
      <c r="X62" s="811"/>
      <c r="Y62" s="811"/>
      <c r="Z62" s="811"/>
    </row>
    <row r="63" ht="11.25" customHeight="1">
      <c r="A63" s="100" t="s">
        <v>6000</v>
      </c>
      <c r="B63" s="81" t="s">
        <v>52</v>
      </c>
      <c r="C63" s="100" t="s">
        <v>6516</v>
      </c>
      <c r="D63" s="164">
        <v>30.0</v>
      </c>
      <c r="E63" s="365">
        <v>30.0</v>
      </c>
      <c r="F63" s="100" t="s">
        <v>6000</v>
      </c>
      <c r="G63" s="811"/>
      <c r="H63" s="811"/>
      <c r="I63" s="811"/>
      <c r="J63" s="811"/>
      <c r="K63" s="811"/>
      <c r="L63" s="811"/>
      <c r="M63" s="811"/>
      <c r="N63" s="811"/>
      <c r="O63" s="811"/>
      <c r="P63" s="811"/>
      <c r="Q63" s="811"/>
      <c r="R63" s="811"/>
      <c r="S63" s="811"/>
      <c r="T63" s="811"/>
      <c r="U63" s="811"/>
      <c r="V63" s="811"/>
      <c r="W63" s="811"/>
      <c r="X63" s="811"/>
      <c r="Y63" s="811"/>
      <c r="Z63" s="811"/>
    </row>
    <row r="64" ht="11.25" customHeight="1">
      <c r="A64" s="100" t="s">
        <v>6000</v>
      </c>
      <c r="B64" s="81" t="s">
        <v>52</v>
      </c>
      <c r="C64" s="100" t="s">
        <v>6517</v>
      </c>
      <c r="D64" s="164">
        <v>30.0</v>
      </c>
      <c r="E64" s="365">
        <v>30.0</v>
      </c>
      <c r="F64" s="100" t="s">
        <v>6000</v>
      </c>
      <c r="G64" s="811"/>
      <c r="H64" s="811"/>
      <c r="I64" s="811"/>
      <c r="J64" s="811"/>
      <c r="K64" s="811"/>
      <c r="L64" s="811"/>
      <c r="M64" s="811"/>
      <c r="N64" s="811"/>
      <c r="O64" s="811"/>
      <c r="P64" s="811"/>
      <c r="Q64" s="811"/>
      <c r="R64" s="811"/>
      <c r="S64" s="811"/>
      <c r="T64" s="811"/>
      <c r="U64" s="811"/>
      <c r="V64" s="811"/>
      <c r="W64" s="811"/>
      <c r="X64" s="811"/>
      <c r="Y64" s="811"/>
      <c r="Z64" s="811"/>
    </row>
    <row r="65" ht="11.25" customHeight="1">
      <c r="A65" s="100" t="s">
        <v>6000</v>
      </c>
      <c r="B65" s="81" t="s">
        <v>52</v>
      </c>
      <c r="C65" s="100" t="s">
        <v>6518</v>
      </c>
      <c r="D65" s="164">
        <v>30.0</v>
      </c>
      <c r="E65" s="365">
        <v>30.0</v>
      </c>
      <c r="F65" s="100" t="s">
        <v>6000</v>
      </c>
      <c r="G65" s="811"/>
      <c r="H65" s="811"/>
      <c r="I65" s="811"/>
      <c r="J65" s="811"/>
      <c r="K65" s="811"/>
      <c r="L65" s="811"/>
      <c r="M65" s="811"/>
      <c r="N65" s="811"/>
      <c r="O65" s="811"/>
      <c r="P65" s="811"/>
      <c r="Q65" s="811"/>
      <c r="R65" s="811"/>
      <c r="S65" s="811"/>
      <c r="T65" s="811"/>
      <c r="U65" s="811"/>
      <c r="V65" s="811"/>
      <c r="W65" s="811"/>
      <c r="X65" s="811"/>
      <c r="Y65" s="811"/>
      <c r="Z65" s="811"/>
    </row>
    <row r="66" ht="11.25" customHeight="1">
      <c r="A66" s="100" t="s">
        <v>6519</v>
      </c>
      <c r="B66" s="81" t="s">
        <v>52</v>
      </c>
      <c r="C66" s="165" t="s">
        <v>6520</v>
      </c>
      <c r="D66" s="164">
        <v>20.0</v>
      </c>
      <c r="E66" s="365">
        <v>20.0</v>
      </c>
      <c r="F66" s="100" t="s">
        <v>6519</v>
      </c>
      <c r="G66" s="811"/>
      <c r="H66" s="811"/>
      <c r="I66" s="811"/>
      <c r="J66" s="811"/>
      <c r="K66" s="811"/>
      <c r="L66" s="811"/>
      <c r="M66" s="811"/>
      <c r="N66" s="811"/>
      <c r="O66" s="811"/>
      <c r="P66" s="811"/>
      <c r="Q66" s="811"/>
      <c r="R66" s="811"/>
      <c r="S66" s="811"/>
      <c r="T66" s="811"/>
      <c r="U66" s="811"/>
      <c r="V66" s="811"/>
      <c r="W66" s="811"/>
      <c r="X66" s="811"/>
      <c r="Y66" s="811"/>
      <c r="Z66" s="811"/>
    </row>
    <row r="67" ht="11.25" customHeight="1">
      <c r="A67" s="100" t="s">
        <v>6519</v>
      </c>
      <c r="B67" s="81" t="s">
        <v>52</v>
      </c>
      <c r="C67" s="100" t="s">
        <v>6521</v>
      </c>
      <c r="D67" s="164">
        <v>30.0</v>
      </c>
      <c r="E67" s="365">
        <v>30.0</v>
      </c>
      <c r="F67" s="100" t="s">
        <v>6519</v>
      </c>
      <c r="G67" s="811"/>
      <c r="H67" s="811"/>
      <c r="I67" s="811"/>
      <c r="J67" s="811"/>
      <c r="K67" s="811"/>
      <c r="L67" s="811"/>
      <c r="M67" s="811"/>
      <c r="N67" s="811"/>
      <c r="O67" s="811"/>
      <c r="P67" s="811"/>
      <c r="Q67" s="811"/>
      <c r="R67" s="811"/>
      <c r="S67" s="811"/>
      <c r="T67" s="811"/>
      <c r="U67" s="811"/>
      <c r="V67" s="811"/>
      <c r="W67" s="811"/>
      <c r="X67" s="811"/>
      <c r="Y67" s="811"/>
      <c r="Z67" s="811"/>
    </row>
    <row r="68" ht="11.25" customHeight="1">
      <c r="A68" s="100" t="s">
        <v>64</v>
      </c>
      <c r="B68" s="81" t="s">
        <v>52</v>
      </c>
      <c r="C68" s="100" t="s">
        <v>6522</v>
      </c>
      <c r="D68" s="164">
        <v>30.0</v>
      </c>
      <c r="E68" s="365">
        <v>30.0</v>
      </c>
      <c r="F68" s="100" t="s">
        <v>64</v>
      </c>
      <c r="G68" s="811"/>
      <c r="H68" s="811"/>
      <c r="I68" s="811"/>
      <c r="J68" s="811"/>
      <c r="K68" s="811"/>
      <c r="L68" s="811"/>
      <c r="M68" s="811"/>
      <c r="N68" s="811"/>
      <c r="O68" s="811"/>
      <c r="P68" s="811"/>
      <c r="Q68" s="811"/>
      <c r="R68" s="811"/>
      <c r="S68" s="811"/>
      <c r="T68" s="811"/>
      <c r="U68" s="811"/>
      <c r="V68" s="811"/>
      <c r="W68" s="811"/>
      <c r="X68" s="811"/>
      <c r="Y68" s="811"/>
      <c r="Z68" s="811"/>
    </row>
    <row r="69" ht="11.25" customHeight="1">
      <c r="A69" s="100" t="s">
        <v>65</v>
      </c>
      <c r="B69" s="81" t="s">
        <v>52</v>
      </c>
      <c r="C69" s="100" t="s">
        <v>6523</v>
      </c>
      <c r="D69" s="164">
        <v>20.0</v>
      </c>
      <c r="E69" s="365">
        <v>20.0</v>
      </c>
      <c r="F69" s="100" t="s">
        <v>65</v>
      </c>
      <c r="G69" s="811"/>
      <c r="H69" s="811"/>
      <c r="I69" s="811"/>
      <c r="J69" s="811"/>
      <c r="K69" s="811"/>
      <c r="L69" s="811"/>
      <c r="M69" s="811"/>
      <c r="N69" s="811"/>
      <c r="O69" s="811"/>
      <c r="P69" s="811"/>
      <c r="Q69" s="811"/>
      <c r="R69" s="811"/>
      <c r="S69" s="811"/>
      <c r="T69" s="811"/>
      <c r="U69" s="811"/>
      <c r="V69" s="811"/>
      <c r="W69" s="811"/>
      <c r="X69" s="811"/>
      <c r="Y69" s="811"/>
      <c r="Z69" s="811"/>
    </row>
    <row r="70" ht="11.25" customHeight="1">
      <c r="A70" s="100" t="s">
        <v>65</v>
      </c>
      <c r="B70" s="81" t="s">
        <v>52</v>
      </c>
      <c r="C70" s="100" t="s">
        <v>6524</v>
      </c>
      <c r="D70" s="164">
        <v>30.0</v>
      </c>
      <c r="E70" s="365">
        <v>30.0</v>
      </c>
      <c r="F70" s="100" t="s">
        <v>65</v>
      </c>
      <c r="G70" s="811"/>
      <c r="H70" s="811"/>
      <c r="I70" s="811"/>
      <c r="J70" s="811"/>
      <c r="K70" s="811"/>
      <c r="L70" s="811"/>
      <c r="M70" s="811"/>
      <c r="N70" s="811"/>
      <c r="O70" s="811"/>
      <c r="P70" s="811"/>
      <c r="Q70" s="811"/>
      <c r="R70" s="811"/>
      <c r="S70" s="811"/>
      <c r="T70" s="811"/>
      <c r="U70" s="811"/>
      <c r="V70" s="811"/>
      <c r="W70" s="811"/>
      <c r="X70" s="811"/>
      <c r="Y70" s="811"/>
      <c r="Z70" s="811"/>
    </row>
    <row r="71" ht="11.25" customHeight="1">
      <c r="A71" s="100" t="s">
        <v>66</v>
      </c>
      <c r="B71" s="81" t="s">
        <v>52</v>
      </c>
      <c r="C71" s="190" t="s">
        <v>6525</v>
      </c>
      <c r="D71" s="164">
        <v>20.0</v>
      </c>
      <c r="E71" s="365">
        <v>20.0</v>
      </c>
      <c r="F71" s="100" t="s">
        <v>66</v>
      </c>
      <c r="G71" s="811"/>
      <c r="H71" s="811"/>
      <c r="I71" s="811"/>
      <c r="J71" s="811"/>
      <c r="K71" s="811"/>
      <c r="L71" s="811"/>
      <c r="M71" s="811"/>
      <c r="N71" s="811"/>
      <c r="O71" s="811"/>
      <c r="P71" s="811"/>
      <c r="Q71" s="811"/>
      <c r="R71" s="811"/>
      <c r="S71" s="811"/>
      <c r="T71" s="811"/>
      <c r="U71" s="811"/>
      <c r="V71" s="811"/>
      <c r="W71" s="811"/>
      <c r="X71" s="811"/>
      <c r="Y71" s="811"/>
      <c r="Z71" s="811"/>
    </row>
    <row r="72" ht="11.25" customHeight="1">
      <c r="A72" s="100" t="s">
        <v>66</v>
      </c>
      <c r="B72" s="81" t="s">
        <v>52</v>
      </c>
      <c r="C72" s="190" t="s">
        <v>6526</v>
      </c>
      <c r="D72" s="164">
        <v>20.0</v>
      </c>
      <c r="E72" s="365">
        <v>20.0</v>
      </c>
      <c r="F72" s="100" t="s">
        <v>66</v>
      </c>
      <c r="G72" s="811"/>
      <c r="H72" s="811"/>
      <c r="I72" s="811"/>
      <c r="J72" s="811"/>
      <c r="K72" s="811"/>
      <c r="L72" s="811"/>
      <c r="M72" s="811"/>
      <c r="N72" s="811"/>
      <c r="O72" s="811"/>
      <c r="P72" s="811"/>
      <c r="Q72" s="811"/>
      <c r="R72" s="811"/>
      <c r="S72" s="811"/>
      <c r="T72" s="811"/>
      <c r="U72" s="811"/>
      <c r="V72" s="811"/>
      <c r="W72" s="811"/>
      <c r="X72" s="811"/>
      <c r="Y72" s="811"/>
      <c r="Z72" s="811"/>
    </row>
    <row r="73" ht="11.25" customHeight="1">
      <c r="A73" s="100" t="s">
        <v>66</v>
      </c>
      <c r="B73" s="81" t="s">
        <v>52</v>
      </c>
      <c r="C73" s="190" t="s">
        <v>6527</v>
      </c>
      <c r="D73" s="164">
        <v>20.0</v>
      </c>
      <c r="E73" s="365">
        <v>20.0</v>
      </c>
      <c r="F73" s="100" t="s">
        <v>66</v>
      </c>
      <c r="G73" s="811"/>
      <c r="H73" s="811"/>
      <c r="I73" s="811"/>
      <c r="J73" s="811"/>
      <c r="K73" s="811"/>
      <c r="L73" s="811"/>
      <c r="M73" s="811"/>
      <c r="N73" s="811"/>
      <c r="O73" s="811"/>
      <c r="P73" s="811"/>
      <c r="Q73" s="811"/>
      <c r="R73" s="811"/>
      <c r="S73" s="811"/>
      <c r="T73" s="811"/>
      <c r="U73" s="811"/>
      <c r="V73" s="811"/>
      <c r="W73" s="811"/>
      <c r="X73" s="811"/>
      <c r="Y73" s="811"/>
      <c r="Z73" s="811"/>
    </row>
    <row r="74" ht="11.25" customHeight="1">
      <c r="A74" s="100" t="s">
        <v>66</v>
      </c>
      <c r="B74" s="81" t="s">
        <v>52</v>
      </c>
      <c r="C74" s="190" t="s">
        <v>6528</v>
      </c>
      <c r="D74" s="164">
        <v>20.0</v>
      </c>
      <c r="E74" s="365">
        <v>20.0</v>
      </c>
      <c r="F74" s="100" t="s">
        <v>66</v>
      </c>
      <c r="G74" s="811"/>
      <c r="H74" s="811"/>
      <c r="I74" s="811"/>
      <c r="J74" s="811"/>
      <c r="K74" s="811"/>
      <c r="L74" s="811"/>
      <c r="M74" s="811"/>
      <c r="N74" s="811"/>
      <c r="O74" s="811"/>
      <c r="P74" s="811"/>
      <c r="Q74" s="811"/>
      <c r="R74" s="811"/>
      <c r="S74" s="811"/>
      <c r="T74" s="811"/>
      <c r="U74" s="811"/>
      <c r="V74" s="811"/>
      <c r="W74" s="811"/>
      <c r="X74" s="811"/>
      <c r="Y74" s="811"/>
      <c r="Z74" s="811"/>
    </row>
    <row r="75" ht="11.25" customHeight="1">
      <c r="A75" s="100" t="s">
        <v>66</v>
      </c>
      <c r="B75" s="81" t="s">
        <v>52</v>
      </c>
      <c r="C75" s="190" t="s">
        <v>6529</v>
      </c>
      <c r="D75" s="164">
        <v>20.0</v>
      </c>
      <c r="E75" s="365">
        <v>20.0</v>
      </c>
      <c r="F75" s="100" t="s">
        <v>66</v>
      </c>
      <c r="G75" s="811"/>
      <c r="H75" s="811"/>
      <c r="I75" s="811"/>
      <c r="J75" s="811"/>
      <c r="K75" s="811"/>
      <c r="L75" s="811"/>
      <c r="M75" s="811"/>
      <c r="N75" s="811"/>
      <c r="O75" s="811"/>
      <c r="P75" s="811"/>
      <c r="Q75" s="811"/>
      <c r="R75" s="811"/>
      <c r="S75" s="811"/>
      <c r="T75" s="811"/>
      <c r="U75" s="811"/>
      <c r="V75" s="811"/>
      <c r="W75" s="811"/>
      <c r="X75" s="811"/>
      <c r="Y75" s="811"/>
      <c r="Z75" s="811"/>
    </row>
    <row r="76" ht="11.25" customHeight="1">
      <c r="A76" s="100" t="s">
        <v>66</v>
      </c>
      <c r="B76" s="81" t="s">
        <v>52</v>
      </c>
      <c r="C76" s="165" t="s">
        <v>6530</v>
      </c>
      <c r="D76" s="164">
        <v>10.0</v>
      </c>
      <c r="E76" s="365">
        <v>10.0</v>
      </c>
      <c r="F76" s="100" t="s">
        <v>66</v>
      </c>
      <c r="G76" s="811"/>
      <c r="H76" s="811"/>
      <c r="I76" s="811"/>
      <c r="J76" s="811"/>
      <c r="K76" s="811"/>
      <c r="L76" s="811"/>
      <c r="M76" s="811"/>
      <c r="N76" s="811"/>
      <c r="O76" s="811"/>
      <c r="P76" s="811"/>
      <c r="Q76" s="811"/>
      <c r="R76" s="811"/>
      <c r="S76" s="811"/>
      <c r="T76" s="811"/>
      <c r="U76" s="811"/>
      <c r="V76" s="811"/>
      <c r="W76" s="811"/>
      <c r="X76" s="811"/>
      <c r="Y76" s="811"/>
      <c r="Z76" s="811"/>
    </row>
    <row r="77" ht="11.25" customHeight="1">
      <c r="A77" s="100" t="s">
        <v>66</v>
      </c>
      <c r="B77" s="81" t="s">
        <v>52</v>
      </c>
      <c r="C77" s="190" t="s">
        <v>6531</v>
      </c>
      <c r="D77" s="164">
        <v>10.0</v>
      </c>
      <c r="E77" s="365">
        <v>10.0</v>
      </c>
      <c r="F77" s="100" t="s">
        <v>66</v>
      </c>
      <c r="G77" s="811"/>
      <c r="H77" s="811"/>
      <c r="I77" s="811"/>
      <c r="J77" s="811"/>
      <c r="K77" s="811"/>
      <c r="L77" s="811"/>
      <c r="M77" s="811"/>
      <c r="N77" s="811"/>
      <c r="O77" s="811"/>
      <c r="P77" s="811"/>
      <c r="Q77" s="811"/>
      <c r="R77" s="811"/>
      <c r="S77" s="811"/>
      <c r="T77" s="811"/>
      <c r="U77" s="811"/>
      <c r="V77" s="811"/>
      <c r="W77" s="811"/>
      <c r="X77" s="811"/>
      <c r="Y77" s="811"/>
      <c r="Z77" s="811"/>
    </row>
    <row r="78" ht="11.25" customHeight="1">
      <c r="A78" s="100" t="s">
        <v>66</v>
      </c>
      <c r="B78" s="81" t="s">
        <v>52</v>
      </c>
      <c r="C78" s="190" t="s">
        <v>6532</v>
      </c>
      <c r="D78" s="164">
        <v>10.0</v>
      </c>
      <c r="E78" s="365">
        <v>10.0</v>
      </c>
      <c r="F78" s="100" t="s">
        <v>66</v>
      </c>
      <c r="G78" s="811"/>
      <c r="H78" s="811"/>
      <c r="I78" s="811"/>
      <c r="J78" s="811"/>
      <c r="K78" s="811"/>
      <c r="L78" s="811"/>
      <c r="M78" s="811"/>
      <c r="N78" s="811"/>
      <c r="O78" s="811"/>
      <c r="P78" s="811"/>
      <c r="Q78" s="811"/>
      <c r="R78" s="811"/>
      <c r="S78" s="811"/>
      <c r="T78" s="811"/>
      <c r="U78" s="811"/>
      <c r="V78" s="811"/>
      <c r="W78" s="811"/>
      <c r="X78" s="811"/>
      <c r="Y78" s="811"/>
      <c r="Z78" s="811"/>
    </row>
    <row r="79" ht="11.25" customHeight="1">
      <c r="A79" s="100" t="s">
        <v>66</v>
      </c>
      <c r="B79" s="81" t="s">
        <v>52</v>
      </c>
      <c r="C79" s="190" t="s">
        <v>6533</v>
      </c>
      <c r="D79" s="164">
        <v>10.0</v>
      </c>
      <c r="E79" s="365">
        <v>10.0</v>
      </c>
      <c r="F79" s="100" t="s">
        <v>66</v>
      </c>
      <c r="G79" s="811"/>
      <c r="H79" s="811"/>
      <c r="I79" s="811"/>
      <c r="J79" s="811"/>
      <c r="K79" s="811"/>
      <c r="L79" s="811"/>
      <c r="M79" s="811"/>
      <c r="N79" s="811"/>
      <c r="O79" s="811"/>
      <c r="P79" s="811"/>
      <c r="Q79" s="811"/>
      <c r="R79" s="811"/>
      <c r="S79" s="811"/>
      <c r="T79" s="811"/>
      <c r="U79" s="811"/>
      <c r="V79" s="811"/>
      <c r="W79" s="811"/>
      <c r="X79" s="811"/>
      <c r="Y79" s="811"/>
      <c r="Z79" s="811"/>
    </row>
    <row r="80" ht="11.25" customHeight="1">
      <c r="A80" s="100" t="s">
        <v>66</v>
      </c>
      <c r="B80" s="81" t="s">
        <v>52</v>
      </c>
      <c r="C80" s="190" t="s">
        <v>6534</v>
      </c>
      <c r="D80" s="164">
        <v>10.0</v>
      </c>
      <c r="E80" s="365">
        <v>10.0</v>
      </c>
      <c r="F80" s="100" t="s">
        <v>66</v>
      </c>
      <c r="G80" s="811"/>
      <c r="H80" s="811"/>
      <c r="I80" s="811"/>
      <c r="J80" s="811"/>
      <c r="K80" s="811"/>
      <c r="L80" s="811"/>
      <c r="M80" s="811"/>
      <c r="N80" s="811"/>
      <c r="O80" s="811"/>
      <c r="P80" s="811"/>
      <c r="Q80" s="811"/>
      <c r="R80" s="811"/>
      <c r="S80" s="811"/>
      <c r="T80" s="811"/>
      <c r="U80" s="811"/>
      <c r="V80" s="811"/>
      <c r="W80" s="811"/>
      <c r="X80" s="811"/>
      <c r="Y80" s="811"/>
      <c r="Z80" s="811"/>
    </row>
    <row r="81" ht="11.25" customHeight="1">
      <c r="A81" s="100" t="s">
        <v>66</v>
      </c>
      <c r="B81" s="81" t="s">
        <v>52</v>
      </c>
      <c r="C81" s="190" t="s">
        <v>6535</v>
      </c>
      <c r="D81" s="164">
        <v>10.0</v>
      </c>
      <c r="E81" s="365">
        <v>10.0</v>
      </c>
      <c r="F81" s="100" t="s">
        <v>66</v>
      </c>
      <c r="G81" s="811"/>
      <c r="H81" s="811"/>
      <c r="I81" s="811"/>
      <c r="J81" s="811"/>
      <c r="K81" s="811"/>
      <c r="L81" s="811"/>
      <c r="M81" s="811"/>
      <c r="N81" s="811"/>
      <c r="O81" s="811"/>
      <c r="P81" s="811"/>
      <c r="Q81" s="811"/>
      <c r="R81" s="811"/>
      <c r="S81" s="811"/>
      <c r="T81" s="811"/>
      <c r="U81" s="811"/>
      <c r="V81" s="811"/>
      <c r="W81" s="811"/>
      <c r="X81" s="811"/>
      <c r="Y81" s="811"/>
      <c r="Z81" s="811"/>
    </row>
    <row r="82" ht="11.25" customHeight="1">
      <c r="A82" s="100" t="s">
        <v>66</v>
      </c>
      <c r="B82" s="81" t="s">
        <v>52</v>
      </c>
      <c r="C82" s="190" t="s">
        <v>6536</v>
      </c>
      <c r="D82" s="164">
        <v>10.0</v>
      </c>
      <c r="E82" s="365">
        <v>10.0</v>
      </c>
      <c r="F82" s="100" t="s">
        <v>66</v>
      </c>
      <c r="G82" s="811"/>
      <c r="H82" s="811"/>
      <c r="I82" s="811"/>
      <c r="J82" s="811"/>
      <c r="K82" s="811"/>
      <c r="L82" s="811"/>
      <c r="M82" s="811"/>
      <c r="N82" s="811"/>
      <c r="O82" s="811"/>
      <c r="P82" s="811"/>
      <c r="Q82" s="811"/>
      <c r="R82" s="811"/>
      <c r="S82" s="811"/>
      <c r="T82" s="811"/>
      <c r="U82" s="811"/>
      <c r="V82" s="811"/>
      <c r="W82" s="811"/>
      <c r="X82" s="811"/>
      <c r="Y82" s="811"/>
      <c r="Z82" s="811"/>
    </row>
    <row r="83" ht="11.25" customHeight="1">
      <c r="A83" s="100" t="s">
        <v>66</v>
      </c>
      <c r="B83" s="81" t="s">
        <v>52</v>
      </c>
      <c r="C83" s="190" t="s">
        <v>6537</v>
      </c>
      <c r="D83" s="164">
        <v>10.0</v>
      </c>
      <c r="E83" s="365">
        <v>10.0</v>
      </c>
      <c r="F83" s="100" t="s">
        <v>66</v>
      </c>
      <c r="G83" s="811"/>
      <c r="H83" s="811"/>
      <c r="I83" s="811"/>
      <c r="J83" s="811"/>
      <c r="K83" s="811"/>
      <c r="L83" s="811"/>
      <c r="M83" s="811"/>
      <c r="N83" s="811"/>
      <c r="O83" s="811"/>
      <c r="P83" s="811"/>
      <c r="Q83" s="811"/>
      <c r="R83" s="811"/>
      <c r="S83" s="811"/>
      <c r="T83" s="811"/>
      <c r="U83" s="811"/>
      <c r="V83" s="811"/>
      <c r="W83" s="811"/>
      <c r="X83" s="811"/>
      <c r="Y83" s="811"/>
      <c r="Z83" s="811"/>
    </row>
    <row r="84" ht="11.25" customHeight="1">
      <c r="A84" s="100" t="s">
        <v>66</v>
      </c>
      <c r="B84" s="81" t="s">
        <v>52</v>
      </c>
      <c r="C84" s="190" t="s">
        <v>6538</v>
      </c>
      <c r="D84" s="164">
        <v>10.0</v>
      </c>
      <c r="E84" s="365">
        <v>10.0</v>
      </c>
      <c r="F84" s="100" t="s">
        <v>66</v>
      </c>
      <c r="G84" s="811"/>
      <c r="H84" s="811"/>
      <c r="I84" s="811"/>
      <c r="J84" s="811"/>
      <c r="K84" s="811"/>
      <c r="L84" s="811"/>
      <c r="M84" s="811"/>
      <c r="N84" s="811"/>
      <c r="O84" s="811"/>
      <c r="P84" s="811"/>
      <c r="Q84" s="811"/>
      <c r="R84" s="811"/>
      <c r="S84" s="811"/>
      <c r="T84" s="811"/>
      <c r="U84" s="811"/>
      <c r="V84" s="811"/>
      <c r="W84" s="811"/>
      <c r="X84" s="811"/>
      <c r="Y84" s="811"/>
      <c r="Z84" s="811"/>
    </row>
    <row r="85" ht="11.25" customHeight="1">
      <c r="A85" s="100" t="s">
        <v>66</v>
      </c>
      <c r="B85" s="81" t="s">
        <v>52</v>
      </c>
      <c r="C85" s="190" t="s">
        <v>6539</v>
      </c>
      <c r="D85" s="164">
        <v>10.0</v>
      </c>
      <c r="E85" s="365">
        <v>10.0</v>
      </c>
      <c r="F85" s="100" t="s">
        <v>66</v>
      </c>
      <c r="G85" s="811"/>
      <c r="H85" s="811"/>
      <c r="I85" s="811"/>
      <c r="J85" s="811"/>
      <c r="K85" s="811"/>
      <c r="L85" s="811"/>
      <c r="M85" s="811"/>
      <c r="N85" s="811"/>
      <c r="O85" s="811"/>
      <c r="P85" s="811"/>
      <c r="Q85" s="811"/>
      <c r="R85" s="811"/>
      <c r="S85" s="811"/>
      <c r="T85" s="811"/>
      <c r="U85" s="811"/>
      <c r="V85" s="811"/>
      <c r="W85" s="811"/>
      <c r="X85" s="811"/>
      <c r="Y85" s="811"/>
      <c r="Z85" s="811"/>
    </row>
    <row r="86" ht="11.25" customHeight="1">
      <c r="A86" s="100" t="s">
        <v>66</v>
      </c>
      <c r="B86" s="81" t="s">
        <v>52</v>
      </c>
      <c r="C86" s="100" t="s">
        <v>6540</v>
      </c>
      <c r="D86" s="164">
        <v>10.0</v>
      </c>
      <c r="E86" s="365">
        <v>10.0</v>
      </c>
      <c r="F86" s="100" t="s">
        <v>66</v>
      </c>
      <c r="G86" s="811"/>
      <c r="H86" s="811"/>
      <c r="I86" s="811"/>
      <c r="J86" s="811"/>
      <c r="K86" s="811"/>
      <c r="L86" s="811"/>
      <c r="M86" s="811"/>
      <c r="N86" s="811"/>
      <c r="O86" s="811"/>
      <c r="P86" s="811"/>
      <c r="Q86" s="811"/>
      <c r="R86" s="811"/>
      <c r="S86" s="811"/>
      <c r="T86" s="811"/>
      <c r="U86" s="811"/>
      <c r="V86" s="811"/>
      <c r="W86" s="811"/>
      <c r="X86" s="811"/>
      <c r="Y86" s="811"/>
      <c r="Z86" s="811"/>
    </row>
    <row r="87" ht="11.25" customHeight="1">
      <c r="A87" s="100" t="s">
        <v>66</v>
      </c>
      <c r="B87" s="81" t="s">
        <v>52</v>
      </c>
      <c r="C87" s="190" t="s">
        <v>6541</v>
      </c>
      <c r="D87" s="164">
        <v>10.0</v>
      </c>
      <c r="E87" s="365">
        <v>10.0</v>
      </c>
      <c r="F87" s="100" t="s">
        <v>66</v>
      </c>
      <c r="G87" s="811"/>
      <c r="H87" s="811"/>
      <c r="I87" s="811"/>
      <c r="J87" s="811"/>
      <c r="K87" s="811"/>
      <c r="L87" s="811"/>
      <c r="M87" s="811"/>
      <c r="N87" s="811"/>
      <c r="O87" s="811"/>
      <c r="P87" s="811"/>
      <c r="Q87" s="811"/>
      <c r="R87" s="811"/>
      <c r="S87" s="811"/>
      <c r="T87" s="811"/>
      <c r="U87" s="811"/>
      <c r="V87" s="811"/>
      <c r="W87" s="811"/>
      <c r="X87" s="811"/>
      <c r="Y87" s="811"/>
      <c r="Z87" s="811"/>
    </row>
    <row r="88" ht="11.25" customHeight="1">
      <c r="A88" s="100" t="s">
        <v>66</v>
      </c>
      <c r="B88" s="81" t="s">
        <v>52</v>
      </c>
      <c r="C88" s="190" t="s">
        <v>6542</v>
      </c>
      <c r="D88" s="164">
        <v>10.0</v>
      </c>
      <c r="E88" s="365">
        <v>10.0</v>
      </c>
      <c r="F88" s="100" t="s">
        <v>66</v>
      </c>
      <c r="G88" s="811"/>
      <c r="H88" s="811"/>
      <c r="I88" s="811"/>
      <c r="J88" s="811"/>
      <c r="K88" s="811"/>
      <c r="L88" s="811"/>
      <c r="M88" s="811"/>
      <c r="N88" s="811"/>
      <c r="O88" s="811"/>
      <c r="P88" s="811"/>
      <c r="Q88" s="811"/>
      <c r="R88" s="811"/>
      <c r="S88" s="811"/>
      <c r="T88" s="811"/>
      <c r="U88" s="811"/>
      <c r="V88" s="811"/>
      <c r="W88" s="811"/>
      <c r="X88" s="811"/>
      <c r="Y88" s="811"/>
      <c r="Z88" s="811"/>
    </row>
    <row r="89" ht="11.25" customHeight="1">
      <c r="A89" s="100" t="s">
        <v>66</v>
      </c>
      <c r="B89" s="81" t="s">
        <v>52</v>
      </c>
      <c r="C89" s="190" t="s">
        <v>6543</v>
      </c>
      <c r="D89" s="164">
        <v>10.0</v>
      </c>
      <c r="E89" s="365">
        <v>10.0</v>
      </c>
      <c r="F89" s="100" t="s">
        <v>66</v>
      </c>
      <c r="G89" s="811"/>
      <c r="H89" s="811"/>
      <c r="I89" s="811"/>
      <c r="J89" s="811"/>
      <c r="K89" s="811"/>
      <c r="L89" s="811"/>
      <c r="M89" s="811"/>
      <c r="N89" s="811"/>
      <c r="O89" s="811"/>
      <c r="P89" s="811"/>
      <c r="Q89" s="811"/>
      <c r="R89" s="811"/>
      <c r="S89" s="811"/>
      <c r="T89" s="811"/>
      <c r="U89" s="811"/>
      <c r="V89" s="811"/>
      <c r="W89" s="811"/>
      <c r="X89" s="811"/>
      <c r="Y89" s="811"/>
      <c r="Z89" s="811"/>
    </row>
    <row r="90" ht="11.25" customHeight="1">
      <c r="A90" s="100" t="s">
        <v>66</v>
      </c>
      <c r="B90" s="81" t="s">
        <v>52</v>
      </c>
      <c r="C90" s="190" t="s">
        <v>6544</v>
      </c>
      <c r="D90" s="164">
        <v>10.0</v>
      </c>
      <c r="E90" s="365">
        <v>10.0</v>
      </c>
      <c r="F90" s="100" t="s">
        <v>66</v>
      </c>
      <c r="G90" s="811"/>
      <c r="H90" s="811"/>
      <c r="I90" s="811"/>
      <c r="J90" s="811"/>
      <c r="K90" s="811"/>
      <c r="L90" s="811"/>
      <c r="M90" s="811"/>
      <c r="N90" s="811"/>
      <c r="O90" s="811"/>
      <c r="P90" s="811"/>
      <c r="Q90" s="811"/>
      <c r="R90" s="811"/>
      <c r="S90" s="811"/>
      <c r="T90" s="811"/>
      <c r="U90" s="811"/>
      <c r="V90" s="811"/>
      <c r="W90" s="811"/>
      <c r="X90" s="811"/>
      <c r="Y90" s="811"/>
      <c r="Z90" s="811"/>
    </row>
    <row r="91" ht="11.25" customHeight="1">
      <c r="A91" s="100" t="s">
        <v>66</v>
      </c>
      <c r="B91" s="81" t="s">
        <v>52</v>
      </c>
      <c r="C91" s="190" t="s">
        <v>6545</v>
      </c>
      <c r="D91" s="164">
        <v>10.0</v>
      </c>
      <c r="E91" s="365">
        <v>10.0</v>
      </c>
      <c r="F91" s="100" t="s">
        <v>66</v>
      </c>
      <c r="G91" s="811"/>
      <c r="H91" s="811"/>
      <c r="I91" s="811"/>
      <c r="J91" s="811"/>
      <c r="K91" s="811"/>
      <c r="L91" s="811"/>
      <c r="M91" s="811"/>
      <c r="N91" s="811"/>
      <c r="O91" s="811"/>
      <c r="P91" s="811"/>
      <c r="Q91" s="811"/>
      <c r="R91" s="811"/>
      <c r="S91" s="811"/>
      <c r="T91" s="811"/>
      <c r="U91" s="811"/>
      <c r="V91" s="811"/>
      <c r="W91" s="811"/>
      <c r="X91" s="811"/>
      <c r="Y91" s="811"/>
      <c r="Z91" s="811"/>
    </row>
    <row r="92" ht="11.25" customHeight="1">
      <c r="A92" s="100" t="s">
        <v>66</v>
      </c>
      <c r="B92" s="81" t="s">
        <v>52</v>
      </c>
      <c r="C92" s="190" t="s">
        <v>6546</v>
      </c>
      <c r="D92" s="164">
        <v>10.0</v>
      </c>
      <c r="E92" s="365">
        <v>10.0</v>
      </c>
      <c r="F92" s="100" t="s">
        <v>66</v>
      </c>
      <c r="G92" s="811"/>
      <c r="H92" s="811"/>
      <c r="I92" s="811"/>
      <c r="J92" s="811"/>
      <c r="K92" s="811"/>
      <c r="L92" s="811"/>
      <c r="M92" s="811"/>
      <c r="N92" s="811"/>
      <c r="O92" s="811"/>
      <c r="P92" s="811"/>
      <c r="Q92" s="811"/>
      <c r="R92" s="811"/>
      <c r="S92" s="811"/>
      <c r="T92" s="811"/>
      <c r="U92" s="811"/>
      <c r="V92" s="811"/>
      <c r="W92" s="811"/>
      <c r="X92" s="811"/>
      <c r="Y92" s="811"/>
      <c r="Z92" s="811"/>
    </row>
    <row r="93" ht="11.25" customHeight="1">
      <c r="A93" s="100" t="s">
        <v>66</v>
      </c>
      <c r="B93" s="81" t="s">
        <v>52</v>
      </c>
      <c r="C93" s="190" t="s">
        <v>6547</v>
      </c>
      <c r="D93" s="164">
        <v>10.0</v>
      </c>
      <c r="E93" s="365">
        <v>10.0</v>
      </c>
      <c r="F93" s="100" t="s">
        <v>66</v>
      </c>
      <c r="G93" s="811"/>
      <c r="H93" s="811"/>
      <c r="I93" s="811"/>
      <c r="J93" s="811"/>
      <c r="K93" s="811"/>
      <c r="L93" s="811"/>
      <c r="M93" s="811"/>
      <c r="N93" s="811"/>
      <c r="O93" s="811"/>
      <c r="P93" s="811"/>
      <c r="Q93" s="811"/>
      <c r="R93" s="811"/>
      <c r="S93" s="811"/>
      <c r="T93" s="811"/>
      <c r="U93" s="811"/>
      <c r="V93" s="811"/>
      <c r="W93" s="811"/>
      <c r="X93" s="811"/>
      <c r="Y93" s="811"/>
      <c r="Z93" s="811"/>
    </row>
    <row r="94" ht="11.25" customHeight="1">
      <c r="A94" s="100" t="s">
        <v>66</v>
      </c>
      <c r="B94" s="81" t="s">
        <v>52</v>
      </c>
      <c r="C94" s="190" t="s">
        <v>6548</v>
      </c>
      <c r="D94" s="164">
        <v>10.0</v>
      </c>
      <c r="E94" s="365">
        <v>10.0</v>
      </c>
      <c r="F94" s="100" t="s">
        <v>66</v>
      </c>
      <c r="G94" s="811"/>
      <c r="H94" s="811"/>
      <c r="I94" s="811"/>
      <c r="J94" s="811"/>
      <c r="K94" s="811"/>
      <c r="L94" s="811"/>
      <c r="M94" s="811"/>
      <c r="N94" s="811"/>
      <c r="O94" s="811"/>
      <c r="P94" s="811"/>
      <c r="Q94" s="811"/>
      <c r="R94" s="811"/>
      <c r="S94" s="811"/>
      <c r="T94" s="811"/>
      <c r="U94" s="811"/>
      <c r="V94" s="811"/>
      <c r="W94" s="811"/>
      <c r="X94" s="811"/>
      <c r="Y94" s="811"/>
      <c r="Z94" s="811"/>
    </row>
    <row r="95" ht="11.25" customHeight="1">
      <c r="A95" s="100" t="s">
        <v>66</v>
      </c>
      <c r="B95" s="81" t="s">
        <v>52</v>
      </c>
      <c r="C95" s="190" t="s">
        <v>6549</v>
      </c>
      <c r="D95" s="164">
        <v>10.0</v>
      </c>
      <c r="E95" s="365">
        <v>10.0</v>
      </c>
      <c r="F95" s="100" t="s">
        <v>66</v>
      </c>
      <c r="G95" s="811"/>
      <c r="H95" s="811"/>
      <c r="I95" s="811"/>
      <c r="J95" s="811"/>
      <c r="K95" s="811"/>
      <c r="L95" s="811"/>
      <c r="M95" s="811"/>
      <c r="N95" s="811"/>
      <c r="O95" s="811"/>
      <c r="P95" s="811"/>
      <c r="Q95" s="811"/>
      <c r="R95" s="811"/>
      <c r="S95" s="811"/>
      <c r="T95" s="811"/>
      <c r="U95" s="811"/>
      <c r="V95" s="811"/>
      <c r="W95" s="811"/>
      <c r="X95" s="811"/>
      <c r="Y95" s="811"/>
      <c r="Z95" s="811"/>
    </row>
    <row r="96" ht="11.25" customHeight="1">
      <c r="A96" s="100" t="s">
        <v>66</v>
      </c>
      <c r="B96" s="81" t="s">
        <v>52</v>
      </c>
      <c r="C96" s="190" t="s">
        <v>6550</v>
      </c>
      <c r="D96" s="164">
        <v>10.0</v>
      </c>
      <c r="E96" s="365">
        <v>10.0</v>
      </c>
      <c r="F96" s="100" t="s">
        <v>66</v>
      </c>
      <c r="G96" s="811"/>
      <c r="H96" s="811"/>
      <c r="I96" s="811"/>
      <c r="J96" s="811"/>
      <c r="K96" s="811"/>
      <c r="L96" s="811"/>
      <c r="M96" s="811"/>
      <c r="N96" s="811"/>
      <c r="O96" s="811"/>
      <c r="P96" s="811"/>
      <c r="Q96" s="811"/>
      <c r="R96" s="811"/>
      <c r="S96" s="811"/>
      <c r="T96" s="811"/>
      <c r="U96" s="811"/>
      <c r="V96" s="811"/>
      <c r="W96" s="811"/>
      <c r="X96" s="811"/>
      <c r="Y96" s="811"/>
      <c r="Z96" s="811"/>
    </row>
    <row r="97" ht="11.25" customHeight="1">
      <c r="A97" s="100" t="s">
        <v>66</v>
      </c>
      <c r="B97" s="81" t="s">
        <v>52</v>
      </c>
      <c r="C97" s="190" t="s">
        <v>6551</v>
      </c>
      <c r="D97" s="164">
        <v>10.0</v>
      </c>
      <c r="E97" s="365">
        <v>10.0</v>
      </c>
      <c r="F97" s="100" t="s">
        <v>66</v>
      </c>
      <c r="G97" s="811"/>
      <c r="H97" s="811"/>
      <c r="I97" s="811"/>
      <c r="J97" s="811"/>
      <c r="K97" s="811"/>
      <c r="L97" s="811"/>
      <c r="M97" s="811"/>
      <c r="N97" s="811"/>
      <c r="O97" s="811"/>
      <c r="P97" s="811"/>
      <c r="Q97" s="811"/>
      <c r="R97" s="811"/>
      <c r="S97" s="811"/>
      <c r="T97" s="811"/>
      <c r="U97" s="811"/>
      <c r="V97" s="811"/>
      <c r="W97" s="811"/>
      <c r="X97" s="811"/>
      <c r="Y97" s="811"/>
      <c r="Z97" s="811"/>
    </row>
    <row r="98" ht="11.25" customHeight="1">
      <c r="A98" s="100" t="s">
        <v>69</v>
      </c>
      <c r="B98" s="81" t="s">
        <v>52</v>
      </c>
      <c r="C98" s="100" t="s">
        <v>6552</v>
      </c>
      <c r="D98" s="221">
        <v>30.0</v>
      </c>
      <c r="E98" s="365">
        <v>30.0</v>
      </c>
      <c r="F98" s="100" t="s">
        <v>69</v>
      </c>
      <c r="G98" s="811"/>
      <c r="H98" s="811"/>
      <c r="I98" s="811"/>
      <c r="J98" s="811"/>
      <c r="K98" s="811"/>
      <c r="L98" s="811"/>
      <c r="M98" s="811"/>
      <c r="N98" s="811"/>
      <c r="O98" s="811"/>
      <c r="P98" s="811"/>
      <c r="Q98" s="811"/>
      <c r="R98" s="811"/>
      <c r="S98" s="811"/>
      <c r="T98" s="811"/>
      <c r="U98" s="811"/>
      <c r="V98" s="811"/>
      <c r="W98" s="811"/>
      <c r="X98" s="811"/>
      <c r="Y98" s="811"/>
      <c r="Z98" s="811"/>
    </row>
    <row r="99" ht="11.25" customHeight="1">
      <c r="A99" s="100" t="s">
        <v>69</v>
      </c>
      <c r="B99" s="81" t="s">
        <v>52</v>
      </c>
      <c r="C99" s="100" t="s">
        <v>6553</v>
      </c>
      <c r="D99" s="221">
        <v>30.0</v>
      </c>
      <c r="E99" s="365">
        <v>30.0</v>
      </c>
      <c r="F99" s="100" t="s">
        <v>69</v>
      </c>
      <c r="G99" s="811"/>
      <c r="H99" s="811"/>
      <c r="I99" s="811"/>
      <c r="J99" s="811"/>
      <c r="K99" s="811"/>
      <c r="L99" s="811"/>
      <c r="M99" s="811"/>
      <c r="N99" s="811"/>
      <c r="O99" s="811"/>
      <c r="P99" s="811"/>
      <c r="Q99" s="811"/>
      <c r="R99" s="811"/>
      <c r="S99" s="811"/>
      <c r="T99" s="811"/>
      <c r="U99" s="811"/>
      <c r="V99" s="811"/>
      <c r="W99" s="811"/>
      <c r="X99" s="811"/>
      <c r="Y99" s="811"/>
      <c r="Z99" s="811"/>
    </row>
    <row r="100" ht="11.25" customHeight="1">
      <c r="A100" s="100" t="s">
        <v>69</v>
      </c>
      <c r="B100" s="81" t="s">
        <v>52</v>
      </c>
      <c r="C100" s="100" t="s">
        <v>6554</v>
      </c>
      <c r="D100" s="164">
        <v>30.0</v>
      </c>
      <c r="E100" s="365">
        <v>30.0</v>
      </c>
      <c r="F100" s="100" t="s">
        <v>69</v>
      </c>
      <c r="G100" s="811"/>
      <c r="H100" s="811"/>
      <c r="I100" s="811"/>
      <c r="J100" s="811"/>
      <c r="K100" s="811"/>
      <c r="L100" s="811"/>
      <c r="M100" s="811"/>
      <c r="N100" s="811"/>
      <c r="O100" s="811"/>
      <c r="P100" s="811"/>
      <c r="Q100" s="811"/>
      <c r="R100" s="811"/>
      <c r="S100" s="811"/>
      <c r="T100" s="811"/>
      <c r="U100" s="811"/>
      <c r="V100" s="811"/>
      <c r="W100" s="811"/>
      <c r="X100" s="811"/>
      <c r="Y100" s="811"/>
      <c r="Z100" s="811"/>
    </row>
    <row r="101" ht="11.25" customHeight="1">
      <c r="A101" s="100" t="s">
        <v>69</v>
      </c>
      <c r="B101" s="81" t="s">
        <v>52</v>
      </c>
      <c r="C101" s="100" t="s">
        <v>6555</v>
      </c>
      <c r="D101" s="164">
        <v>30.0</v>
      </c>
      <c r="E101" s="365">
        <v>30.0</v>
      </c>
      <c r="F101" s="100" t="s">
        <v>69</v>
      </c>
      <c r="G101" s="811"/>
      <c r="H101" s="811"/>
      <c r="I101" s="811"/>
      <c r="J101" s="811"/>
      <c r="K101" s="811"/>
      <c r="L101" s="811"/>
      <c r="M101" s="811"/>
      <c r="N101" s="811"/>
      <c r="O101" s="811"/>
      <c r="P101" s="811"/>
      <c r="Q101" s="811"/>
      <c r="R101" s="811"/>
      <c r="S101" s="811"/>
      <c r="T101" s="811"/>
      <c r="U101" s="811"/>
      <c r="V101" s="811"/>
      <c r="W101" s="811"/>
      <c r="X101" s="811"/>
      <c r="Y101" s="811"/>
      <c r="Z101" s="811"/>
    </row>
    <row r="102" ht="11.25" customHeight="1">
      <c r="A102" s="100" t="s">
        <v>69</v>
      </c>
      <c r="B102" s="81" t="s">
        <v>52</v>
      </c>
      <c r="C102" s="100" t="s">
        <v>6556</v>
      </c>
      <c r="D102" s="164">
        <v>20.0</v>
      </c>
      <c r="E102" s="365">
        <v>20.0</v>
      </c>
      <c r="F102" s="100" t="s">
        <v>69</v>
      </c>
      <c r="G102" s="811"/>
      <c r="H102" s="811"/>
      <c r="I102" s="811"/>
      <c r="J102" s="811"/>
      <c r="K102" s="811"/>
      <c r="L102" s="811"/>
      <c r="M102" s="811"/>
      <c r="N102" s="811"/>
      <c r="O102" s="811"/>
      <c r="P102" s="811"/>
      <c r="Q102" s="811"/>
      <c r="R102" s="811"/>
      <c r="S102" s="811"/>
      <c r="T102" s="811"/>
      <c r="U102" s="811"/>
      <c r="V102" s="811"/>
      <c r="W102" s="811"/>
      <c r="X102" s="811"/>
      <c r="Y102" s="811"/>
      <c r="Z102" s="811"/>
    </row>
    <row r="103" ht="11.25" customHeight="1">
      <c r="A103" s="100" t="s">
        <v>69</v>
      </c>
      <c r="B103" s="81" t="s">
        <v>52</v>
      </c>
      <c r="C103" s="100" t="s">
        <v>6557</v>
      </c>
      <c r="D103" s="164">
        <v>20.0</v>
      </c>
      <c r="E103" s="365">
        <v>20.0</v>
      </c>
      <c r="F103" s="100" t="s">
        <v>69</v>
      </c>
      <c r="G103" s="811"/>
      <c r="H103" s="811"/>
      <c r="I103" s="811"/>
      <c r="J103" s="811"/>
      <c r="K103" s="811"/>
      <c r="L103" s="811"/>
      <c r="M103" s="811"/>
      <c r="N103" s="811"/>
      <c r="O103" s="811"/>
      <c r="P103" s="811"/>
      <c r="Q103" s="811"/>
      <c r="R103" s="811"/>
      <c r="S103" s="811"/>
      <c r="T103" s="811"/>
      <c r="U103" s="811"/>
      <c r="V103" s="811"/>
      <c r="W103" s="811"/>
      <c r="X103" s="811"/>
      <c r="Y103" s="811"/>
      <c r="Z103" s="811"/>
    </row>
    <row r="104" ht="11.25" customHeight="1">
      <c r="A104" s="100" t="s">
        <v>69</v>
      </c>
      <c r="B104" s="81" t="s">
        <v>52</v>
      </c>
      <c r="C104" s="100" t="s">
        <v>6558</v>
      </c>
      <c r="D104" s="164">
        <v>20.0</v>
      </c>
      <c r="E104" s="365">
        <v>20.0</v>
      </c>
      <c r="F104" s="100" t="s">
        <v>69</v>
      </c>
      <c r="G104" s="811"/>
      <c r="H104" s="811"/>
      <c r="I104" s="811"/>
      <c r="J104" s="811"/>
      <c r="K104" s="811"/>
      <c r="L104" s="811"/>
      <c r="M104" s="811"/>
      <c r="N104" s="811"/>
      <c r="O104" s="811"/>
      <c r="P104" s="811"/>
      <c r="Q104" s="811"/>
      <c r="R104" s="811"/>
      <c r="S104" s="811"/>
      <c r="T104" s="811"/>
      <c r="U104" s="811"/>
      <c r="V104" s="811"/>
      <c r="W104" s="811"/>
      <c r="X104" s="811"/>
      <c r="Y104" s="811"/>
      <c r="Z104" s="811"/>
    </row>
    <row r="105" ht="11.25" customHeight="1">
      <c r="A105" s="100" t="s">
        <v>69</v>
      </c>
      <c r="B105" s="81" t="s">
        <v>52</v>
      </c>
      <c r="C105" s="100" t="s">
        <v>6559</v>
      </c>
      <c r="D105" s="164">
        <v>20.0</v>
      </c>
      <c r="E105" s="365">
        <v>20.0</v>
      </c>
      <c r="F105" s="100" t="s">
        <v>69</v>
      </c>
      <c r="G105" s="811"/>
      <c r="H105" s="811"/>
      <c r="I105" s="811"/>
      <c r="J105" s="811"/>
      <c r="K105" s="811"/>
      <c r="L105" s="811"/>
      <c r="M105" s="811"/>
      <c r="N105" s="811"/>
      <c r="O105" s="811"/>
      <c r="P105" s="811"/>
      <c r="Q105" s="811"/>
      <c r="R105" s="811"/>
      <c r="S105" s="811"/>
      <c r="T105" s="811"/>
      <c r="U105" s="811"/>
      <c r="V105" s="811"/>
      <c r="W105" s="811"/>
      <c r="X105" s="811"/>
      <c r="Y105" s="811"/>
      <c r="Z105" s="811"/>
    </row>
    <row r="106" ht="11.25" customHeight="1">
      <c r="A106" s="100" t="s">
        <v>69</v>
      </c>
      <c r="B106" s="81" t="s">
        <v>52</v>
      </c>
      <c r="C106" s="100" t="s">
        <v>6560</v>
      </c>
      <c r="D106" s="164">
        <v>20.0</v>
      </c>
      <c r="E106" s="365">
        <v>20.0</v>
      </c>
      <c r="F106" s="100" t="s">
        <v>69</v>
      </c>
      <c r="G106" s="811"/>
      <c r="H106" s="811"/>
      <c r="I106" s="811"/>
      <c r="J106" s="811"/>
      <c r="K106" s="811"/>
      <c r="L106" s="811"/>
      <c r="M106" s="811"/>
      <c r="N106" s="811"/>
      <c r="O106" s="811"/>
      <c r="P106" s="811"/>
      <c r="Q106" s="811"/>
      <c r="R106" s="811"/>
      <c r="S106" s="811"/>
      <c r="T106" s="811"/>
      <c r="U106" s="811"/>
      <c r="V106" s="811"/>
      <c r="W106" s="811"/>
      <c r="X106" s="811"/>
      <c r="Y106" s="811"/>
      <c r="Z106" s="811"/>
    </row>
    <row r="107" ht="11.25" customHeight="1">
      <c r="A107" s="100" t="s">
        <v>69</v>
      </c>
      <c r="B107" s="81" t="s">
        <v>52</v>
      </c>
      <c r="C107" s="100" t="s">
        <v>6561</v>
      </c>
      <c r="D107" s="164">
        <v>20.0</v>
      </c>
      <c r="E107" s="365">
        <v>20.0</v>
      </c>
      <c r="F107" s="100" t="s">
        <v>69</v>
      </c>
      <c r="G107" s="811"/>
      <c r="H107" s="811"/>
      <c r="I107" s="811"/>
      <c r="J107" s="811"/>
      <c r="K107" s="811"/>
      <c r="L107" s="811"/>
      <c r="M107" s="811"/>
      <c r="N107" s="811"/>
      <c r="O107" s="811"/>
      <c r="P107" s="811"/>
      <c r="Q107" s="811"/>
      <c r="R107" s="811"/>
      <c r="S107" s="811"/>
      <c r="T107" s="811"/>
      <c r="U107" s="811"/>
      <c r="V107" s="811"/>
      <c r="W107" s="811"/>
      <c r="X107" s="811"/>
      <c r="Y107" s="811"/>
      <c r="Z107" s="811"/>
    </row>
    <row r="108" ht="11.25" customHeight="1">
      <c r="A108" s="100" t="s">
        <v>69</v>
      </c>
      <c r="B108" s="81" t="s">
        <v>52</v>
      </c>
      <c r="C108" s="100" t="s">
        <v>6562</v>
      </c>
      <c r="D108" s="164">
        <v>20.0</v>
      </c>
      <c r="E108" s="365">
        <v>20.0</v>
      </c>
      <c r="F108" s="100" t="s">
        <v>69</v>
      </c>
      <c r="G108" s="811"/>
      <c r="H108" s="811"/>
      <c r="I108" s="811"/>
      <c r="J108" s="811"/>
      <c r="K108" s="811"/>
      <c r="L108" s="811"/>
      <c r="M108" s="811"/>
      <c r="N108" s="811"/>
      <c r="O108" s="811"/>
      <c r="P108" s="811"/>
      <c r="Q108" s="811"/>
      <c r="R108" s="811"/>
      <c r="S108" s="811"/>
      <c r="T108" s="811"/>
      <c r="U108" s="811"/>
      <c r="V108" s="811"/>
      <c r="W108" s="811"/>
      <c r="X108" s="811"/>
      <c r="Y108" s="811"/>
      <c r="Z108" s="811"/>
    </row>
    <row r="109" ht="11.25" customHeight="1">
      <c r="A109" s="100" t="s">
        <v>69</v>
      </c>
      <c r="B109" s="81" t="s">
        <v>52</v>
      </c>
      <c r="C109" s="100" t="s">
        <v>6563</v>
      </c>
      <c r="D109" s="164">
        <v>20.0</v>
      </c>
      <c r="E109" s="365">
        <v>20.0</v>
      </c>
      <c r="F109" s="100" t="s">
        <v>69</v>
      </c>
      <c r="G109" s="811"/>
      <c r="H109" s="811"/>
      <c r="I109" s="811"/>
      <c r="J109" s="811"/>
      <c r="K109" s="811"/>
      <c r="L109" s="811"/>
      <c r="M109" s="811"/>
      <c r="N109" s="811"/>
      <c r="O109" s="811"/>
      <c r="P109" s="811"/>
      <c r="Q109" s="811"/>
      <c r="R109" s="811"/>
      <c r="S109" s="811"/>
      <c r="T109" s="811"/>
      <c r="U109" s="811"/>
      <c r="V109" s="811"/>
      <c r="W109" s="811"/>
      <c r="X109" s="811"/>
      <c r="Y109" s="811"/>
      <c r="Z109" s="811"/>
    </row>
    <row r="110" ht="11.25" customHeight="1">
      <c r="A110" s="100" t="s">
        <v>69</v>
      </c>
      <c r="B110" s="81" t="s">
        <v>52</v>
      </c>
      <c r="C110" s="100" t="s">
        <v>6564</v>
      </c>
      <c r="D110" s="164">
        <v>20.0</v>
      </c>
      <c r="E110" s="365">
        <v>20.0</v>
      </c>
      <c r="F110" s="100" t="s">
        <v>69</v>
      </c>
      <c r="G110" s="811"/>
      <c r="H110" s="811"/>
      <c r="I110" s="811"/>
      <c r="J110" s="811"/>
      <c r="K110" s="811"/>
      <c r="L110" s="811"/>
      <c r="M110" s="811"/>
      <c r="N110" s="811"/>
      <c r="O110" s="811"/>
      <c r="P110" s="811"/>
      <c r="Q110" s="811"/>
      <c r="R110" s="811"/>
      <c r="S110" s="811"/>
      <c r="T110" s="811"/>
      <c r="U110" s="811"/>
      <c r="V110" s="811"/>
      <c r="W110" s="811"/>
      <c r="X110" s="811"/>
      <c r="Y110" s="811"/>
      <c r="Z110" s="811"/>
    </row>
    <row r="111" ht="11.25" customHeight="1">
      <c r="A111" s="100" t="s">
        <v>69</v>
      </c>
      <c r="B111" s="81" t="s">
        <v>52</v>
      </c>
      <c r="C111" s="100" t="s">
        <v>6565</v>
      </c>
      <c r="D111" s="164">
        <v>20.0</v>
      </c>
      <c r="E111" s="365">
        <v>20.0</v>
      </c>
      <c r="F111" s="100" t="s">
        <v>69</v>
      </c>
      <c r="G111" s="811"/>
      <c r="H111" s="811"/>
      <c r="I111" s="811"/>
      <c r="J111" s="811"/>
      <c r="K111" s="811"/>
      <c r="L111" s="811"/>
      <c r="M111" s="811"/>
      <c r="N111" s="811"/>
      <c r="O111" s="811"/>
      <c r="P111" s="811"/>
      <c r="Q111" s="811"/>
      <c r="R111" s="811"/>
      <c r="S111" s="811"/>
      <c r="T111" s="811"/>
      <c r="U111" s="811"/>
      <c r="V111" s="811"/>
      <c r="W111" s="811"/>
      <c r="X111" s="811"/>
      <c r="Y111" s="811"/>
      <c r="Z111" s="811"/>
    </row>
    <row r="112" ht="11.25" customHeight="1">
      <c r="A112" s="100" t="s">
        <v>69</v>
      </c>
      <c r="B112" s="81" t="s">
        <v>52</v>
      </c>
      <c r="C112" s="100" t="s">
        <v>6566</v>
      </c>
      <c r="D112" s="164">
        <v>20.0</v>
      </c>
      <c r="E112" s="365">
        <v>20.0</v>
      </c>
      <c r="F112" s="100" t="s">
        <v>69</v>
      </c>
      <c r="G112" s="811"/>
      <c r="H112" s="811"/>
      <c r="I112" s="811"/>
      <c r="J112" s="811"/>
      <c r="K112" s="811"/>
      <c r="L112" s="811"/>
      <c r="M112" s="811"/>
      <c r="N112" s="811"/>
      <c r="O112" s="811"/>
      <c r="P112" s="811"/>
      <c r="Q112" s="811"/>
      <c r="R112" s="811"/>
      <c r="S112" s="811"/>
      <c r="T112" s="811"/>
      <c r="U112" s="811"/>
      <c r="V112" s="811"/>
      <c r="W112" s="811"/>
      <c r="X112" s="811"/>
      <c r="Y112" s="811"/>
      <c r="Z112" s="811"/>
    </row>
    <row r="113" ht="11.25" customHeight="1">
      <c r="A113" s="100" t="s">
        <v>69</v>
      </c>
      <c r="B113" s="81" t="s">
        <v>52</v>
      </c>
      <c r="C113" s="100" t="s">
        <v>6567</v>
      </c>
      <c r="D113" s="164">
        <v>20.0</v>
      </c>
      <c r="E113" s="365">
        <v>20.0</v>
      </c>
      <c r="F113" s="100" t="s">
        <v>69</v>
      </c>
      <c r="G113" s="811"/>
      <c r="H113" s="811"/>
      <c r="I113" s="811"/>
      <c r="J113" s="811"/>
      <c r="K113" s="811"/>
      <c r="L113" s="811"/>
      <c r="M113" s="811"/>
      <c r="N113" s="811"/>
      <c r="O113" s="811"/>
      <c r="P113" s="811"/>
      <c r="Q113" s="811"/>
      <c r="R113" s="811"/>
      <c r="S113" s="811"/>
      <c r="T113" s="811"/>
      <c r="U113" s="811"/>
      <c r="V113" s="811"/>
      <c r="W113" s="811"/>
      <c r="X113" s="811"/>
      <c r="Y113" s="811"/>
      <c r="Z113" s="811"/>
    </row>
    <row r="114" ht="11.25" customHeight="1">
      <c r="A114" s="100" t="s">
        <v>69</v>
      </c>
      <c r="B114" s="81" t="s">
        <v>52</v>
      </c>
      <c r="C114" s="100" t="s">
        <v>6568</v>
      </c>
      <c r="D114" s="164">
        <v>20.0</v>
      </c>
      <c r="E114" s="365">
        <v>20.0</v>
      </c>
      <c r="F114" s="100" t="s">
        <v>69</v>
      </c>
      <c r="G114" s="811"/>
      <c r="H114" s="811"/>
      <c r="I114" s="811"/>
      <c r="J114" s="811"/>
      <c r="K114" s="811"/>
      <c r="L114" s="811"/>
      <c r="M114" s="811"/>
      <c r="N114" s="811"/>
      <c r="O114" s="811"/>
      <c r="P114" s="811"/>
      <c r="Q114" s="811"/>
      <c r="R114" s="811"/>
      <c r="S114" s="811"/>
      <c r="T114" s="811"/>
      <c r="U114" s="811"/>
      <c r="V114" s="811"/>
      <c r="W114" s="811"/>
      <c r="X114" s="811"/>
      <c r="Y114" s="811"/>
      <c r="Z114" s="811"/>
    </row>
    <row r="115" ht="11.25" customHeight="1">
      <c r="A115" s="100" t="s">
        <v>69</v>
      </c>
      <c r="B115" s="81" t="s">
        <v>52</v>
      </c>
      <c r="C115" s="100" t="s">
        <v>6569</v>
      </c>
      <c r="D115" s="164">
        <v>20.0</v>
      </c>
      <c r="E115" s="365">
        <v>20.0</v>
      </c>
      <c r="F115" s="100" t="s">
        <v>69</v>
      </c>
      <c r="G115" s="811"/>
      <c r="H115" s="811"/>
      <c r="I115" s="811"/>
      <c r="J115" s="811"/>
      <c r="K115" s="811"/>
      <c r="L115" s="811"/>
      <c r="M115" s="811"/>
      <c r="N115" s="811"/>
      <c r="O115" s="811"/>
      <c r="P115" s="811"/>
      <c r="Q115" s="811"/>
      <c r="R115" s="811"/>
      <c r="S115" s="811"/>
      <c r="T115" s="811"/>
      <c r="U115" s="811"/>
      <c r="V115" s="811"/>
      <c r="W115" s="811"/>
      <c r="X115" s="811"/>
      <c r="Y115" s="811"/>
      <c r="Z115" s="811"/>
    </row>
    <row r="116" ht="11.25" customHeight="1">
      <c r="A116" s="100" t="s">
        <v>5603</v>
      </c>
      <c r="B116" s="81" t="s">
        <v>52</v>
      </c>
      <c r="C116" s="100" t="s">
        <v>6570</v>
      </c>
      <c r="D116" s="164">
        <v>30.0</v>
      </c>
      <c r="E116" s="365">
        <v>30.0</v>
      </c>
      <c r="F116" s="100" t="s">
        <v>5603</v>
      </c>
      <c r="G116" s="811"/>
      <c r="H116" s="811"/>
      <c r="I116" s="811"/>
      <c r="J116" s="811"/>
      <c r="K116" s="811"/>
      <c r="L116" s="811"/>
      <c r="M116" s="811"/>
      <c r="N116" s="811"/>
      <c r="O116" s="811"/>
      <c r="P116" s="811"/>
      <c r="Q116" s="811"/>
      <c r="R116" s="811"/>
      <c r="S116" s="811"/>
      <c r="T116" s="811"/>
      <c r="U116" s="811"/>
      <c r="V116" s="811"/>
      <c r="W116" s="811"/>
      <c r="X116" s="811"/>
      <c r="Y116" s="811"/>
      <c r="Z116" s="811"/>
    </row>
    <row r="117" ht="11.25" customHeight="1">
      <c r="A117" s="100" t="s">
        <v>71</v>
      </c>
      <c r="B117" s="81" t="s">
        <v>52</v>
      </c>
      <c r="C117" s="100" t="s">
        <v>6571</v>
      </c>
      <c r="D117" s="164">
        <v>20.0</v>
      </c>
      <c r="E117" s="365">
        <v>20.0</v>
      </c>
      <c r="F117" s="100" t="s">
        <v>71</v>
      </c>
      <c r="G117" s="811"/>
      <c r="H117" s="811"/>
      <c r="I117" s="811"/>
      <c r="J117" s="811"/>
      <c r="K117" s="811"/>
      <c r="L117" s="811"/>
      <c r="M117" s="811"/>
      <c r="N117" s="811"/>
      <c r="O117" s="811"/>
      <c r="P117" s="811"/>
      <c r="Q117" s="811"/>
      <c r="R117" s="811"/>
      <c r="S117" s="811"/>
      <c r="T117" s="811"/>
      <c r="U117" s="811"/>
      <c r="V117" s="811"/>
      <c r="W117" s="811"/>
      <c r="X117" s="811"/>
      <c r="Y117" s="811"/>
      <c r="Z117" s="811"/>
    </row>
    <row r="118" ht="11.25" customHeight="1">
      <c r="A118" s="100" t="s">
        <v>71</v>
      </c>
      <c r="B118" s="81" t="s">
        <v>52</v>
      </c>
      <c r="C118" s="100" t="s">
        <v>6572</v>
      </c>
      <c r="D118" s="164">
        <v>20.0</v>
      </c>
      <c r="E118" s="365">
        <v>20.0</v>
      </c>
      <c r="F118" s="100" t="s">
        <v>71</v>
      </c>
      <c r="G118" s="811"/>
      <c r="H118" s="811"/>
      <c r="I118" s="811"/>
      <c r="J118" s="811"/>
      <c r="K118" s="811"/>
      <c r="L118" s="811"/>
      <c r="M118" s="811"/>
      <c r="N118" s="811"/>
      <c r="O118" s="811"/>
      <c r="P118" s="811"/>
      <c r="Q118" s="811"/>
      <c r="R118" s="811"/>
      <c r="S118" s="811"/>
      <c r="T118" s="811"/>
      <c r="U118" s="811"/>
      <c r="V118" s="811"/>
      <c r="W118" s="811"/>
      <c r="X118" s="811"/>
      <c r="Y118" s="811"/>
      <c r="Z118" s="811"/>
    </row>
    <row r="119" ht="11.25" customHeight="1">
      <c r="A119" s="100" t="s">
        <v>71</v>
      </c>
      <c r="B119" s="81" t="s">
        <v>52</v>
      </c>
      <c r="C119" s="165" t="s">
        <v>6573</v>
      </c>
      <c r="D119" s="164">
        <v>20.0</v>
      </c>
      <c r="E119" s="365">
        <v>20.0</v>
      </c>
      <c r="F119" s="100" t="s">
        <v>71</v>
      </c>
      <c r="G119" s="811"/>
      <c r="H119" s="811"/>
      <c r="I119" s="811"/>
      <c r="J119" s="811"/>
      <c r="K119" s="811"/>
      <c r="L119" s="811"/>
      <c r="M119" s="811"/>
      <c r="N119" s="811"/>
      <c r="O119" s="811"/>
      <c r="P119" s="811"/>
      <c r="Q119" s="811"/>
      <c r="R119" s="811"/>
      <c r="S119" s="811"/>
      <c r="T119" s="811"/>
      <c r="U119" s="811"/>
      <c r="V119" s="811"/>
      <c r="W119" s="811"/>
      <c r="X119" s="811"/>
      <c r="Y119" s="811"/>
      <c r="Z119" s="811"/>
    </row>
    <row r="120" ht="11.25" customHeight="1">
      <c r="A120" s="100" t="s">
        <v>71</v>
      </c>
      <c r="B120" s="81" t="s">
        <v>52</v>
      </c>
      <c r="C120" s="165" t="s">
        <v>6574</v>
      </c>
      <c r="D120" s="164">
        <v>20.0</v>
      </c>
      <c r="E120" s="365">
        <v>20.0</v>
      </c>
      <c r="F120" s="100" t="s">
        <v>71</v>
      </c>
      <c r="G120" s="811"/>
      <c r="H120" s="811"/>
      <c r="I120" s="811"/>
      <c r="J120" s="811"/>
      <c r="K120" s="811"/>
      <c r="L120" s="811"/>
      <c r="M120" s="811"/>
      <c r="N120" s="811"/>
      <c r="O120" s="811"/>
      <c r="P120" s="811"/>
      <c r="Q120" s="811"/>
      <c r="R120" s="811"/>
      <c r="S120" s="811"/>
      <c r="T120" s="811"/>
      <c r="U120" s="811"/>
      <c r="V120" s="811"/>
      <c r="W120" s="811"/>
      <c r="X120" s="811"/>
      <c r="Y120" s="811"/>
      <c r="Z120" s="811"/>
    </row>
    <row r="121" ht="11.25" customHeight="1">
      <c r="A121" s="100" t="s">
        <v>71</v>
      </c>
      <c r="B121" s="81" t="s">
        <v>52</v>
      </c>
      <c r="C121" s="165" t="s">
        <v>6575</v>
      </c>
      <c r="D121" s="164">
        <v>20.0</v>
      </c>
      <c r="E121" s="365">
        <v>20.0</v>
      </c>
      <c r="F121" s="100" t="s">
        <v>71</v>
      </c>
      <c r="G121" s="811"/>
      <c r="H121" s="811"/>
      <c r="I121" s="811"/>
      <c r="J121" s="811"/>
      <c r="K121" s="811"/>
      <c r="L121" s="811"/>
      <c r="M121" s="811"/>
      <c r="N121" s="811"/>
      <c r="O121" s="811"/>
      <c r="P121" s="811"/>
      <c r="Q121" s="811"/>
      <c r="R121" s="811"/>
      <c r="S121" s="811"/>
      <c r="T121" s="811"/>
      <c r="U121" s="811"/>
      <c r="V121" s="811"/>
      <c r="W121" s="811"/>
      <c r="X121" s="811"/>
      <c r="Y121" s="811"/>
      <c r="Z121" s="811"/>
    </row>
    <row r="122" ht="11.25" customHeight="1">
      <c r="A122" s="100" t="s">
        <v>71</v>
      </c>
      <c r="B122" s="81" t="s">
        <v>52</v>
      </c>
      <c r="C122" s="165" t="s">
        <v>6576</v>
      </c>
      <c r="D122" s="164">
        <v>20.0</v>
      </c>
      <c r="E122" s="365">
        <v>20.0</v>
      </c>
      <c r="F122" s="100" t="s">
        <v>71</v>
      </c>
      <c r="G122" s="811"/>
      <c r="H122" s="811"/>
      <c r="I122" s="811"/>
      <c r="J122" s="811"/>
      <c r="K122" s="811"/>
      <c r="L122" s="811"/>
      <c r="M122" s="811"/>
      <c r="N122" s="811"/>
      <c r="O122" s="811"/>
      <c r="P122" s="811"/>
      <c r="Q122" s="811"/>
      <c r="R122" s="811"/>
      <c r="S122" s="811"/>
      <c r="T122" s="811"/>
      <c r="U122" s="811"/>
      <c r="V122" s="811"/>
      <c r="W122" s="811"/>
      <c r="X122" s="811"/>
      <c r="Y122" s="811"/>
      <c r="Z122" s="811"/>
    </row>
    <row r="123" ht="11.25" customHeight="1">
      <c r="A123" s="100" t="s">
        <v>71</v>
      </c>
      <c r="B123" s="81" t="s">
        <v>52</v>
      </c>
      <c r="C123" s="165" t="s">
        <v>6577</v>
      </c>
      <c r="D123" s="164">
        <v>20.0</v>
      </c>
      <c r="E123" s="365">
        <v>20.0</v>
      </c>
      <c r="F123" s="100" t="s">
        <v>71</v>
      </c>
      <c r="G123" s="811"/>
      <c r="H123" s="811"/>
      <c r="I123" s="811"/>
      <c r="J123" s="811"/>
      <c r="K123" s="811"/>
      <c r="L123" s="811"/>
      <c r="M123" s="811"/>
      <c r="N123" s="811"/>
      <c r="O123" s="811"/>
      <c r="P123" s="811"/>
      <c r="Q123" s="811"/>
      <c r="R123" s="811"/>
      <c r="S123" s="811"/>
      <c r="T123" s="811"/>
      <c r="U123" s="811"/>
      <c r="V123" s="811"/>
      <c r="W123" s="811"/>
      <c r="X123" s="811"/>
      <c r="Y123" s="811"/>
      <c r="Z123" s="811"/>
    </row>
    <row r="124" ht="11.25" customHeight="1">
      <c r="A124" s="100" t="s">
        <v>71</v>
      </c>
      <c r="B124" s="81" t="s">
        <v>52</v>
      </c>
      <c r="C124" s="165" t="s">
        <v>6578</v>
      </c>
      <c r="D124" s="164">
        <v>20.0</v>
      </c>
      <c r="E124" s="365">
        <v>20.0</v>
      </c>
      <c r="F124" s="100" t="s">
        <v>71</v>
      </c>
      <c r="G124" s="811"/>
      <c r="H124" s="811"/>
      <c r="I124" s="811"/>
      <c r="J124" s="811"/>
      <c r="K124" s="811"/>
      <c r="L124" s="811"/>
      <c r="M124" s="811"/>
      <c r="N124" s="811"/>
      <c r="O124" s="811"/>
      <c r="P124" s="811"/>
      <c r="Q124" s="811"/>
      <c r="R124" s="811"/>
      <c r="S124" s="811"/>
      <c r="T124" s="811"/>
      <c r="U124" s="811"/>
      <c r="V124" s="811"/>
      <c r="W124" s="811"/>
      <c r="X124" s="811"/>
      <c r="Y124" s="811"/>
      <c r="Z124" s="811"/>
    </row>
    <row r="125" ht="11.25" customHeight="1">
      <c r="A125" s="100" t="s">
        <v>71</v>
      </c>
      <c r="B125" s="81" t="s">
        <v>52</v>
      </c>
      <c r="C125" s="165" t="s">
        <v>6579</v>
      </c>
      <c r="D125" s="164">
        <v>20.0</v>
      </c>
      <c r="E125" s="365">
        <v>20.0</v>
      </c>
      <c r="F125" s="100" t="s">
        <v>71</v>
      </c>
      <c r="G125" s="811"/>
      <c r="H125" s="811"/>
      <c r="I125" s="811"/>
      <c r="J125" s="811"/>
      <c r="K125" s="811"/>
      <c r="L125" s="811"/>
      <c r="M125" s="811"/>
      <c r="N125" s="811"/>
      <c r="O125" s="811"/>
      <c r="P125" s="811"/>
      <c r="Q125" s="811"/>
      <c r="R125" s="811"/>
      <c r="S125" s="811"/>
      <c r="T125" s="811"/>
      <c r="U125" s="811"/>
      <c r="V125" s="811"/>
      <c r="W125" s="811"/>
      <c r="X125" s="811"/>
      <c r="Y125" s="811"/>
      <c r="Z125" s="811"/>
    </row>
    <row r="126" ht="11.25" customHeight="1">
      <c r="A126" s="100" t="s">
        <v>71</v>
      </c>
      <c r="B126" s="81" t="s">
        <v>52</v>
      </c>
      <c r="C126" s="165" t="s">
        <v>6580</v>
      </c>
      <c r="D126" s="164">
        <v>20.0</v>
      </c>
      <c r="E126" s="365">
        <v>20.0</v>
      </c>
      <c r="F126" s="100" t="s">
        <v>71</v>
      </c>
      <c r="G126" s="811"/>
      <c r="H126" s="811"/>
      <c r="I126" s="811"/>
      <c r="J126" s="811"/>
      <c r="K126" s="811"/>
      <c r="L126" s="811"/>
      <c r="M126" s="811"/>
      <c r="N126" s="811"/>
      <c r="O126" s="811"/>
      <c r="P126" s="811"/>
      <c r="Q126" s="811"/>
      <c r="R126" s="811"/>
      <c r="S126" s="811"/>
      <c r="T126" s="811"/>
      <c r="U126" s="811"/>
      <c r="V126" s="811"/>
      <c r="W126" s="811"/>
      <c r="X126" s="811"/>
      <c r="Y126" s="811"/>
      <c r="Z126" s="811"/>
    </row>
    <row r="127" ht="11.25" customHeight="1">
      <c r="A127" s="100" t="s">
        <v>71</v>
      </c>
      <c r="B127" s="81" t="s">
        <v>52</v>
      </c>
      <c r="C127" s="165" t="s">
        <v>6581</v>
      </c>
      <c r="D127" s="164">
        <v>20.0</v>
      </c>
      <c r="E127" s="365">
        <v>20.0</v>
      </c>
      <c r="F127" s="100" t="s">
        <v>71</v>
      </c>
      <c r="G127" s="811"/>
      <c r="H127" s="811"/>
      <c r="I127" s="811"/>
      <c r="J127" s="811"/>
      <c r="K127" s="811"/>
      <c r="L127" s="811"/>
      <c r="M127" s="811"/>
      <c r="N127" s="811"/>
      <c r="O127" s="811"/>
      <c r="P127" s="811"/>
      <c r="Q127" s="811"/>
      <c r="R127" s="811"/>
      <c r="S127" s="811"/>
      <c r="T127" s="811"/>
      <c r="U127" s="811"/>
      <c r="V127" s="811"/>
      <c r="W127" s="811"/>
      <c r="X127" s="811"/>
      <c r="Y127" s="811"/>
      <c r="Z127" s="811"/>
    </row>
    <row r="128" ht="11.25" customHeight="1">
      <c r="A128" s="100" t="s">
        <v>71</v>
      </c>
      <c r="B128" s="81" t="s">
        <v>52</v>
      </c>
      <c r="C128" s="165" t="s">
        <v>6582</v>
      </c>
      <c r="D128" s="164">
        <v>20.0</v>
      </c>
      <c r="E128" s="365">
        <v>20.0</v>
      </c>
      <c r="F128" s="100" t="s">
        <v>71</v>
      </c>
      <c r="G128" s="811"/>
      <c r="H128" s="811"/>
      <c r="I128" s="811"/>
      <c r="J128" s="811"/>
      <c r="K128" s="811"/>
      <c r="L128" s="811"/>
      <c r="M128" s="811"/>
      <c r="N128" s="811"/>
      <c r="O128" s="811"/>
      <c r="P128" s="811"/>
      <c r="Q128" s="811"/>
      <c r="R128" s="811"/>
      <c r="S128" s="811"/>
      <c r="T128" s="811"/>
      <c r="U128" s="811"/>
      <c r="V128" s="811"/>
      <c r="W128" s="811"/>
      <c r="X128" s="811"/>
      <c r="Y128" s="811"/>
      <c r="Z128" s="811"/>
    </row>
    <row r="129" ht="11.25" customHeight="1">
      <c r="A129" s="100" t="s">
        <v>71</v>
      </c>
      <c r="B129" s="81" t="s">
        <v>52</v>
      </c>
      <c r="C129" s="165" t="s">
        <v>6583</v>
      </c>
      <c r="D129" s="164">
        <v>20.0</v>
      </c>
      <c r="E129" s="365">
        <v>20.0</v>
      </c>
      <c r="F129" s="100" t="s">
        <v>71</v>
      </c>
      <c r="G129" s="811"/>
      <c r="H129" s="811"/>
      <c r="I129" s="811"/>
      <c r="J129" s="811"/>
      <c r="K129" s="811"/>
      <c r="L129" s="811"/>
      <c r="M129" s="811"/>
      <c r="N129" s="811"/>
      <c r="O129" s="811"/>
      <c r="P129" s="811"/>
      <c r="Q129" s="811"/>
      <c r="R129" s="811"/>
      <c r="S129" s="811"/>
      <c r="T129" s="811"/>
      <c r="U129" s="811"/>
      <c r="V129" s="811"/>
      <c r="W129" s="811"/>
      <c r="X129" s="811"/>
      <c r="Y129" s="811"/>
      <c r="Z129" s="811"/>
    </row>
    <row r="130" ht="11.25" customHeight="1">
      <c r="A130" s="100" t="s">
        <v>71</v>
      </c>
      <c r="B130" s="81" t="s">
        <v>52</v>
      </c>
      <c r="C130" s="165" t="s">
        <v>6584</v>
      </c>
      <c r="D130" s="164">
        <v>20.0</v>
      </c>
      <c r="E130" s="365">
        <v>20.0</v>
      </c>
      <c r="F130" s="100" t="s">
        <v>71</v>
      </c>
      <c r="G130" s="811"/>
      <c r="H130" s="811"/>
      <c r="I130" s="811"/>
      <c r="J130" s="811"/>
      <c r="K130" s="811"/>
      <c r="L130" s="811"/>
      <c r="M130" s="811"/>
      <c r="N130" s="811"/>
      <c r="O130" s="811"/>
      <c r="P130" s="811"/>
      <c r="Q130" s="811"/>
      <c r="R130" s="811"/>
      <c r="S130" s="811"/>
      <c r="T130" s="811"/>
      <c r="U130" s="811"/>
      <c r="V130" s="811"/>
      <c r="W130" s="811"/>
      <c r="X130" s="811"/>
      <c r="Y130" s="811"/>
      <c r="Z130" s="811"/>
    </row>
    <row r="131" ht="11.25" customHeight="1">
      <c r="A131" s="100" t="s">
        <v>71</v>
      </c>
      <c r="B131" s="81" t="s">
        <v>52</v>
      </c>
      <c r="C131" s="165" t="s">
        <v>6585</v>
      </c>
      <c r="D131" s="164">
        <v>20.0</v>
      </c>
      <c r="E131" s="365">
        <v>20.0</v>
      </c>
      <c r="F131" s="100" t="s">
        <v>71</v>
      </c>
      <c r="G131" s="811"/>
      <c r="H131" s="811"/>
      <c r="I131" s="811"/>
      <c r="J131" s="811"/>
      <c r="K131" s="811"/>
      <c r="L131" s="811"/>
      <c r="M131" s="811"/>
      <c r="N131" s="811"/>
      <c r="O131" s="811"/>
      <c r="P131" s="811"/>
      <c r="Q131" s="811"/>
      <c r="R131" s="811"/>
      <c r="S131" s="811"/>
      <c r="T131" s="811"/>
      <c r="U131" s="811"/>
      <c r="V131" s="811"/>
      <c r="W131" s="811"/>
      <c r="X131" s="811"/>
      <c r="Y131" s="811"/>
      <c r="Z131" s="811"/>
    </row>
    <row r="132" ht="11.25" customHeight="1">
      <c r="A132" s="100" t="s">
        <v>71</v>
      </c>
      <c r="B132" s="81" t="s">
        <v>52</v>
      </c>
      <c r="C132" s="165" t="s">
        <v>6586</v>
      </c>
      <c r="D132" s="164">
        <v>20.0</v>
      </c>
      <c r="E132" s="365">
        <v>20.0</v>
      </c>
      <c r="F132" s="100" t="s">
        <v>71</v>
      </c>
      <c r="G132" s="811"/>
      <c r="H132" s="811"/>
      <c r="I132" s="811"/>
      <c r="J132" s="811"/>
      <c r="K132" s="811"/>
      <c r="L132" s="811"/>
      <c r="M132" s="811"/>
      <c r="N132" s="811"/>
      <c r="O132" s="811"/>
      <c r="P132" s="811"/>
      <c r="Q132" s="811"/>
      <c r="R132" s="811"/>
      <c r="S132" s="811"/>
      <c r="T132" s="811"/>
      <c r="U132" s="811"/>
      <c r="V132" s="811"/>
      <c r="W132" s="811"/>
      <c r="X132" s="811"/>
      <c r="Y132" s="811"/>
      <c r="Z132" s="811"/>
    </row>
    <row r="133" ht="11.25" customHeight="1">
      <c r="A133" s="100" t="s">
        <v>71</v>
      </c>
      <c r="B133" s="81" t="s">
        <v>52</v>
      </c>
      <c r="C133" s="165" t="s">
        <v>6587</v>
      </c>
      <c r="D133" s="164">
        <v>20.0</v>
      </c>
      <c r="E133" s="365">
        <v>20.0</v>
      </c>
      <c r="F133" s="100" t="s">
        <v>71</v>
      </c>
      <c r="G133" s="811"/>
      <c r="H133" s="811"/>
      <c r="I133" s="811"/>
      <c r="J133" s="811"/>
      <c r="K133" s="811"/>
      <c r="L133" s="811"/>
      <c r="M133" s="811"/>
      <c r="N133" s="811"/>
      <c r="O133" s="811"/>
      <c r="P133" s="811"/>
      <c r="Q133" s="811"/>
      <c r="R133" s="811"/>
      <c r="S133" s="811"/>
      <c r="T133" s="811"/>
      <c r="U133" s="811"/>
      <c r="V133" s="811"/>
      <c r="W133" s="811"/>
      <c r="X133" s="811"/>
      <c r="Y133" s="811"/>
      <c r="Z133" s="811"/>
    </row>
    <row r="134" ht="11.25" customHeight="1">
      <c r="A134" s="100" t="s">
        <v>71</v>
      </c>
      <c r="B134" s="81" t="s">
        <v>52</v>
      </c>
      <c r="C134" s="165" t="s">
        <v>6588</v>
      </c>
      <c r="D134" s="164">
        <v>20.0</v>
      </c>
      <c r="E134" s="365">
        <v>20.0</v>
      </c>
      <c r="F134" s="100" t="s">
        <v>71</v>
      </c>
      <c r="G134" s="811"/>
      <c r="H134" s="811"/>
      <c r="I134" s="811"/>
      <c r="J134" s="811"/>
      <c r="K134" s="811"/>
      <c r="L134" s="811"/>
      <c r="M134" s="811"/>
      <c r="N134" s="811"/>
      <c r="O134" s="811"/>
      <c r="P134" s="811"/>
      <c r="Q134" s="811"/>
      <c r="R134" s="811"/>
      <c r="S134" s="811"/>
      <c r="T134" s="811"/>
      <c r="U134" s="811"/>
      <c r="V134" s="811"/>
      <c r="W134" s="811"/>
      <c r="X134" s="811"/>
      <c r="Y134" s="811"/>
      <c r="Z134" s="811"/>
    </row>
    <row r="135" ht="11.25" customHeight="1">
      <c r="A135" s="100" t="s">
        <v>71</v>
      </c>
      <c r="B135" s="81" t="s">
        <v>52</v>
      </c>
      <c r="C135" s="165" t="s">
        <v>6589</v>
      </c>
      <c r="D135" s="164">
        <v>20.0</v>
      </c>
      <c r="E135" s="365">
        <v>20.0</v>
      </c>
      <c r="F135" s="100" t="s">
        <v>71</v>
      </c>
      <c r="G135" s="811"/>
      <c r="H135" s="811"/>
      <c r="I135" s="811"/>
      <c r="J135" s="811"/>
      <c r="K135" s="811"/>
      <c r="L135" s="811"/>
      <c r="M135" s="811"/>
      <c r="N135" s="811"/>
      <c r="O135" s="811"/>
      <c r="P135" s="811"/>
      <c r="Q135" s="811"/>
      <c r="R135" s="811"/>
      <c r="S135" s="811"/>
      <c r="T135" s="811"/>
      <c r="U135" s="811"/>
      <c r="V135" s="811"/>
      <c r="W135" s="811"/>
      <c r="X135" s="811"/>
      <c r="Y135" s="811"/>
      <c r="Z135" s="811"/>
    </row>
    <row r="136" ht="11.25" customHeight="1">
      <c r="A136" s="100" t="s">
        <v>71</v>
      </c>
      <c r="B136" s="81" t="s">
        <v>52</v>
      </c>
      <c r="C136" s="165" t="s">
        <v>6590</v>
      </c>
      <c r="D136" s="164">
        <v>20.0</v>
      </c>
      <c r="E136" s="365">
        <v>20.0</v>
      </c>
      <c r="F136" s="100" t="s">
        <v>71</v>
      </c>
      <c r="G136" s="811"/>
      <c r="H136" s="811"/>
      <c r="I136" s="811"/>
      <c r="J136" s="811"/>
      <c r="K136" s="811"/>
      <c r="L136" s="811"/>
      <c r="M136" s="811"/>
      <c r="N136" s="811"/>
      <c r="O136" s="811"/>
      <c r="P136" s="811"/>
      <c r="Q136" s="811"/>
      <c r="R136" s="811"/>
      <c r="S136" s="811"/>
      <c r="T136" s="811"/>
      <c r="U136" s="811"/>
      <c r="V136" s="811"/>
      <c r="W136" s="811"/>
      <c r="X136" s="811"/>
      <c r="Y136" s="811"/>
      <c r="Z136" s="811"/>
    </row>
    <row r="137" ht="11.25" customHeight="1">
      <c r="A137" s="100" t="s">
        <v>71</v>
      </c>
      <c r="B137" s="81" t="s">
        <v>52</v>
      </c>
      <c r="C137" s="165" t="s">
        <v>6591</v>
      </c>
      <c r="D137" s="164">
        <v>20.0</v>
      </c>
      <c r="E137" s="365">
        <v>20.0</v>
      </c>
      <c r="F137" s="100" t="s">
        <v>71</v>
      </c>
      <c r="G137" s="811"/>
      <c r="H137" s="811"/>
      <c r="I137" s="811"/>
      <c r="J137" s="811"/>
      <c r="K137" s="811"/>
      <c r="L137" s="811"/>
      <c r="M137" s="811"/>
      <c r="N137" s="811"/>
      <c r="O137" s="811"/>
      <c r="P137" s="811"/>
      <c r="Q137" s="811"/>
      <c r="R137" s="811"/>
      <c r="S137" s="811"/>
      <c r="T137" s="811"/>
      <c r="U137" s="811"/>
      <c r="V137" s="811"/>
      <c r="W137" s="811"/>
      <c r="X137" s="811"/>
      <c r="Y137" s="811"/>
      <c r="Z137" s="811"/>
    </row>
    <row r="138" ht="11.25" customHeight="1">
      <c r="A138" s="100" t="s">
        <v>71</v>
      </c>
      <c r="B138" s="81" t="s">
        <v>52</v>
      </c>
      <c r="C138" s="165" t="s">
        <v>6592</v>
      </c>
      <c r="D138" s="164">
        <v>20.0</v>
      </c>
      <c r="E138" s="365">
        <v>20.0</v>
      </c>
      <c r="F138" s="100" t="s">
        <v>71</v>
      </c>
      <c r="G138" s="811"/>
      <c r="H138" s="811"/>
      <c r="I138" s="811"/>
      <c r="J138" s="811"/>
      <c r="K138" s="811"/>
      <c r="L138" s="811"/>
      <c r="M138" s="811"/>
      <c r="N138" s="811"/>
      <c r="O138" s="811"/>
      <c r="P138" s="811"/>
      <c r="Q138" s="811"/>
      <c r="R138" s="811"/>
      <c r="S138" s="811"/>
      <c r="T138" s="811"/>
      <c r="U138" s="811"/>
      <c r="V138" s="811"/>
      <c r="W138" s="811"/>
      <c r="X138" s="811"/>
      <c r="Y138" s="811"/>
      <c r="Z138" s="811"/>
    </row>
    <row r="139" ht="11.25" customHeight="1">
      <c r="A139" s="100" t="s">
        <v>71</v>
      </c>
      <c r="B139" s="81" t="s">
        <v>52</v>
      </c>
      <c r="C139" s="165" t="s">
        <v>6593</v>
      </c>
      <c r="D139" s="164">
        <v>20.0</v>
      </c>
      <c r="E139" s="365">
        <v>20.0</v>
      </c>
      <c r="F139" s="100" t="s">
        <v>71</v>
      </c>
      <c r="G139" s="811"/>
      <c r="H139" s="811"/>
      <c r="I139" s="811"/>
      <c r="J139" s="811"/>
      <c r="K139" s="811"/>
      <c r="L139" s="811"/>
      <c r="M139" s="811"/>
      <c r="N139" s="811"/>
      <c r="O139" s="811"/>
      <c r="P139" s="811"/>
      <c r="Q139" s="811"/>
      <c r="R139" s="811"/>
      <c r="S139" s="811"/>
      <c r="T139" s="811"/>
      <c r="U139" s="811"/>
      <c r="V139" s="811"/>
      <c r="W139" s="811"/>
      <c r="X139" s="811"/>
      <c r="Y139" s="811"/>
      <c r="Z139" s="811"/>
    </row>
    <row r="140" ht="11.25" customHeight="1">
      <c r="A140" s="100" t="s">
        <v>71</v>
      </c>
      <c r="B140" s="81" t="s">
        <v>52</v>
      </c>
      <c r="C140" s="165" t="s">
        <v>6594</v>
      </c>
      <c r="D140" s="164">
        <v>30.0</v>
      </c>
      <c r="E140" s="365">
        <v>30.0</v>
      </c>
      <c r="F140" s="100" t="s">
        <v>71</v>
      </c>
      <c r="G140" s="811"/>
      <c r="H140" s="811"/>
      <c r="I140" s="811"/>
      <c r="J140" s="811"/>
      <c r="K140" s="811"/>
      <c r="L140" s="811"/>
      <c r="M140" s="811"/>
      <c r="N140" s="811"/>
      <c r="O140" s="811"/>
      <c r="P140" s="811"/>
      <c r="Q140" s="811"/>
      <c r="R140" s="811"/>
      <c r="S140" s="811"/>
      <c r="T140" s="811"/>
      <c r="U140" s="811"/>
      <c r="V140" s="811"/>
      <c r="W140" s="811"/>
      <c r="X140" s="811"/>
      <c r="Y140" s="811"/>
      <c r="Z140" s="811"/>
    </row>
    <row r="141" ht="11.25" customHeight="1">
      <c r="A141" s="100" t="s">
        <v>71</v>
      </c>
      <c r="B141" s="81" t="s">
        <v>52</v>
      </c>
      <c r="C141" s="165" t="s">
        <v>6595</v>
      </c>
      <c r="D141" s="164">
        <v>30.0</v>
      </c>
      <c r="E141" s="365">
        <v>30.0</v>
      </c>
      <c r="F141" s="100" t="s">
        <v>71</v>
      </c>
      <c r="G141" s="811"/>
      <c r="H141" s="811"/>
      <c r="I141" s="811"/>
      <c r="J141" s="811"/>
      <c r="K141" s="811"/>
      <c r="L141" s="811"/>
      <c r="M141" s="811"/>
      <c r="N141" s="811"/>
      <c r="O141" s="811"/>
      <c r="P141" s="811"/>
      <c r="Q141" s="811"/>
      <c r="R141" s="811"/>
      <c r="S141" s="811"/>
      <c r="T141" s="811"/>
      <c r="U141" s="811"/>
      <c r="V141" s="811"/>
      <c r="W141" s="811"/>
      <c r="X141" s="811"/>
      <c r="Y141" s="811"/>
      <c r="Z141" s="811"/>
    </row>
    <row r="142" ht="11.25" customHeight="1">
      <c r="A142" s="100" t="s">
        <v>71</v>
      </c>
      <c r="B142" s="81" t="s">
        <v>52</v>
      </c>
      <c r="C142" s="165" t="s">
        <v>6596</v>
      </c>
      <c r="D142" s="164">
        <v>30.0</v>
      </c>
      <c r="E142" s="365">
        <v>30.0</v>
      </c>
      <c r="F142" s="100" t="s">
        <v>71</v>
      </c>
      <c r="G142" s="811"/>
      <c r="H142" s="811"/>
      <c r="I142" s="811"/>
      <c r="J142" s="811"/>
      <c r="K142" s="811"/>
      <c r="L142" s="811"/>
      <c r="M142" s="811"/>
      <c r="N142" s="811"/>
      <c r="O142" s="811"/>
      <c r="P142" s="811"/>
      <c r="Q142" s="811"/>
      <c r="R142" s="811"/>
      <c r="S142" s="811"/>
      <c r="T142" s="811"/>
      <c r="U142" s="811"/>
      <c r="V142" s="811"/>
      <c r="W142" s="811"/>
      <c r="X142" s="811"/>
      <c r="Y142" s="811"/>
      <c r="Z142" s="811"/>
    </row>
    <row r="143" ht="11.25" customHeight="1">
      <c r="A143" s="100" t="s">
        <v>71</v>
      </c>
      <c r="B143" s="81" t="s">
        <v>52</v>
      </c>
      <c r="C143" s="165" t="s">
        <v>6597</v>
      </c>
      <c r="D143" s="164">
        <v>30.0</v>
      </c>
      <c r="E143" s="365">
        <v>30.0</v>
      </c>
      <c r="F143" s="100" t="s">
        <v>71</v>
      </c>
      <c r="G143" s="811"/>
      <c r="H143" s="811"/>
      <c r="I143" s="811"/>
      <c r="J143" s="811"/>
      <c r="K143" s="811"/>
      <c r="L143" s="811"/>
      <c r="M143" s="811"/>
      <c r="N143" s="811"/>
      <c r="O143" s="811"/>
      <c r="P143" s="811"/>
      <c r="Q143" s="811"/>
      <c r="R143" s="811"/>
      <c r="S143" s="811"/>
      <c r="T143" s="811"/>
      <c r="U143" s="811"/>
      <c r="V143" s="811"/>
      <c r="W143" s="811"/>
      <c r="X143" s="811"/>
      <c r="Y143" s="811"/>
      <c r="Z143" s="811"/>
    </row>
    <row r="144" ht="11.25" customHeight="1">
      <c r="A144" s="100" t="s">
        <v>71</v>
      </c>
      <c r="B144" s="81" t="s">
        <v>52</v>
      </c>
      <c r="C144" s="165" t="s">
        <v>6598</v>
      </c>
      <c r="D144" s="164">
        <v>30.0</v>
      </c>
      <c r="E144" s="365">
        <v>30.0</v>
      </c>
      <c r="F144" s="100" t="s">
        <v>71</v>
      </c>
      <c r="G144" s="811"/>
      <c r="H144" s="811"/>
      <c r="I144" s="811"/>
      <c r="J144" s="811"/>
      <c r="K144" s="811"/>
      <c r="L144" s="811"/>
      <c r="M144" s="811"/>
      <c r="N144" s="811"/>
      <c r="O144" s="811"/>
      <c r="P144" s="811"/>
      <c r="Q144" s="811"/>
      <c r="R144" s="811"/>
      <c r="S144" s="811"/>
      <c r="T144" s="811"/>
      <c r="U144" s="811"/>
      <c r="V144" s="811"/>
      <c r="W144" s="811"/>
      <c r="X144" s="811"/>
      <c r="Y144" s="811"/>
      <c r="Z144" s="811"/>
    </row>
    <row r="145" ht="11.25" customHeight="1">
      <c r="A145" s="100" t="s">
        <v>71</v>
      </c>
      <c r="B145" s="81" t="s">
        <v>52</v>
      </c>
      <c r="C145" s="165" t="s">
        <v>6599</v>
      </c>
      <c r="D145" s="164">
        <v>30.0</v>
      </c>
      <c r="E145" s="365">
        <v>30.0</v>
      </c>
      <c r="F145" s="100" t="s">
        <v>71</v>
      </c>
      <c r="G145" s="811"/>
      <c r="H145" s="811"/>
      <c r="I145" s="811"/>
      <c r="J145" s="811"/>
      <c r="K145" s="811"/>
      <c r="L145" s="811"/>
      <c r="M145" s="811"/>
      <c r="N145" s="811"/>
      <c r="O145" s="811"/>
      <c r="P145" s="811"/>
      <c r="Q145" s="811"/>
      <c r="R145" s="811"/>
      <c r="S145" s="811"/>
      <c r="T145" s="811"/>
      <c r="U145" s="811"/>
      <c r="V145" s="811"/>
      <c r="W145" s="811"/>
      <c r="X145" s="811"/>
      <c r="Y145" s="811"/>
      <c r="Z145" s="811"/>
    </row>
    <row r="146" ht="11.25" customHeight="1">
      <c r="A146" s="100" t="s">
        <v>71</v>
      </c>
      <c r="B146" s="81" t="s">
        <v>52</v>
      </c>
      <c r="C146" s="165" t="s">
        <v>6600</v>
      </c>
      <c r="D146" s="164">
        <v>30.0</v>
      </c>
      <c r="E146" s="365">
        <v>30.0</v>
      </c>
      <c r="F146" s="100" t="s">
        <v>71</v>
      </c>
      <c r="G146" s="811"/>
      <c r="H146" s="811"/>
      <c r="I146" s="811"/>
      <c r="J146" s="811"/>
      <c r="K146" s="811"/>
      <c r="L146" s="811"/>
      <c r="M146" s="811"/>
      <c r="N146" s="811"/>
      <c r="O146" s="811"/>
      <c r="P146" s="811"/>
      <c r="Q146" s="811"/>
      <c r="R146" s="811"/>
      <c r="S146" s="811"/>
      <c r="T146" s="811"/>
      <c r="U146" s="811"/>
      <c r="V146" s="811"/>
      <c r="W146" s="811"/>
      <c r="X146" s="811"/>
      <c r="Y146" s="811"/>
      <c r="Z146" s="811"/>
    </row>
    <row r="147" ht="11.25" customHeight="1">
      <c r="A147" s="100" t="s">
        <v>71</v>
      </c>
      <c r="B147" s="81" t="s">
        <v>52</v>
      </c>
      <c r="C147" s="165" t="s">
        <v>6601</v>
      </c>
      <c r="D147" s="164">
        <v>30.0</v>
      </c>
      <c r="E147" s="365">
        <v>30.0</v>
      </c>
      <c r="F147" s="100" t="s">
        <v>71</v>
      </c>
      <c r="G147" s="811"/>
      <c r="H147" s="811"/>
      <c r="I147" s="811"/>
      <c r="J147" s="811"/>
      <c r="K147" s="811"/>
      <c r="L147" s="811"/>
      <c r="M147" s="811"/>
      <c r="N147" s="811"/>
      <c r="O147" s="811"/>
      <c r="P147" s="811"/>
      <c r="Q147" s="811"/>
      <c r="R147" s="811"/>
      <c r="S147" s="811"/>
      <c r="T147" s="811"/>
      <c r="U147" s="811"/>
      <c r="V147" s="811"/>
      <c r="W147" s="811"/>
      <c r="X147" s="811"/>
      <c r="Y147" s="811"/>
      <c r="Z147" s="811"/>
    </row>
    <row r="148" ht="11.25" customHeight="1">
      <c r="A148" s="100" t="s">
        <v>71</v>
      </c>
      <c r="B148" s="81" t="s">
        <v>52</v>
      </c>
      <c r="C148" s="165" t="s">
        <v>6602</v>
      </c>
      <c r="D148" s="164">
        <v>30.0</v>
      </c>
      <c r="E148" s="365">
        <v>30.0</v>
      </c>
      <c r="F148" s="100" t="s">
        <v>71</v>
      </c>
      <c r="G148" s="811"/>
      <c r="H148" s="811"/>
      <c r="I148" s="811"/>
      <c r="J148" s="811"/>
      <c r="K148" s="811"/>
      <c r="L148" s="811"/>
      <c r="M148" s="811"/>
      <c r="N148" s="811"/>
      <c r="O148" s="811"/>
      <c r="P148" s="811"/>
      <c r="Q148" s="811"/>
      <c r="R148" s="811"/>
      <c r="S148" s="811"/>
      <c r="T148" s="811"/>
      <c r="U148" s="811"/>
      <c r="V148" s="811"/>
      <c r="W148" s="811"/>
      <c r="X148" s="811"/>
      <c r="Y148" s="811"/>
      <c r="Z148" s="811"/>
    </row>
    <row r="149" ht="11.25" customHeight="1">
      <c r="A149" s="100" t="s">
        <v>71</v>
      </c>
      <c r="B149" s="81" t="s">
        <v>52</v>
      </c>
      <c r="C149" s="165" t="s">
        <v>6603</v>
      </c>
      <c r="D149" s="164">
        <v>30.0</v>
      </c>
      <c r="E149" s="365">
        <v>30.0</v>
      </c>
      <c r="F149" s="100" t="s">
        <v>71</v>
      </c>
      <c r="G149" s="811"/>
      <c r="H149" s="811"/>
      <c r="I149" s="811"/>
      <c r="J149" s="811"/>
      <c r="K149" s="811"/>
      <c r="L149" s="811"/>
      <c r="M149" s="811"/>
      <c r="N149" s="811"/>
      <c r="O149" s="811"/>
      <c r="P149" s="811"/>
      <c r="Q149" s="811"/>
      <c r="R149" s="811"/>
      <c r="S149" s="811"/>
      <c r="T149" s="811"/>
      <c r="U149" s="811"/>
      <c r="V149" s="811"/>
      <c r="W149" s="811"/>
      <c r="X149" s="811"/>
      <c r="Y149" s="811"/>
      <c r="Z149" s="811"/>
    </row>
    <row r="150" ht="11.25" customHeight="1">
      <c r="A150" s="100" t="s">
        <v>71</v>
      </c>
      <c r="B150" s="81" t="s">
        <v>52</v>
      </c>
      <c r="C150" s="165" t="s">
        <v>6604</v>
      </c>
      <c r="D150" s="164">
        <v>30.0</v>
      </c>
      <c r="E150" s="365">
        <v>30.0</v>
      </c>
      <c r="F150" s="100" t="s">
        <v>71</v>
      </c>
      <c r="G150" s="811"/>
      <c r="H150" s="811"/>
      <c r="I150" s="811"/>
      <c r="J150" s="811"/>
      <c r="K150" s="811"/>
      <c r="L150" s="811"/>
      <c r="M150" s="811"/>
      <c r="N150" s="811"/>
      <c r="O150" s="811"/>
      <c r="P150" s="811"/>
      <c r="Q150" s="811"/>
      <c r="R150" s="811"/>
      <c r="S150" s="811"/>
      <c r="T150" s="811"/>
      <c r="U150" s="811"/>
      <c r="V150" s="811"/>
      <c r="W150" s="811"/>
      <c r="X150" s="811"/>
      <c r="Y150" s="811"/>
      <c r="Z150" s="811"/>
    </row>
    <row r="151" ht="11.25" customHeight="1">
      <c r="A151" s="100" t="s">
        <v>71</v>
      </c>
      <c r="B151" s="81" t="s">
        <v>52</v>
      </c>
      <c r="C151" s="165" t="s">
        <v>6605</v>
      </c>
      <c r="D151" s="164">
        <v>30.0</v>
      </c>
      <c r="E151" s="365">
        <v>30.0</v>
      </c>
      <c r="F151" s="100" t="s">
        <v>71</v>
      </c>
      <c r="G151" s="811"/>
      <c r="H151" s="811"/>
      <c r="I151" s="811"/>
      <c r="J151" s="811"/>
      <c r="K151" s="811"/>
      <c r="L151" s="811"/>
      <c r="M151" s="811"/>
      <c r="N151" s="811"/>
      <c r="O151" s="811"/>
      <c r="P151" s="811"/>
      <c r="Q151" s="811"/>
      <c r="R151" s="811"/>
      <c r="S151" s="811"/>
      <c r="T151" s="811"/>
      <c r="U151" s="811"/>
      <c r="V151" s="811"/>
      <c r="W151" s="811"/>
      <c r="X151" s="811"/>
      <c r="Y151" s="811"/>
      <c r="Z151" s="811"/>
    </row>
    <row r="152" ht="11.25" customHeight="1">
      <c r="A152" s="100" t="s">
        <v>71</v>
      </c>
      <c r="B152" s="81" t="s">
        <v>52</v>
      </c>
      <c r="C152" s="165" t="s">
        <v>6606</v>
      </c>
      <c r="D152" s="164">
        <v>30.0</v>
      </c>
      <c r="E152" s="365">
        <v>30.0</v>
      </c>
      <c r="F152" s="100" t="s">
        <v>71</v>
      </c>
      <c r="G152" s="811"/>
      <c r="H152" s="811"/>
      <c r="I152" s="811"/>
      <c r="J152" s="811"/>
      <c r="K152" s="811"/>
      <c r="L152" s="811"/>
      <c r="M152" s="811"/>
      <c r="N152" s="811"/>
      <c r="O152" s="811"/>
      <c r="P152" s="811"/>
      <c r="Q152" s="811"/>
      <c r="R152" s="811"/>
      <c r="S152" s="811"/>
      <c r="T152" s="811"/>
      <c r="U152" s="811"/>
      <c r="V152" s="811"/>
      <c r="W152" s="811"/>
      <c r="X152" s="811"/>
      <c r="Y152" s="811"/>
      <c r="Z152" s="811"/>
    </row>
    <row r="153" ht="11.25" customHeight="1">
      <c r="A153" s="100" t="s">
        <v>71</v>
      </c>
      <c r="B153" s="81" t="s">
        <v>52</v>
      </c>
      <c r="C153" s="165" t="s">
        <v>6607</v>
      </c>
      <c r="D153" s="164">
        <v>30.0</v>
      </c>
      <c r="E153" s="365">
        <v>30.0</v>
      </c>
      <c r="F153" s="100" t="s">
        <v>71</v>
      </c>
      <c r="G153" s="811"/>
      <c r="H153" s="811"/>
      <c r="I153" s="811"/>
      <c r="J153" s="811"/>
      <c r="K153" s="811"/>
      <c r="L153" s="811"/>
      <c r="M153" s="811"/>
      <c r="N153" s="811"/>
      <c r="O153" s="811"/>
      <c r="P153" s="811"/>
      <c r="Q153" s="811"/>
      <c r="R153" s="811"/>
      <c r="S153" s="811"/>
      <c r="T153" s="811"/>
      <c r="U153" s="811"/>
      <c r="V153" s="811"/>
      <c r="W153" s="811"/>
      <c r="X153" s="811"/>
      <c r="Y153" s="811"/>
      <c r="Z153" s="811"/>
    </row>
    <row r="154" ht="11.25" customHeight="1">
      <c r="A154" s="100" t="s">
        <v>71</v>
      </c>
      <c r="B154" s="81" t="s">
        <v>52</v>
      </c>
      <c r="C154" s="165" t="s">
        <v>6608</v>
      </c>
      <c r="D154" s="164">
        <v>30.0</v>
      </c>
      <c r="E154" s="365">
        <v>30.0</v>
      </c>
      <c r="F154" s="100" t="s">
        <v>71</v>
      </c>
      <c r="G154" s="811"/>
      <c r="H154" s="811"/>
      <c r="I154" s="811"/>
      <c r="J154" s="811"/>
      <c r="K154" s="811"/>
      <c r="L154" s="811"/>
      <c r="M154" s="811"/>
      <c r="N154" s="811"/>
      <c r="O154" s="811"/>
      <c r="P154" s="811"/>
      <c r="Q154" s="811"/>
      <c r="R154" s="811"/>
      <c r="S154" s="811"/>
      <c r="T154" s="811"/>
      <c r="U154" s="811"/>
      <c r="V154" s="811"/>
      <c r="W154" s="811"/>
      <c r="X154" s="811"/>
      <c r="Y154" s="811"/>
      <c r="Z154" s="811"/>
    </row>
    <row r="155" ht="11.25" customHeight="1">
      <c r="A155" s="100" t="s">
        <v>6609</v>
      </c>
      <c r="B155" s="81" t="s">
        <v>52</v>
      </c>
      <c r="C155" s="165" t="s">
        <v>6610</v>
      </c>
      <c r="D155" s="164">
        <v>20.0</v>
      </c>
      <c r="E155" s="365">
        <v>20.0</v>
      </c>
      <c r="F155" s="100" t="s">
        <v>6609</v>
      </c>
      <c r="G155" s="811"/>
      <c r="H155" s="811"/>
      <c r="I155" s="811"/>
      <c r="J155" s="811"/>
      <c r="K155" s="811"/>
      <c r="L155" s="811"/>
      <c r="M155" s="811"/>
      <c r="N155" s="811"/>
      <c r="O155" s="811"/>
      <c r="P155" s="811"/>
      <c r="Q155" s="811"/>
      <c r="R155" s="811"/>
      <c r="S155" s="811"/>
      <c r="T155" s="811"/>
      <c r="U155" s="811"/>
      <c r="V155" s="811"/>
      <c r="W155" s="811"/>
      <c r="X155" s="811"/>
      <c r="Y155" s="811"/>
      <c r="Z155" s="811"/>
    </row>
    <row r="156" ht="11.25" customHeight="1">
      <c r="A156" s="100" t="s">
        <v>6609</v>
      </c>
      <c r="B156" s="81" t="s">
        <v>52</v>
      </c>
      <c r="C156" s="165" t="s">
        <v>6611</v>
      </c>
      <c r="D156" s="164">
        <v>20.0</v>
      </c>
      <c r="E156" s="365">
        <v>20.0</v>
      </c>
      <c r="F156" s="100" t="s">
        <v>6609</v>
      </c>
      <c r="G156" s="811"/>
      <c r="H156" s="811"/>
      <c r="I156" s="811"/>
      <c r="J156" s="811"/>
      <c r="K156" s="811"/>
      <c r="L156" s="811"/>
      <c r="M156" s="811"/>
      <c r="N156" s="811"/>
      <c r="O156" s="811"/>
      <c r="P156" s="811"/>
      <c r="Q156" s="811"/>
      <c r="R156" s="811"/>
      <c r="S156" s="811"/>
      <c r="T156" s="811"/>
      <c r="U156" s="811"/>
      <c r="V156" s="811"/>
      <c r="W156" s="811"/>
      <c r="X156" s="811"/>
      <c r="Y156" s="811"/>
      <c r="Z156" s="811"/>
    </row>
    <row r="157" ht="11.25" customHeight="1">
      <c r="A157" s="100" t="s">
        <v>6609</v>
      </c>
      <c r="B157" s="81" t="s">
        <v>52</v>
      </c>
      <c r="C157" s="165" t="s">
        <v>6612</v>
      </c>
      <c r="D157" s="164">
        <v>20.0</v>
      </c>
      <c r="E157" s="365">
        <v>20.0</v>
      </c>
      <c r="F157" s="100" t="s">
        <v>6609</v>
      </c>
      <c r="G157" s="811"/>
      <c r="H157" s="811"/>
      <c r="I157" s="811"/>
      <c r="J157" s="811"/>
      <c r="K157" s="811"/>
      <c r="L157" s="811"/>
      <c r="M157" s="811"/>
      <c r="N157" s="811"/>
      <c r="O157" s="811"/>
      <c r="P157" s="811"/>
      <c r="Q157" s="811"/>
      <c r="R157" s="811"/>
      <c r="S157" s="811"/>
      <c r="T157" s="811"/>
      <c r="U157" s="811"/>
      <c r="V157" s="811"/>
      <c r="W157" s="811"/>
      <c r="X157" s="811"/>
      <c r="Y157" s="811"/>
      <c r="Z157" s="811"/>
    </row>
    <row r="158" ht="11.25" customHeight="1">
      <c r="A158" s="100" t="s">
        <v>6609</v>
      </c>
      <c r="B158" s="81" t="s">
        <v>52</v>
      </c>
      <c r="C158" s="165" t="s">
        <v>6613</v>
      </c>
      <c r="D158" s="164">
        <v>20.0</v>
      </c>
      <c r="E158" s="365">
        <v>20.0</v>
      </c>
      <c r="F158" s="100" t="s">
        <v>6609</v>
      </c>
      <c r="G158" s="811"/>
      <c r="H158" s="811"/>
      <c r="I158" s="811"/>
      <c r="J158" s="811"/>
      <c r="K158" s="811"/>
      <c r="L158" s="811"/>
      <c r="M158" s="811"/>
      <c r="N158" s="811"/>
      <c r="O158" s="811"/>
      <c r="P158" s="811"/>
      <c r="Q158" s="811"/>
      <c r="R158" s="811"/>
      <c r="S158" s="811"/>
      <c r="T158" s="811"/>
      <c r="U158" s="811"/>
      <c r="V158" s="811"/>
      <c r="W158" s="811"/>
      <c r="X158" s="811"/>
      <c r="Y158" s="811"/>
      <c r="Z158" s="811"/>
    </row>
    <row r="159" ht="11.25" customHeight="1">
      <c r="A159" s="100" t="s">
        <v>6609</v>
      </c>
      <c r="B159" s="81" t="s">
        <v>52</v>
      </c>
      <c r="C159" s="165" t="s">
        <v>6614</v>
      </c>
      <c r="D159" s="164">
        <v>20.0</v>
      </c>
      <c r="E159" s="365">
        <v>20.0</v>
      </c>
      <c r="F159" s="100" t="s">
        <v>6609</v>
      </c>
      <c r="G159" s="811"/>
      <c r="H159" s="811"/>
      <c r="I159" s="811"/>
      <c r="J159" s="811"/>
      <c r="K159" s="811"/>
      <c r="L159" s="811"/>
      <c r="M159" s="811"/>
      <c r="N159" s="811"/>
      <c r="O159" s="811"/>
      <c r="P159" s="811"/>
      <c r="Q159" s="811"/>
      <c r="R159" s="811"/>
      <c r="S159" s="811"/>
      <c r="T159" s="811"/>
      <c r="U159" s="811"/>
      <c r="V159" s="811"/>
      <c r="W159" s="811"/>
      <c r="X159" s="811"/>
      <c r="Y159" s="811"/>
      <c r="Z159" s="811"/>
    </row>
    <row r="160" ht="11.25" customHeight="1">
      <c r="A160" s="100" t="s">
        <v>6609</v>
      </c>
      <c r="B160" s="81" t="s">
        <v>52</v>
      </c>
      <c r="C160" s="165" t="s">
        <v>6615</v>
      </c>
      <c r="D160" s="164">
        <v>20.0</v>
      </c>
      <c r="E160" s="365">
        <v>20.0</v>
      </c>
      <c r="F160" s="100" t="s">
        <v>6609</v>
      </c>
      <c r="G160" s="811"/>
      <c r="H160" s="811"/>
      <c r="I160" s="811"/>
      <c r="J160" s="811"/>
      <c r="K160" s="811"/>
      <c r="L160" s="811"/>
      <c r="M160" s="811"/>
      <c r="N160" s="811"/>
      <c r="O160" s="811"/>
      <c r="P160" s="811"/>
      <c r="Q160" s="811"/>
      <c r="R160" s="811"/>
      <c r="S160" s="811"/>
      <c r="T160" s="811"/>
      <c r="U160" s="811"/>
      <c r="V160" s="811"/>
      <c r="W160" s="811"/>
      <c r="X160" s="811"/>
      <c r="Y160" s="811"/>
      <c r="Z160" s="811"/>
    </row>
    <row r="161" ht="11.25" customHeight="1">
      <c r="A161" s="100" t="s">
        <v>6609</v>
      </c>
      <c r="B161" s="81" t="s">
        <v>52</v>
      </c>
      <c r="C161" s="165" t="s">
        <v>6616</v>
      </c>
      <c r="D161" s="164">
        <v>20.0</v>
      </c>
      <c r="E161" s="365">
        <v>20.0</v>
      </c>
      <c r="F161" s="100" t="s">
        <v>6609</v>
      </c>
      <c r="G161" s="811"/>
      <c r="H161" s="811"/>
      <c r="I161" s="811"/>
      <c r="J161" s="811"/>
      <c r="K161" s="811"/>
      <c r="L161" s="811"/>
      <c r="M161" s="811"/>
      <c r="N161" s="811"/>
      <c r="O161" s="811"/>
      <c r="P161" s="811"/>
      <c r="Q161" s="811"/>
      <c r="R161" s="811"/>
      <c r="S161" s="811"/>
      <c r="T161" s="811"/>
      <c r="U161" s="811"/>
      <c r="V161" s="811"/>
      <c r="W161" s="811"/>
      <c r="X161" s="811"/>
      <c r="Y161" s="811"/>
      <c r="Z161" s="811"/>
    </row>
    <row r="162" ht="11.25" customHeight="1">
      <c r="A162" s="100" t="s">
        <v>6609</v>
      </c>
      <c r="B162" s="81" t="s">
        <v>52</v>
      </c>
      <c r="C162" s="165" t="s">
        <v>6617</v>
      </c>
      <c r="D162" s="164">
        <v>20.0</v>
      </c>
      <c r="E162" s="365">
        <v>20.0</v>
      </c>
      <c r="F162" s="100" t="s">
        <v>6609</v>
      </c>
      <c r="G162" s="811"/>
      <c r="H162" s="811"/>
      <c r="I162" s="811"/>
      <c r="J162" s="811"/>
      <c r="K162" s="811"/>
      <c r="L162" s="811"/>
      <c r="M162" s="811"/>
      <c r="N162" s="811"/>
      <c r="O162" s="811"/>
      <c r="P162" s="811"/>
      <c r="Q162" s="811"/>
      <c r="R162" s="811"/>
      <c r="S162" s="811"/>
      <c r="T162" s="811"/>
      <c r="U162" s="811"/>
      <c r="V162" s="811"/>
      <c r="W162" s="811"/>
      <c r="X162" s="811"/>
      <c r="Y162" s="811"/>
      <c r="Z162" s="811"/>
    </row>
    <row r="163" ht="11.25" customHeight="1">
      <c r="A163" s="100" t="s">
        <v>6609</v>
      </c>
      <c r="B163" s="81" t="s">
        <v>52</v>
      </c>
      <c r="C163" s="165" t="s">
        <v>6618</v>
      </c>
      <c r="D163" s="164">
        <v>30.0</v>
      </c>
      <c r="E163" s="365">
        <v>30.0</v>
      </c>
      <c r="F163" s="100" t="s">
        <v>6609</v>
      </c>
      <c r="G163" s="811"/>
      <c r="H163" s="811"/>
      <c r="I163" s="811"/>
      <c r="J163" s="811"/>
      <c r="K163" s="811"/>
      <c r="L163" s="811"/>
      <c r="M163" s="811"/>
      <c r="N163" s="811"/>
      <c r="O163" s="811"/>
      <c r="P163" s="811"/>
      <c r="Q163" s="811"/>
      <c r="R163" s="811"/>
      <c r="S163" s="811"/>
      <c r="T163" s="811"/>
      <c r="U163" s="811"/>
      <c r="V163" s="811"/>
      <c r="W163" s="811"/>
      <c r="X163" s="811"/>
      <c r="Y163" s="811"/>
      <c r="Z163" s="811"/>
    </row>
    <row r="164" ht="11.25" customHeight="1">
      <c r="A164" s="100" t="s">
        <v>6609</v>
      </c>
      <c r="B164" s="81" t="s">
        <v>52</v>
      </c>
      <c r="C164" s="165" t="s">
        <v>6619</v>
      </c>
      <c r="D164" s="164">
        <v>30.0</v>
      </c>
      <c r="E164" s="365">
        <v>30.0</v>
      </c>
      <c r="F164" s="100" t="s">
        <v>6609</v>
      </c>
      <c r="G164" s="811"/>
      <c r="H164" s="811"/>
      <c r="I164" s="811"/>
      <c r="J164" s="811"/>
      <c r="K164" s="811"/>
      <c r="L164" s="811"/>
      <c r="M164" s="811"/>
      <c r="N164" s="811"/>
      <c r="O164" s="811"/>
      <c r="P164" s="811"/>
      <c r="Q164" s="811"/>
      <c r="R164" s="811"/>
      <c r="S164" s="811"/>
      <c r="T164" s="811"/>
      <c r="U164" s="811"/>
      <c r="V164" s="811"/>
      <c r="W164" s="811"/>
      <c r="X164" s="811"/>
      <c r="Y164" s="811"/>
      <c r="Z164" s="811"/>
    </row>
    <row r="165" ht="11.25" customHeight="1">
      <c r="A165" s="100" t="s">
        <v>6609</v>
      </c>
      <c r="B165" s="81" t="s">
        <v>52</v>
      </c>
      <c r="C165" s="165" t="s">
        <v>6620</v>
      </c>
      <c r="D165" s="164">
        <v>30.0</v>
      </c>
      <c r="E165" s="365">
        <v>30.0</v>
      </c>
      <c r="F165" s="100" t="s">
        <v>6609</v>
      </c>
      <c r="G165" s="811"/>
      <c r="H165" s="811"/>
      <c r="I165" s="811"/>
      <c r="J165" s="811"/>
      <c r="K165" s="811"/>
      <c r="L165" s="811"/>
      <c r="M165" s="811"/>
      <c r="N165" s="811"/>
      <c r="O165" s="811"/>
      <c r="P165" s="811"/>
      <c r="Q165" s="811"/>
      <c r="R165" s="811"/>
      <c r="S165" s="811"/>
      <c r="T165" s="811"/>
      <c r="U165" s="811"/>
      <c r="V165" s="811"/>
      <c r="W165" s="811"/>
      <c r="X165" s="811"/>
      <c r="Y165" s="811"/>
      <c r="Z165" s="811"/>
    </row>
    <row r="166" ht="11.25" customHeight="1">
      <c r="A166" s="100" t="s">
        <v>6609</v>
      </c>
      <c r="B166" s="81" t="s">
        <v>52</v>
      </c>
      <c r="C166" s="100" t="s">
        <v>6621</v>
      </c>
      <c r="D166" s="164">
        <v>20.0</v>
      </c>
      <c r="E166" s="365">
        <v>20.0</v>
      </c>
      <c r="F166" s="100" t="s">
        <v>6609</v>
      </c>
      <c r="G166" s="811"/>
      <c r="H166" s="811"/>
      <c r="I166" s="811"/>
      <c r="J166" s="811"/>
      <c r="K166" s="811"/>
      <c r="L166" s="811"/>
      <c r="M166" s="811"/>
      <c r="N166" s="811"/>
      <c r="O166" s="811"/>
      <c r="P166" s="811"/>
      <c r="Q166" s="811"/>
      <c r="R166" s="811"/>
      <c r="S166" s="811"/>
      <c r="T166" s="811"/>
      <c r="U166" s="811"/>
      <c r="V166" s="811"/>
      <c r="W166" s="811"/>
      <c r="X166" s="811"/>
      <c r="Y166" s="811"/>
      <c r="Z166" s="811"/>
    </row>
    <row r="167" ht="11.25" customHeight="1">
      <c r="A167" s="100" t="s">
        <v>74</v>
      </c>
      <c r="B167" s="81" t="s">
        <v>3785</v>
      </c>
      <c r="C167" s="812" t="s">
        <v>6622</v>
      </c>
      <c r="D167" s="164">
        <v>20.0</v>
      </c>
      <c r="E167" s="365">
        <v>20.0</v>
      </c>
      <c r="F167" s="100" t="s">
        <v>74</v>
      </c>
      <c r="G167" s="811"/>
      <c r="H167" s="811"/>
      <c r="I167" s="811"/>
      <c r="J167" s="811"/>
      <c r="K167" s="811"/>
      <c r="L167" s="811"/>
      <c r="M167" s="811"/>
      <c r="N167" s="811"/>
      <c r="O167" s="811"/>
      <c r="P167" s="811"/>
      <c r="Q167" s="811"/>
      <c r="R167" s="811"/>
      <c r="S167" s="811"/>
      <c r="T167" s="811"/>
      <c r="U167" s="811"/>
      <c r="V167" s="811"/>
      <c r="W167" s="811"/>
      <c r="X167" s="811"/>
      <c r="Y167" s="811"/>
      <c r="Z167" s="811"/>
    </row>
    <row r="168" ht="11.25" customHeight="1">
      <c r="A168" s="100" t="s">
        <v>74</v>
      </c>
      <c r="B168" s="81" t="s">
        <v>3785</v>
      </c>
      <c r="C168" s="100" t="s">
        <v>6623</v>
      </c>
      <c r="D168" s="164">
        <v>20.0</v>
      </c>
      <c r="E168" s="365">
        <v>20.0</v>
      </c>
      <c r="F168" s="100" t="s">
        <v>74</v>
      </c>
      <c r="G168" s="811"/>
      <c r="H168" s="811"/>
      <c r="I168" s="811"/>
      <c r="J168" s="811"/>
      <c r="K168" s="811"/>
      <c r="L168" s="811"/>
      <c r="M168" s="811"/>
      <c r="N168" s="811"/>
      <c r="O168" s="811"/>
      <c r="P168" s="811"/>
      <c r="Q168" s="811"/>
      <c r="R168" s="811"/>
      <c r="S168" s="811"/>
      <c r="T168" s="811"/>
      <c r="U168" s="811"/>
      <c r="V168" s="811"/>
      <c r="W168" s="811"/>
      <c r="X168" s="811"/>
      <c r="Y168" s="811"/>
      <c r="Z168" s="811"/>
    </row>
    <row r="169" ht="11.25" customHeight="1">
      <c r="A169" s="100" t="s">
        <v>74</v>
      </c>
      <c r="B169" s="81" t="s">
        <v>3785</v>
      </c>
      <c r="C169" s="100" t="s">
        <v>6624</v>
      </c>
      <c r="D169" s="164">
        <v>20.0</v>
      </c>
      <c r="E169" s="365">
        <v>20.0</v>
      </c>
      <c r="F169" s="100" t="s">
        <v>74</v>
      </c>
      <c r="G169" s="811"/>
      <c r="H169" s="811"/>
      <c r="I169" s="811"/>
      <c r="J169" s="811"/>
      <c r="K169" s="811"/>
      <c r="L169" s="811"/>
      <c r="M169" s="811"/>
      <c r="N169" s="811"/>
      <c r="O169" s="811"/>
      <c r="P169" s="811"/>
      <c r="Q169" s="811"/>
      <c r="R169" s="811"/>
      <c r="S169" s="811"/>
      <c r="T169" s="811"/>
      <c r="U169" s="811"/>
      <c r="V169" s="811"/>
      <c r="W169" s="811"/>
      <c r="X169" s="811"/>
      <c r="Y169" s="811"/>
      <c r="Z169" s="811"/>
    </row>
    <row r="170" ht="11.25" customHeight="1">
      <c r="A170" s="100" t="s">
        <v>74</v>
      </c>
      <c r="B170" s="81" t="s">
        <v>3785</v>
      </c>
      <c r="C170" s="100" t="s">
        <v>6625</v>
      </c>
      <c r="D170" s="164">
        <v>30.0</v>
      </c>
      <c r="E170" s="365">
        <v>30.0</v>
      </c>
      <c r="F170" s="100" t="s">
        <v>74</v>
      </c>
      <c r="G170" s="811"/>
      <c r="H170" s="811"/>
      <c r="I170" s="811"/>
      <c r="J170" s="811"/>
      <c r="K170" s="811"/>
      <c r="L170" s="811"/>
      <c r="M170" s="811"/>
      <c r="N170" s="811"/>
      <c r="O170" s="811"/>
      <c r="P170" s="811"/>
      <c r="Q170" s="811"/>
      <c r="R170" s="811"/>
      <c r="S170" s="811"/>
      <c r="T170" s="811"/>
      <c r="U170" s="811"/>
      <c r="V170" s="811"/>
      <c r="W170" s="811"/>
      <c r="X170" s="811"/>
      <c r="Y170" s="811"/>
      <c r="Z170" s="811"/>
    </row>
    <row r="171" ht="11.25" customHeight="1">
      <c r="A171" s="100" t="s">
        <v>74</v>
      </c>
      <c r="B171" s="81" t="s">
        <v>3785</v>
      </c>
      <c r="C171" s="100" t="s">
        <v>6626</v>
      </c>
      <c r="D171" s="164">
        <v>30.0</v>
      </c>
      <c r="E171" s="365">
        <v>30.0</v>
      </c>
      <c r="F171" s="100" t="s">
        <v>74</v>
      </c>
      <c r="G171" s="811"/>
      <c r="H171" s="811"/>
      <c r="I171" s="811"/>
      <c r="J171" s="811"/>
      <c r="K171" s="811"/>
      <c r="L171" s="811"/>
      <c r="M171" s="811"/>
      <c r="N171" s="811"/>
      <c r="O171" s="811"/>
      <c r="P171" s="811"/>
      <c r="Q171" s="811"/>
      <c r="R171" s="811"/>
      <c r="S171" s="811"/>
      <c r="T171" s="811"/>
      <c r="U171" s="811"/>
      <c r="V171" s="811"/>
      <c r="W171" s="811"/>
      <c r="X171" s="811"/>
      <c r="Y171" s="811"/>
      <c r="Z171" s="811"/>
    </row>
    <row r="172" ht="11.25" customHeight="1">
      <c r="A172" s="100" t="s">
        <v>74</v>
      </c>
      <c r="B172" s="81" t="s">
        <v>3785</v>
      </c>
      <c r="C172" s="100" t="s">
        <v>6627</v>
      </c>
      <c r="D172" s="164">
        <v>30.0</v>
      </c>
      <c r="E172" s="365">
        <v>30.0</v>
      </c>
      <c r="F172" s="100" t="s">
        <v>74</v>
      </c>
      <c r="G172" s="811"/>
      <c r="H172" s="811"/>
      <c r="I172" s="811"/>
      <c r="J172" s="811"/>
      <c r="K172" s="811"/>
      <c r="L172" s="811"/>
      <c r="M172" s="811"/>
      <c r="N172" s="811"/>
      <c r="O172" s="811"/>
      <c r="P172" s="811"/>
      <c r="Q172" s="811"/>
      <c r="R172" s="811"/>
      <c r="S172" s="811"/>
      <c r="T172" s="811"/>
      <c r="U172" s="811"/>
      <c r="V172" s="811"/>
      <c r="W172" s="811"/>
      <c r="X172" s="811"/>
      <c r="Y172" s="811"/>
      <c r="Z172" s="811"/>
    </row>
    <row r="173" ht="11.25" customHeight="1">
      <c r="A173" s="100" t="s">
        <v>74</v>
      </c>
      <c r="B173" s="81" t="s">
        <v>3785</v>
      </c>
      <c r="C173" s="100" t="s">
        <v>6628</v>
      </c>
      <c r="D173" s="164">
        <v>30.0</v>
      </c>
      <c r="E173" s="365">
        <v>30.0</v>
      </c>
      <c r="F173" s="100" t="s">
        <v>74</v>
      </c>
      <c r="G173" s="811"/>
      <c r="H173" s="811"/>
      <c r="I173" s="811"/>
      <c r="J173" s="811"/>
      <c r="K173" s="811"/>
      <c r="L173" s="811"/>
      <c r="M173" s="811"/>
      <c r="N173" s="811"/>
      <c r="O173" s="811"/>
      <c r="P173" s="811"/>
      <c r="Q173" s="811"/>
      <c r="R173" s="811"/>
      <c r="S173" s="811"/>
      <c r="T173" s="811"/>
      <c r="U173" s="811"/>
      <c r="V173" s="811"/>
      <c r="W173" s="811"/>
      <c r="X173" s="811"/>
      <c r="Y173" s="811"/>
      <c r="Z173" s="811"/>
    </row>
    <row r="174" ht="11.25" customHeight="1">
      <c r="A174" s="100" t="s">
        <v>74</v>
      </c>
      <c r="B174" s="81" t="s">
        <v>3785</v>
      </c>
      <c r="C174" s="100" t="s">
        <v>6629</v>
      </c>
      <c r="D174" s="164">
        <v>30.0</v>
      </c>
      <c r="E174" s="365">
        <v>30.0</v>
      </c>
      <c r="F174" s="100" t="s">
        <v>74</v>
      </c>
      <c r="G174" s="811"/>
      <c r="H174" s="811"/>
      <c r="I174" s="811"/>
      <c r="J174" s="811"/>
      <c r="K174" s="811"/>
      <c r="L174" s="811"/>
      <c r="M174" s="811"/>
      <c r="N174" s="811"/>
      <c r="O174" s="811"/>
      <c r="P174" s="811"/>
      <c r="Q174" s="811"/>
      <c r="R174" s="811"/>
      <c r="S174" s="811"/>
      <c r="T174" s="811"/>
      <c r="U174" s="811"/>
      <c r="V174" s="811"/>
      <c r="W174" s="811"/>
      <c r="X174" s="811"/>
      <c r="Y174" s="811"/>
      <c r="Z174" s="811"/>
    </row>
    <row r="175" ht="11.25" customHeight="1">
      <c r="A175" s="100" t="s">
        <v>6630</v>
      </c>
      <c r="B175" s="81" t="s">
        <v>52</v>
      </c>
      <c r="C175" s="813" t="s">
        <v>6631</v>
      </c>
      <c r="D175" s="164">
        <v>20.0</v>
      </c>
      <c r="E175" s="365">
        <v>20.0</v>
      </c>
      <c r="F175" s="100" t="s">
        <v>6630</v>
      </c>
      <c r="G175" s="811"/>
      <c r="H175" s="811"/>
      <c r="I175" s="811"/>
      <c r="J175" s="811"/>
      <c r="K175" s="811"/>
      <c r="L175" s="811"/>
      <c r="M175" s="811"/>
      <c r="N175" s="811"/>
      <c r="O175" s="811"/>
      <c r="P175" s="811"/>
      <c r="Q175" s="811"/>
      <c r="R175" s="811"/>
      <c r="S175" s="811"/>
      <c r="T175" s="811"/>
      <c r="U175" s="811"/>
      <c r="V175" s="811"/>
      <c r="W175" s="811"/>
      <c r="X175" s="811"/>
      <c r="Y175" s="811"/>
      <c r="Z175" s="811"/>
    </row>
    <row r="176" ht="11.25" customHeight="1">
      <c r="A176" s="100" t="s">
        <v>6630</v>
      </c>
      <c r="B176" s="81" t="s">
        <v>52</v>
      </c>
      <c r="C176" s="813" t="s">
        <v>6632</v>
      </c>
      <c r="D176" s="164">
        <v>20.0</v>
      </c>
      <c r="E176" s="365">
        <v>20.0</v>
      </c>
      <c r="F176" s="100" t="s">
        <v>6630</v>
      </c>
      <c r="G176" s="811"/>
      <c r="H176" s="811"/>
      <c r="I176" s="811"/>
      <c r="J176" s="811"/>
      <c r="K176" s="811"/>
      <c r="L176" s="811"/>
      <c r="M176" s="811"/>
      <c r="N176" s="811"/>
      <c r="O176" s="811"/>
      <c r="P176" s="811"/>
      <c r="Q176" s="811"/>
      <c r="R176" s="811"/>
      <c r="S176" s="811"/>
      <c r="T176" s="811"/>
      <c r="U176" s="811"/>
      <c r="V176" s="811"/>
      <c r="W176" s="811"/>
      <c r="X176" s="811"/>
      <c r="Y176" s="811"/>
      <c r="Z176" s="811"/>
    </row>
    <row r="177" ht="11.25" customHeight="1">
      <c r="A177" s="100" t="s">
        <v>6630</v>
      </c>
      <c r="B177" s="81" t="s">
        <v>52</v>
      </c>
      <c r="C177" s="813" t="s">
        <v>6633</v>
      </c>
      <c r="D177" s="164">
        <v>20.0</v>
      </c>
      <c r="E177" s="365">
        <v>20.0</v>
      </c>
      <c r="F177" s="100" t="s">
        <v>6630</v>
      </c>
      <c r="G177" s="811"/>
      <c r="H177" s="811"/>
      <c r="I177" s="811"/>
      <c r="J177" s="811"/>
      <c r="K177" s="811"/>
      <c r="L177" s="811"/>
      <c r="M177" s="811"/>
      <c r="N177" s="811"/>
      <c r="O177" s="811"/>
      <c r="P177" s="811"/>
      <c r="Q177" s="811"/>
      <c r="R177" s="811"/>
      <c r="S177" s="811"/>
      <c r="T177" s="811"/>
      <c r="U177" s="811"/>
      <c r="V177" s="811"/>
      <c r="W177" s="811"/>
      <c r="X177" s="811"/>
      <c r="Y177" s="811"/>
      <c r="Z177" s="811"/>
    </row>
    <row r="178" ht="11.25" customHeight="1">
      <c r="A178" s="100" t="s">
        <v>6630</v>
      </c>
      <c r="B178" s="81" t="s">
        <v>52</v>
      </c>
      <c r="C178" s="813" t="s">
        <v>6634</v>
      </c>
      <c r="D178" s="164">
        <v>20.0</v>
      </c>
      <c r="E178" s="365">
        <v>20.0</v>
      </c>
      <c r="F178" s="100" t="s">
        <v>6630</v>
      </c>
      <c r="G178" s="811"/>
      <c r="H178" s="811"/>
      <c r="I178" s="811"/>
      <c r="J178" s="811"/>
      <c r="K178" s="811"/>
      <c r="L178" s="811"/>
      <c r="M178" s="811"/>
      <c r="N178" s="811"/>
      <c r="O178" s="811"/>
      <c r="P178" s="811"/>
      <c r="Q178" s="811"/>
      <c r="R178" s="811"/>
      <c r="S178" s="811"/>
      <c r="T178" s="811"/>
      <c r="U178" s="811"/>
      <c r="V178" s="811"/>
      <c r="W178" s="811"/>
      <c r="X178" s="811"/>
      <c r="Y178" s="811"/>
      <c r="Z178" s="811"/>
    </row>
    <row r="179" ht="11.25" customHeight="1">
      <c r="A179" s="100" t="s">
        <v>6630</v>
      </c>
      <c r="B179" s="81" t="s">
        <v>52</v>
      </c>
      <c r="C179" s="813" t="s">
        <v>6635</v>
      </c>
      <c r="D179" s="164">
        <v>20.0</v>
      </c>
      <c r="E179" s="365">
        <v>20.0</v>
      </c>
      <c r="F179" s="100" t="s">
        <v>6630</v>
      </c>
      <c r="G179" s="811"/>
      <c r="H179" s="811"/>
      <c r="I179" s="811"/>
      <c r="J179" s="811"/>
      <c r="K179" s="811"/>
      <c r="L179" s="811"/>
      <c r="M179" s="811"/>
      <c r="N179" s="811"/>
      <c r="O179" s="811"/>
      <c r="P179" s="811"/>
      <c r="Q179" s="811"/>
      <c r="R179" s="811"/>
      <c r="S179" s="811"/>
      <c r="T179" s="811"/>
      <c r="U179" s="811"/>
      <c r="V179" s="811"/>
      <c r="W179" s="811"/>
      <c r="X179" s="811"/>
      <c r="Y179" s="811"/>
      <c r="Z179" s="811"/>
    </row>
    <row r="180" ht="11.25" customHeight="1">
      <c r="A180" s="100" t="s">
        <v>6630</v>
      </c>
      <c r="B180" s="81" t="s">
        <v>52</v>
      </c>
      <c r="C180" s="813" t="s">
        <v>6636</v>
      </c>
      <c r="D180" s="164">
        <v>20.0</v>
      </c>
      <c r="E180" s="365">
        <v>20.0</v>
      </c>
      <c r="F180" s="100" t="s">
        <v>6630</v>
      </c>
      <c r="G180" s="811"/>
      <c r="H180" s="811"/>
      <c r="I180" s="811"/>
      <c r="J180" s="811"/>
      <c r="K180" s="811"/>
      <c r="L180" s="811"/>
      <c r="M180" s="811"/>
      <c r="N180" s="811"/>
      <c r="O180" s="811"/>
      <c r="P180" s="811"/>
      <c r="Q180" s="811"/>
      <c r="R180" s="811"/>
      <c r="S180" s="811"/>
      <c r="T180" s="811"/>
      <c r="U180" s="811"/>
      <c r="V180" s="811"/>
      <c r="W180" s="811"/>
      <c r="X180" s="811"/>
      <c r="Y180" s="811"/>
      <c r="Z180" s="811"/>
    </row>
    <row r="181" ht="11.25" customHeight="1">
      <c r="A181" s="100" t="s">
        <v>6630</v>
      </c>
      <c r="B181" s="81" t="s">
        <v>52</v>
      </c>
      <c r="C181" s="813" t="s">
        <v>6637</v>
      </c>
      <c r="D181" s="164">
        <v>20.0</v>
      </c>
      <c r="E181" s="365">
        <v>20.0</v>
      </c>
      <c r="F181" s="100" t="s">
        <v>6630</v>
      </c>
      <c r="G181" s="811"/>
      <c r="H181" s="811"/>
      <c r="I181" s="811"/>
      <c r="J181" s="811"/>
      <c r="K181" s="811"/>
      <c r="L181" s="811"/>
      <c r="M181" s="811"/>
      <c r="N181" s="811"/>
      <c r="O181" s="811"/>
      <c r="P181" s="811"/>
      <c r="Q181" s="811"/>
      <c r="R181" s="811"/>
      <c r="S181" s="811"/>
      <c r="T181" s="811"/>
      <c r="U181" s="811"/>
      <c r="V181" s="811"/>
      <c r="W181" s="811"/>
      <c r="X181" s="811"/>
      <c r="Y181" s="811"/>
      <c r="Z181" s="811"/>
    </row>
    <row r="182" ht="11.25" customHeight="1">
      <c r="A182" s="100" t="s">
        <v>76</v>
      </c>
      <c r="B182" s="81" t="s">
        <v>3785</v>
      </c>
      <c r="C182" s="100" t="s">
        <v>6638</v>
      </c>
      <c r="D182" s="164">
        <v>20.0</v>
      </c>
      <c r="E182" s="365">
        <v>20.0</v>
      </c>
      <c r="F182" s="100" t="s">
        <v>76</v>
      </c>
      <c r="G182" s="811"/>
      <c r="H182" s="811"/>
      <c r="I182" s="811"/>
      <c r="J182" s="811"/>
      <c r="K182" s="811"/>
      <c r="L182" s="811"/>
      <c r="M182" s="811"/>
      <c r="N182" s="811"/>
      <c r="O182" s="811"/>
      <c r="P182" s="811"/>
      <c r="Q182" s="811"/>
      <c r="R182" s="811"/>
      <c r="S182" s="811"/>
      <c r="T182" s="811"/>
      <c r="U182" s="811"/>
      <c r="V182" s="811"/>
      <c r="W182" s="811"/>
      <c r="X182" s="811"/>
      <c r="Y182" s="811"/>
      <c r="Z182" s="811"/>
    </row>
    <row r="183" ht="11.25" customHeight="1">
      <c r="A183" s="100" t="s">
        <v>76</v>
      </c>
      <c r="B183" s="81" t="s">
        <v>3785</v>
      </c>
      <c r="C183" s="100" t="s">
        <v>6639</v>
      </c>
      <c r="D183" s="164">
        <v>20.0</v>
      </c>
      <c r="E183" s="365">
        <v>20.0</v>
      </c>
      <c r="F183" s="100" t="s">
        <v>76</v>
      </c>
      <c r="G183" s="811"/>
      <c r="H183" s="811"/>
      <c r="I183" s="811"/>
      <c r="J183" s="811"/>
      <c r="K183" s="811"/>
      <c r="L183" s="811"/>
      <c r="M183" s="811"/>
      <c r="N183" s="811"/>
      <c r="O183" s="811"/>
      <c r="P183" s="811"/>
      <c r="Q183" s="811"/>
      <c r="R183" s="811"/>
      <c r="S183" s="811"/>
      <c r="T183" s="811"/>
      <c r="U183" s="811"/>
      <c r="V183" s="811"/>
      <c r="W183" s="811"/>
      <c r="X183" s="811"/>
      <c r="Y183" s="811"/>
      <c r="Z183" s="811"/>
    </row>
    <row r="184" ht="11.25" customHeight="1">
      <c r="A184" s="100" t="s">
        <v>76</v>
      </c>
      <c r="B184" s="81" t="s">
        <v>3785</v>
      </c>
      <c r="C184" s="100" t="s">
        <v>6640</v>
      </c>
      <c r="D184" s="164">
        <v>20.0</v>
      </c>
      <c r="E184" s="365">
        <v>20.0</v>
      </c>
      <c r="F184" s="100" t="s">
        <v>76</v>
      </c>
      <c r="G184" s="811"/>
      <c r="H184" s="811"/>
      <c r="I184" s="811"/>
      <c r="J184" s="811"/>
      <c r="K184" s="811"/>
      <c r="L184" s="811"/>
      <c r="M184" s="811"/>
      <c r="N184" s="811"/>
      <c r="O184" s="811"/>
      <c r="P184" s="811"/>
      <c r="Q184" s="811"/>
      <c r="R184" s="811"/>
      <c r="S184" s="811"/>
      <c r="T184" s="811"/>
      <c r="U184" s="811"/>
      <c r="V184" s="811"/>
      <c r="W184" s="811"/>
      <c r="X184" s="811"/>
      <c r="Y184" s="811"/>
      <c r="Z184" s="811"/>
    </row>
    <row r="185" ht="11.25" customHeight="1">
      <c r="A185" s="100" t="s">
        <v>76</v>
      </c>
      <c r="B185" s="81" t="s">
        <v>3785</v>
      </c>
      <c r="C185" s="100" t="s">
        <v>6641</v>
      </c>
      <c r="D185" s="164">
        <v>20.0</v>
      </c>
      <c r="E185" s="365">
        <v>20.0</v>
      </c>
      <c r="F185" s="100" t="s">
        <v>76</v>
      </c>
      <c r="G185" s="811"/>
      <c r="H185" s="811"/>
      <c r="I185" s="811"/>
      <c r="J185" s="811"/>
      <c r="K185" s="811"/>
      <c r="L185" s="811"/>
      <c r="M185" s="811"/>
      <c r="N185" s="811"/>
      <c r="O185" s="811"/>
      <c r="P185" s="811"/>
      <c r="Q185" s="811"/>
      <c r="R185" s="811"/>
      <c r="S185" s="811"/>
      <c r="T185" s="811"/>
      <c r="U185" s="811"/>
      <c r="V185" s="811"/>
      <c r="W185" s="811"/>
      <c r="X185" s="811"/>
      <c r="Y185" s="811"/>
      <c r="Z185" s="811"/>
    </row>
    <row r="186" ht="11.25" customHeight="1">
      <c r="A186" s="100" t="s">
        <v>76</v>
      </c>
      <c r="B186" s="81" t="s">
        <v>3785</v>
      </c>
      <c r="C186" s="100" t="s">
        <v>6642</v>
      </c>
      <c r="D186" s="164">
        <v>20.0</v>
      </c>
      <c r="E186" s="365">
        <v>20.0</v>
      </c>
      <c r="F186" s="100" t="s">
        <v>76</v>
      </c>
      <c r="G186" s="811"/>
      <c r="H186" s="811"/>
      <c r="I186" s="811"/>
      <c r="J186" s="811"/>
      <c r="K186" s="811"/>
      <c r="L186" s="811"/>
      <c r="M186" s="811"/>
      <c r="N186" s="811"/>
      <c r="O186" s="811"/>
      <c r="P186" s="811"/>
      <c r="Q186" s="811"/>
      <c r="R186" s="811"/>
      <c r="S186" s="811"/>
      <c r="T186" s="811"/>
      <c r="U186" s="811"/>
      <c r="V186" s="811"/>
      <c r="W186" s="811"/>
      <c r="X186" s="811"/>
      <c r="Y186" s="811"/>
      <c r="Z186" s="811"/>
    </row>
    <row r="187" ht="11.25" customHeight="1">
      <c r="A187" s="100" t="s">
        <v>76</v>
      </c>
      <c r="B187" s="81" t="s">
        <v>3785</v>
      </c>
      <c r="C187" s="100" t="s">
        <v>6643</v>
      </c>
      <c r="D187" s="164">
        <v>20.0</v>
      </c>
      <c r="E187" s="365">
        <v>20.0</v>
      </c>
      <c r="F187" s="100" t="s">
        <v>76</v>
      </c>
      <c r="G187" s="811"/>
      <c r="H187" s="811"/>
      <c r="I187" s="811"/>
      <c r="J187" s="811"/>
      <c r="K187" s="811"/>
      <c r="L187" s="811"/>
      <c r="M187" s="811"/>
      <c r="N187" s="811"/>
      <c r="O187" s="811"/>
      <c r="P187" s="811"/>
      <c r="Q187" s="811"/>
      <c r="R187" s="811"/>
      <c r="S187" s="811"/>
      <c r="T187" s="811"/>
      <c r="U187" s="811"/>
      <c r="V187" s="811"/>
      <c r="W187" s="811"/>
      <c r="X187" s="811"/>
      <c r="Y187" s="811"/>
      <c r="Z187" s="811"/>
    </row>
    <row r="188" ht="11.25" customHeight="1">
      <c r="A188" s="100" t="s">
        <v>76</v>
      </c>
      <c r="B188" s="81" t="s">
        <v>3785</v>
      </c>
      <c r="C188" s="100" t="s">
        <v>6644</v>
      </c>
      <c r="D188" s="164">
        <v>20.0</v>
      </c>
      <c r="E188" s="365">
        <v>20.0</v>
      </c>
      <c r="F188" s="100" t="s">
        <v>76</v>
      </c>
      <c r="G188" s="811"/>
      <c r="H188" s="811"/>
      <c r="I188" s="811"/>
      <c r="J188" s="811"/>
      <c r="K188" s="811"/>
      <c r="L188" s="811"/>
      <c r="M188" s="811"/>
      <c r="N188" s="811"/>
      <c r="O188" s="811"/>
      <c r="P188" s="811"/>
      <c r="Q188" s="811"/>
      <c r="R188" s="811"/>
      <c r="S188" s="811"/>
      <c r="T188" s="811"/>
      <c r="U188" s="811"/>
      <c r="V188" s="811"/>
      <c r="W188" s="811"/>
      <c r="X188" s="811"/>
      <c r="Y188" s="811"/>
      <c r="Z188" s="811"/>
    </row>
    <row r="189" ht="11.25" customHeight="1">
      <c r="A189" s="100" t="s">
        <v>76</v>
      </c>
      <c r="B189" s="81" t="s">
        <v>3785</v>
      </c>
      <c r="C189" s="100" t="s">
        <v>6645</v>
      </c>
      <c r="D189" s="164">
        <v>20.0</v>
      </c>
      <c r="E189" s="365">
        <v>20.0</v>
      </c>
      <c r="F189" s="100" t="s">
        <v>76</v>
      </c>
      <c r="G189" s="811"/>
      <c r="H189" s="811"/>
      <c r="I189" s="811"/>
      <c r="J189" s="811"/>
      <c r="K189" s="811"/>
      <c r="L189" s="811"/>
      <c r="M189" s="811"/>
      <c r="N189" s="811"/>
      <c r="O189" s="811"/>
      <c r="P189" s="811"/>
      <c r="Q189" s="811"/>
      <c r="R189" s="811"/>
      <c r="S189" s="811"/>
      <c r="T189" s="811"/>
      <c r="U189" s="811"/>
      <c r="V189" s="811"/>
      <c r="W189" s="811"/>
      <c r="X189" s="811"/>
      <c r="Y189" s="811"/>
      <c r="Z189" s="811"/>
    </row>
    <row r="190" ht="11.25" customHeight="1">
      <c r="A190" s="100" t="s">
        <v>76</v>
      </c>
      <c r="B190" s="81" t="s">
        <v>3785</v>
      </c>
      <c r="C190" s="100" t="s">
        <v>6646</v>
      </c>
      <c r="D190" s="164">
        <v>20.0</v>
      </c>
      <c r="E190" s="365">
        <v>20.0</v>
      </c>
      <c r="F190" s="100" t="s">
        <v>76</v>
      </c>
      <c r="G190" s="811"/>
      <c r="H190" s="811"/>
      <c r="I190" s="811"/>
      <c r="J190" s="811"/>
      <c r="K190" s="811"/>
      <c r="L190" s="811"/>
      <c r="M190" s="811"/>
      <c r="N190" s="811"/>
      <c r="O190" s="811"/>
      <c r="P190" s="811"/>
      <c r="Q190" s="811"/>
      <c r="R190" s="811"/>
      <c r="S190" s="811"/>
      <c r="T190" s="811"/>
      <c r="U190" s="811"/>
      <c r="V190" s="811"/>
      <c r="W190" s="811"/>
      <c r="X190" s="811"/>
      <c r="Y190" s="811"/>
      <c r="Z190" s="811"/>
    </row>
    <row r="191" ht="11.25" customHeight="1">
      <c r="A191" s="100" t="s">
        <v>76</v>
      </c>
      <c r="B191" s="81" t="s">
        <v>3785</v>
      </c>
      <c r="C191" s="100" t="s">
        <v>6647</v>
      </c>
      <c r="D191" s="164">
        <v>20.0</v>
      </c>
      <c r="E191" s="365">
        <v>20.0</v>
      </c>
      <c r="F191" s="100" t="s">
        <v>76</v>
      </c>
      <c r="G191" s="811"/>
      <c r="H191" s="811"/>
      <c r="I191" s="811"/>
      <c r="J191" s="811"/>
      <c r="K191" s="811"/>
      <c r="L191" s="811"/>
      <c r="M191" s="811"/>
      <c r="N191" s="811"/>
      <c r="O191" s="811"/>
      <c r="P191" s="811"/>
      <c r="Q191" s="811"/>
      <c r="R191" s="811"/>
      <c r="S191" s="811"/>
      <c r="T191" s="811"/>
      <c r="U191" s="811"/>
      <c r="V191" s="811"/>
      <c r="W191" s="811"/>
      <c r="X191" s="811"/>
      <c r="Y191" s="811"/>
      <c r="Z191" s="811"/>
    </row>
    <row r="192" ht="11.25" customHeight="1">
      <c r="A192" s="100" t="s">
        <v>76</v>
      </c>
      <c r="B192" s="81" t="s">
        <v>3785</v>
      </c>
      <c r="C192" s="100" t="s">
        <v>6648</v>
      </c>
      <c r="D192" s="164">
        <v>30.0</v>
      </c>
      <c r="E192" s="365">
        <v>30.0</v>
      </c>
      <c r="F192" s="100" t="s">
        <v>76</v>
      </c>
      <c r="G192" s="811"/>
      <c r="H192" s="811"/>
      <c r="I192" s="811"/>
      <c r="J192" s="811"/>
      <c r="K192" s="811"/>
      <c r="L192" s="811"/>
      <c r="M192" s="811"/>
      <c r="N192" s="811"/>
      <c r="O192" s="811"/>
      <c r="P192" s="811"/>
      <c r="Q192" s="811"/>
      <c r="R192" s="811"/>
      <c r="S192" s="811"/>
      <c r="T192" s="811"/>
      <c r="U192" s="811"/>
      <c r="V192" s="811"/>
      <c r="W192" s="811"/>
      <c r="X192" s="811"/>
      <c r="Y192" s="811"/>
      <c r="Z192" s="811"/>
    </row>
    <row r="193" ht="11.25" customHeight="1">
      <c r="A193" s="100" t="s">
        <v>76</v>
      </c>
      <c r="B193" s="81" t="s">
        <v>3785</v>
      </c>
      <c r="C193" s="100" t="s">
        <v>6649</v>
      </c>
      <c r="D193" s="164">
        <v>30.0</v>
      </c>
      <c r="E193" s="365">
        <v>30.0</v>
      </c>
      <c r="F193" s="100" t="s">
        <v>76</v>
      </c>
      <c r="G193" s="811"/>
      <c r="H193" s="811"/>
      <c r="I193" s="811"/>
      <c r="J193" s="811"/>
      <c r="K193" s="811"/>
      <c r="L193" s="811"/>
      <c r="M193" s="811"/>
      <c r="N193" s="811"/>
      <c r="O193" s="811"/>
      <c r="P193" s="811"/>
      <c r="Q193" s="811"/>
      <c r="R193" s="811"/>
      <c r="S193" s="811"/>
      <c r="T193" s="811"/>
      <c r="U193" s="811"/>
      <c r="V193" s="811"/>
      <c r="W193" s="811"/>
      <c r="X193" s="811"/>
      <c r="Y193" s="811"/>
      <c r="Z193" s="811"/>
    </row>
    <row r="194" ht="11.25" customHeight="1">
      <c r="A194" s="100" t="s">
        <v>76</v>
      </c>
      <c r="B194" s="81" t="s">
        <v>3785</v>
      </c>
      <c r="C194" s="100" t="s">
        <v>6650</v>
      </c>
      <c r="D194" s="164">
        <v>30.0</v>
      </c>
      <c r="E194" s="365">
        <v>30.0</v>
      </c>
      <c r="F194" s="100" t="s">
        <v>76</v>
      </c>
      <c r="G194" s="811"/>
      <c r="H194" s="811"/>
      <c r="I194" s="811"/>
      <c r="J194" s="811"/>
      <c r="K194" s="811"/>
      <c r="L194" s="811"/>
      <c r="M194" s="811"/>
      <c r="N194" s="811"/>
      <c r="O194" s="811"/>
      <c r="P194" s="811"/>
      <c r="Q194" s="811"/>
      <c r="R194" s="811"/>
      <c r="S194" s="811"/>
      <c r="T194" s="811"/>
      <c r="U194" s="811"/>
      <c r="V194" s="811"/>
      <c r="W194" s="811"/>
      <c r="X194" s="811"/>
      <c r="Y194" s="811"/>
      <c r="Z194" s="811"/>
    </row>
    <row r="195" ht="11.25" customHeight="1">
      <c r="A195" s="100" t="s">
        <v>76</v>
      </c>
      <c r="B195" s="81" t="s">
        <v>3785</v>
      </c>
      <c r="C195" s="100" t="s">
        <v>6651</v>
      </c>
      <c r="D195" s="164">
        <v>30.0</v>
      </c>
      <c r="E195" s="365">
        <v>30.0</v>
      </c>
      <c r="F195" s="100" t="s">
        <v>76</v>
      </c>
      <c r="G195" s="811"/>
      <c r="H195" s="811"/>
      <c r="I195" s="811"/>
      <c r="J195" s="811"/>
      <c r="K195" s="811"/>
      <c r="L195" s="811"/>
      <c r="M195" s="811"/>
      <c r="N195" s="811"/>
      <c r="O195" s="811"/>
      <c r="P195" s="811"/>
      <c r="Q195" s="811"/>
      <c r="R195" s="811"/>
      <c r="S195" s="811"/>
      <c r="T195" s="811"/>
      <c r="U195" s="811"/>
      <c r="V195" s="811"/>
      <c r="W195" s="811"/>
      <c r="X195" s="811"/>
      <c r="Y195" s="811"/>
      <c r="Z195" s="811"/>
    </row>
    <row r="196" ht="11.25" customHeight="1">
      <c r="A196" s="100" t="s">
        <v>78</v>
      </c>
      <c r="B196" s="81" t="s">
        <v>52</v>
      </c>
      <c r="C196" s="100" t="s">
        <v>6652</v>
      </c>
      <c r="D196" s="164">
        <v>20.0</v>
      </c>
      <c r="E196" s="365">
        <v>20.0</v>
      </c>
      <c r="F196" s="100" t="s">
        <v>78</v>
      </c>
      <c r="G196" s="811"/>
      <c r="H196" s="811"/>
      <c r="I196" s="811"/>
      <c r="J196" s="811"/>
      <c r="K196" s="811"/>
      <c r="L196" s="811"/>
      <c r="M196" s="811"/>
      <c r="N196" s="811"/>
      <c r="O196" s="811"/>
      <c r="P196" s="811"/>
      <c r="Q196" s="811"/>
      <c r="R196" s="811"/>
      <c r="S196" s="811"/>
      <c r="T196" s="811"/>
      <c r="U196" s="811"/>
      <c r="V196" s="811"/>
      <c r="W196" s="811"/>
      <c r="X196" s="811"/>
      <c r="Y196" s="811"/>
      <c r="Z196" s="811"/>
    </row>
    <row r="197" ht="11.25" customHeight="1">
      <c r="A197" s="100" t="s">
        <v>78</v>
      </c>
      <c r="B197" s="81" t="s">
        <v>52</v>
      </c>
      <c r="C197" s="100" t="s">
        <v>6653</v>
      </c>
      <c r="D197" s="164">
        <v>20.0</v>
      </c>
      <c r="E197" s="365">
        <v>20.0</v>
      </c>
      <c r="F197" s="100" t="s">
        <v>78</v>
      </c>
      <c r="G197" s="811"/>
      <c r="H197" s="811"/>
      <c r="I197" s="811"/>
      <c r="J197" s="811"/>
      <c r="K197" s="811"/>
      <c r="L197" s="811"/>
      <c r="M197" s="811"/>
      <c r="N197" s="811"/>
      <c r="O197" s="811"/>
      <c r="P197" s="811"/>
      <c r="Q197" s="811"/>
      <c r="R197" s="811"/>
      <c r="S197" s="811"/>
      <c r="T197" s="811"/>
      <c r="U197" s="811"/>
      <c r="V197" s="811"/>
      <c r="W197" s="811"/>
      <c r="X197" s="811"/>
      <c r="Y197" s="811"/>
      <c r="Z197" s="811"/>
    </row>
    <row r="198" ht="11.25" customHeight="1">
      <c r="A198" s="100" t="s">
        <v>78</v>
      </c>
      <c r="B198" s="81" t="s">
        <v>52</v>
      </c>
      <c r="C198" s="165" t="s">
        <v>6654</v>
      </c>
      <c r="D198" s="164">
        <v>20.0</v>
      </c>
      <c r="E198" s="365">
        <v>20.0</v>
      </c>
      <c r="F198" s="100" t="s">
        <v>78</v>
      </c>
      <c r="G198" s="811"/>
      <c r="H198" s="811"/>
      <c r="I198" s="811"/>
      <c r="J198" s="811"/>
      <c r="K198" s="811"/>
      <c r="L198" s="811"/>
      <c r="M198" s="811"/>
      <c r="N198" s="811"/>
      <c r="O198" s="811"/>
      <c r="P198" s="811"/>
      <c r="Q198" s="811"/>
      <c r="R198" s="811"/>
      <c r="S198" s="811"/>
      <c r="T198" s="811"/>
      <c r="U198" s="811"/>
      <c r="V198" s="811"/>
      <c r="W198" s="811"/>
      <c r="X198" s="811"/>
      <c r="Y198" s="811"/>
      <c r="Z198" s="811"/>
    </row>
    <row r="199" ht="11.25" customHeight="1">
      <c r="A199" s="100" t="s">
        <v>78</v>
      </c>
      <c r="B199" s="81" t="s">
        <v>52</v>
      </c>
      <c r="C199" s="165" t="s">
        <v>6655</v>
      </c>
      <c r="D199" s="164">
        <v>20.0</v>
      </c>
      <c r="E199" s="365">
        <v>20.0</v>
      </c>
      <c r="F199" s="100" t="s">
        <v>78</v>
      </c>
      <c r="G199" s="811"/>
      <c r="H199" s="811"/>
      <c r="I199" s="811"/>
      <c r="J199" s="811"/>
      <c r="K199" s="811"/>
      <c r="L199" s="811"/>
      <c r="M199" s="811"/>
      <c r="N199" s="811"/>
      <c r="O199" s="811"/>
      <c r="P199" s="811"/>
      <c r="Q199" s="811"/>
      <c r="R199" s="811"/>
      <c r="S199" s="811"/>
      <c r="T199" s="811"/>
      <c r="U199" s="811"/>
      <c r="V199" s="811"/>
      <c r="W199" s="811"/>
      <c r="X199" s="811"/>
      <c r="Y199" s="811"/>
      <c r="Z199" s="811"/>
    </row>
    <row r="200" ht="11.25" customHeight="1">
      <c r="A200" s="100" t="s">
        <v>78</v>
      </c>
      <c r="B200" s="81" t="s">
        <v>52</v>
      </c>
      <c r="C200" s="165" t="s">
        <v>6656</v>
      </c>
      <c r="D200" s="164">
        <v>20.0</v>
      </c>
      <c r="E200" s="365">
        <v>20.0</v>
      </c>
      <c r="F200" s="100" t="s">
        <v>78</v>
      </c>
      <c r="G200" s="811"/>
      <c r="H200" s="811"/>
      <c r="I200" s="811"/>
      <c r="J200" s="811"/>
      <c r="K200" s="811"/>
      <c r="L200" s="811"/>
      <c r="M200" s="811"/>
      <c r="N200" s="811"/>
      <c r="O200" s="811"/>
      <c r="P200" s="811"/>
      <c r="Q200" s="811"/>
      <c r="R200" s="811"/>
      <c r="S200" s="811"/>
      <c r="T200" s="811"/>
      <c r="U200" s="811"/>
      <c r="V200" s="811"/>
      <c r="W200" s="811"/>
      <c r="X200" s="811"/>
      <c r="Y200" s="811"/>
      <c r="Z200" s="811"/>
    </row>
    <row r="201" ht="11.25" customHeight="1">
      <c r="A201" s="100" t="s">
        <v>78</v>
      </c>
      <c r="B201" s="81" t="s">
        <v>52</v>
      </c>
      <c r="C201" s="165" t="s">
        <v>6657</v>
      </c>
      <c r="D201" s="164">
        <v>20.0</v>
      </c>
      <c r="E201" s="365">
        <v>20.0</v>
      </c>
      <c r="F201" s="100" t="s">
        <v>78</v>
      </c>
      <c r="G201" s="811"/>
      <c r="H201" s="811"/>
      <c r="I201" s="811"/>
      <c r="J201" s="811"/>
      <c r="K201" s="811"/>
      <c r="L201" s="811"/>
      <c r="M201" s="811"/>
      <c r="N201" s="811"/>
      <c r="O201" s="811"/>
      <c r="P201" s="811"/>
      <c r="Q201" s="811"/>
      <c r="R201" s="811"/>
      <c r="S201" s="811"/>
      <c r="T201" s="811"/>
      <c r="U201" s="811"/>
      <c r="V201" s="811"/>
      <c r="W201" s="811"/>
      <c r="X201" s="811"/>
      <c r="Y201" s="811"/>
      <c r="Z201" s="811"/>
    </row>
    <row r="202" ht="11.25" customHeight="1">
      <c r="A202" s="100" t="s">
        <v>78</v>
      </c>
      <c r="B202" s="81" t="s">
        <v>52</v>
      </c>
      <c r="C202" s="165" t="s">
        <v>6658</v>
      </c>
      <c r="D202" s="164">
        <v>20.0</v>
      </c>
      <c r="E202" s="365">
        <v>20.0</v>
      </c>
      <c r="F202" s="100" t="s">
        <v>78</v>
      </c>
      <c r="G202" s="811"/>
      <c r="H202" s="811"/>
      <c r="I202" s="811"/>
      <c r="J202" s="811"/>
      <c r="K202" s="811"/>
      <c r="L202" s="811"/>
      <c r="M202" s="811"/>
      <c r="N202" s="811"/>
      <c r="O202" s="811"/>
      <c r="P202" s="811"/>
      <c r="Q202" s="811"/>
      <c r="R202" s="811"/>
      <c r="S202" s="811"/>
      <c r="T202" s="811"/>
      <c r="U202" s="811"/>
      <c r="V202" s="811"/>
      <c r="W202" s="811"/>
      <c r="X202" s="811"/>
      <c r="Y202" s="811"/>
      <c r="Z202" s="811"/>
    </row>
    <row r="203" ht="11.25" customHeight="1">
      <c r="A203" s="100" t="s">
        <v>78</v>
      </c>
      <c r="B203" s="81" t="s">
        <v>52</v>
      </c>
      <c r="C203" s="165" t="s">
        <v>6578</v>
      </c>
      <c r="D203" s="164">
        <v>20.0</v>
      </c>
      <c r="E203" s="365">
        <v>20.0</v>
      </c>
      <c r="F203" s="100" t="s">
        <v>78</v>
      </c>
      <c r="G203" s="811"/>
      <c r="H203" s="811"/>
      <c r="I203" s="811"/>
      <c r="J203" s="811"/>
      <c r="K203" s="811"/>
      <c r="L203" s="811"/>
      <c r="M203" s="811"/>
      <c r="N203" s="811"/>
      <c r="O203" s="811"/>
      <c r="P203" s="811"/>
      <c r="Q203" s="811"/>
      <c r="R203" s="811"/>
      <c r="S203" s="811"/>
      <c r="T203" s="811"/>
      <c r="U203" s="811"/>
      <c r="V203" s="811"/>
      <c r="W203" s="811"/>
      <c r="X203" s="811"/>
      <c r="Y203" s="811"/>
      <c r="Z203" s="811"/>
    </row>
    <row r="204" ht="11.25" customHeight="1">
      <c r="A204" s="100" t="s">
        <v>78</v>
      </c>
      <c r="B204" s="81" t="s">
        <v>52</v>
      </c>
      <c r="C204" s="165" t="s">
        <v>6659</v>
      </c>
      <c r="D204" s="164">
        <v>20.0</v>
      </c>
      <c r="E204" s="365">
        <v>20.0</v>
      </c>
      <c r="F204" s="100" t="s">
        <v>78</v>
      </c>
      <c r="G204" s="811"/>
      <c r="H204" s="811"/>
      <c r="I204" s="811"/>
      <c r="J204" s="811"/>
      <c r="K204" s="811"/>
      <c r="L204" s="811"/>
      <c r="M204" s="811"/>
      <c r="N204" s="811"/>
      <c r="O204" s="811"/>
      <c r="P204" s="811"/>
      <c r="Q204" s="811"/>
      <c r="R204" s="811"/>
      <c r="S204" s="811"/>
      <c r="T204" s="811"/>
      <c r="U204" s="811"/>
      <c r="V204" s="811"/>
      <c r="W204" s="811"/>
      <c r="X204" s="811"/>
      <c r="Y204" s="811"/>
      <c r="Z204" s="811"/>
    </row>
    <row r="205" ht="11.25" customHeight="1">
      <c r="A205" s="100" t="s">
        <v>78</v>
      </c>
      <c r="B205" s="81" t="s">
        <v>52</v>
      </c>
      <c r="C205" s="165" t="s">
        <v>6660</v>
      </c>
      <c r="D205" s="164">
        <v>20.0</v>
      </c>
      <c r="E205" s="365">
        <v>20.0</v>
      </c>
      <c r="F205" s="100" t="s">
        <v>78</v>
      </c>
      <c r="G205" s="811"/>
      <c r="H205" s="811"/>
      <c r="I205" s="811"/>
      <c r="J205" s="811"/>
      <c r="K205" s="811"/>
      <c r="L205" s="811"/>
      <c r="M205" s="811"/>
      <c r="N205" s="811"/>
      <c r="O205" s="811"/>
      <c r="P205" s="811"/>
      <c r="Q205" s="811"/>
      <c r="R205" s="811"/>
      <c r="S205" s="811"/>
      <c r="T205" s="811"/>
      <c r="U205" s="811"/>
      <c r="V205" s="811"/>
      <c r="W205" s="811"/>
      <c r="X205" s="811"/>
      <c r="Y205" s="811"/>
      <c r="Z205" s="811"/>
    </row>
    <row r="206" ht="11.25" customHeight="1">
      <c r="A206" s="100" t="s">
        <v>78</v>
      </c>
      <c r="B206" s="81" t="s">
        <v>52</v>
      </c>
      <c r="C206" s="165" t="s">
        <v>6661</v>
      </c>
      <c r="D206" s="164">
        <v>20.0</v>
      </c>
      <c r="E206" s="365">
        <v>20.0</v>
      </c>
      <c r="F206" s="100" t="s">
        <v>78</v>
      </c>
      <c r="G206" s="811"/>
      <c r="H206" s="811"/>
      <c r="I206" s="811"/>
      <c r="J206" s="811"/>
      <c r="K206" s="811"/>
      <c r="L206" s="811"/>
      <c r="M206" s="811"/>
      <c r="N206" s="811"/>
      <c r="O206" s="811"/>
      <c r="P206" s="811"/>
      <c r="Q206" s="811"/>
      <c r="R206" s="811"/>
      <c r="S206" s="811"/>
      <c r="T206" s="811"/>
      <c r="U206" s="811"/>
      <c r="V206" s="811"/>
      <c r="W206" s="811"/>
      <c r="X206" s="811"/>
      <c r="Y206" s="811"/>
      <c r="Z206" s="811"/>
    </row>
    <row r="207" ht="11.25" customHeight="1">
      <c r="A207" s="100" t="s">
        <v>78</v>
      </c>
      <c r="B207" s="81" t="s">
        <v>52</v>
      </c>
      <c r="C207" s="165" t="s">
        <v>6662</v>
      </c>
      <c r="D207" s="164">
        <v>20.0</v>
      </c>
      <c r="E207" s="365">
        <v>20.0</v>
      </c>
      <c r="F207" s="100" t="s">
        <v>78</v>
      </c>
      <c r="G207" s="811"/>
      <c r="H207" s="811"/>
      <c r="I207" s="811"/>
      <c r="J207" s="811"/>
      <c r="K207" s="811"/>
      <c r="L207" s="811"/>
      <c r="M207" s="811"/>
      <c r="N207" s="811"/>
      <c r="O207" s="811"/>
      <c r="P207" s="811"/>
      <c r="Q207" s="811"/>
      <c r="R207" s="811"/>
      <c r="S207" s="811"/>
      <c r="T207" s="811"/>
      <c r="U207" s="811"/>
      <c r="V207" s="811"/>
      <c r="W207" s="811"/>
      <c r="X207" s="811"/>
      <c r="Y207" s="811"/>
      <c r="Z207" s="811"/>
    </row>
    <row r="208" ht="11.25" customHeight="1">
      <c r="A208" s="100" t="s">
        <v>78</v>
      </c>
      <c r="B208" s="81" t="s">
        <v>52</v>
      </c>
      <c r="C208" s="165" t="s">
        <v>6663</v>
      </c>
      <c r="D208" s="164">
        <v>20.0</v>
      </c>
      <c r="E208" s="365">
        <v>20.0</v>
      </c>
      <c r="F208" s="100" t="s">
        <v>78</v>
      </c>
      <c r="G208" s="811"/>
      <c r="H208" s="811"/>
      <c r="I208" s="811"/>
      <c r="J208" s="811"/>
      <c r="K208" s="811"/>
      <c r="L208" s="811"/>
      <c r="M208" s="811"/>
      <c r="N208" s="811"/>
      <c r="O208" s="811"/>
      <c r="P208" s="811"/>
      <c r="Q208" s="811"/>
      <c r="R208" s="811"/>
      <c r="S208" s="811"/>
      <c r="T208" s="811"/>
      <c r="U208" s="811"/>
      <c r="V208" s="811"/>
      <c r="W208" s="811"/>
      <c r="X208" s="811"/>
      <c r="Y208" s="811"/>
      <c r="Z208" s="811"/>
    </row>
    <row r="209" ht="11.25" customHeight="1">
      <c r="A209" s="100" t="s">
        <v>78</v>
      </c>
      <c r="B209" s="81" t="s">
        <v>52</v>
      </c>
      <c r="C209" s="165" t="s">
        <v>6664</v>
      </c>
      <c r="D209" s="164">
        <v>20.0</v>
      </c>
      <c r="E209" s="365">
        <v>20.0</v>
      </c>
      <c r="F209" s="100" t="s">
        <v>78</v>
      </c>
      <c r="G209" s="811"/>
      <c r="H209" s="811"/>
      <c r="I209" s="811"/>
      <c r="J209" s="811"/>
      <c r="K209" s="811"/>
      <c r="L209" s="811"/>
      <c r="M209" s="811"/>
      <c r="N209" s="811"/>
      <c r="O209" s="811"/>
      <c r="P209" s="811"/>
      <c r="Q209" s="811"/>
      <c r="R209" s="811"/>
      <c r="S209" s="811"/>
      <c r="T209" s="811"/>
      <c r="U209" s="811"/>
      <c r="V209" s="811"/>
      <c r="W209" s="811"/>
      <c r="X209" s="811"/>
      <c r="Y209" s="811"/>
      <c r="Z209" s="811"/>
    </row>
    <row r="210" ht="11.25" customHeight="1">
      <c r="A210" s="100" t="s">
        <v>78</v>
      </c>
      <c r="B210" s="81" t="s">
        <v>52</v>
      </c>
      <c r="C210" s="165" t="s">
        <v>6665</v>
      </c>
      <c r="D210" s="164">
        <v>20.0</v>
      </c>
      <c r="E210" s="365">
        <v>20.0</v>
      </c>
      <c r="F210" s="100" t="s">
        <v>78</v>
      </c>
      <c r="G210" s="811"/>
      <c r="H210" s="811"/>
      <c r="I210" s="811"/>
      <c r="J210" s="811"/>
      <c r="K210" s="811"/>
      <c r="L210" s="811"/>
      <c r="M210" s="811"/>
      <c r="N210" s="811"/>
      <c r="O210" s="811"/>
      <c r="P210" s="811"/>
      <c r="Q210" s="811"/>
      <c r="R210" s="811"/>
      <c r="S210" s="811"/>
      <c r="T210" s="811"/>
      <c r="U210" s="811"/>
      <c r="V210" s="811"/>
      <c r="W210" s="811"/>
      <c r="X210" s="811"/>
      <c r="Y210" s="811"/>
      <c r="Z210" s="811"/>
    </row>
    <row r="211" ht="11.25" customHeight="1">
      <c r="A211" s="100" t="s">
        <v>78</v>
      </c>
      <c r="B211" s="81" t="s">
        <v>52</v>
      </c>
      <c r="C211" s="165" t="s">
        <v>6666</v>
      </c>
      <c r="D211" s="164">
        <v>30.0</v>
      </c>
      <c r="E211" s="365">
        <v>30.0</v>
      </c>
      <c r="F211" s="100" t="s">
        <v>78</v>
      </c>
      <c r="G211" s="811"/>
      <c r="H211" s="811"/>
      <c r="I211" s="811"/>
      <c r="J211" s="811"/>
      <c r="K211" s="811"/>
      <c r="L211" s="811"/>
      <c r="M211" s="811"/>
      <c r="N211" s="811"/>
      <c r="O211" s="811"/>
      <c r="P211" s="811"/>
      <c r="Q211" s="811"/>
      <c r="R211" s="811"/>
      <c r="S211" s="811"/>
      <c r="T211" s="811"/>
      <c r="U211" s="811"/>
      <c r="V211" s="811"/>
      <c r="W211" s="811"/>
      <c r="X211" s="811"/>
      <c r="Y211" s="811"/>
      <c r="Z211" s="811"/>
    </row>
    <row r="212" ht="11.25" customHeight="1">
      <c r="A212" s="100" t="s">
        <v>78</v>
      </c>
      <c r="B212" s="81" t="s">
        <v>52</v>
      </c>
      <c r="C212" s="165" t="s">
        <v>6667</v>
      </c>
      <c r="D212" s="164">
        <v>30.0</v>
      </c>
      <c r="E212" s="365">
        <v>30.0</v>
      </c>
      <c r="F212" s="100" t="s">
        <v>78</v>
      </c>
      <c r="G212" s="811"/>
      <c r="H212" s="811"/>
      <c r="I212" s="811"/>
      <c r="J212" s="811"/>
      <c r="K212" s="811"/>
      <c r="L212" s="811"/>
      <c r="M212" s="811"/>
      <c r="N212" s="811"/>
      <c r="O212" s="811"/>
      <c r="P212" s="811"/>
      <c r="Q212" s="811"/>
      <c r="R212" s="811"/>
      <c r="S212" s="811"/>
      <c r="T212" s="811"/>
      <c r="U212" s="811"/>
      <c r="V212" s="811"/>
      <c r="W212" s="811"/>
      <c r="X212" s="811"/>
      <c r="Y212" s="811"/>
      <c r="Z212" s="811"/>
    </row>
    <row r="213" ht="11.25" customHeight="1">
      <c r="A213" s="100" t="s">
        <v>78</v>
      </c>
      <c r="B213" s="81" t="s">
        <v>52</v>
      </c>
      <c r="C213" s="165" t="s">
        <v>6668</v>
      </c>
      <c r="D213" s="164">
        <v>30.0</v>
      </c>
      <c r="E213" s="365">
        <v>30.0</v>
      </c>
      <c r="F213" s="100" t="s">
        <v>78</v>
      </c>
      <c r="G213" s="811"/>
      <c r="H213" s="811"/>
      <c r="I213" s="811"/>
      <c r="J213" s="811"/>
      <c r="K213" s="811"/>
      <c r="L213" s="811"/>
      <c r="M213" s="811"/>
      <c r="N213" s="811"/>
      <c r="O213" s="811"/>
      <c r="P213" s="811"/>
      <c r="Q213" s="811"/>
      <c r="R213" s="811"/>
      <c r="S213" s="811"/>
      <c r="T213" s="811"/>
      <c r="U213" s="811"/>
      <c r="V213" s="811"/>
      <c r="W213" s="811"/>
      <c r="X213" s="811"/>
      <c r="Y213" s="811"/>
      <c r="Z213" s="811"/>
    </row>
    <row r="214" ht="11.25" customHeight="1">
      <c r="A214" s="100" t="s">
        <v>78</v>
      </c>
      <c r="B214" s="81" t="s">
        <v>52</v>
      </c>
      <c r="C214" s="165" t="s">
        <v>6669</v>
      </c>
      <c r="D214" s="164">
        <v>30.0</v>
      </c>
      <c r="E214" s="365">
        <v>30.0</v>
      </c>
      <c r="F214" s="100" t="s">
        <v>78</v>
      </c>
      <c r="G214" s="811"/>
      <c r="H214" s="811"/>
      <c r="I214" s="811"/>
      <c r="J214" s="811"/>
      <c r="K214" s="811"/>
      <c r="L214" s="811"/>
      <c r="M214" s="811"/>
      <c r="N214" s="811"/>
      <c r="O214" s="811"/>
      <c r="P214" s="811"/>
      <c r="Q214" s="811"/>
      <c r="R214" s="811"/>
      <c r="S214" s="811"/>
      <c r="T214" s="811"/>
      <c r="U214" s="811"/>
      <c r="V214" s="811"/>
      <c r="W214" s="811"/>
      <c r="X214" s="811"/>
      <c r="Y214" s="811"/>
      <c r="Z214" s="811"/>
    </row>
    <row r="215" ht="11.25" customHeight="1">
      <c r="A215" s="100" t="s">
        <v>6670</v>
      </c>
      <c r="B215" s="81" t="s">
        <v>52</v>
      </c>
      <c r="C215" s="190" t="s">
        <v>6671</v>
      </c>
      <c r="D215" s="164">
        <v>20.0</v>
      </c>
      <c r="E215" s="365">
        <v>20.0</v>
      </c>
      <c r="F215" s="100" t="s">
        <v>6670</v>
      </c>
      <c r="G215" s="811"/>
      <c r="H215" s="811"/>
      <c r="I215" s="811"/>
      <c r="J215" s="811"/>
      <c r="K215" s="811"/>
      <c r="L215" s="811"/>
      <c r="M215" s="811"/>
      <c r="N215" s="811"/>
      <c r="O215" s="811"/>
      <c r="P215" s="811"/>
      <c r="Q215" s="811"/>
      <c r="R215" s="811"/>
      <c r="S215" s="811"/>
      <c r="T215" s="811"/>
      <c r="U215" s="811"/>
      <c r="V215" s="811"/>
      <c r="W215" s="811"/>
      <c r="X215" s="811"/>
      <c r="Y215" s="811"/>
      <c r="Z215" s="811"/>
    </row>
    <row r="216" ht="11.25" customHeight="1">
      <c r="A216" s="100" t="s">
        <v>6670</v>
      </c>
      <c r="B216" s="81" t="s">
        <v>52</v>
      </c>
      <c r="C216" s="165" t="s">
        <v>6672</v>
      </c>
      <c r="D216" s="164">
        <v>20.0</v>
      </c>
      <c r="E216" s="365">
        <v>20.0</v>
      </c>
      <c r="F216" s="100" t="s">
        <v>6670</v>
      </c>
      <c r="G216" s="811"/>
      <c r="H216" s="811"/>
      <c r="I216" s="811"/>
      <c r="J216" s="811"/>
      <c r="K216" s="811"/>
      <c r="L216" s="811"/>
      <c r="M216" s="811"/>
      <c r="N216" s="811"/>
      <c r="O216" s="811"/>
      <c r="P216" s="811"/>
      <c r="Q216" s="811"/>
      <c r="R216" s="811"/>
      <c r="S216" s="811"/>
      <c r="T216" s="811"/>
      <c r="U216" s="811"/>
      <c r="V216" s="811"/>
      <c r="W216" s="811"/>
      <c r="X216" s="811"/>
      <c r="Y216" s="811"/>
      <c r="Z216" s="811"/>
    </row>
    <row r="217" ht="11.25" customHeight="1">
      <c r="A217" s="100" t="s">
        <v>6670</v>
      </c>
      <c r="B217" s="81" t="s">
        <v>52</v>
      </c>
      <c r="C217" s="165" t="s">
        <v>6673</v>
      </c>
      <c r="D217" s="164">
        <v>20.0</v>
      </c>
      <c r="E217" s="365">
        <v>20.0</v>
      </c>
      <c r="F217" s="100" t="s">
        <v>6670</v>
      </c>
      <c r="G217" s="811"/>
      <c r="H217" s="811"/>
      <c r="I217" s="811"/>
      <c r="J217" s="811"/>
      <c r="K217" s="811"/>
      <c r="L217" s="811"/>
      <c r="M217" s="811"/>
      <c r="N217" s="811"/>
      <c r="O217" s="811"/>
      <c r="P217" s="811"/>
      <c r="Q217" s="811"/>
      <c r="R217" s="811"/>
      <c r="S217" s="811"/>
      <c r="T217" s="811"/>
      <c r="U217" s="811"/>
      <c r="V217" s="811"/>
      <c r="W217" s="811"/>
      <c r="X217" s="811"/>
      <c r="Y217" s="811"/>
      <c r="Z217" s="811"/>
    </row>
    <row r="218" ht="11.25" customHeight="1">
      <c r="A218" s="100" t="s">
        <v>6670</v>
      </c>
      <c r="B218" s="81" t="s">
        <v>52</v>
      </c>
      <c r="C218" s="165" t="s">
        <v>6674</v>
      </c>
      <c r="D218" s="164">
        <v>20.0</v>
      </c>
      <c r="E218" s="365">
        <v>20.0</v>
      </c>
      <c r="F218" s="100" t="s">
        <v>6670</v>
      </c>
      <c r="G218" s="811"/>
      <c r="H218" s="811"/>
      <c r="I218" s="811"/>
      <c r="J218" s="811"/>
      <c r="K218" s="811"/>
      <c r="L218" s="811"/>
      <c r="M218" s="811"/>
      <c r="N218" s="811"/>
      <c r="O218" s="811"/>
      <c r="P218" s="811"/>
      <c r="Q218" s="811"/>
      <c r="R218" s="811"/>
      <c r="S218" s="811"/>
      <c r="T218" s="811"/>
      <c r="U218" s="811"/>
      <c r="V218" s="811"/>
      <c r="W218" s="811"/>
      <c r="X218" s="811"/>
      <c r="Y218" s="811"/>
      <c r="Z218" s="811"/>
    </row>
    <row r="219" ht="11.25" customHeight="1">
      <c r="A219" s="100" t="s">
        <v>6670</v>
      </c>
      <c r="B219" s="81" t="s">
        <v>52</v>
      </c>
      <c r="C219" s="100" t="s">
        <v>6675</v>
      </c>
      <c r="D219" s="164">
        <v>20.0</v>
      </c>
      <c r="E219" s="365">
        <v>20.0</v>
      </c>
      <c r="F219" s="100" t="s">
        <v>6670</v>
      </c>
      <c r="G219" s="811"/>
      <c r="H219" s="811"/>
      <c r="I219" s="811"/>
      <c r="J219" s="811"/>
      <c r="K219" s="811"/>
      <c r="L219" s="811"/>
      <c r="M219" s="811"/>
      <c r="N219" s="811"/>
      <c r="O219" s="811"/>
      <c r="P219" s="811"/>
      <c r="Q219" s="811"/>
      <c r="R219" s="811"/>
      <c r="S219" s="811"/>
      <c r="T219" s="811"/>
      <c r="U219" s="811"/>
      <c r="V219" s="811"/>
      <c r="W219" s="811"/>
      <c r="X219" s="811"/>
      <c r="Y219" s="811"/>
      <c r="Z219" s="811"/>
    </row>
    <row r="220" ht="11.25" customHeight="1">
      <c r="A220" s="100" t="s">
        <v>6670</v>
      </c>
      <c r="B220" s="81" t="s">
        <v>52</v>
      </c>
      <c r="C220" s="165" t="s">
        <v>6676</v>
      </c>
      <c r="D220" s="164">
        <v>20.0</v>
      </c>
      <c r="E220" s="365">
        <v>20.0</v>
      </c>
      <c r="F220" s="100" t="s">
        <v>6670</v>
      </c>
      <c r="G220" s="811"/>
      <c r="H220" s="811"/>
      <c r="I220" s="811"/>
      <c r="J220" s="811"/>
      <c r="K220" s="811"/>
      <c r="L220" s="811"/>
      <c r="M220" s="811"/>
      <c r="N220" s="811"/>
      <c r="O220" s="811"/>
      <c r="P220" s="811"/>
      <c r="Q220" s="811"/>
      <c r="R220" s="811"/>
      <c r="S220" s="811"/>
      <c r="T220" s="811"/>
      <c r="U220" s="811"/>
      <c r="V220" s="811"/>
      <c r="W220" s="811"/>
      <c r="X220" s="811"/>
      <c r="Y220" s="811"/>
      <c r="Z220" s="811"/>
    </row>
    <row r="221" ht="11.25" customHeight="1">
      <c r="A221" s="100" t="s">
        <v>6670</v>
      </c>
      <c r="B221" s="81" t="s">
        <v>52</v>
      </c>
      <c r="C221" s="100" t="s">
        <v>6677</v>
      </c>
      <c r="D221" s="164">
        <v>20.0</v>
      </c>
      <c r="E221" s="365">
        <v>20.0</v>
      </c>
      <c r="F221" s="100" t="s">
        <v>6670</v>
      </c>
      <c r="G221" s="811"/>
      <c r="H221" s="811"/>
      <c r="I221" s="811"/>
      <c r="J221" s="811"/>
      <c r="K221" s="811"/>
      <c r="L221" s="811"/>
      <c r="M221" s="811"/>
      <c r="N221" s="811"/>
      <c r="O221" s="811"/>
      <c r="P221" s="811"/>
      <c r="Q221" s="811"/>
      <c r="R221" s="811"/>
      <c r="S221" s="811"/>
      <c r="T221" s="811"/>
      <c r="U221" s="811"/>
      <c r="V221" s="811"/>
      <c r="W221" s="811"/>
      <c r="X221" s="811"/>
      <c r="Y221" s="811"/>
      <c r="Z221" s="811"/>
    </row>
    <row r="222" ht="11.25" customHeight="1">
      <c r="A222" s="100" t="s">
        <v>6670</v>
      </c>
      <c r="B222" s="81" t="s">
        <v>52</v>
      </c>
      <c r="C222" s="165" t="s">
        <v>6678</v>
      </c>
      <c r="D222" s="164">
        <v>30.0</v>
      </c>
      <c r="E222" s="365">
        <v>30.0</v>
      </c>
      <c r="F222" s="100" t="s">
        <v>6670</v>
      </c>
      <c r="G222" s="811"/>
      <c r="H222" s="811"/>
      <c r="I222" s="811"/>
      <c r="J222" s="811"/>
      <c r="K222" s="811"/>
      <c r="L222" s="811"/>
      <c r="M222" s="811"/>
      <c r="N222" s="811"/>
      <c r="O222" s="811"/>
      <c r="P222" s="811"/>
      <c r="Q222" s="811"/>
      <c r="R222" s="811"/>
      <c r="S222" s="811"/>
      <c r="T222" s="811"/>
      <c r="U222" s="811"/>
      <c r="V222" s="811"/>
      <c r="W222" s="811"/>
      <c r="X222" s="811"/>
      <c r="Y222" s="811"/>
      <c r="Z222" s="811"/>
    </row>
    <row r="223" ht="11.25" customHeight="1">
      <c r="A223" s="100" t="s">
        <v>6670</v>
      </c>
      <c r="B223" s="81" t="s">
        <v>52</v>
      </c>
      <c r="C223" s="165" t="s">
        <v>6679</v>
      </c>
      <c r="D223" s="164">
        <v>30.0</v>
      </c>
      <c r="E223" s="365">
        <v>30.0</v>
      </c>
      <c r="F223" s="100" t="s">
        <v>6670</v>
      </c>
      <c r="G223" s="811"/>
      <c r="H223" s="811"/>
      <c r="I223" s="811"/>
      <c r="J223" s="811"/>
      <c r="K223" s="811"/>
      <c r="L223" s="811"/>
      <c r="M223" s="811"/>
      <c r="N223" s="811"/>
      <c r="O223" s="811"/>
      <c r="P223" s="811"/>
      <c r="Q223" s="811"/>
      <c r="R223" s="811"/>
      <c r="S223" s="811"/>
      <c r="T223" s="811"/>
      <c r="U223" s="811"/>
      <c r="V223" s="811"/>
      <c r="W223" s="811"/>
      <c r="X223" s="811"/>
      <c r="Y223" s="811"/>
      <c r="Z223" s="811"/>
    </row>
    <row r="224" ht="11.25" customHeight="1">
      <c r="A224" s="100" t="s">
        <v>6670</v>
      </c>
      <c r="B224" s="81" t="s">
        <v>52</v>
      </c>
      <c r="C224" s="165" t="s">
        <v>6680</v>
      </c>
      <c r="D224" s="164">
        <v>30.0</v>
      </c>
      <c r="E224" s="365">
        <v>30.0</v>
      </c>
      <c r="F224" s="100" t="s">
        <v>6670</v>
      </c>
      <c r="G224" s="811"/>
      <c r="H224" s="811"/>
      <c r="I224" s="811"/>
      <c r="J224" s="811"/>
      <c r="K224" s="811"/>
      <c r="L224" s="811"/>
      <c r="M224" s="811"/>
      <c r="N224" s="811"/>
      <c r="O224" s="811"/>
      <c r="P224" s="811"/>
      <c r="Q224" s="811"/>
      <c r="R224" s="811"/>
      <c r="S224" s="811"/>
      <c r="T224" s="811"/>
      <c r="U224" s="811"/>
      <c r="V224" s="811"/>
      <c r="W224" s="811"/>
      <c r="X224" s="811"/>
      <c r="Y224" s="811"/>
      <c r="Z224" s="811"/>
    </row>
    <row r="225" ht="11.25" customHeight="1">
      <c r="A225" s="100" t="s">
        <v>6670</v>
      </c>
      <c r="B225" s="81" t="s">
        <v>52</v>
      </c>
      <c r="C225" s="165" t="s">
        <v>6681</v>
      </c>
      <c r="D225" s="164">
        <v>30.0</v>
      </c>
      <c r="E225" s="365">
        <v>30.0</v>
      </c>
      <c r="F225" s="100" t="s">
        <v>6670</v>
      </c>
      <c r="G225" s="811"/>
      <c r="H225" s="811"/>
      <c r="I225" s="811"/>
      <c r="J225" s="811"/>
      <c r="K225" s="811"/>
      <c r="L225" s="811"/>
      <c r="M225" s="811"/>
      <c r="N225" s="811"/>
      <c r="O225" s="811"/>
      <c r="P225" s="811"/>
      <c r="Q225" s="811"/>
      <c r="R225" s="811"/>
      <c r="S225" s="811"/>
      <c r="T225" s="811"/>
      <c r="U225" s="811"/>
      <c r="V225" s="811"/>
      <c r="W225" s="811"/>
      <c r="X225" s="811"/>
      <c r="Y225" s="811"/>
      <c r="Z225" s="811"/>
    </row>
    <row r="226" ht="11.25" customHeight="1">
      <c r="A226" s="100" t="s">
        <v>82</v>
      </c>
      <c r="B226" s="81" t="s">
        <v>52</v>
      </c>
      <c r="C226" s="100" t="s">
        <v>6682</v>
      </c>
      <c r="D226" s="164">
        <v>20.0</v>
      </c>
      <c r="E226" s="365">
        <v>20.0</v>
      </c>
      <c r="F226" s="100" t="s">
        <v>82</v>
      </c>
      <c r="G226" s="811"/>
      <c r="H226" s="811"/>
      <c r="I226" s="811"/>
      <c r="J226" s="811"/>
      <c r="K226" s="811"/>
      <c r="L226" s="811"/>
      <c r="M226" s="811"/>
      <c r="N226" s="811"/>
      <c r="O226" s="811"/>
      <c r="P226" s="811"/>
      <c r="Q226" s="811"/>
      <c r="R226" s="811"/>
      <c r="S226" s="811"/>
      <c r="T226" s="811"/>
      <c r="U226" s="811"/>
      <c r="V226" s="811"/>
      <c r="W226" s="811"/>
      <c r="X226" s="811"/>
      <c r="Y226" s="811"/>
      <c r="Z226" s="811"/>
    </row>
    <row r="227" ht="11.25" customHeight="1">
      <c r="A227" s="100" t="s">
        <v>82</v>
      </c>
      <c r="B227" s="81" t="s">
        <v>52</v>
      </c>
      <c r="C227" s="100" t="s">
        <v>6683</v>
      </c>
      <c r="D227" s="164">
        <v>20.0</v>
      </c>
      <c r="E227" s="365">
        <v>20.0</v>
      </c>
      <c r="F227" s="100" t="s">
        <v>82</v>
      </c>
      <c r="G227" s="811"/>
      <c r="H227" s="811"/>
      <c r="I227" s="811"/>
      <c r="J227" s="811"/>
      <c r="K227" s="811"/>
      <c r="L227" s="811"/>
      <c r="M227" s="811"/>
      <c r="N227" s="811"/>
      <c r="O227" s="811"/>
      <c r="P227" s="811"/>
      <c r="Q227" s="811"/>
      <c r="R227" s="811"/>
      <c r="S227" s="811"/>
      <c r="T227" s="811"/>
      <c r="U227" s="811"/>
      <c r="V227" s="811"/>
      <c r="W227" s="811"/>
      <c r="X227" s="811"/>
      <c r="Y227" s="811"/>
      <c r="Z227" s="811"/>
    </row>
    <row r="228" ht="11.25" customHeight="1">
      <c r="A228" s="100" t="s">
        <v>82</v>
      </c>
      <c r="B228" s="81"/>
      <c r="C228" s="100" t="s">
        <v>6684</v>
      </c>
      <c r="D228" s="164">
        <v>30.0</v>
      </c>
      <c r="E228" s="365">
        <v>30.0</v>
      </c>
      <c r="F228" s="100" t="s">
        <v>82</v>
      </c>
      <c r="G228" s="811"/>
      <c r="H228" s="811"/>
      <c r="I228" s="811"/>
      <c r="J228" s="811"/>
      <c r="K228" s="811"/>
      <c r="L228" s="811"/>
      <c r="M228" s="811"/>
      <c r="N228" s="811"/>
      <c r="O228" s="811"/>
      <c r="P228" s="811"/>
      <c r="Q228" s="811"/>
      <c r="R228" s="811"/>
      <c r="S228" s="811"/>
      <c r="T228" s="811"/>
      <c r="U228" s="811"/>
      <c r="V228" s="811"/>
      <c r="W228" s="811"/>
      <c r="X228" s="811"/>
      <c r="Y228" s="811"/>
      <c r="Z228" s="811"/>
    </row>
    <row r="229" ht="11.25" customHeight="1">
      <c r="A229" s="100" t="s">
        <v>82</v>
      </c>
      <c r="B229" s="81"/>
      <c r="C229" s="100" t="s">
        <v>6685</v>
      </c>
      <c r="D229" s="164">
        <v>30.0</v>
      </c>
      <c r="E229" s="365">
        <v>30.0</v>
      </c>
      <c r="F229" s="100" t="s">
        <v>82</v>
      </c>
      <c r="G229" s="811"/>
      <c r="H229" s="811"/>
      <c r="I229" s="811"/>
      <c r="J229" s="811"/>
      <c r="K229" s="811"/>
      <c r="L229" s="811"/>
      <c r="M229" s="811"/>
      <c r="N229" s="811"/>
      <c r="O229" s="811"/>
      <c r="P229" s="811"/>
      <c r="Q229" s="811"/>
      <c r="R229" s="811"/>
      <c r="S229" s="811"/>
      <c r="T229" s="811"/>
      <c r="U229" s="811"/>
      <c r="V229" s="811"/>
      <c r="W229" s="811"/>
      <c r="X229" s="811"/>
      <c r="Y229" s="811"/>
      <c r="Z229" s="811"/>
    </row>
    <row r="230" ht="11.25" customHeight="1">
      <c r="A230" s="100" t="s">
        <v>4998</v>
      </c>
      <c r="B230" s="81" t="s">
        <v>52</v>
      </c>
      <c r="C230" s="100" t="s">
        <v>6686</v>
      </c>
      <c r="D230" s="164">
        <v>20.0</v>
      </c>
      <c r="E230" s="365">
        <v>20.0</v>
      </c>
      <c r="F230" s="100" t="s">
        <v>4998</v>
      </c>
      <c r="G230" s="811"/>
      <c r="H230" s="811"/>
      <c r="I230" s="811"/>
      <c r="J230" s="811"/>
      <c r="K230" s="811"/>
      <c r="L230" s="811"/>
      <c r="M230" s="811"/>
      <c r="N230" s="811"/>
      <c r="O230" s="811"/>
      <c r="P230" s="811"/>
      <c r="Q230" s="811"/>
      <c r="R230" s="811"/>
      <c r="S230" s="811"/>
      <c r="T230" s="811"/>
      <c r="U230" s="811"/>
      <c r="V230" s="811"/>
      <c r="W230" s="811"/>
      <c r="X230" s="811"/>
      <c r="Y230" s="811"/>
      <c r="Z230" s="811"/>
    </row>
    <row r="231" ht="11.25" customHeight="1">
      <c r="A231" s="100" t="s">
        <v>5025</v>
      </c>
      <c r="B231" s="81" t="s">
        <v>89</v>
      </c>
      <c r="C231" s="100" t="s">
        <v>6687</v>
      </c>
      <c r="D231" s="164">
        <v>20.0</v>
      </c>
      <c r="E231" s="365">
        <v>20.0</v>
      </c>
      <c r="F231" s="100" t="s">
        <v>5025</v>
      </c>
      <c r="G231" s="811"/>
      <c r="H231" s="811"/>
      <c r="I231" s="811"/>
      <c r="J231" s="811"/>
      <c r="K231" s="811"/>
      <c r="L231" s="811"/>
      <c r="M231" s="811"/>
      <c r="N231" s="811"/>
      <c r="O231" s="811"/>
      <c r="P231" s="811"/>
      <c r="Q231" s="811"/>
      <c r="R231" s="811"/>
      <c r="S231" s="811"/>
      <c r="T231" s="811"/>
      <c r="U231" s="811"/>
      <c r="V231" s="811"/>
      <c r="W231" s="811"/>
      <c r="X231" s="811"/>
      <c r="Y231" s="811"/>
      <c r="Z231" s="811"/>
    </row>
    <row r="232" ht="11.25" customHeight="1">
      <c r="A232" s="100" t="s">
        <v>5025</v>
      </c>
      <c r="B232" s="81" t="s">
        <v>89</v>
      </c>
      <c r="C232" s="100" t="s">
        <v>6688</v>
      </c>
      <c r="D232" s="164">
        <v>20.0</v>
      </c>
      <c r="E232" s="365">
        <v>20.0</v>
      </c>
      <c r="F232" s="100" t="s">
        <v>5025</v>
      </c>
      <c r="G232" s="811"/>
      <c r="H232" s="811"/>
      <c r="I232" s="811"/>
      <c r="J232" s="811"/>
      <c r="K232" s="811"/>
      <c r="L232" s="811"/>
      <c r="M232" s="811"/>
      <c r="N232" s="811"/>
      <c r="O232" s="811"/>
      <c r="P232" s="811"/>
      <c r="Q232" s="811"/>
      <c r="R232" s="811"/>
      <c r="S232" s="811"/>
      <c r="T232" s="811"/>
      <c r="U232" s="811"/>
      <c r="V232" s="811"/>
      <c r="W232" s="811"/>
      <c r="X232" s="811"/>
      <c r="Y232" s="811"/>
      <c r="Z232" s="811"/>
    </row>
    <row r="233" ht="11.25" customHeight="1">
      <c r="A233" s="100" t="s">
        <v>5025</v>
      </c>
      <c r="B233" s="81" t="s">
        <v>89</v>
      </c>
      <c r="C233" s="100" t="s">
        <v>6689</v>
      </c>
      <c r="D233" s="164">
        <v>20.0</v>
      </c>
      <c r="E233" s="365">
        <v>20.0</v>
      </c>
      <c r="F233" s="100" t="s">
        <v>5025</v>
      </c>
      <c r="G233" s="811"/>
      <c r="H233" s="811"/>
      <c r="I233" s="811"/>
      <c r="J233" s="811"/>
      <c r="K233" s="811"/>
      <c r="L233" s="811"/>
      <c r="M233" s="811"/>
      <c r="N233" s="811"/>
      <c r="O233" s="811"/>
      <c r="P233" s="811"/>
      <c r="Q233" s="811"/>
      <c r="R233" s="811"/>
      <c r="S233" s="811"/>
      <c r="T233" s="811"/>
      <c r="U233" s="811"/>
      <c r="V233" s="811"/>
      <c r="W233" s="811"/>
      <c r="X233" s="811"/>
      <c r="Y233" s="811"/>
      <c r="Z233" s="811"/>
    </row>
    <row r="234" ht="11.25" customHeight="1">
      <c r="A234" s="100" t="s">
        <v>5025</v>
      </c>
      <c r="B234" s="81" t="s">
        <v>89</v>
      </c>
      <c r="C234" s="100" t="s">
        <v>6690</v>
      </c>
      <c r="D234" s="164">
        <v>20.0</v>
      </c>
      <c r="E234" s="365">
        <v>20.0</v>
      </c>
      <c r="F234" s="100" t="s">
        <v>5025</v>
      </c>
      <c r="G234" s="811"/>
      <c r="H234" s="811"/>
      <c r="I234" s="811"/>
      <c r="J234" s="811"/>
      <c r="K234" s="811"/>
      <c r="L234" s="811"/>
      <c r="M234" s="811"/>
      <c r="N234" s="811"/>
      <c r="O234" s="811"/>
      <c r="P234" s="811"/>
      <c r="Q234" s="811"/>
      <c r="R234" s="811"/>
      <c r="S234" s="811"/>
      <c r="T234" s="811"/>
      <c r="U234" s="811"/>
      <c r="V234" s="811"/>
      <c r="W234" s="811"/>
      <c r="X234" s="811"/>
      <c r="Y234" s="811"/>
      <c r="Z234" s="811"/>
    </row>
    <row r="235" ht="11.25" customHeight="1">
      <c r="A235" s="100" t="s">
        <v>5025</v>
      </c>
      <c r="B235" s="81" t="s">
        <v>89</v>
      </c>
      <c r="C235" s="100" t="s">
        <v>6691</v>
      </c>
      <c r="D235" s="164">
        <v>20.0</v>
      </c>
      <c r="E235" s="365">
        <v>20.0</v>
      </c>
      <c r="F235" s="100" t="s">
        <v>5025</v>
      </c>
      <c r="G235" s="811"/>
      <c r="H235" s="811"/>
      <c r="I235" s="811"/>
      <c r="J235" s="811"/>
      <c r="K235" s="811"/>
      <c r="L235" s="811"/>
      <c r="M235" s="811"/>
      <c r="N235" s="811"/>
      <c r="O235" s="811"/>
      <c r="P235" s="811"/>
      <c r="Q235" s="811"/>
      <c r="R235" s="811"/>
      <c r="S235" s="811"/>
      <c r="T235" s="811"/>
      <c r="U235" s="811"/>
      <c r="V235" s="811"/>
      <c r="W235" s="811"/>
      <c r="X235" s="811"/>
      <c r="Y235" s="811"/>
      <c r="Z235" s="811"/>
    </row>
    <row r="236" ht="11.25" customHeight="1">
      <c r="A236" s="147" t="s">
        <v>91</v>
      </c>
      <c r="B236" s="101" t="s">
        <v>89</v>
      </c>
      <c r="C236" s="100" t="s">
        <v>6692</v>
      </c>
      <c r="D236" s="164">
        <v>20.0</v>
      </c>
      <c r="E236" s="365">
        <v>20.0</v>
      </c>
      <c r="F236" s="147" t="s">
        <v>91</v>
      </c>
      <c r="G236" s="811"/>
      <c r="H236" s="811"/>
      <c r="I236" s="811"/>
      <c r="J236" s="811"/>
      <c r="K236" s="811"/>
      <c r="L236" s="811"/>
      <c r="M236" s="811"/>
      <c r="N236" s="811"/>
      <c r="O236" s="811"/>
      <c r="P236" s="811"/>
      <c r="Q236" s="811"/>
      <c r="R236" s="811"/>
      <c r="S236" s="811"/>
      <c r="T236" s="811"/>
      <c r="U236" s="811"/>
      <c r="V236" s="811"/>
      <c r="W236" s="811"/>
      <c r="X236" s="811"/>
      <c r="Y236" s="811"/>
      <c r="Z236" s="811"/>
    </row>
    <row r="237" ht="11.25" customHeight="1">
      <c r="A237" s="147" t="s">
        <v>91</v>
      </c>
      <c r="B237" s="101" t="s">
        <v>89</v>
      </c>
      <c r="C237" s="100" t="s">
        <v>6693</v>
      </c>
      <c r="D237" s="164">
        <v>20.0</v>
      </c>
      <c r="E237" s="365">
        <v>20.0</v>
      </c>
      <c r="F237" s="147" t="s">
        <v>91</v>
      </c>
      <c r="G237" s="811"/>
      <c r="H237" s="811"/>
      <c r="I237" s="811"/>
      <c r="J237" s="811"/>
      <c r="K237" s="811"/>
      <c r="L237" s="811"/>
      <c r="M237" s="811"/>
      <c r="N237" s="811"/>
      <c r="O237" s="811"/>
      <c r="P237" s="811"/>
      <c r="Q237" s="811"/>
      <c r="R237" s="811"/>
      <c r="S237" s="811"/>
      <c r="T237" s="811"/>
      <c r="U237" s="811"/>
      <c r="V237" s="811"/>
      <c r="W237" s="811"/>
      <c r="X237" s="811"/>
      <c r="Y237" s="811"/>
      <c r="Z237" s="811"/>
    </row>
    <row r="238" ht="11.25" customHeight="1">
      <c r="A238" s="147" t="s">
        <v>91</v>
      </c>
      <c r="B238" s="101" t="s">
        <v>89</v>
      </c>
      <c r="C238" s="100" t="s">
        <v>6694</v>
      </c>
      <c r="D238" s="164">
        <v>20.0</v>
      </c>
      <c r="E238" s="365">
        <v>20.0</v>
      </c>
      <c r="F238" s="147" t="s">
        <v>91</v>
      </c>
      <c r="G238" s="811"/>
      <c r="H238" s="811"/>
      <c r="I238" s="811"/>
      <c r="J238" s="811"/>
      <c r="K238" s="811"/>
      <c r="L238" s="811"/>
      <c r="M238" s="811"/>
      <c r="N238" s="811"/>
      <c r="O238" s="811"/>
      <c r="P238" s="811"/>
      <c r="Q238" s="811"/>
      <c r="R238" s="811"/>
      <c r="S238" s="811"/>
      <c r="T238" s="811"/>
      <c r="U238" s="811"/>
      <c r="V238" s="811"/>
      <c r="W238" s="811"/>
      <c r="X238" s="811"/>
      <c r="Y238" s="811"/>
      <c r="Z238" s="811"/>
    </row>
    <row r="239" ht="11.25" customHeight="1">
      <c r="A239" s="147" t="s">
        <v>91</v>
      </c>
      <c r="B239" s="101" t="s">
        <v>89</v>
      </c>
      <c r="C239" s="100" t="s">
        <v>6695</v>
      </c>
      <c r="D239" s="164">
        <v>20.0</v>
      </c>
      <c r="E239" s="365">
        <v>20.0</v>
      </c>
      <c r="F239" s="147" t="s">
        <v>91</v>
      </c>
      <c r="G239" s="811"/>
      <c r="H239" s="811"/>
      <c r="I239" s="811"/>
      <c r="J239" s="811"/>
      <c r="K239" s="811"/>
      <c r="L239" s="811"/>
      <c r="M239" s="811"/>
      <c r="N239" s="811"/>
      <c r="O239" s="811"/>
      <c r="P239" s="811"/>
      <c r="Q239" s="811"/>
      <c r="R239" s="811"/>
      <c r="S239" s="811"/>
      <c r="T239" s="811"/>
      <c r="U239" s="811"/>
      <c r="V239" s="811"/>
      <c r="W239" s="811"/>
      <c r="X239" s="811"/>
      <c r="Y239" s="811"/>
      <c r="Z239" s="811"/>
    </row>
    <row r="240" ht="11.25" customHeight="1">
      <c r="A240" s="147" t="s">
        <v>91</v>
      </c>
      <c r="B240" s="101" t="s">
        <v>89</v>
      </c>
      <c r="C240" s="100" t="s">
        <v>6696</v>
      </c>
      <c r="D240" s="164">
        <v>20.0</v>
      </c>
      <c r="E240" s="365">
        <v>20.0</v>
      </c>
      <c r="F240" s="147" t="s">
        <v>91</v>
      </c>
      <c r="G240" s="811"/>
      <c r="H240" s="811"/>
      <c r="I240" s="811"/>
      <c r="J240" s="811"/>
      <c r="K240" s="811"/>
      <c r="L240" s="811"/>
      <c r="M240" s="811"/>
      <c r="N240" s="811"/>
      <c r="O240" s="811"/>
      <c r="P240" s="811"/>
      <c r="Q240" s="811"/>
      <c r="R240" s="811"/>
      <c r="S240" s="811"/>
      <c r="T240" s="811"/>
      <c r="U240" s="811"/>
      <c r="V240" s="811"/>
      <c r="W240" s="811"/>
      <c r="X240" s="811"/>
      <c r="Y240" s="811"/>
      <c r="Z240" s="811"/>
    </row>
    <row r="241" ht="11.25" customHeight="1">
      <c r="A241" s="147" t="s">
        <v>91</v>
      </c>
      <c r="B241" s="101" t="s">
        <v>89</v>
      </c>
      <c r="C241" s="100" t="s">
        <v>6697</v>
      </c>
      <c r="D241" s="164">
        <v>20.0</v>
      </c>
      <c r="E241" s="365">
        <v>20.0</v>
      </c>
      <c r="F241" s="147" t="s">
        <v>91</v>
      </c>
      <c r="G241" s="811"/>
      <c r="H241" s="811"/>
      <c r="I241" s="811"/>
      <c r="J241" s="811"/>
      <c r="K241" s="811"/>
      <c r="L241" s="811"/>
      <c r="M241" s="811"/>
      <c r="N241" s="811"/>
      <c r="O241" s="811"/>
      <c r="P241" s="811"/>
      <c r="Q241" s="811"/>
      <c r="R241" s="811"/>
      <c r="S241" s="811"/>
      <c r="T241" s="811"/>
      <c r="U241" s="811"/>
      <c r="V241" s="811"/>
      <c r="W241" s="811"/>
      <c r="X241" s="811"/>
      <c r="Y241" s="811"/>
      <c r="Z241" s="811"/>
    </row>
    <row r="242" ht="11.25" customHeight="1">
      <c r="A242" s="147" t="s">
        <v>91</v>
      </c>
      <c r="B242" s="101" t="s">
        <v>89</v>
      </c>
      <c r="C242" s="100" t="s">
        <v>6698</v>
      </c>
      <c r="D242" s="164">
        <v>20.0</v>
      </c>
      <c r="E242" s="365">
        <v>20.0</v>
      </c>
      <c r="F242" s="147" t="s">
        <v>91</v>
      </c>
      <c r="G242" s="811"/>
      <c r="H242" s="811"/>
      <c r="I242" s="811"/>
      <c r="J242" s="811"/>
      <c r="K242" s="811"/>
      <c r="L242" s="811"/>
      <c r="M242" s="811"/>
      <c r="N242" s="811"/>
      <c r="O242" s="811"/>
      <c r="P242" s="811"/>
      <c r="Q242" s="811"/>
      <c r="R242" s="811"/>
      <c r="S242" s="811"/>
      <c r="T242" s="811"/>
      <c r="U242" s="811"/>
      <c r="V242" s="811"/>
      <c r="W242" s="811"/>
      <c r="X242" s="811"/>
      <c r="Y242" s="811"/>
      <c r="Z242" s="811"/>
    </row>
    <row r="243" ht="11.25" customHeight="1">
      <c r="A243" s="147" t="s">
        <v>91</v>
      </c>
      <c r="B243" s="101" t="s">
        <v>89</v>
      </c>
      <c r="C243" s="100" t="s">
        <v>6699</v>
      </c>
      <c r="D243" s="164">
        <v>20.0</v>
      </c>
      <c r="E243" s="365">
        <v>20.0</v>
      </c>
      <c r="F243" s="147" t="s">
        <v>91</v>
      </c>
      <c r="G243" s="811"/>
      <c r="H243" s="811"/>
      <c r="I243" s="811"/>
      <c r="J243" s="811"/>
      <c r="K243" s="811"/>
      <c r="L243" s="811"/>
      <c r="M243" s="811"/>
      <c r="N243" s="811"/>
      <c r="O243" s="811"/>
      <c r="P243" s="811"/>
      <c r="Q243" s="811"/>
      <c r="R243" s="811"/>
      <c r="S243" s="811"/>
      <c r="T243" s="811"/>
      <c r="U243" s="811"/>
      <c r="V243" s="811"/>
      <c r="W243" s="811"/>
      <c r="X243" s="811"/>
      <c r="Y243" s="811"/>
      <c r="Z243" s="811"/>
    </row>
    <row r="244" ht="11.25" customHeight="1">
      <c r="A244" s="147" t="s">
        <v>91</v>
      </c>
      <c r="B244" s="101" t="s">
        <v>89</v>
      </c>
      <c r="C244" s="100" t="s">
        <v>6700</v>
      </c>
      <c r="D244" s="164">
        <v>20.0</v>
      </c>
      <c r="E244" s="365">
        <v>20.0</v>
      </c>
      <c r="F244" s="147" t="s">
        <v>91</v>
      </c>
      <c r="G244" s="811"/>
      <c r="H244" s="811"/>
      <c r="I244" s="811"/>
      <c r="J244" s="811"/>
      <c r="K244" s="811"/>
      <c r="L244" s="811"/>
      <c r="M244" s="811"/>
      <c r="N244" s="811"/>
      <c r="O244" s="811"/>
      <c r="P244" s="811"/>
      <c r="Q244" s="811"/>
      <c r="R244" s="811"/>
      <c r="S244" s="811"/>
      <c r="T244" s="811"/>
      <c r="U244" s="811"/>
      <c r="V244" s="811"/>
      <c r="W244" s="811"/>
      <c r="X244" s="811"/>
      <c r="Y244" s="811"/>
      <c r="Z244" s="811"/>
    </row>
    <row r="245" ht="11.25" customHeight="1">
      <c r="A245" s="147" t="s">
        <v>91</v>
      </c>
      <c r="B245" s="101" t="s">
        <v>89</v>
      </c>
      <c r="C245" s="100" t="s">
        <v>6701</v>
      </c>
      <c r="D245" s="164">
        <v>30.0</v>
      </c>
      <c r="E245" s="365">
        <v>30.0</v>
      </c>
      <c r="F245" s="147" t="s">
        <v>91</v>
      </c>
      <c r="G245" s="811"/>
      <c r="H245" s="811"/>
      <c r="I245" s="811"/>
      <c r="J245" s="811"/>
      <c r="K245" s="811"/>
      <c r="L245" s="811"/>
      <c r="M245" s="811"/>
      <c r="N245" s="811"/>
      <c r="O245" s="811"/>
      <c r="P245" s="811"/>
      <c r="Q245" s="811"/>
      <c r="R245" s="811"/>
      <c r="S245" s="811"/>
      <c r="T245" s="811"/>
      <c r="U245" s="811"/>
      <c r="V245" s="811"/>
      <c r="W245" s="811"/>
      <c r="X245" s="811"/>
      <c r="Y245" s="811"/>
      <c r="Z245" s="811"/>
    </row>
    <row r="246" ht="11.25" customHeight="1">
      <c r="A246" s="100" t="s">
        <v>3996</v>
      </c>
      <c r="B246" s="81" t="s">
        <v>89</v>
      </c>
      <c r="C246" s="100" t="s">
        <v>6702</v>
      </c>
      <c r="D246" s="164">
        <v>30.0</v>
      </c>
      <c r="E246" s="164">
        <v>30.0</v>
      </c>
      <c r="F246" s="100" t="s">
        <v>3996</v>
      </c>
      <c r="G246" s="811"/>
      <c r="H246" s="811"/>
      <c r="I246" s="811"/>
      <c r="J246" s="811"/>
      <c r="K246" s="811"/>
      <c r="L246" s="811"/>
      <c r="M246" s="811"/>
      <c r="N246" s="811"/>
      <c r="O246" s="811"/>
      <c r="P246" s="811"/>
      <c r="Q246" s="811"/>
      <c r="R246" s="811"/>
      <c r="S246" s="811"/>
      <c r="T246" s="811"/>
      <c r="U246" s="811"/>
      <c r="V246" s="811"/>
      <c r="W246" s="811"/>
      <c r="X246" s="811"/>
      <c r="Y246" s="811"/>
      <c r="Z246" s="811"/>
    </row>
    <row r="247" ht="11.25" customHeight="1">
      <c r="A247" s="100" t="s">
        <v>3996</v>
      </c>
      <c r="B247" s="81" t="s">
        <v>89</v>
      </c>
      <c r="C247" s="100" t="s">
        <v>6703</v>
      </c>
      <c r="D247" s="164">
        <v>30.0</v>
      </c>
      <c r="E247" s="164">
        <v>30.0</v>
      </c>
      <c r="F247" s="100" t="s">
        <v>3996</v>
      </c>
      <c r="G247" s="811"/>
      <c r="H247" s="811"/>
      <c r="I247" s="811"/>
      <c r="J247" s="811"/>
      <c r="K247" s="811"/>
      <c r="L247" s="811"/>
      <c r="M247" s="811"/>
      <c r="N247" s="811"/>
      <c r="O247" s="811"/>
      <c r="P247" s="811"/>
      <c r="Q247" s="811"/>
      <c r="R247" s="811"/>
      <c r="S247" s="811"/>
      <c r="T247" s="811"/>
      <c r="U247" s="811"/>
      <c r="V247" s="811"/>
      <c r="W247" s="811"/>
      <c r="X247" s="811"/>
      <c r="Y247" s="811"/>
      <c r="Z247" s="811"/>
    </row>
    <row r="248" ht="11.25" customHeight="1">
      <c r="A248" s="100" t="s">
        <v>3996</v>
      </c>
      <c r="B248" s="81" t="s">
        <v>89</v>
      </c>
      <c r="C248" s="100" t="s">
        <v>6704</v>
      </c>
      <c r="D248" s="164">
        <v>30.0</v>
      </c>
      <c r="E248" s="164">
        <v>30.0</v>
      </c>
      <c r="F248" s="100" t="s">
        <v>3996</v>
      </c>
      <c r="G248" s="811"/>
      <c r="H248" s="811"/>
      <c r="I248" s="811"/>
      <c r="J248" s="811"/>
      <c r="K248" s="811"/>
      <c r="L248" s="811"/>
      <c r="M248" s="811"/>
      <c r="N248" s="811"/>
      <c r="O248" s="811"/>
      <c r="P248" s="811"/>
      <c r="Q248" s="811"/>
      <c r="R248" s="811"/>
      <c r="S248" s="811"/>
      <c r="T248" s="811"/>
      <c r="U248" s="811"/>
      <c r="V248" s="811"/>
      <c r="W248" s="811"/>
      <c r="X248" s="811"/>
      <c r="Y248" s="811"/>
      <c r="Z248" s="811"/>
    </row>
    <row r="249" ht="11.25" customHeight="1">
      <c r="A249" s="100" t="s">
        <v>3996</v>
      </c>
      <c r="B249" s="81" t="s">
        <v>89</v>
      </c>
      <c r="C249" s="100" t="s">
        <v>6705</v>
      </c>
      <c r="D249" s="164">
        <v>30.0</v>
      </c>
      <c r="E249" s="164">
        <v>30.0</v>
      </c>
      <c r="F249" s="100" t="s">
        <v>3996</v>
      </c>
      <c r="G249" s="811"/>
      <c r="H249" s="811"/>
      <c r="I249" s="811"/>
      <c r="J249" s="811"/>
      <c r="K249" s="811"/>
      <c r="L249" s="811"/>
      <c r="M249" s="811"/>
      <c r="N249" s="811"/>
      <c r="O249" s="811"/>
      <c r="P249" s="811"/>
      <c r="Q249" s="811"/>
      <c r="R249" s="811"/>
      <c r="S249" s="811"/>
      <c r="T249" s="811"/>
      <c r="U249" s="811"/>
      <c r="V249" s="811"/>
      <c r="W249" s="811"/>
      <c r="X249" s="811"/>
      <c r="Y249" s="811"/>
      <c r="Z249" s="811"/>
    </row>
    <row r="250" ht="11.25" customHeight="1">
      <c r="A250" s="100" t="s">
        <v>3996</v>
      </c>
      <c r="B250" s="81" t="s">
        <v>89</v>
      </c>
      <c r="C250" s="100" t="s">
        <v>6706</v>
      </c>
      <c r="D250" s="164">
        <v>30.0</v>
      </c>
      <c r="E250" s="164">
        <v>30.0</v>
      </c>
      <c r="F250" s="100" t="s">
        <v>3996</v>
      </c>
      <c r="G250" s="811"/>
      <c r="H250" s="811"/>
      <c r="I250" s="811"/>
      <c r="J250" s="811"/>
      <c r="K250" s="811"/>
      <c r="L250" s="811"/>
      <c r="M250" s="811"/>
      <c r="N250" s="811"/>
      <c r="O250" s="811"/>
      <c r="P250" s="811"/>
      <c r="Q250" s="811"/>
      <c r="R250" s="811"/>
      <c r="S250" s="811"/>
      <c r="T250" s="811"/>
      <c r="U250" s="811"/>
      <c r="V250" s="811"/>
      <c r="W250" s="811"/>
      <c r="X250" s="811"/>
      <c r="Y250" s="811"/>
      <c r="Z250" s="811"/>
    </row>
    <row r="251" ht="11.25" customHeight="1">
      <c r="A251" s="100" t="s">
        <v>3996</v>
      </c>
      <c r="B251" s="81" t="s">
        <v>89</v>
      </c>
      <c r="C251" s="100" t="s">
        <v>6707</v>
      </c>
      <c r="D251" s="164">
        <v>30.0</v>
      </c>
      <c r="E251" s="164">
        <v>30.0</v>
      </c>
      <c r="F251" s="100" t="s">
        <v>3996</v>
      </c>
      <c r="G251" s="811"/>
      <c r="H251" s="811"/>
      <c r="I251" s="811"/>
      <c r="J251" s="811"/>
      <c r="K251" s="811"/>
      <c r="L251" s="811"/>
      <c r="M251" s="811"/>
      <c r="N251" s="811"/>
      <c r="O251" s="811"/>
      <c r="P251" s="811"/>
      <c r="Q251" s="811"/>
      <c r="R251" s="811"/>
      <c r="S251" s="811"/>
      <c r="T251" s="811"/>
      <c r="U251" s="811"/>
      <c r="V251" s="811"/>
      <c r="W251" s="811"/>
      <c r="X251" s="811"/>
      <c r="Y251" s="811"/>
      <c r="Z251" s="811"/>
    </row>
    <row r="252" ht="11.25" customHeight="1">
      <c r="A252" s="100" t="s">
        <v>3996</v>
      </c>
      <c r="B252" s="81" t="s">
        <v>89</v>
      </c>
      <c r="C252" s="100" t="s">
        <v>6708</v>
      </c>
      <c r="D252" s="164">
        <v>20.0</v>
      </c>
      <c r="E252" s="164">
        <v>20.0</v>
      </c>
      <c r="F252" s="100" t="s">
        <v>3996</v>
      </c>
      <c r="G252" s="811"/>
      <c r="H252" s="811"/>
      <c r="I252" s="811"/>
      <c r="J252" s="811"/>
      <c r="K252" s="811"/>
      <c r="L252" s="811"/>
      <c r="M252" s="811"/>
      <c r="N252" s="811"/>
      <c r="O252" s="811"/>
      <c r="P252" s="811"/>
      <c r="Q252" s="811"/>
      <c r="R252" s="811"/>
      <c r="S252" s="811"/>
      <c r="T252" s="811"/>
      <c r="U252" s="811"/>
      <c r="V252" s="811"/>
      <c r="W252" s="811"/>
      <c r="X252" s="811"/>
      <c r="Y252" s="811"/>
      <c r="Z252" s="811"/>
    </row>
    <row r="253" ht="11.25" customHeight="1">
      <c r="A253" s="100" t="s">
        <v>3996</v>
      </c>
      <c r="B253" s="81" t="s">
        <v>89</v>
      </c>
      <c r="C253" s="100" t="s">
        <v>6709</v>
      </c>
      <c r="D253" s="164">
        <v>20.0</v>
      </c>
      <c r="E253" s="164">
        <v>20.0</v>
      </c>
      <c r="F253" s="100" t="s">
        <v>3996</v>
      </c>
      <c r="G253" s="811"/>
      <c r="H253" s="811"/>
      <c r="I253" s="811"/>
      <c r="J253" s="811"/>
      <c r="K253" s="811"/>
      <c r="L253" s="811"/>
      <c r="M253" s="811"/>
      <c r="N253" s="811"/>
      <c r="O253" s="811"/>
      <c r="P253" s="811"/>
      <c r="Q253" s="811"/>
      <c r="R253" s="811"/>
      <c r="S253" s="811"/>
      <c r="T253" s="811"/>
      <c r="U253" s="811"/>
      <c r="V253" s="811"/>
      <c r="W253" s="811"/>
      <c r="X253" s="811"/>
      <c r="Y253" s="811"/>
      <c r="Z253" s="811"/>
    </row>
    <row r="254" ht="11.25" customHeight="1">
      <c r="A254" s="100" t="s">
        <v>3996</v>
      </c>
      <c r="B254" s="81" t="s">
        <v>89</v>
      </c>
      <c r="C254" s="100" t="s">
        <v>6710</v>
      </c>
      <c r="D254" s="164">
        <v>20.0</v>
      </c>
      <c r="E254" s="164">
        <v>20.0</v>
      </c>
      <c r="F254" s="100" t="s">
        <v>3996</v>
      </c>
      <c r="G254" s="811"/>
      <c r="H254" s="811"/>
      <c r="I254" s="811"/>
      <c r="J254" s="811"/>
      <c r="K254" s="811"/>
      <c r="L254" s="811"/>
      <c r="M254" s="811"/>
      <c r="N254" s="811"/>
      <c r="O254" s="811"/>
      <c r="P254" s="811"/>
      <c r="Q254" s="811"/>
      <c r="R254" s="811"/>
      <c r="S254" s="811"/>
      <c r="T254" s="811"/>
      <c r="U254" s="811"/>
      <c r="V254" s="811"/>
      <c r="W254" s="811"/>
      <c r="X254" s="811"/>
      <c r="Y254" s="811"/>
      <c r="Z254" s="811"/>
    </row>
    <row r="255" ht="11.25" customHeight="1">
      <c r="A255" s="100" t="s">
        <v>3996</v>
      </c>
      <c r="B255" s="81" t="s">
        <v>89</v>
      </c>
      <c r="C255" s="100" t="s">
        <v>6711</v>
      </c>
      <c r="D255" s="164">
        <v>20.0</v>
      </c>
      <c r="E255" s="164">
        <v>20.0</v>
      </c>
      <c r="F255" s="100" t="s">
        <v>3996</v>
      </c>
      <c r="G255" s="811"/>
      <c r="H255" s="811"/>
      <c r="I255" s="811"/>
      <c r="J255" s="811"/>
      <c r="K255" s="811"/>
      <c r="L255" s="811"/>
      <c r="M255" s="811"/>
      <c r="N255" s="811"/>
      <c r="O255" s="811"/>
      <c r="P255" s="811"/>
      <c r="Q255" s="811"/>
      <c r="R255" s="811"/>
      <c r="S255" s="811"/>
      <c r="T255" s="811"/>
      <c r="U255" s="811"/>
      <c r="V255" s="811"/>
      <c r="W255" s="811"/>
      <c r="X255" s="811"/>
      <c r="Y255" s="811"/>
      <c r="Z255" s="811"/>
    </row>
    <row r="256" ht="11.25" customHeight="1">
      <c r="A256" s="100" t="s">
        <v>5688</v>
      </c>
      <c r="B256" s="81" t="s">
        <v>89</v>
      </c>
      <c r="C256" s="100" t="s">
        <v>6712</v>
      </c>
      <c r="D256" s="164">
        <v>20.0</v>
      </c>
      <c r="E256" s="365">
        <v>20.0</v>
      </c>
      <c r="F256" s="100" t="s">
        <v>5688</v>
      </c>
      <c r="G256" s="811"/>
      <c r="H256" s="811"/>
      <c r="I256" s="811"/>
      <c r="J256" s="811"/>
      <c r="K256" s="811"/>
      <c r="L256" s="811"/>
      <c r="M256" s="811"/>
      <c r="N256" s="811"/>
      <c r="O256" s="811"/>
      <c r="P256" s="811"/>
      <c r="Q256" s="811"/>
      <c r="R256" s="811"/>
      <c r="S256" s="811"/>
      <c r="T256" s="811"/>
      <c r="U256" s="811"/>
      <c r="V256" s="811"/>
      <c r="W256" s="811"/>
      <c r="X256" s="811"/>
      <c r="Y256" s="811"/>
      <c r="Z256" s="811"/>
    </row>
    <row r="257" ht="11.25" customHeight="1">
      <c r="A257" s="100" t="s">
        <v>5688</v>
      </c>
      <c r="B257" s="81" t="s">
        <v>89</v>
      </c>
      <c r="C257" s="100" t="s">
        <v>6713</v>
      </c>
      <c r="D257" s="164">
        <v>20.0</v>
      </c>
      <c r="E257" s="365">
        <v>20.0</v>
      </c>
      <c r="F257" s="100" t="s">
        <v>5688</v>
      </c>
      <c r="G257" s="811"/>
      <c r="H257" s="811"/>
      <c r="I257" s="811"/>
      <c r="J257" s="811"/>
      <c r="K257" s="811"/>
      <c r="L257" s="811"/>
      <c r="M257" s="811"/>
      <c r="N257" s="811"/>
      <c r="O257" s="811"/>
      <c r="P257" s="811"/>
      <c r="Q257" s="811"/>
      <c r="R257" s="811"/>
      <c r="S257" s="811"/>
      <c r="T257" s="811"/>
      <c r="U257" s="811"/>
      <c r="V257" s="811"/>
      <c r="W257" s="811"/>
      <c r="X257" s="811"/>
      <c r="Y257" s="811"/>
      <c r="Z257" s="811"/>
    </row>
    <row r="258" ht="11.25" customHeight="1">
      <c r="A258" s="100" t="s">
        <v>95</v>
      </c>
      <c r="B258" s="81" t="s">
        <v>89</v>
      </c>
      <c r="C258" s="100" t="s">
        <v>6714</v>
      </c>
      <c r="D258" s="221">
        <v>20.0</v>
      </c>
      <c r="E258" s="221">
        <v>20.0</v>
      </c>
      <c r="F258" s="100" t="s">
        <v>95</v>
      </c>
      <c r="G258" s="811"/>
      <c r="H258" s="811"/>
      <c r="I258" s="811"/>
      <c r="J258" s="811"/>
      <c r="K258" s="811"/>
      <c r="L258" s="811"/>
      <c r="M258" s="811"/>
      <c r="N258" s="811"/>
      <c r="O258" s="811"/>
      <c r="P258" s="811"/>
      <c r="Q258" s="811"/>
      <c r="R258" s="811"/>
      <c r="S258" s="811"/>
      <c r="T258" s="811"/>
      <c r="U258" s="811"/>
      <c r="V258" s="811"/>
      <c r="W258" s="811"/>
      <c r="X258" s="811"/>
      <c r="Y258" s="811"/>
      <c r="Z258" s="811"/>
    </row>
    <row r="259" ht="11.25" customHeight="1">
      <c r="A259" s="100" t="s">
        <v>95</v>
      </c>
      <c r="B259" s="81" t="s">
        <v>89</v>
      </c>
      <c r="C259" s="100" t="s">
        <v>6715</v>
      </c>
      <c r="D259" s="221">
        <v>20.0</v>
      </c>
      <c r="E259" s="221">
        <v>20.0</v>
      </c>
      <c r="F259" s="100" t="s">
        <v>95</v>
      </c>
      <c r="G259" s="811"/>
      <c r="H259" s="811"/>
      <c r="I259" s="811"/>
      <c r="J259" s="811"/>
      <c r="K259" s="811"/>
      <c r="L259" s="811"/>
      <c r="M259" s="811"/>
      <c r="N259" s="811"/>
      <c r="O259" s="811"/>
      <c r="P259" s="811"/>
      <c r="Q259" s="811"/>
      <c r="R259" s="811"/>
      <c r="S259" s="811"/>
      <c r="T259" s="811"/>
      <c r="U259" s="811"/>
      <c r="V259" s="811"/>
      <c r="W259" s="811"/>
      <c r="X259" s="811"/>
      <c r="Y259" s="811"/>
      <c r="Z259" s="811"/>
    </row>
    <row r="260" ht="11.25" customHeight="1">
      <c r="A260" s="100" t="s">
        <v>95</v>
      </c>
      <c r="B260" s="81" t="s">
        <v>89</v>
      </c>
      <c r="C260" s="100" t="s">
        <v>6716</v>
      </c>
      <c r="D260" s="164">
        <v>30.0</v>
      </c>
      <c r="E260" s="365">
        <v>30.0</v>
      </c>
      <c r="F260" s="100" t="s">
        <v>95</v>
      </c>
      <c r="G260" s="811"/>
      <c r="H260" s="811"/>
      <c r="I260" s="811"/>
      <c r="J260" s="811"/>
      <c r="K260" s="811"/>
      <c r="L260" s="811"/>
      <c r="M260" s="811"/>
      <c r="N260" s="811"/>
      <c r="O260" s="811"/>
      <c r="P260" s="811"/>
      <c r="Q260" s="811"/>
      <c r="R260" s="811"/>
      <c r="S260" s="811"/>
      <c r="T260" s="811"/>
      <c r="U260" s="811"/>
      <c r="V260" s="811"/>
      <c r="W260" s="811"/>
      <c r="X260" s="811"/>
      <c r="Y260" s="811"/>
      <c r="Z260" s="811"/>
    </row>
    <row r="261" ht="11.25" customHeight="1">
      <c r="A261" s="100" t="s">
        <v>96</v>
      </c>
      <c r="B261" s="81" t="s">
        <v>89</v>
      </c>
      <c r="C261" s="100" t="s">
        <v>6717</v>
      </c>
      <c r="D261" s="164" t="s">
        <v>6718</v>
      </c>
      <c r="E261" s="365">
        <v>120.0</v>
      </c>
      <c r="F261" s="100" t="s">
        <v>96</v>
      </c>
      <c r="G261" s="811"/>
      <c r="H261" s="811"/>
      <c r="I261" s="811"/>
      <c r="J261" s="811"/>
      <c r="K261" s="811"/>
      <c r="L261" s="811"/>
      <c r="M261" s="811"/>
      <c r="N261" s="811"/>
      <c r="O261" s="811"/>
      <c r="P261" s="811"/>
      <c r="Q261" s="811"/>
      <c r="R261" s="811"/>
      <c r="S261" s="811"/>
      <c r="T261" s="811"/>
      <c r="U261" s="811"/>
      <c r="V261" s="811"/>
      <c r="W261" s="811"/>
      <c r="X261" s="811"/>
      <c r="Y261" s="811"/>
      <c r="Z261" s="811"/>
    </row>
    <row r="262" ht="11.25" customHeight="1">
      <c r="A262" s="100" t="s">
        <v>96</v>
      </c>
      <c r="B262" s="81" t="s">
        <v>89</v>
      </c>
      <c r="C262" s="100" t="s">
        <v>6719</v>
      </c>
      <c r="D262" s="164" t="s">
        <v>6720</v>
      </c>
      <c r="E262" s="365">
        <v>120.0</v>
      </c>
      <c r="F262" s="100" t="s">
        <v>96</v>
      </c>
      <c r="G262" s="811"/>
      <c r="H262" s="811"/>
      <c r="I262" s="811"/>
      <c r="J262" s="811"/>
      <c r="K262" s="811"/>
      <c r="L262" s="811"/>
      <c r="M262" s="811"/>
      <c r="N262" s="811"/>
      <c r="O262" s="811"/>
      <c r="P262" s="811"/>
      <c r="Q262" s="811"/>
      <c r="R262" s="811"/>
      <c r="S262" s="811"/>
      <c r="T262" s="811"/>
      <c r="U262" s="811"/>
      <c r="V262" s="811"/>
      <c r="W262" s="811"/>
      <c r="X262" s="811"/>
      <c r="Y262" s="811"/>
      <c r="Z262" s="811"/>
    </row>
    <row r="263" ht="11.25" customHeight="1">
      <c r="A263" s="190" t="s">
        <v>6014</v>
      </c>
      <c r="B263" s="323" t="s">
        <v>89</v>
      </c>
      <c r="C263" s="190" t="s">
        <v>6721</v>
      </c>
      <c r="D263" s="486">
        <v>20.0</v>
      </c>
      <c r="E263" s="535">
        <v>20.0</v>
      </c>
      <c r="F263" s="190" t="s">
        <v>6014</v>
      </c>
      <c r="G263" s="811"/>
      <c r="H263" s="811"/>
      <c r="I263" s="811"/>
      <c r="J263" s="811"/>
      <c r="K263" s="811"/>
      <c r="L263" s="811"/>
      <c r="M263" s="811"/>
      <c r="N263" s="811"/>
      <c r="O263" s="811"/>
      <c r="P263" s="811"/>
      <c r="Q263" s="811"/>
      <c r="R263" s="811"/>
      <c r="S263" s="811"/>
      <c r="T263" s="811"/>
      <c r="U263" s="811"/>
      <c r="V263" s="811"/>
      <c r="W263" s="811"/>
      <c r="X263" s="811"/>
      <c r="Y263" s="811"/>
      <c r="Z263" s="811"/>
    </row>
    <row r="264" ht="11.25" customHeight="1">
      <c r="A264" s="190" t="s">
        <v>6014</v>
      </c>
      <c r="B264" s="323" t="s">
        <v>89</v>
      </c>
      <c r="C264" s="165" t="s">
        <v>6722</v>
      </c>
      <c r="D264" s="486">
        <v>20.0</v>
      </c>
      <c r="E264" s="535">
        <v>20.0</v>
      </c>
      <c r="F264" s="190" t="s">
        <v>6014</v>
      </c>
      <c r="G264" s="811"/>
      <c r="H264" s="811"/>
      <c r="I264" s="811"/>
      <c r="J264" s="811"/>
      <c r="K264" s="811"/>
      <c r="L264" s="811"/>
      <c r="M264" s="811"/>
      <c r="N264" s="811"/>
      <c r="O264" s="811"/>
      <c r="P264" s="811"/>
      <c r="Q264" s="811"/>
      <c r="R264" s="811"/>
      <c r="S264" s="811"/>
      <c r="T264" s="811"/>
      <c r="U264" s="811"/>
      <c r="V264" s="811"/>
      <c r="W264" s="811"/>
      <c r="X264" s="811"/>
      <c r="Y264" s="811"/>
      <c r="Z264" s="811"/>
    </row>
    <row r="265" ht="11.25" customHeight="1">
      <c r="A265" s="190" t="s">
        <v>6014</v>
      </c>
      <c r="B265" s="323" t="s">
        <v>89</v>
      </c>
      <c r="C265" s="100" t="s">
        <v>6723</v>
      </c>
      <c r="D265" s="486">
        <v>20.0</v>
      </c>
      <c r="E265" s="535">
        <v>20.0</v>
      </c>
      <c r="F265" s="190" t="s">
        <v>6014</v>
      </c>
      <c r="G265" s="811"/>
      <c r="H265" s="811"/>
      <c r="I265" s="811"/>
      <c r="J265" s="811"/>
      <c r="K265" s="811"/>
      <c r="L265" s="811"/>
      <c r="M265" s="811"/>
      <c r="N265" s="811"/>
      <c r="O265" s="811"/>
      <c r="P265" s="811"/>
      <c r="Q265" s="811"/>
      <c r="R265" s="811"/>
      <c r="S265" s="811"/>
      <c r="T265" s="811"/>
      <c r="U265" s="811"/>
      <c r="V265" s="811"/>
      <c r="W265" s="811"/>
      <c r="X265" s="811"/>
      <c r="Y265" s="811"/>
      <c r="Z265" s="811"/>
    </row>
    <row r="266" ht="11.25" customHeight="1">
      <c r="A266" s="190" t="s">
        <v>6014</v>
      </c>
      <c r="B266" s="323" t="s">
        <v>89</v>
      </c>
      <c r="C266" s="100" t="s">
        <v>6724</v>
      </c>
      <c r="D266" s="486">
        <v>20.0</v>
      </c>
      <c r="E266" s="535">
        <v>20.0</v>
      </c>
      <c r="F266" s="190" t="s">
        <v>6014</v>
      </c>
      <c r="G266" s="811"/>
      <c r="H266" s="811"/>
      <c r="I266" s="811"/>
      <c r="J266" s="811"/>
      <c r="K266" s="811"/>
      <c r="L266" s="811"/>
      <c r="M266" s="811"/>
      <c r="N266" s="811"/>
      <c r="O266" s="811"/>
      <c r="P266" s="811"/>
      <c r="Q266" s="811"/>
      <c r="R266" s="811"/>
      <c r="S266" s="811"/>
      <c r="T266" s="811"/>
      <c r="U266" s="811"/>
      <c r="V266" s="811"/>
      <c r="W266" s="811"/>
      <c r="X266" s="811"/>
      <c r="Y266" s="811"/>
      <c r="Z266" s="811"/>
    </row>
    <row r="267" ht="11.25" customHeight="1">
      <c r="A267" s="190" t="s">
        <v>6014</v>
      </c>
      <c r="B267" s="323" t="s">
        <v>89</v>
      </c>
      <c r="C267" s="100" t="s">
        <v>6725</v>
      </c>
      <c r="D267" s="486">
        <v>20.0</v>
      </c>
      <c r="E267" s="535">
        <v>20.0</v>
      </c>
      <c r="F267" s="190" t="s">
        <v>6014</v>
      </c>
      <c r="G267" s="811"/>
      <c r="H267" s="811"/>
      <c r="I267" s="811"/>
      <c r="J267" s="811"/>
      <c r="K267" s="811"/>
      <c r="L267" s="811"/>
      <c r="M267" s="811"/>
      <c r="N267" s="811"/>
      <c r="O267" s="811"/>
      <c r="P267" s="811"/>
      <c r="Q267" s="811"/>
      <c r="R267" s="811"/>
      <c r="S267" s="811"/>
      <c r="T267" s="811"/>
      <c r="U267" s="811"/>
      <c r="V267" s="811"/>
      <c r="W267" s="811"/>
      <c r="X267" s="811"/>
      <c r="Y267" s="811"/>
      <c r="Z267" s="811"/>
    </row>
    <row r="268" ht="11.25" customHeight="1">
      <c r="A268" s="190" t="s">
        <v>6014</v>
      </c>
      <c r="B268" s="323" t="s">
        <v>89</v>
      </c>
      <c r="C268" s="100" t="s">
        <v>6726</v>
      </c>
      <c r="D268" s="486">
        <v>20.0</v>
      </c>
      <c r="E268" s="535">
        <v>20.0</v>
      </c>
      <c r="F268" s="190" t="s">
        <v>6014</v>
      </c>
      <c r="G268" s="811"/>
      <c r="H268" s="811"/>
      <c r="I268" s="811"/>
      <c r="J268" s="811"/>
      <c r="K268" s="811"/>
      <c r="L268" s="811"/>
      <c r="M268" s="811"/>
      <c r="N268" s="811"/>
      <c r="O268" s="811"/>
      <c r="P268" s="811"/>
      <c r="Q268" s="811"/>
      <c r="R268" s="811"/>
      <c r="S268" s="811"/>
      <c r="T268" s="811"/>
      <c r="U268" s="811"/>
      <c r="V268" s="811"/>
      <c r="W268" s="811"/>
      <c r="X268" s="811"/>
      <c r="Y268" s="811"/>
      <c r="Z268" s="811"/>
    </row>
    <row r="269" ht="11.25" customHeight="1">
      <c r="A269" s="190" t="s">
        <v>6014</v>
      </c>
      <c r="B269" s="323" t="s">
        <v>89</v>
      </c>
      <c r="C269" s="100" t="s">
        <v>6727</v>
      </c>
      <c r="D269" s="486">
        <v>20.0</v>
      </c>
      <c r="E269" s="535">
        <v>20.0</v>
      </c>
      <c r="F269" s="190" t="s">
        <v>6014</v>
      </c>
      <c r="G269" s="811"/>
      <c r="H269" s="811"/>
      <c r="I269" s="811"/>
      <c r="J269" s="811"/>
      <c r="K269" s="811"/>
      <c r="L269" s="811"/>
      <c r="M269" s="811"/>
      <c r="N269" s="811"/>
      <c r="O269" s="811"/>
      <c r="P269" s="811"/>
      <c r="Q269" s="811"/>
      <c r="R269" s="811"/>
      <c r="S269" s="811"/>
      <c r="T269" s="811"/>
      <c r="U269" s="811"/>
      <c r="V269" s="811"/>
      <c r="W269" s="811"/>
      <c r="X269" s="811"/>
      <c r="Y269" s="811"/>
      <c r="Z269" s="811"/>
    </row>
    <row r="270" ht="11.25" customHeight="1">
      <c r="A270" s="190" t="s">
        <v>6014</v>
      </c>
      <c r="B270" s="323" t="s">
        <v>89</v>
      </c>
      <c r="C270" s="100" t="s">
        <v>6728</v>
      </c>
      <c r="D270" s="486">
        <v>20.0</v>
      </c>
      <c r="E270" s="535">
        <v>20.0</v>
      </c>
      <c r="F270" s="190" t="s">
        <v>6014</v>
      </c>
      <c r="G270" s="811"/>
      <c r="H270" s="811"/>
      <c r="I270" s="811"/>
      <c r="J270" s="811"/>
      <c r="K270" s="811"/>
      <c r="L270" s="811"/>
      <c r="M270" s="811"/>
      <c r="N270" s="811"/>
      <c r="O270" s="811"/>
      <c r="P270" s="811"/>
      <c r="Q270" s="811"/>
      <c r="R270" s="811"/>
      <c r="S270" s="811"/>
      <c r="T270" s="811"/>
      <c r="U270" s="811"/>
      <c r="V270" s="811"/>
      <c r="W270" s="811"/>
      <c r="X270" s="811"/>
      <c r="Y270" s="811"/>
      <c r="Z270" s="811"/>
    </row>
    <row r="271" ht="11.25" customHeight="1">
      <c r="A271" s="190" t="s">
        <v>6014</v>
      </c>
      <c r="B271" s="323" t="s">
        <v>89</v>
      </c>
      <c r="C271" s="100" t="s">
        <v>6729</v>
      </c>
      <c r="D271" s="486">
        <v>20.0</v>
      </c>
      <c r="E271" s="535">
        <v>20.0</v>
      </c>
      <c r="F271" s="190" t="s">
        <v>6014</v>
      </c>
      <c r="G271" s="811"/>
      <c r="H271" s="811"/>
      <c r="I271" s="811"/>
      <c r="J271" s="811"/>
      <c r="K271" s="811"/>
      <c r="L271" s="811"/>
      <c r="M271" s="811"/>
      <c r="N271" s="811"/>
      <c r="O271" s="811"/>
      <c r="P271" s="811"/>
      <c r="Q271" s="811"/>
      <c r="R271" s="811"/>
      <c r="S271" s="811"/>
      <c r="T271" s="811"/>
      <c r="U271" s="811"/>
      <c r="V271" s="811"/>
      <c r="W271" s="811"/>
      <c r="X271" s="811"/>
      <c r="Y271" s="811"/>
      <c r="Z271" s="811"/>
    </row>
    <row r="272" ht="11.25" customHeight="1">
      <c r="A272" s="190" t="s">
        <v>6014</v>
      </c>
      <c r="B272" s="323" t="s">
        <v>89</v>
      </c>
      <c r="C272" s="100" t="s">
        <v>6730</v>
      </c>
      <c r="D272" s="486">
        <v>20.0</v>
      </c>
      <c r="E272" s="535">
        <v>20.0</v>
      </c>
      <c r="F272" s="190" t="s">
        <v>6014</v>
      </c>
      <c r="G272" s="811"/>
      <c r="H272" s="811"/>
      <c r="I272" s="811"/>
      <c r="J272" s="811"/>
      <c r="K272" s="811"/>
      <c r="L272" s="811"/>
      <c r="M272" s="811"/>
      <c r="N272" s="811"/>
      <c r="O272" s="811"/>
      <c r="P272" s="811"/>
      <c r="Q272" s="811"/>
      <c r="R272" s="811"/>
      <c r="S272" s="811"/>
      <c r="T272" s="811"/>
      <c r="U272" s="811"/>
      <c r="V272" s="811"/>
      <c r="W272" s="811"/>
      <c r="X272" s="811"/>
      <c r="Y272" s="811"/>
      <c r="Z272" s="811"/>
    </row>
    <row r="273" ht="11.25" customHeight="1">
      <c r="A273" s="165" t="s">
        <v>99</v>
      </c>
      <c r="B273" s="81" t="s">
        <v>89</v>
      </c>
      <c r="C273" s="100" t="s">
        <v>6731</v>
      </c>
      <c r="D273" s="164">
        <v>30.0</v>
      </c>
      <c r="E273" s="365">
        <v>30.0</v>
      </c>
      <c r="F273" s="165" t="s">
        <v>99</v>
      </c>
      <c r="G273" s="811"/>
      <c r="H273" s="811"/>
      <c r="I273" s="811"/>
      <c r="J273" s="811"/>
      <c r="K273" s="811"/>
      <c r="L273" s="811"/>
      <c r="M273" s="811"/>
      <c r="N273" s="811"/>
      <c r="O273" s="811"/>
      <c r="P273" s="811"/>
      <c r="Q273" s="811"/>
      <c r="R273" s="811"/>
      <c r="S273" s="811"/>
      <c r="T273" s="811"/>
      <c r="U273" s="811"/>
      <c r="V273" s="811"/>
      <c r="W273" s="811"/>
      <c r="X273" s="811"/>
      <c r="Y273" s="811"/>
      <c r="Z273" s="811"/>
    </row>
    <row r="274" ht="11.25" customHeight="1">
      <c r="A274" s="100" t="s">
        <v>6732</v>
      </c>
      <c r="B274" s="81" t="s">
        <v>89</v>
      </c>
      <c r="C274" s="100" t="s">
        <v>6733</v>
      </c>
      <c r="D274" s="164">
        <v>20.0</v>
      </c>
      <c r="E274" s="365">
        <v>20.0</v>
      </c>
      <c r="F274" s="100" t="s">
        <v>6732</v>
      </c>
      <c r="G274" s="811"/>
      <c r="H274" s="811"/>
      <c r="I274" s="811"/>
      <c r="J274" s="811"/>
      <c r="K274" s="811"/>
      <c r="L274" s="811"/>
      <c r="M274" s="811"/>
      <c r="N274" s="811"/>
      <c r="O274" s="811"/>
      <c r="P274" s="811"/>
      <c r="Q274" s="811"/>
      <c r="R274" s="811"/>
      <c r="S274" s="811"/>
      <c r="T274" s="811"/>
      <c r="U274" s="811"/>
      <c r="V274" s="811"/>
      <c r="W274" s="811"/>
      <c r="X274" s="811"/>
      <c r="Y274" s="811"/>
      <c r="Z274" s="811"/>
    </row>
    <row r="275" ht="11.25" customHeight="1">
      <c r="A275" s="100" t="s">
        <v>6732</v>
      </c>
      <c r="B275" s="81" t="s">
        <v>89</v>
      </c>
      <c r="C275" s="100" t="s">
        <v>6734</v>
      </c>
      <c r="D275" s="164">
        <v>30.0</v>
      </c>
      <c r="E275" s="365">
        <v>30.0</v>
      </c>
      <c r="F275" s="100" t="s">
        <v>6732</v>
      </c>
      <c r="G275" s="811"/>
      <c r="H275" s="811"/>
      <c r="I275" s="811"/>
      <c r="J275" s="811"/>
      <c r="K275" s="811"/>
      <c r="L275" s="811"/>
      <c r="M275" s="811"/>
      <c r="N275" s="811"/>
      <c r="O275" s="811"/>
      <c r="P275" s="811"/>
      <c r="Q275" s="811"/>
      <c r="R275" s="811"/>
      <c r="S275" s="811"/>
      <c r="T275" s="811"/>
      <c r="U275" s="811"/>
      <c r="V275" s="811"/>
      <c r="W275" s="811"/>
      <c r="X275" s="811"/>
      <c r="Y275" s="811"/>
      <c r="Z275" s="811"/>
    </row>
    <row r="276" ht="11.25" customHeight="1">
      <c r="A276" s="100" t="s">
        <v>6732</v>
      </c>
      <c r="B276" s="81" t="s">
        <v>89</v>
      </c>
      <c r="C276" s="100" t="s">
        <v>6735</v>
      </c>
      <c r="D276" s="164">
        <v>30.0</v>
      </c>
      <c r="E276" s="365">
        <v>30.0</v>
      </c>
      <c r="F276" s="100" t="s">
        <v>6732</v>
      </c>
      <c r="G276" s="811"/>
      <c r="H276" s="811"/>
      <c r="I276" s="811"/>
      <c r="J276" s="811"/>
      <c r="K276" s="811"/>
      <c r="L276" s="811"/>
      <c r="M276" s="811"/>
      <c r="N276" s="811"/>
      <c r="O276" s="811"/>
      <c r="P276" s="811"/>
      <c r="Q276" s="811"/>
      <c r="R276" s="811"/>
      <c r="S276" s="811"/>
      <c r="T276" s="811"/>
      <c r="U276" s="811"/>
      <c r="V276" s="811"/>
      <c r="W276" s="811"/>
      <c r="X276" s="811"/>
      <c r="Y276" s="811"/>
      <c r="Z276" s="811"/>
    </row>
    <row r="277" ht="11.25" customHeight="1">
      <c r="A277" s="100" t="s">
        <v>5236</v>
      </c>
      <c r="B277" s="81" t="s">
        <v>89</v>
      </c>
      <c r="C277" s="100" t="s">
        <v>6736</v>
      </c>
      <c r="D277" s="164">
        <v>20.0</v>
      </c>
      <c r="E277" s="365">
        <v>20.0</v>
      </c>
      <c r="F277" s="100" t="s">
        <v>5236</v>
      </c>
      <c r="G277" s="811"/>
      <c r="H277" s="811"/>
      <c r="I277" s="811"/>
      <c r="J277" s="811"/>
      <c r="K277" s="811"/>
      <c r="L277" s="811"/>
      <c r="M277" s="811"/>
      <c r="N277" s="811"/>
      <c r="O277" s="811"/>
      <c r="P277" s="811"/>
      <c r="Q277" s="811"/>
      <c r="R277" s="811"/>
      <c r="S277" s="811"/>
      <c r="T277" s="811"/>
      <c r="U277" s="811"/>
      <c r="V277" s="811"/>
      <c r="W277" s="811"/>
      <c r="X277" s="811"/>
      <c r="Y277" s="811"/>
      <c r="Z277" s="811"/>
    </row>
    <row r="278" ht="11.25" customHeight="1">
      <c r="A278" s="100" t="s">
        <v>5236</v>
      </c>
      <c r="B278" s="81" t="s">
        <v>89</v>
      </c>
      <c r="C278" s="100" t="s">
        <v>6737</v>
      </c>
      <c r="D278" s="164">
        <v>20.0</v>
      </c>
      <c r="E278" s="365">
        <v>20.0</v>
      </c>
      <c r="F278" s="100" t="s">
        <v>5236</v>
      </c>
      <c r="G278" s="811"/>
      <c r="H278" s="811"/>
      <c r="I278" s="811"/>
      <c r="J278" s="811"/>
      <c r="K278" s="811"/>
      <c r="L278" s="811"/>
      <c r="M278" s="811"/>
      <c r="N278" s="811"/>
      <c r="O278" s="811"/>
      <c r="P278" s="811"/>
      <c r="Q278" s="811"/>
      <c r="R278" s="811"/>
      <c r="S278" s="811"/>
      <c r="T278" s="811"/>
      <c r="U278" s="811"/>
      <c r="V278" s="811"/>
      <c r="W278" s="811"/>
      <c r="X278" s="811"/>
      <c r="Y278" s="811"/>
      <c r="Z278" s="811"/>
    </row>
    <row r="279" ht="11.25" customHeight="1">
      <c r="A279" s="100" t="s">
        <v>5236</v>
      </c>
      <c r="B279" s="81" t="s">
        <v>89</v>
      </c>
      <c r="C279" s="100" t="s">
        <v>6738</v>
      </c>
      <c r="D279" s="164">
        <v>20.0</v>
      </c>
      <c r="E279" s="365">
        <v>20.0</v>
      </c>
      <c r="F279" s="100" t="s">
        <v>5236</v>
      </c>
      <c r="G279" s="811"/>
      <c r="H279" s="811"/>
      <c r="I279" s="811"/>
      <c r="J279" s="811"/>
      <c r="K279" s="811"/>
      <c r="L279" s="811"/>
      <c r="M279" s="811"/>
      <c r="N279" s="811"/>
      <c r="O279" s="811"/>
      <c r="P279" s="811"/>
      <c r="Q279" s="811"/>
      <c r="R279" s="811"/>
      <c r="S279" s="811"/>
      <c r="T279" s="811"/>
      <c r="U279" s="811"/>
      <c r="V279" s="811"/>
      <c r="W279" s="811"/>
      <c r="X279" s="811"/>
      <c r="Y279" s="811"/>
      <c r="Z279" s="811"/>
    </row>
    <row r="280" ht="11.25" customHeight="1">
      <c r="A280" s="100" t="s">
        <v>5236</v>
      </c>
      <c r="B280" s="81" t="s">
        <v>89</v>
      </c>
      <c r="C280" s="100" t="s">
        <v>6739</v>
      </c>
      <c r="D280" s="164">
        <v>20.0</v>
      </c>
      <c r="E280" s="365">
        <v>20.0</v>
      </c>
      <c r="F280" s="100" t="s">
        <v>5236</v>
      </c>
      <c r="G280" s="811"/>
      <c r="H280" s="811"/>
      <c r="I280" s="811"/>
      <c r="J280" s="811"/>
      <c r="K280" s="811"/>
      <c r="L280" s="811"/>
      <c r="M280" s="811"/>
      <c r="N280" s="811"/>
      <c r="O280" s="811"/>
      <c r="P280" s="811"/>
      <c r="Q280" s="811"/>
      <c r="R280" s="811"/>
      <c r="S280" s="811"/>
      <c r="T280" s="811"/>
      <c r="U280" s="811"/>
      <c r="V280" s="811"/>
      <c r="W280" s="811"/>
      <c r="X280" s="811"/>
      <c r="Y280" s="811"/>
      <c r="Z280" s="811"/>
    </row>
    <row r="281" ht="11.25" customHeight="1">
      <c r="A281" s="100" t="s">
        <v>5236</v>
      </c>
      <c r="B281" s="81" t="s">
        <v>89</v>
      </c>
      <c r="C281" s="100" t="s">
        <v>6740</v>
      </c>
      <c r="D281" s="164">
        <v>20.0</v>
      </c>
      <c r="E281" s="365">
        <v>20.0</v>
      </c>
      <c r="F281" s="100" t="s">
        <v>5236</v>
      </c>
      <c r="G281" s="811"/>
      <c r="H281" s="811"/>
      <c r="I281" s="811"/>
      <c r="J281" s="811"/>
      <c r="K281" s="811"/>
      <c r="L281" s="811"/>
      <c r="M281" s="811"/>
      <c r="N281" s="811"/>
      <c r="O281" s="811"/>
      <c r="P281" s="811"/>
      <c r="Q281" s="811"/>
      <c r="R281" s="811"/>
      <c r="S281" s="811"/>
      <c r="T281" s="811"/>
      <c r="U281" s="811"/>
      <c r="V281" s="811"/>
      <c r="W281" s="811"/>
      <c r="X281" s="811"/>
      <c r="Y281" s="811"/>
      <c r="Z281" s="811"/>
    </row>
    <row r="282" ht="11.25" customHeight="1">
      <c r="A282" s="100" t="s">
        <v>5236</v>
      </c>
      <c r="B282" s="81" t="s">
        <v>89</v>
      </c>
      <c r="C282" s="100" t="s">
        <v>6741</v>
      </c>
      <c r="D282" s="164">
        <v>20.0</v>
      </c>
      <c r="E282" s="365">
        <v>20.0</v>
      </c>
      <c r="F282" s="100" t="s">
        <v>5236</v>
      </c>
      <c r="G282" s="811"/>
      <c r="H282" s="811"/>
      <c r="I282" s="811"/>
      <c r="J282" s="811"/>
      <c r="K282" s="811"/>
      <c r="L282" s="811"/>
      <c r="M282" s="811"/>
      <c r="N282" s="811"/>
      <c r="O282" s="811"/>
      <c r="P282" s="811"/>
      <c r="Q282" s="811"/>
      <c r="R282" s="811"/>
      <c r="S282" s="811"/>
      <c r="T282" s="811"/>
      <c r="U282" s="811"/>
      <c r="V282" s="811"/>
      <c r="W282" s="811"/>
      <c r="X282" s="811"/>
      <c r="Y282" s="811"/>
      <c r="Z282" s="811"/>
    </row>
    <row r="283" ht="11.25" customHeight="1">
      <c r="A283" s="100" t="s">
        <v>5236</v>
      </c>
      <c r="B283" s="81" t="s">
        <v>89</v>
      </c>
      <c r="C283" s="100" t="s">
        <v>6742</v>
      </c>
      <c r="D283" s="164">
        <v>20.0</v>
      </c>
      <c r="E283" s="365">
        <v>20.0</v>
      </c>
      <c r="F283" s="100" t="s">
        <v>5236</v>
      </c>
      <c r="G283" s="811"/>
      <c r="H283" s="811"/>
      <c r="I283" s="811"/>
      <c r="J283" s="811"/>
      <c r="K283" s="811"/>
      <c r="L283" s="811"/>
      <c r="M283" s="811"/>
      <c r="N283" s="811"/>
      <c r="O283" s="811"/>
      <c r="P283" s="811"/>
      <c r="Q283" s="811"/>
      <c r="R283" s="811"/>
      <c r="S283" s="811"/>
      <c r="T283" s="811"/>
      <c r="U283" s="811"/>
      <c r="V283" s="811"/>
      <c r="W283" s="811"/>
      <c r="X283" s="811"/>
      <c r="Y283" s="811"/>
      <c r="Z283" s="811"/>
    </row>
    <row r="284" ht="11.25" customHeight="1">
      <c r="A284" s="100" t="s">
        <v>5236</v>
      </c>
      <c r="B284" s="81" t="s">
        <v>89</v>
      </c>
      <c r="C284" s="100" t="s">
        <v>6743</v>
      </c>
      <c r="D284" s="164">
        <v>20.0</v>
      </c>
      <c r="E284" s="365">
        <v>20.0</v>
      </c>
      <c r="F284" s="100" t="s">
        <v>5236</v>
      </c>
      <c r="G284" s="811"/>
      <c r="H284" s="811"/>
      <c r="I284" s="811"/>
      <c r="J284" s="811"/>
      <c r="K284" s="811"/>
      <c r="L284" s="811"/>
      <c r="M284" s="811"/>
      <c r="N284" s="811"/>
      <c r="O284" s="811"/>
      <c r="P284" s="811"/>
      <c r="Q284" s="811"/>
      <c r="R284" s="811"/>
      <c r="S284" s="811"/>
      <c r="T284" s="811"/>
      <c r="U284" s="811"/>
      <c r="V284" s="811"/>
      <c r="W284" s="811"/>
      <c r="X284" s="811"/>
      <c r="Y284" s="811"/>
      <c r="Z284" s="811"/>
    </row>
    <row r="285" ht="11.25" customHeight="1">
      <c r="A285" s="100" t="s">
        <v>5236</v>
      </c>
      <c r="B285" s="81" t="s">
        <v>89</v>
      </c>
      <c r="C285" s="100" t="s">
        <v>6744</v>
      </c>
      <c r="D285" s="164">
        <v>20.0</v>
      </c>
      <c r="E285" s="365">
        <v>20.0</v>
      </c>
      <c r="F285" s="100" t="s">
        <v>5236</v>
      </c>
      <c r="G285" s="811"/>
      <c r="H285" s="811"/>
      <c r="I285" s="811"/>
      <c r="J285" s="811"/>
      <c r="K285" s="811"/>
      <c r="L285" s="811"/>
      <c r="M285" s="811"/>
      <c r="N285" s="811"/>
      <c r="O285" s="811"/>
      <c r="P285" s="811"/>
      <c r="Q285" s="811"/>
      <c r="R285" s="811"/>
      <c r="S285" s="811"/>
      <c r="T285" s="811"/>
      <c r="U285" s="811"/>
      <c r="V285" s="811"/>
      <c r="W285" s="811"/>
      <c r="X285" s="811"/>
      <c r="Y285" s="811"/>
      <c r="Z285" s="811"/>
    </row>
    <row r="286" ht="11.25" customHeight="1">
      <c r="A286" s="100" t="s">
        <v>5236</v>
      </c>
      <c r="B286" s="81" t="s">
        <v>89</v>
      </c>
      <c r="C286" s="100" t="s">
        <v>6745</v>
      </c>
      <c r="D286" s="164">
        <v>20.0</v>
      </c>
      <c r="E286" s="365">
        <v>20.0</v>
      </c>
      <c r="F286" s="100" t="s">
        <v>5236</v>
      </c>
      <c r="G286" s="811"/>
      <c r="H286" s="811"/>
      <c r="I286" s="811"/>
      <c r="J286" s="811"/>
      <c r="K286" s="811"/>
      <c r="L286" s="811"/>
      <c r="M286" s="811"/>
      <c r="N286" s="811"/>
      <c r="O286" s="811"/>
      <c r="P286" s="811"/>
      <c r="Q286" s="811"/>
      <c r="R286" s="811"/>
      <c r="S286" s="811"/>
      <c r="T286" s="811"/>
      <c r="U286" s="811"/>
      <c r="V286" s="811"/>
      <c r="W286" s="811"/>
      <c r="X286" s="811"/>
      <c r="Y286" s="811"/>
      <c r="Z286" s="811"/>
    </row>
    <row r="287" ht="11.25" customHeight="1">
      <c r="A287" s="100" t="s">
        <v>5236</v>
      </c>
      <c r="B287" s="81" t="s">
        <v>89</v>
      </c>
      <c r="C287" s="100" t="s">
        <v>6746</v>
      </c>
      <c r="D287" s="164">
        <v>30.0</v>
      </c>
      <c r="E287" s="365">
        <v>30.0</v>
      </c>
      <c r="F287" s="100" t="s">
        <v>5236</v>
      </c>
      <c r="G287" s="811"/>
      <c r="H287" s="811"/>
      <c r="I287" s="811"/>
      <c r="J287" s="811"/>
      <c r="K287" s="811"/>
      <c r="L287" s="811"/>
      <c r="M287" s="811"/>
      <c r="N287" s="811"/>
      <c r="O287" s="811"/>
      <c r="P287" s="811"/>
      <c r="Q287" s="811"/>
      <c r="R287" s="811"/>
      <c r="S287" s="811"/>
      <c r="T287" s="811"/>
      <c r="U287" s="811"/>
      <c r="V287" s="811"/>
      <c r="W287" s="811"/>
      <c r="X287" s="811"/>
      <c r="Y287" s="811"/>
      <c r="Z287" s="811"/>
    </row>
    <row r="288" ht="11.25" customHeight="1">
      <c r="A288" s="187" t="s">
        <v>5250</v>
      </c>
      <c r="B288" s="51" t="s">
        <v>89</v>
      </c>
      <c r="C288" s="100" t="s">
        <v>6747</v>
      </c>
      <c r="D288" s="164">
        <v>20.0</v>
      </c>
      <c r="E288" s="365">
        <v>20.0</v>
      </c>
      <c r="F288" s="187" t="s">
        <v>5250</v>
      </c>
      <c r="G288" s="811"/>
      <c r="H288" s="811"/>
      <c r="I288" s="811"/>
      <c r="J288" s="811"/>
      <c r="K288" s="811"/>
      <c r="L288" s="811"/>
      <c r="M288" s="811"/>
      <c r="N288" s="811"/>
      <c r="O288" s="811"/>
      <c r="P288" s="811"/>
      <c r="Q288" s="811"/>
      <c r="R288" s="811"/>
      <c r="S288" s="811"/>
      <c r="T288" s="811"/>
      <c r="U288" s="811"/>
      <c r="V288" s="811"/>
      <c r="W288" s="811"/>
      <c r="X288" s="811"/>
      <c r="Y288" s="811"/>
      <c r="Z288" s="811"/>
    </row>
    <row r="289" ht="11.25" customHeight="1">
      <c r="A289" s="187" t="s">
        <v>5250</v>
      </c>
      <c r="B289" s="51" t="s">
        <v>89</v>
      </c>
      <c r="C289" s="100" t="s">
        <v>6748</v>
      </c>
      <c r="D289" s="164">
        <v>20.0</v>
      </c>
      <c r="E289" s="365">
        <v>20.0</v>
      </c>
      <c r="F289" s="187" t="s">
        <v>5250</v>
      </c>
      <c r="G289" s="811"/>
      <c r="H289" s="811"/>
      <c r="I289" s="811"/>
      <c r="J289" s="811"/>
      <c r="K289" s="811"/>
      <c r="L289" s="811"/>
      <c r="M289" s="811"/>
      <c r="N289" s="811"/>
      <c r="O289" s="811"/>
      <c r="P289" s="811"/>
      <c r="Q289" s="811"/>
      <c r="R289" s="811"/>
      <c r="S289" s="811"/>
      <c r="T289" s="811"/>
      <c r="U289" s="811"/>
      <c r="V289" s="811"/>
      <c r="W289" s="811"/>
      <c r="X289" s="811"/>
      <c r="Y289" s="811"/>
      <c r="Z289" s="811"/>
    </row>
    <row r="290" ht="11.25" customHeight="1">
      <c r="A290" s="187" t="s">
        <v>5250</v>
      </c>
      <c r="B290" s="51" t="s">
        <v>89</v>
      </c>
      <c r="C290" s="100" t="s">
        <v>6749</v>
      </c>
      <c r="D290" s="164">
        <v>20.0</v>
      </c>
      <c r="E290" s="365">
        <v>20.0</v>
      </c>
      <c r="F290" s="187" t="s">
        <v>5250</v>
      </c>
      <c r="G290" s="811"/>
      <c r="H290" s="811"/>
      <c r="I290" s="811"/>
      <c r="J290" s="811"/>
      <c r="K290" s="811"/>
      <c r="L290" s="811"/>
      <c r="M290" s="811"/>
      <c r="N290" s="811"/>
      <c r="O290" s="811"/>
      <c r="P290" s="811"/>
      <c r="Q290" s="811"/>
      <c r="R290" s="811"/>
      <c r="S290" s="811"/>
      <c r="T290" s="811"/>
      <c r="U290" s="811"/>
      <c r="V290" s="811"/>
      <c r="W290" s="811"/>
      <c r="X290" s="811"/>
      <c r="Y290" s="811"/>
      <c r="Z290" s="811"/>
    </row>
    <row r="291" ht="11.25" customHeight="1">
      <c r="A291" s="187" t="s">
        <v>5250</v>
      </c>
      <c r="B291" s="51" t="s">
        <v>89</v>
      </c>
      <c r="C291" s="100" t="s">
        <v>6750</v>
      </c>
      <c r="D291" s="164">
        <v>20.0</v>
      </c>
      <c r="E291" s="365">
        <v>20.0</v>
      </c>
      <c r="F291" s="187" t="s">
        <v>5250</v>
      </c>
      <c r="G291" s="811"/>
      <c r="H291" s="811"/>
      <c r="I291" s="811"/>
      <c r="J291" s="811"/>
      <c r="K291" s="811"/>
      <c r="L291" s="811"/>
      <c r="M291" s="811"/>
      <c r="N291" s="811"/>
      <c r="O291" s="811"/>
      <c r="P291" s="811"/>
      <c r="Q291" s="811"/>
      <c r="R291" s="811"/>
      <c r="S291" s="811"/>
      <c r="T291" s="811"/>
      <c r="U291" s="811"/>
      <c r="V291" s="811"/>
      <c r="W291" s="811"/>
      <c r="X291" s="811"/>
      <c r="Y291" s="811"/>
      <c r="Z291" s="811"/>
    </row>
    <row r="292" ht="11.25" customHeight="1">
      <c r="A292" s="187" t="s">
        <v>5250</v>
      </c>
      <c r="B292" s="51" t="s">
        <v>89</v>
      </c>
      <c r="C292" s="100" t="s">
        <v>6751</v>
      </c>
      <c r="D292" s="164">
        <v>20.0</v>
      </c>
      <c r="E292" s="365">
        <v>20.0</v>
      </c>
      <c r="F292" s="187" t="s">
        <v>5250</v>
      </c>
      <c r="G292" s="811"/>
      <c r="H292" s="811"/>
      <c r="I292" s="811"/>
      <c r="J292" s="811"/>
      <c r="K292" s="811"/>
      <c r="L292" s="811"/>
      <c r="M292" s="811"/>
      <c r="N292" s="811"/>
      <c r="O292" s="811"/>
      <c r="P292" s="811"/>
      <c r="Q292" s="811"/>
      <c r="R292" s="811"/>
      <c r="S292" s="811"/>
      <c r="T292" s="811"/>
      <c r="U292" s="811"/>
      <c r="V292" s="811"/>
      <c r="W292" s="811"/>
      <c r="X292" s="811"/>
      <c r="Y292" s="811"/>
      <c r="Z292" s="811"/>
    </row>
    <row r="293" ht="11.25" customHeight="1">
      <c r="A293" s="187" t="s">
        <v>5250</v>
      </c>
      <c r="B293" s="51" t="s">
        <v>89</v>
      </c>
      <c r="C293" s="100" t="s">
        <v>6752</v>
      </c>
      <c r="D293" s="164">
        <v>20.0</v>
      </c>
      <c r="E293" s="365">
        <v>20.0</v>
      </c>
      <c r="F293" s="187" t="s">
        <v>5250</v>
      </c>
      <c r="G293" s="811"/>
      <c r="H293" s="811"/>
      <c r="I293" s="811"/>
      <c r="J293" s="811"/>
      <c r="K293" s="811"/>
      <c r="L293" s="811"/>
      <c r="M293" s="811"/>
      <c r="N293" s="811"/>
      <c r="O293" s="811"/>
      <c r="P293" s="811"/>
      <c r="Q293" s="811"/>
      <c r="R293" s="811"/>
      <c r="S293" s="811"/>
      <c r="T293" s="811"/>
      <c r="U293" s="811"/>
      <c r="V293" s="811"/>
      <c r="W293" s="811"/>
      <c r="X293" s="811"/>
      <c r="Y293" s="811"/>
      <c r="Z293" s="811"/>
    </row>
    <row r="294" ht="11.25" customHeight="1">
      <c r="A294" s="187" t="s">
        <v>5250</v>
      </c>
      <c r="B294" s="51" t="s">
        <v>89</v>
      </c>
      <c r="C294" s="100" t="s">
        <v>6753</v>
      </c>
      <c r="D294" s="164">
        <v>20.0</v>
      </c>
      <c r="E294" s="365">
        <v>20.0</v>
      </c>
      <c r="F294" s="187" t="s">
        <v>5250</v>
      </c>
      <c r="G294" s="811"/>
      <c r="H294" s="811"/>
      <c r="I294" s="811"/>
      <c r="J294" s="811"/>
      <c r="K294" s="811"/>
      <c r="L294" s="811"/>
      <c r="M294" s="811"/>
      <c r="N294" s="811"/>
      <c r="O294" s="811"/>
      <c r="P294" s="811"/>
      <c r="Q294" s="811"/>
      <c r="R294" s="811"/>
      <c r="S294" s="811"/>
      <c r="T294" s="811"/>
      <c r="U294" s="811"/>
      <c r="V294" s="811"/>
      <c r="W294" s="811"/>
      <c r="X294" s="811"/>
      <c r="Y294" s="811"/>
      <c r="Z294" s="811"/>
    </row>
    <row r="295" ht="11.25" customHeight="1">
      <c r="A295" s="100" t="s">
        <v>104</v>
      </c>
      <c r="B295" s="81" t="s">
        <v>89</v>
      </c>
      <c r="C295" s="100" t="s">
        <v>6754</v>
      </c>
      <c r="D295" s="164">
        <v>30.0</v>
      </c>
      <c r="E295" s="365">
        <v>30.0</v>
      </c>
      <c r="F295" s="100" t="s">
        <v>104</v>
      </c>
      <c r="G295" s="811"/>
      <c r="H295" s="811"/>
      <c r="I295" s="811"/>
      <c r="J295" s="811"/>
      <c r="K295" s="811"/>
      <c r="L295" s="811"/>
      <c r="M295" s="811"/>
      <c r="N295" s="811"/>
      <c r="O295" s="811"/>
      <c r="P295" s="811"/>
      <c r="Q295" s="811"/>
      <c r="R295" s="811"/>
      <c r="S295" s="811"/>
      <c r="T295" s="811"/>
      <c r="U295" s="811"/>
      <c r="V295" s="811"/>
      <c r="W295" s="811"/>
      <c r="X295" s="811"/>
      <c r="Y295" s="811"/>
      <c r="Z295" s="811"/>
    </row>
    <row r="296" ht="11.25" customHeight="1">
      <c r="A296" s="100" t="s">
        <v>105</v>
      </c>
      <c r="B296" s="81" t="s">
        <v>89</v>
      </c>
      <c r="C296" s="100" t="s">
        <v>6755</v>
      </c>
      <c r="D296" s="164">
        <v>20.0</v>
      </c>
      <c r="E296" s="365">
        <v>20.0</v>
      </c>
      <c r="F296" s="100" t="s">
        <v>105</v>
      </c>
      <c r="G296" s="811"/>
      <c r="H296" s="811"/>
      <c r="I296" s="811"/>
      <c r="J296" s="811"/>
      <c r="K296" s="811"/>
      <c r="L296" s="811"/>
      <c r="M296" s="811"/>
      <c r="N296" s="811"/>
      <c r="O296" s="811"/>
      <c r="P296" s="811"/>
      <c r="Q296" s="811"/>
      <c r="R296" s="811"/>
      <c r="S296" s="811"/>
      <c r="T296" s="811"/>
      <c r="U296" s="811"/>
      <c r="V296" s="811"/>
      <c r="W296" s="811"/>
      <c r="X296" s="811"/>
      <c r="Y296" s="811"/>
      <c r="Z296" s="811"/>
    </row>
    <row r="297" ht="11.25" customHeight="1">
      <c r="A297" s="100" t="s">
        <v>105</v>
      </c>
      <c r="B297" s="81" t="s">
        <v>89</v>
      </c>
      <c r="C297" s="100" t="s">
        <v>6756</v>
      </c>
      <c r="D297" s="164">
        <v>30.0</v>
      </c>
      <c r="E297" s="365">
        <v>30.0</v>
      </c>
      <c r="F297" s="100" t="s">
        <v>105</v>
      </c>
      <c r="G297" s="811"/>
      <c r="H297" s="811"/>
      <c r="I297" s="811"/>
      <c r="J297" s="811"/>
      <c r="K297" s="811"/>
      <c r="L297" s="811"/>
      <c r="M297" s="811"/>
      <c r="N297" s="811"/>
      <c r="O297" s="811"/>
      <c r="P297" s="811"/>
      <c r="Q297" s="811"/>
      <c r="R297" s="811"/>
      <c r="S297" s="811"/>
      <c r="T297" s="811"/>
      <c r="U297" s="811"/>
      <c r="V297" s="811"/>
      <c r="W297" s="811"/>
      <c r="X297" s="811"/>
      <c r="Y297" s="811"/>
      <c r="Z297" s="811"/>
    </row>
    <row r="298" ht="11.25" customHeight="1">
      <c r="A298" s="100" t="s">
        <v>106</v>
      </c>
      <c r="B298" s="81" t="s">
        <v>89</v>
      </c>
      <c r="C298" s="100" t="s">
        <v>6757</v>
      </c>
      <c r="D298" s="164">
        <v>20.0</v>
      </c>
      <c r="E298" s="365">
        <v>20.0</v>
      </c>
      <c r="F298" s="100" t="s">
        <v>106</v>
      </c>
      <c r="G298" s="811"/>
      <c r="H298" s="811"/>
      <c r="I298" s="811"/>
      <c r="J298" s="811"/>
      <c r="K298" s="811"/>
      <c r="L298" s="811"/>
      <c r="M298" s="811"/>
      <c r="N298" s="811"/>
      <c r="O298" s="811"/>
      <c r="P298" s="811"/>
      <c r="Q298" s="811"/>
      <c r="R298" s="811"/>
      <c r="S298" s="811"/>
      <c r="T298" s="811"/>
      <c r="U298" s="811"/>
      <c r="V298" s="811"/>
      <c r="W298" s="811"/>
      <c r="X298" s="811"/>
      <c r="Y298" s="811"/>
      <c r="Z298" s="811"/>
    </row>
    <row r="299" ht="11.25" customHeight="1">
      <c r="A299" s="100" t="s">
        <v>108</v>
      </c>
      <c r="B299" s="81" t="s">
        <v>89</v>
      </c>
      <c r="C299" s="100" t="s">
        <v>6758</v>
      </c>
      <c r="D299" s="164">
        <v>20.0</v>
      </c>
      <c r="E299" s="365">
        <v>20.0</v>
      </c>
      <c r="F299" s="100" t="s">
        <v>108</v>
      </c>
      <c r="G299" s="811"/>
      <c r="H299" s="811"/>
      <c r="I299" s="811"/>
      <c r="J299" s="811"/>
      <c r="K299" s="811"/>
      <c r="L299" s="811"/>
      <c r="M299" s="811"/>
      <c r="N299" s="811"/>
      <c r="O299" s="811"/>
      <c r="P299" s="811"/>
      <c r="Q299" s="811"/>
      <c r="R299" s="811"/>
      <c r="S299" s="811"/>
      <c r="T299" s="811"/>
      <c r="U299" s="811"/>
      <c r="V299" s="811"/>
      <c r="W299" s="811"/>
      <c r="X299" s="811"/>
      <c r="Y299" s="811"/>
      <c r="Z299" s="811"/>
    </row>
    <row r="300" ht="11.25" customHeight="1">
      <c r="A300" s="100" t="s">
        <v>108</v>
      </c>
      <c r="B300" s="81" t="s">
        <v>89</v>
      </c>
      <c r="C300" s="100" t="s">
        <v>6759</v>
      </c>
      <c r="D300" s="164">
        <v>20.0</v>
      </c>
      <c r="E300" s="365">
        <v>20.0</v>
      </c>
      <c r="F300" s="100" t="s">
        <v>108</v>
      </c>
      <c r="G300" s="811"/>
      <c r="H300" s="811"/>
      <c r="I300" s="811"/>
      <c r="J300" s="811"/>
      <c r="K300" s="811"/>
      <c r="L300" s="811"/>
      <c r="M300" s="811"/>
      <c r="N300" s="811"/>
      <c r="O300" s="811"/>
      <c r="P300" s="811"/>
      <c r="Q300" s="811"/>
      <c r="R300" s="811"/>
      <c r="S300" s="811"/>
      <c r="T300" s="811"/>
      <c r="U300" s="811"/>
      <c r="V300" s="811"/>
      <c r="W300" s="811"/>
      <c r="X300" s="811"/>
      <c r="Y300" s="811"/>
      <c r="Z300" s="811"/>
    </row>
    <row r="301" ht="11.25" customHeight="1">
      <c r="A301" s="100" t="s">
        <v>108</v>
      </c>
      <c r="B301" s="81" t="s">
        <v>89</v>
      </c>
      <c r="C301" s="100" t="s">
        <v>6760</v>
      </c>
      <c r="D301" s="164">
        <v>30.0</v>
      </c>
      <c r="E301" s="365">
        <v>30.0</v>
      </c>
      <c r="F301" s="100" t="s">
        <v>108</v>
      </c>
      <c r="G301" s="811"/>
      <c r="H301" s="811"/>
      <c r="I301" s="811"/>
      <c r="J301" s="811"/>
      <c r="K301" s="811"/>
      <c r="L301" s="811"/>
      <c r="M301" s="811"/>
      <c r="N301" s="811"/>
      <c r="O301" s="811"/>
      <c r="P301" s="811"/>
      <c r="Q301" s="811"/>
      <c r="R301" s="811"/>
      <c r="S301" s="811"/>
      <c r="T301" s="811"/>
      <c r="U301" s="811"/>
      <c r="V301" s="811"/>
      <c r="W301" s="811"/>
      <c r="X301" s="811"/>
      <c r="Y301" s="811"/>
      <c r="Z301" s="811"/>
    </row>
    <row r="302" ht="11.25" customHeight="1">
      <c r="A302" s="100" t="s">
        <v>108</v>
      </c>
      <c r="B302" s="81" t="s">
        <v>89</v>
      </c>
      <c r="C302" s="100" t="s">
        <v>6761</v>
      </c>
      <c r="D302" s="164">
        <v>30.0</v>
      </c>
      <c r="E302" s="365">
        <v>30.0</v>
      </c>
      <c r="F302" s="100" t="s">
        <v>108</v>
      </c>
      <c r="G302" s="811"/>
      <c r="H302" s="811"/>
      <c r="I302" s="811"/>
      <c r="J302" s="811"/>
      <c r="K302" s="811"/>
      <c r="L302" s="811"/>
      <c r="M302" s="811"/>
      <c r="N302" s="811"/>
      <c r="O302" s="811"/>
      <c r="P302" s="811"/>
      <c r="Q302" s="811"/>
      <c r="R302" s="811"/>
      <c r="S302" s="811"/>
      <c r="T302" s="811"/>
      <c r="U302" s="811"/>
      <c r="V302" s="811"/>
      <c r="W302" s="811"/>
      <c r="X302" s="811"/>
      <c r="Y302" s="811"/>
      <c r="Z302" s="811"/>
    </row>
    <row r="303" ht="11.25" customHeight="1">
      <c r="A303" s="100" t="s">
        <v>108</v>
      </c>
      <c r="B303" s="81" t="s">
        <v>89</v>
      </c>
      <c r="C303" s="100" t="s">
        <v>6762</v>
      </c>
      <c r="D303" s="164">
        <v>30.0</v>
      </c>
      <c r="E303" s="365">
        <v>30.0</v>
      </c>
      <c r="F303" s="100" t="s">
        <v>108</v>
      </c>
      <c r="G303" s="811"/>
      <c r="H303" s="811"/>
      <c r="I303" s="811"/>
      <c r="J303" s="811"/>
      <c r="K303" s="811"/>
      <c r="L303" s="811"/>
      <c r="M303" s="811"/>
      <c r="N303" s="811"/>
      <c r="O303" s="811"/>
      <c r="P303" s="811"/>
      <c r="Q303" s="811"/>
      <c r="R303" s="811"/>
      <c r="S303" s="811"/>
      <c r="T303" s="811"/>
      <c r="U303" s="811"/>
      <c r="V303" s="811"/>
      <c r="W303" s="811"/>
      <c r="X303" s="811"/>
      <c r="Y303" s="811"/>
      <c r="Z303" s="811"/>
    </row>
    <row r="304" ht="11.25" customHeight="1">
      <c r="A304" s="100" t="s">
        <v>108</v>
      </c>
      <c r="B304" s="81" t="s">
        <v>89</v>
      </c>
      <c r="C304" s="100" t="s">
        <v>6763</v>
      </c>
      <c r="D304" s="164">
        <v>30.0</v>
      </c>
      <c r="E304" s="365">
        <v>30.0</v>
      </c>
      <c r="F304" s="100" t="s">
        <v>108</v>
      </c>
      <c r="G304" s="811"/>
      <c r="H304" s="811"/>
      <c r="I304" s="811"/>
      <c r="J304" s="811"/>
      <c r="K304" s="811"/>
      <c r="L304" s="811"/>
      <c r="M304" s="811"/>
      <c r="N304" s="811"/>
      <c r="O304" s="811"/>
      <c r="P304" s="811"/>
      <c r="Q304" s="811"/>
      <c r="R304" s="811"/>
      <c r="S304" s="811"/>
      <c r="T304" s="811"/>
      <c r="U304" s="811"/>
      <c r="V304" s="811"/>
      <c r="W304" s="811"/>
      <c r="X304" s="811"/>
      <c r="Y304" s="811"/>
      <c r="Z304" s="811"/>
    </row>
    <row r="305" ht="11.25" customHeight="1">
      <c r="A305" s="100" t="s">
        <v>108</v>
      </c>
      <c r="B305" s="81" t="s">
        <v>89</v>
      </c>
      <c r="C305" s="147" t="s">
        <v>6764</v>
      </c>
      <c r="D305" s="164">
        <v>30.0</v>
      </c>
      <c r="E305" s="365">
        <v>30.0</v>
      </c>
      <c r="F305" s="100" t="s">
        <v>108</v>
      </c>
      <c r="G305" s="811"/>
      <c r="H305" s="811"/>
      <c r="I305" s="811"/>
      <c r="J305" s="811"/>
      <c r="K305" s="811"/>
      <c r="L305" s="811"/>
      <c r="M305" s="811"/>
      <c r="N305" s="811"/>
      <c r="O305" s="811"/>
      <c r="P305" s="811"/>
      <c r="Q305" s="811"/>
      <c r="R305" s="811"/>
      <c r="S305" s="811"/>
      <c r="T305" s="811"/>
      <c r="U305" s="811"/>
      <c r="V305" s="811"/>
      <c r="W305" s="811"/>
      <c r="X305" s="811"/>
      <c r="Y305" s="811"/>
      <c r="Z305" s="811"/>
    </row>
    <row r="306" ht="11.25" customHeight="1">
      <c r="A306" s="100" t="s">
        <v>2977</v>
      </c>
      <c r="B306" s="81" t="s">
        <v>89</v>
      </c>
      <c r="C306" s="100" t="s">
        <v>6765</v>
      </c>
      <c r="D306" s="164">
        <v>30.0</v>
      </c>
      <c r="E306" s="365">
        <v>30.0</v>
      </c>
      <c r="F306" s="100" t="s">
        <v>2977</v>
      </c>
      <c r="G306" s="811"/>
      <c r="H306" s="811"/>
      <c r="I306" s="811"/>
      <c r="J306" s="811"/>
      <c r="K306" s="811"/>
      <c r="L306" s="811"/>
      <c r="M306" s="811"/>
      <c r="N306" s="811"/>
      <c r="O306" s="811"/>
      <c r="P306" s="811"/>
      <c r="Q306" s="811"/>
      <c r="R306" s="811"/>
      <c r="S306" s="811"/>
      <c r="T306" s="811"/>
      <c r="U306" s="811"/>
      <c r="V306" s="811"/>
      <c r="W306" s="811"/>
      <c r="X306" s="811"/>
      <c r="Y306" s="811"/>
      <c r="Z306" s="811"/>
    </row>
    <row r="307" ht="11.25" customHeight="1">
      <c r="A307" s="100" t="s">
        <v>2977</v>
      </c>
      <c r="B307" s="81" t="s">
        <v>89</v>
      </c>
      <c r="C307" s="100" t="s">
        <v>6766</v>
      </c>
      <c r="D307" s="164">
        <v>30.0</v>
      </c>
      <c r="E307" s="365">
        <v>30.0</v>
      </c>
      <c r="F307" s="100" t="s">
        <v>2977</v>
      </c>
      <c r="G307" s="811"/>
      <c r="H307" s="811"/>
      <c r="I307" s="811"/>
      <c r="J307" s="811"/>
      <c r="K307" s="811"/>
      <c r="L307" s="811"/>
      <c r="M307" s="811"/>
      <c r="N307" s="811"/>
      <c r="O307" s="811"/>
      <c r="P307" s="811"/>
      <c r="Q307" s="811"/>
      <c r="R307" s="811"/>
      <c r="S307" s="811"/>
      <c r="T307" s="811"/>
      <c r="U307" s="811"/>
      <c r="V307" s="811"/>
      <c r="W307" s="811"/>
      <c r="X307" s="811"/>
      <c r="Y307" s="811"/>
      <c r="Z307" s="811"/>
    </row>
    <row r="308" ht="11.25" customHeight="1">
      <c r="A308" s="100" t="s">
        <v>2977</v>
      </c>
      <c r="B308" s="81" t="s">
        <v>89</v>
      </c>
      <c r="C308" s="100" t="s">
        <v>6767</v>
      </c>
      <c r="D308" s="164">
        <v>30.0</v>
      </c>
      <c r="E308" s="365">
        <v>30.0</v>
      </c>
      <c r="F308" s="100" t="s">
        <v>2977</v>
      </c>
      <c r="G308" s="811"/>
      <c r="H308" s="811"/>
      <c r="I308" s="811"/>
      <c r="J308" s="811"/>
      <c r="K308" s="811"/>
      <c r="L308" s="811"/>
      <c r="M308" s="811"/>
      <c r="N308" s="811"/>
      <c r="O308" s="811"/>
      <c r="P308" s="811"/>
      <c r="Q308" s="811"/>
      <c r="R308" s="811"/>
      <c r="S308" s="811"/>
      <c r="T308" s="811"/>
      <c r="U308" s="811"/>
      <c r="V308" s="811"/>
      <c r="W308" s="811"/>
      <c r="X308" s="811"/>
      <c r="Y308" s="811"/>
      <c r="Z308" s="811"/>
    </row>
    <row r="309" ht="11.25" customHeight="1">
      <c r="A309" s="100" t="s">
        <v>6406</v>
      </c>
      <c r="B309" s="81" t="s">
        <v>89</v>
      </c>
      <c r="C309" s="100" t="s">
        <v>6768</v>
      </c>
      <c r="D309" s="164">
        <v>30.0</v>
      </c>
      <c r="E309" s="365">
        <v>60.0</v>
      </c>
      <c r="F309" s="100" t="s">
        <v>6406</v>
      </c>
      <c r="G309" s="811"/>
      <c r="H309" s="811"/>
      <c r="I309" s="811"/>
      <c r="J309" s="811"/>
      <c r="K309" s="811"/>
      <c r="L309" s="811"/>
      <c r="M309" s="811"/>
      <c r="N309" s="811"/>
      <c r="O309" s="811"/>
      <c r="P309" s="811"/>
      <c r="Q309" s="811"/>
      <c r="R309" s="811"/>
      <c r="S309" s="811"/>
      <c r="T309" s="811"/>
      <c r="U309" s="811"/>
      <c r="V309" s="811"/>
      <c r="W309" s="811"/>
      <c r="X309" s="811"/>
      <c r="Y309" s="811"/>
      <c r="Z309" s="811"/>
    </row>
    <row r="310" ht="11.25" customHeight="1">
      <c r="A310" s="100" t="s">
        <v>113</v>
      </c>
      <c r="B310" s="81" t="s">
        <v>89</v>
      </c>
      <c r="C310" s="100" t="s">
        <v>6769</v>
      </c>
      <c r="D310" s="164">
        <v>20.0</v>
      </c>
      <c r="E310" s="365">
        <v>20.0</v>
      </c>
      <c r="F310" s="100" t="s">
        <v>113</v>
      </c>
      <c r="G310" s="811"/>
      <c r="H310" s="811"/>
      <c r="I310" s="811"/>
      <c r="J310" s="811"/>
      <c r="K310" s="811"/>
      <c r="L310" s="811"/>
      <c r="M310" s="811"/>
      <c r="N310" s="811"/>
      <c r="O310" s="811"/>
      <c r="P310" s="811"/>
      <c r="Q310" s="811"/>
      <c r="R310" s="811"/>
      <c r="S310" s="811"/>
      <c r="T310" s="811"/>
      <c r="U310" s="811"/>
      <c r="V310" s="811"/>
      <c r="W310" s="811"/>
      <c r="X310" s="811"/>
      <c r="Y310" s="811"/>
      <c r="Z310" s="811"/>
    </row>
    <row r="311" ht="11.25" customHeight="1">
      <c r="A311" s="100" t="s">
        <v>113</v>
      </c>
      <c r="B311" s="81" t="s">
        <v>89</v>
      </c>
      <c r="C311" s="100" t="s">
        <v>6770</v>
      </c>
      <c r="D311" s="164">
        <v>20.0</v>
      </c>
      <c r="E311" s="365">
        <v>20.0</v>
      </c>
      <c r="F311" s="100" t="s">
        <v>113</v>
      </c>
      <c r="G311" s="811"/>
      <c r="H311" s="811"/>
      <c r="I311" s="811"/>
      <c r="J311" s="811"/>
      <c r="K311" s="811"/>
      <c r="L311" s="811"/>
      <c r="M311" s="811"/>
      <c r="N311" s="811"/>
      <c r="O311" s="811"/>
      <c r="P311" s="811"/>
      <c r="Q311" s="811"/>
      <c r="R311" s="811"/>
      <c r="S311" s="811"/>
      <c r="T311" s="811"/>
      <c r="U311" s="811"/>
      <c r="V311" s="811"/>
      <c r="W311" s="811"/>
      <c r="X311" s="811"/>
      <c r="Y311" s="811"/>
      <c r="Z311" s="811"/>
    </row>
    <row r="312" ht="11.25" customHeight="1">
      <c r="A312" s="100" t="s">
        <v>113</v>
      </c>
      <c r="B312" s="81" t="s">
        <v>89</v>
      </c>
      <c r="C312" s="100" t="s">
        <v>6771</v>
      </c>
      <c r="D312" s="164">
        <v>20.0</v>
      </c>
      <c r="E312" s="365">
        <v>20.0</v>
      </c>
      <c r="F312" s="100" t="s">
        <v>113</v>
      </c>
      <c r="G312" s="811"/>
      <c r="H312" s="811"/>
      <c r="I312" s="811"/>
      <c r="J312" s="811"/>
      <c r="K312" s="811"/>
      <c r="L312" s="811"/>
      <c r="M312" s="811"/>
      <c r="N312" s="811"/>
      <c r="O312" s="811"/>
      <c r="P312" s="811"/>
      <c r="Q312" s="811"/>
      <c r="R312" s="811"/>
      <c r="S312" s="811"/>
      <c r="T312" s="811"/>
      <c r="U312" s="811"/>
      <c r="V312" s="811"/>
      <c r="W312" s="811"/>
      <c r="X312" s="811"/>
      <c r="Y312" s="811"/>
      <c r="Z312" s="811"/>
    </row>
    <row r="313" ht="11.25" customHeight="1">
      <c r="A313" s="100" t="s">
        <v>113</v>
      </c>
      <c r="B313" s="81" t="s">
        <v>89</v>
      </c>
      <c r="C313" s="100" t="s">
        <v>6772</v>
      </c>
      <c r="D313" s="164">
        <v>20.0</v>
      </c>
      <c r="E313" s="365">
        <v>20.0</v>
      </c>
      <c r="F313" s="100" t="s">
        <v>113</v>
      </c>
      <c r="G313" s="811"/>
      <c r="H313" s="811"/>
      <c r="I313" s="811"/>
      <c r="J313" s="811"/>
      <c r="K313" s="811"/>
      <c r="L313" s="811"/>
      <c r="M313" s="811"/>
      <c r="N313" s="811"/>
      <c r="O313" s="811"/>
      <c r="P313" s="811"/>
      <c r="Q313" s="811"/>
      <c r="R313" s="811"/>
      <c r="S313" s="811"/>
      <c r="T313" s="811"/>
      <c r="U313" s="811"/>
      <c r="V313" s="811"/>
      <c r="W313" s="811"/>
      <c r="X313" s="811"/>
      <c r="Y313" s="811"/>
      <c r="Z313" s="811"/>
    </row>
    <row r="314" ht="11.25" customHeight="1">
      <c r="A314" s="100" t="s">
        <v>113</v>
      </c>
      <c r="B314" s="81" t="s">
        <v>89</v>
      </c>
      <c r="C314" s="100" t="s">
        <v>6773</v>
      </c>
      <c r="D314" s="164">
        <v>20.0</v>
      </c>
      <c r="E314" s="365">
        <v>20.0</v>
      </c>
      <c r="F314" s="100" t="s">
        <v>113</v>
      </c>
      <c r="G314" s="811"/>
      <c r="H314" s="811"/>
      <c r="I314" s="811"/>
      <c r="J314" s="811"/>
      <c r="K314" s="811"/>
      <c r="L314" s="811"/>
      <c r="M314" s="811"/>
      <c r="N314" s="811"/>
      <c r="O314" s="811"/>
      <c r="P314" s="811"/>
      <c r="Q314" s="811"/>
      <c r="R314" s="811"/>
      <c r="S314" s="811"/>
      <c r="T314" s="811"/>
      <c r="U314" s="811"/>
      <c r="V314" s="811"/>
      <c r="W314" s="811"/>
      <c r="X314" s="811"/>
      <c r="Y314" s="811"/>
      <c r="Z314" s="811"/>
    </row>
    <row r="315" ht="11.25" customHeight="1">
      <c r="A315" s="100" t="s">
        <v>113</v>
      </c>
      <c r="B315" s="81" t="s">
        <v>89</v>
      </c>
      <c r="C315" s="100" t="s">
        <v>6774</v>
      </c>
      <c r="D315" s="164">
        <v>30.0</v>
      </c>
      <c r="E315" s="365">
        <v>30.0</v>
      </c>
      <c r="F315" s="100" t="s">
        <v>113</v>
      </c>
      <c r="G315" s="811"/>
      <c r="H315" s="811"/>
      <c r="I315" s="811"/>
      <c r="J315" s="811"/>
      <c r="K315" s="811"/>
      <c r="L315" s="811"/>
      <c r="M315" s="811"/>
      <c r="N315" s="811"/>
      <c r="O315" s="811"/>
      <c r="P315" s="811"/>
      <c r="Q315" s="811"/>
      <c r="R315" s="811"/>
      <c r="S315" s="811"/>
      <c r="T315" s="811"/>
      <c r="U315" s="811"/>
      <c r="V315" s="811"/>
      <c r="W315" s="811"/>
      <c r="X315" s="811"/>
      <c r="Y315" s="811"/>
      <c r="Z315" s="811"/>
    </row>
    <row r="316" ht="11.25" customHeight="1">
      <c r="A316" s="100" t="s">
        <v>113</v>
      </c>
      <c r="B316" s="81" t="s">
        <v>89</v>
      </c>
      <c r="C316" s="100" t="s">
        <v>6775</v>
      </c>
      <c r="D316" s="164">
        <v>30.0</v>
      </c>
      <c r="E316" s="365">
        <v>30.0</v>
      </c>
      <c r="F316" s="100" t="s">
        <v>113</v>
      </c>
      <c r="G316" s="811"/>
      <c r="H316" s="811"/>
      <c r="I316" s="811"/>
      <c r="J316" s="811"/>
      <c r="K316" s="811"/>
      <c r="L316" s="811"/>
      <c r="M316" s="811"/>
      <c r="N316" s="811"/>
      <c r="O316" s="811"/>
      <c r="P316" s="811"/>
      <c r="Q316" s="811"/>
      <c r="R316" s="811"/>
      <c r="S316" s="811"/>
      <c r="T316" s="811"/>
      <c r="U316" s="811"/>
      <c r="V316" s="811"/>
      <c r="W316" s="811"/>
      <c r="X316" s="811"/>
      <c r="Y316" s="811"/>
      <c r="Z316" s="811"/>
    </row>
    <row r="317" ht="11.25" customHeight="1">
      <c r="A317" s="100" t="s">
        <v>6023</v>
      </c>
      <c r="B317" s="81" t="s">
        <v>89</v>
      </c>
      <c r="C317" s="100" t="s">
        <v>6776</v>
      </c>
      <c r="D317" s="164">
        <v>20.0</v>
      </c>
      <c r="E317" s="365">
        <v>20.0</v>
      </c>
      <c r="F317" s="100" t="s">
        <v>6023</v>
      </c>
      <c r="G317" s="811"/>
      <c r="H317" s="811"/>
      <c r="I317" s="811"/>
      <c r="J317" s="811"/>
      <c r="K317" s="811"/>
      <c r="L317" s="811"/>
      <c r="M317" s="811"/>
      <c r="N317" s="811"/>
      <c r="O317" s="811"/>
      <c r="P317" s="811"/>
      <c r="Q317" s="811"/>
      <c r="R317" s="811"/>
      <c r="S317" s="811"/>
      <c r="T317" s="811"/>
      <c r="U317" s="811"/>
      <c r="V317" s="811"/>
      <c r="W317" s="811"/>
      <c r="X317" s="811"/>
      <c r="Y317" s="811"/>
      <c r="Z317" s="811"/>
    </row>
    <row r="318" ht="11.25" customHeight="1">
      <c r="A318" s="100" t="s">
        <v>6023</v>
      </c>
      <c r="B318" s="81" t="s">
        <v>89</v>
      </c>
      <c r="C318" s="100" t="s">
        <v>6777</v>
      </c>
      <c r="D318" s="164">
        <v>20.0</v>
      </c>
      <c r="E318" s="365">
        <v>20.0</v>
      </c>
      <c r="F318" s="100" t="s">
        <v>6023</v>
      </c>
      <c r="G318" s="811"/>
      <c r="H318" s="811"/>
      <c r="I318" s="811"/>
      <c r="J318" s="811"/>
      <c r="K318" s="811"/>
      <c r="L318" s="811"/>
      <c r="M318" s="811"/>
      <c r="N318" s="811"/>
      <c r="O318" s="811"/>
      <c r="P318" s="811"/>
      <c r="Q318" s="811"/>
      <c r="R318" s="811"/>
      <c r="S318" s="811"/>
      <c r="T318" s="811"/>
      <c r="U318" s="811"/>
      <c r="V318" s="811"/>
      <c r="W318" s="811"/>
      <c r="X318" s="811"/>
      <c r="Y318" s="811"/>
      <c r="Z318" s="811"/>
    </row>
    <row r="319" ht="11.25" customHeight="1">
      <c r="A319" s="100" t="s">
        <v>6023</v>
      </c>
      <c r="B319" s="81" t="s">
        <v>89</v>
      </c>
      <c r="C319" s="100" t="s">
        <v>6778</v>
      </c>
      <c r="D319" s="164">
        <v>20.0</v>
      </c>
      <c r="E319" s="365">
        <v>20.0</v>
      </c>
      <c r="F319" s="100" t="s">
        <v>6023</v>
      </c>
      <c r="G319" s="811"/>
      <c r="H319" s="811"/>
      <c r="I319" s="811"/>
      <c r="J319" s="811"/>
      <c r="K319" s="811"/>
      <c r="L319" s="811"/>
      <c r="M319" s="811"/>
      <c r="N319" s="811"/>
      <c r="O319" s="811"/>
      <c r="P319" s="811"/>
      <c r="Q319" s="811"/>
      <c r="R319" s="811"/>
      <c r="S319" s="811"/>
      <c r="T319" s="811"/>
      <c r="U319" s="811"/>
      <c r="V319" s="811"/>
      <c r="W319" s="811"/>
      <c r="X319" s="811"/>
      <c r="Y319" s="811"/>
      <c r="Z319" s="811"/>
    </row>
    <row r="320" ht="11.25" customHeight="1">
      <c r="A320" s="100" t="s">
        <v>115</v>
      </c>
      <c r="B320" s="81" t="s">
        <v>89</v>
      </c>
      <c r="C320" s="100" t="s">
        <v>6779</v>
      </c>
      <c r="D320" s="164">
        <v>20.0</v>
      </c>
      <c r="E320" s="365">
        <v>20.0</v>
      </c>
      <c r="F320" s="100" t="s">
        <v>115</v>
      </c>
      <c r="G320" s="811"/>
      <c r="H320" s="811"/>
      <c r="I320" s="811"/>
      <c r="J320" s="811"/>
      <c r="K320" s="811"/>
      <c r="L320" s="811"/>
      <c r="M320" s="811"/>
      <c r="N320" s="811"/>
      <c r="O320" s="811"/>
      <c r="P320" s="811"/>
      <c r="Q320" s="811"/>
      <c r="R320" s="811"/>
      <c r="S320" s="811"/>
      <c r="T320" s="811"/>
      <c r="U320" s="811"/>
      <c r="V320" s="811"/>
      <c r="W320" s="811"/>
      <c r="X320" s="811"/>
      <c r="Y320" s="811"/>
      <c r="Z320" s="811"/>
    </row>
    <row r="321" ht="11.25" customHeight="1">
      <c r="A321" s="100" t="s">
        <v>116</v>
      </c>
      <c r="B321" s="81" t="s">
        <v>89</v>
      </c>
      <c r="C321" s="100" t="s">
        <v>6780</v>
      </c>
      <c r="D321" s="164">
        <v>30.0</v>
      </c>
      <c r="E321" s="365">
        <v>30.0</v>
      </c>
      <c r="F321" s="100" t="s">
        <v>116</v>
      </c>
      <c r="G321" s="811"/>
      <c r="H321" s="811"/>
      <c r="I321" s="811"/>
      <c r="J321" s="811"/>
      <c r="K321" s="811"/>
      <c r="L321" s="811"/>
      <c r="M321" s="811"/>
      <c r="N321" s="811"/>
      <c r="O321" s="811"/>
      <c r="P321" s="811"/>
      <c r="Q321" s="811"/>
      <c r="R321" s="811"/>
      <c r="S321" s="811"/>
      <c r="T321" s="811"/>
      <c r="U321" s="811"/>
      <c r="V321" s="811"/>
      <c r="W321" s="811"/>
      <c r="X321" s="811"/>
      <c r="Y321" s="811"/>
      <c r="Z321" s="811"/>
    </row>
    <row r="322" ht="11.25" customHeight="1">
      <c r="A322" s="100" t="s">
        <v>116</v>
      </c>
      <c r="B322" s="81" t="s">
        <v>89</v>
      </c>
      <c r="C322" s="100" t="s">
        <v>6781</v>
      </c>
      <c r="D322" s="164">
        <v>30.0</v>
      </c>
      <c r="E322" s="365">
        <v>30.0</v>
      </c>
      <c r="F322" s="100" t="s">
        <v>116</v>
      </c>
      <c r="G322" s="811"/>
      <c r="H322" s="811"/>
      <c r="I322" s="811"/>
      <c r="J322" s="811"/>
      <c r="K322" s="811"/>
      <c r="L322" s="811"/>
      <c r="M322" s="811"/>
      <c r="N322" s="811"/>
      <c r="O322" s="811"/>
      <c r="P322" s="811"/>
      <c r="Q322" s="811"/>
      <c r="R322" s="811"/>
      <c r="S322" s="811"/>
      <c r="T322" s="811"/>
      <c r="U322" s="811"/>
      <c r="V322" s="811"/>
      <c r="W322" s="811"/>
      <c r="X322" s="811"/>
      <c r="Y322" s="811"/>
      <c r="Z322" s="811"/>
    </row>
    <row r="323" ht="11.25" customHeight="1">
      <c r="A323" s="100" t="s">
        <v>116</v>
      </c>
      <c r="B323" s="81" t="s">
        <v>89</v>
      </c>
      <c r="C323" s="100" t="s">
        <v>6782</v>
      </c>
      <c r="D323" s="164">
        <v>30.0</v>
      </c>
      <c r="E323" s="365">
        <v>30.0</v>
      </c>
      <c r="F323" s="100" t="s">
        <v>116</v>
      </c>
      <c r="G323" s="811"/>
      <c r="H323" s="811"/>
      <c r="I323" s="811"/>
      <c r="J323" s="811"/>
      <c r="K323" s="811"/>
      <c r="L323" s="811"/>
      <c r="M323" s="811"/>
      <c r="N323" s="811"/>
      <c r="O323" s="811"/>
      <c r="P323" s="811"/>
      <c r="Q323" s="811"/>
      <c r="R323" s="811"/>
      <c r="S323" s="811"/>
      <c r="T323" s="811"/>
      <c r="U323" s="811"/>
      <c r="V323" s="811"/>
      <c r="W323" s="811"/>
      <c r="X323" s="811"/>
      <c r="Y323" s="811"/>
      <c r="Z323" s="811"/>
    </row>
    <row r="324" ht="11.25" customHeight="1">
      <c r="A324" s="100" t="s">
        <v>116</v>
      </c>
      <c r="B324" s="81" t="s">
        <v>89</v>
      </c>
      <c r="C324" s="100" t="s">
        <v>6783</v>
      </c>
      <c r="D324" s="164">
        <v>20.0</v>
      </c>
      <c r="E324" s="365">
        <v>20.0</v>
      </c>
      <c r="F324" s="100" t="s">
        <v>116</v>
      </c>
      <c r="G324" s="811"/>
      <c r="H324" s="811"/>
      <c r="I324" s="811"/>
      <c r="J324" s="811"/>
      <c r="K324" s="811"/>
      <c r="L324" s="811"/>
      <c r="M324" s="811"/>
      <c r="N324" s="811"/>
      <c r="O324" s="811"/>
      <c r="P324" s="811"/>
      <c r="Q324" s="811"/>
      <c r="R324" s="811"/>
      <c r="S324" s="811"/>
      <c r="T324" s="811"/>
      <c r="U324" s="811"/>
      <c r="V324" s="811"/>
      <c r="W324" s="811"/>
      <c r="X324" s="811"/>
      <c r="Y324" s="811"/>
      <c r="Z324" s="811"/>
    </row>
    <row r="325" ht="11.25" customHeight="1">
      <c r="A325" s="100" t="s">
        <v>116</v>
      </c>
      <c r="B325" s="81" t="s">
        <v>89</v>
      </c>
      <c r="C325" s="100" t="s">
        <v>6784</v>
      </c>
      <c r="D325" s="164">
        <v>20.0</v>
      </c>
      <c r="E325" s="365">
        <v>20.0</v>
      </c>
      <c r="F325" s="100" t="s">
        <v>116</v>
      </c>
      <c r="G325" s="811"/>
      <c r="H325" s="811"/>
      <c r="I325" s="811"/>
      <c r="J325" s="811"/>
      <c r="K325" s="811"/>
      <c r="L325" s="811"/>
      <c r="M325" s="811"/>
      <c r="N325" s="811"/>
      <c r="O325" s="811"/>
      <c r="P325" s="811"/>
      <c r="Q325" s="811"/>
      <c r="R325" s="811"/>
      <c r="S325" s="811"/>
      <c r="T325" s="811"/>
      <c r="U325" s="811"/>
      <c r="V325" s="811"/>
      <c r="W325" s="811"/>
      <c r="X325" s="811"/>
      <c r="Y325" s="811"/>
      <c r="Z325" s="811"/>
    </row>
    <row r="326" ht="11.25" customHeight="1">
      <c r="A326" s="100" t="s">
        <v>5460</v>
      </c>
      <c r="B326" s="81" t="s">
        <v>52</v>
      </c>
      <c r="C326" s="100" t="s">
        <v>6785</v>
      </c>
      <c r="D326" s="164">
        <v>30.0</v>
      </c>
      <c r="E326" s="365">
        <v>30.0</v>
      </c>
      <c r="F326" s="100" t="s">
        <v>5460</v>
      </c>
      <c r="G326" s="811"/>
      <c r="H326" s="811"/>
      <c r="I326" s="811"/>
      <c r="J326" s="811"/>
      <c r="K326" s="811"/>
      <c r="L326" s="811"/>
      <c r="M326" s="811"/>
      <c r="N326" s="811"/>
      <c r="O326" s="811"/>
      <c r="P326" s="811"/>
      <c r="Q326" s="811"/>
      <c r="R326" s="811"/>
      <c r="S326" s="811"/>
      <c r="T326" s="811"/>
      <c r="U326" s="811"/>
      <c r="V326" s="811"/>
      <c r="W326" s="811"/>
      <c r="X326" s="811"/>
      <c r="Y326" s="811"/>
      <c r="Z326" s="811"/>
    </row>
    <row r="327" ht="11.25" customHeight="1">
      <c r="A327" s="100" t="s">
        <v>5460</v>
      </c>
      <c r="B327" s="81" t="s">
        <v>52</v>
      </c>
      <c r="C327" s="100" t="s">
        <v>6786</v>
      </c>
      <c r="D327" s="164">
        <v>30.0</v>
      </c>
      <c r="E327" s="365">
        <v>30.0</v>
      </c>
      <c r="F327" s="100" t="s">
        <v>5460</v>
      </c>
      <c r="G327" s="811"/>
      <c r="H327" s="811"/>
      <c r="I327" s="811"/>
      <c r="J327" s="811"/>
      <c r="K327" s="811"/>
      <c r="L327" s="811"/>
      <c r="M327" s="811"/>
      <c r="N327" s="811"/>
      <c r="O327" s="811"/>
      <c r="P327" s="811"/>
      <c r="Q327" s="811"/>
      <c r="R327" s="811"/>
      <c r="S327" s="811"/>
      <c r="T327" s="811"/>
      <c r="U327" s="811"/>
      <c r="V327" s="811"/>
      <c r="W327" s="811"/>
      <c r="X327" s="811"/>
      <c r="Y327" s="811"/>
      <c r="Z327" s="811"/>
    </row>
    <row r="328" ht="11.25" customHeight="1">
      <c r="A328" s="100" t="s">
        <v>5460</v>
      </c>
      <c r="B328" s="81" t="s">
        <v>52</v>
      </c>
      <c r="C328" s="100" t="s">
        <v>6787</v>
      </c>
      <c r="D328" s="164">
        <v>30.0</v>
      </c>
      <c r="E328" s="365">
        <v>30.0</v>
      </c>
      <c r="F328" s="100" t="s">
        <v>5460</v>
      </c>
      <c r="G328" s="811"/>
      <c r="H328" s="811"/>
      <c r="I328" s="811"/>
      <c r="J328" s="811"/>
      <c r="K328" s="811"/>
      <c r="L328" s="811"/>
      <c r="M328" s="811"/>
      <c r="N328" s="811"/>
      <c r="O328" s="811"/>
      <c r="P328" s="811"/>
      <c r="Q328" s="811"/>
      <c r="R328" s="811"/>
      <c r="S328" s="811"/>
      <c r="T328" s="811"/>
      <c r="U328" s="811"/>
      <c r="V328" s="811"/>
      <c r="W328" s="811"/>
      <c r="X328" s="811"/>
      <c r="Y328" s="811"/>
      <c r="Z328" s="811"/>
    </row>
    <row r="329" ht="11.25" customHeight="1">
      <c r="A329" s="100" t="s">
        <v>5460</v>
      </c>
      <c r="B329" s="81" t="s">
        <v>52</v>
      </c>
      <c r="C329" s="100" t="s">
        <v>6788</v>
      </c>
      <c r="D329" s="164">
        <v>20.0</v>
      </c>
      <c r="E329" s="365">
        <v>20.0</v>
      </c>
      <c r="F329" s="100" t="s">
        <v>5460</v>
      </c>
      <c r="G329" s="811"/>
      <c r="H329" s="811"/>
      <c r="I329" s="811"/>
      <c r="J329" s="811"/>
      <c r="K329" s="811"/>
      <c r="L329" s="811"/>
      <c r="M329" s="811"/>
      <c r="N329" s="811"/>
      <c r="O329" s="811"/>
      <c r="P329" s="811"/>
      <c r="Q329" s="811"/>
      <c r="R329" s="811"/>
      <c r="S329" s="811"/>
      <c r="T329" s="811"/>
      <c r="U329" s="811"/>
      <c r="V329" s="811"/>
      <c r="W329" s="811"/>
      <c r="X329" s="811"/>
      <c r="Y329" s="811"/>
      <c r="Z329" s="811"/>
    </row>
    <row r="330" ht="11.25" customHeight="1">
      <c r="A330" s="100"/>
      <c r="B330" s="81"/>
      <c r="C330" s="100"/>
      <c r="D330" s="164"/>
      <c r="E330" s="365"/>
      <c r="F330" s="100"/>
      <c r="G330" s="811"/>
      <c r="H330" s="811"/>
      <c r="I330" s="811"/>
      <c r="J330" s="811"/>
      <c r="K330" s="811"/>
      <c r="L330" s="811"/>
      <c r="M330" s="811"/>
      <c r="N330" s="811"/>
      <c r="O330" s="811"/>
      <c r="P330" s="811"/>
      <c r="Q330" s="811"/>
      <c r="R330" s="811"/>
      <c r="S330" s="811"/>
      <c r="T330" s="811"/>
      <c r="U330" s="811"/>
      <c r="V330" s="811"/>
      <c r="W330" s="811"/>
      <c r="X330" s="811"/>
      <c r="Y330" s="811"/>
      <c r="Z330" s="811"/>
    </row>
    <row r="331" ht="11.25" customHeight="1">
      <c r="A331" s="100"/>
      <c r="B331" s="81"/>
      <c r="C331" s="100"/>
      <c r="D331" s="164"/>
      <c r="E331" s="365"/>
      <c r="F331" s="100"/>
      <c r="G331" s="811"/>
      <c r="H331" s="811"/>
      <c r="I331" s="811"/>
      <c r="J331" s="811"/>
      <c r="K331" s="811"/>
      <c r="L331" s="811"/>
      <c r="M331" s="811"/>
      <c r="N331" s="811"/>
      <c r="O331" s="811"/>
      <c r="P331" s="811"/>
      <c r="Q331" s="811"/>
      <c r="R331" s="811"/>
      <c r="S331" s="811"/>
      <c r="T331" s="811"/>
      <c r="U331" s="811"/>
      <c r="V331" s="811"/>
      <c r="W331" s="811"/>
      <c r="X331" s="811"/>
      <c r="Y331" s="811"/>
      <c r="Z331" s="811"/>
    </row>
    <row r="332" ht="11.25" customHeight="1">
      <c r="A332" s="100"/>
      <c r="B332" s="81"/>
      <c r="C332" s="100"/>
      <c r="D332" s="164"/>
      <c r="E332" s="365"/>
      <c r="F332" s="165"/>
      <c r="G332" s="811"/>
      <c r="H332" s="811"/>
      <c r="I332" s="811"/>
      <c r="J332" s="811"/>
      <c r="K332" s="811"/>
      <c r="L332" s="811"/>
      <c r="M332" s="811"/>
      <c r="N332" s="811"/>
      <c r="O332" s="811"/>
      <c r="P332" s="811"/>
      <c r="Q332" s="811"/>
      <c r="R332" s="811"/>
      <c r="S332" s="811"/>
      <c r="T332" s="811"/>
      <c r="U332" s="811"/>
      <c r="V332" s="811"/>
      <c r="W332" s="811"/>
      <c r="X332" s="811"/>
      <c r="Y332" s="811"/>
      <c r="Z332" s="811"/>
    </row>
    <row r="333" ht="11.25" customHeight="1">
      <c r="A333" s="814"/>
      <c r="B333" s="815"/>
      <c r="C333" s="815"/>
      <c r="D333" s="816"/>
      <c r="E333" s="816">
        <f>SUM(E9:E332)</f>
        <v>7241.66</v>
      </c>
      <c r="F333" s="811"/>
      <c r="G333" s="811"/>
      <c r="H333" s="811"/>
      <c r="I333" s="811"/>
      <c r="J333" s="811"/>
      <c r="K333" s="811"/>
      <c r="L333" s="811"/>
      <c r="M333" s="811"/>
      <c r="N333" s="811"/>
      <c r="O333" s="811"/>
      <c r="P333" s="811"/>
      <c r="Q333" s="811"/>
      <c r="R333" s="811"/>
      <c r="S333" s="811"/>
      <c r="T333" s="811"/>
      <c r="U333" s="811"/>
      <c r="V333" s="811"/>
      <c r="W333" s="811"/>
      <c r="X333" s="811"/>
      <c r="Y333" s="811"/>
      <c r="Z333" s="811"/>
    </row>
    <row r="334" ht="11.25" customHeight="1">
      <c r="A334" s="184"/>
      <c r="B334" s="184"/>
      <c r="C334" s="815"/>
      <c r="D334" s="815"/>
      <c r="E334" s="815"/>
      <c r="F334" s="817"/>
      <c r="G334" s="817"/>
      <c r="H334" s="817"/>
      <c r="I334" s="811"/>
      <c r="J334" s="811"/>
      <c r="K334" s="811"/>
      <c r="L334" s="811"/>
      <c r="M334" s="811"/>
      <c r="N334" s="811"/>
      <c r="O334" s="811"/>
      <c r="P334" s="811"/>
      <c r="Q334" s="811"/>
      <c r="R334" s="811"/>
      <c r="S334" s="811"/>
      <c r="T334" s="811"/>
      <c r="U334" s="811"/>
      <c r="V334" s="811"/>
      <c r="W334" s="811"/>
      <c r="X334" s="811"/>
      <c r="Y334" s="811"/>
      <c r="Z334" s="811"/>
    </row>
    <row r="335" ht="11.25" customHeight="1">
      <c r="A335" s="818" t="s">
        <v>742</v>
      </c>
      <c r="B335" s="154"/>
      <c r="C335" s="154"/>
      <c r="D335" s="154"/>
      <c r="E335" s="154"/>
      <c r="F335" s="419"/>
      <c r="G335" s="419"/>
      <c r="H335" s="419"/>
      <c r="I335" s="184"/>
      <c r="J335" s="184"/>
      <c r="K335" s="184"/>
      <c r="L335" s="184"/>
      <c r="M335" s="184"/>
      <c r="N335" s="184"/>
      <c r="O335" s="184"/>
      <c r="P335" s="184"/>
      <c r="Q335" s="184"/>
      <c r="R335" s="184"/>
      <c r="S335" s="184"/>
      <c r="T335" s="184"/>
      <c r="U335" s="184"/>
      <c r="V335" s="184"/>
      <c r="W335" s="184"/>
      <c r="X335" s="184"/>
      <c r="Y335" s="184"/>
      <c r="Z335" s="811"/>
    </row>
    <row r="336" ht="15.75" customHeight="1">
      <c r="A336" s="155"/>
      <c r="B336" s="155"/>
      <c r="C336" s="156"/>
      <c r="D336" s="156"/>
      <c r="E336" s="1"/>
      <c r="F336" s="1"/>
      <c r="G336" s="1"/>
      <c r="H336" s="1"/>
    </row>
    <row r="337" ht="15.75" customHeight="1">
      <c r="A337" s="155"/>
      <c r="B337" s="155"/>
      <c r="C337" s="156"/>
      <c r="D337" s="156"/>
      <c r="E337" s="156"/>
      <c r="F337" s="1"/>
      <c r="G337" s="1"/>
      <c r="H337" s="1"/>
    </row>
    <row r="338" ht="15.75" customHeight="1">
      <c r="A338" s="155"/>
      <c r="B338" s="155"/>
      <c r="C338" s="156"/>
      <c r="D338" s="156"/>
      <c r="E338" s="1"/>
      <c r="F338" s="1"/>
      <c r="G338" s="1"/>
      <c r="H338" s="1"/>
    </row>
    <row r="339" ht="15.75" customHeight="1">
      <c r="A339" s="155"/>
      <c r="B339" s="155"/>
      <c r="C339" s="156"/>
      <c r="D339" s="156"/>
      <c r="E339" s="156"/>
      <c r="F339" s="1"/>
      <c r="G339" s="1"/>
      <c r="H339" s="1"/>
    </row>
    <row r="340" ht="15.75" customHeight="1">
      <c r="A340" s="155"/>
      <c r="B340" s="155"/>
      <c r="C340" s="156"/>
      <c r="D340" s="156"/>
      <c r="E340" s="156"/>
      <c r="F340" s="1"/>
      <c r="G340" s="1"/>
      <c r="H340" s="1"/>
    </row>
    <row r="341" ht="15.75" customHeight="1">
      <c r="A341" s="155"/>
      <c r="B341" s="155"/>
      <c r="C341" s="156"/>
      <c r="D341" s="156"/>
      <c r="E341" s="156"/>
      <c r="F341" s="1"/>
      <c r="G341" s="1"/>
      <c r="H341" s="1"/>
    </row>
    <row r="342" ht="15.75" customHeight="1">
      <c r="A342" s="155"/>
      <c r="B342" s="155"/>
      <c r="C342" s="156"/>
      <c r="D342" s="156"/>
      <c r="E342" s="156"/>
      <c r="F342" s="1"/>
      <c r="G342" s="1"/>
      <c r="H342" s="1"/>
    </row>
    <row r="343" ht="15.75" customHeight="1">
      <c r="A343" s="155"/>
      <c r="B343" s="155"/>
      <c r="C343" s="156"/>
      <c r="D343" s="156"/>
      <c r="E343" s="156"/>
      <c r="F343" s="1"/>
      <c r="G343" s="1"/>
      <c r="H343" s="1"/>
    </row>
    <row r="344" ht="15.75" customHeight="1">
      <c r="A344" s="155"/>
      <c r="B344" s="155"/>
      <c r="C344" s="156"/>
      <c r="D344" s="156"/>
      <c r="E344" s="156"/>
      <c r="F344" s="1"/>
      <c r="G344" s="1"/>
      <c r="H344" s="1"/>
    </row>
    <row r="345" ht="15.75" customHeight="1">
      <c r="A345" s="155"/>
      <c r="B345" s="155"/>
      <c r="C345" s="156"/>
      <c r="D345" s="156"/>
      <c r="E345" s="156"/>
      <c r="F345" s="1"/>
      <c r="G345" s="1"/>
      <c r="H345" s="1"/>
    </row>
    <row r="346" ht="15.75" customHeight="1">
      <c r="A346" s="155"/>
      <c r="B346" s="155"/>
      <c r="C346" s="156"/>
      <c r="D346" s="156"/>
      <c r="E346" s="156"/>
      <c r="F346" s="1"/>
      <c r="G346" s="1"/>
      <c r="H346" s="1"/>
    </row>
    <row r="347" ht="15.75" customHeight="1">
      <c r="A347" s="155"/>
      <c r="B347" s="155"/>
      <c r="C347" s="156"/>
      <c r="D347" s="156"/>
      <c r="E347" s="156"/>
      <c r="F347" s="1"/>
      <c r="G347" s="1"/>
      <c r="H347" s="1"/>
    </row>
    <row r="348" ht="15.75" customHeight="1">
      <c r="A348" s="155"/>
      <c r="B348" s="155"/>
      <c r="C348" s="156"/>
      <c r="D348" s="156"/>
      <c r="E348" s="156"/>
      <c r="F348" s="1"/>
      <c r="G348" s="1"/>
      <c r="H348" s="1"/>
    </row>
    <row r="349" ht="15.75" customHeight="1">
      <c r="A349" s="155"/>
      <c r="B349" s="155"/>
      <c r="C349" s="156"/>
      <c r="D349" s="156"/>
      <c r="E349" s="156"/>
      <c r="F349" s="1"/>
      <c r="G349" s="1"/>
      <c r="H349" s="1"/>
    </row>
    <row r="350" ht="15.75" customHeight="1">
      <c r="A350" s="155"/>
      <c r="B350" s="155"/>
      <c r="C350" s="156"/>
      <c r="D350" s="156"/>
      <c r="E350" s="156"/>
      <c r="F350" s="1"/>
      <c r="G350" s="1"/>
      <c r="H350" s="1"/>
    </row>
    <row r="351" ht="15.75" customHeight="1">
      <c r="A351" s="155"/>
      <c r="B351" s="155"/>
      <c r="C351" s="156"/>
      <c r="D351" s="156"/>
      <c r="E351" s="156"/>
      <c r="F351" s="1"/>
      <c r="G351" s="1"/>
      <c r="H351" s="1"/>
    </row>
    <row r="352" ht="15.75" customHeight="1">
      <c r="A352" s="155"/>
      <c r="B352" s="155"/>
      <c r="C352" s="156"/>
      <c r="D352" s="156"/>
      <c r="E352" s="156"/>
      <c r="F352" s="1"/>
      <c r="G352" s="1"/>
      <c r="H352" s="1"/>
    </row>
    <row r="353" ht="15.75" customHeight="1">
      <c r="A353" s="155"/>
      <c r="B353" s="155"/>
      <c r="C353" s="156"/>
      <c r="D353" s="156"/>
      <c r="E353" s="156"/>
      <c r="F353" s="1"/>
      <c r="G353" s="1"/>
      <c r="H353" s="1"/>
    </row>
    <row r="354" ht="15.75" customHeight="1">
      <c r="A354" s="155"/>
      <c r="B354" s="155"/>
      <c r="C354" s="156"/>
      <c r="D354" s="156"/>
      <c r="E354" s="156"/>
      <c r="F354" s="1"/>
      <c r="G354" s="1"/>
      <c r="H354" s="1"/>
    </row>
    <row r="355" ht="15.75" customHeight="1">
      <c r="A355" s="155"/>
      <c r="B355" s="155"/>
      <c r="C355" s="156"/>
      <c r="D355" s="156"/>
      <c r="E355" s="156"/>
      <c r="F355" s="1"/>
      <c r="G355" s="1"/>
      <c r="H355" s="1"/>
    </row>
    <row r="356" ht="15.75" customHeight="1">
      <c r="A356" s="155"/>
      <c r="B356" s="155"/>
      <c r="C356" s="156"/>
      <c r="D356" s="156"/>
      <c r="E356" s="156"/>
      <c r="F356" s="1"/>
      <c r="G356" s="1"/>
      <c r="H356" s="1"/>
    </row>
    <row r="357" ht="15.75" customHeight="1">
      <c r="A357" s="155"/>
      <c r="B357" s="155"/>
      <c r="C357" s="156"/>
      <c r="D357" s="156"/>
      <c r="E357" s="156"/>
      <c r="F357" s="1"/>
      <c r="G357" s="1"/>
      <c r="H357" s="1"/>
    </row>
    <row r="358" ht="15.75" customHeight="1">
      <c r="A358" s="155"/>
      <c r="B358" s="155"/>
      <c r="C358" s="156"/>
      <c r="D358" s="156"/>
      <c r="E358" s="156"/>
      <c r="F358" s="1"/>
      <c r="G358" s="1"/>
      <c r="H358" s="1"/>
    </row>
    <row r="359" ht="15.75" customHeight="1">
      <c r="A359" s="155"/>
      <c r="B359" s="155"/>
      <c r="C359" s="156"/>
      <c r="D359" s="156"/>
      <c r="E359" s="156"/>
      <c r="F359" s="1"/>
      <c r="G359" s="1"/>
      <c r="H359" s="1"/>
    </row>
    <row r="360" ht="15.75" customHeight="1">
      <c r="A360" s="155"/>
      <c r="B360" s="155"/>
      <c r="C360" s="156"/>
      <c r="D360" s="156"/>
      <c r="E360" s="156"/>
      <c r="F360" s="1"/>
      <c r="G360" s="1"/>
      <c r="H360" s="1"/>
    </row>
    <row r="361" ht="15.75" customHeight="1">
      <c r="A361" s="155"/>
      <c r="B361" s="155"/>
      <c r="C361" s="156"/>
      <c r="D361" s="156"/>
      <c r="E361" s="156"/>
      <c r="F361" s="1"/>
      <c r="G361" s="1"/>
      <c r="H361" s="1"/>
    </row>
    <row r="362" ht="15.75" customHeight="1">
      <c r="A362" s="155"/>
      <c r="B362" s="155"/>
      <c r="C362" s="156"/>
      <c r="D362" s="156"/>
      <c r="E362" s="156"/>
      <c r="F362" s="1"/>
      <c r="G362" s="1"/>
      <c r="H362" s="1"/>
    </row>
    <row r="363" ht="15.75" customHeight="1">
      <c r="A363" s="155"/>
      <c r="B363" s="155"/>
      <c r="C363" s="156"/>
      <c r="D363" s="156"/>
      <c r="E363" s="156"/>
      <c r="F363" s="1"/>
      <c r="G363" s="1"/>
      <c r="H363" s="1"/>
    </row>
    <row r="364" ht="15.75" customHeight="1">
      <c r="A364" s="155"/>
      <c r="B364" s="155"/>
      <c r="C364" s="156"/>
      <c r="D364" s="156"/>
      <c r="E364" s="156"/>
      <c r="F364" s="1"/>
      <c r="G364" s="1"/>
      <c r="H364" s="1"/>
    </row>
    <row r="365" ht="15.75" customHeight="1">
      <c r="A365" s="155"/>
      <c r="B365" s="155"/>
      <c r="C365" s="156"/>
      <c r="D365" s="156"/>
      <c r="E365" s="156"/>
      <c r="F365" s="1"/>
      <c r="G365" s="1"/>
      <c r="H365" s="1"/>
    </row>
    <row r="366" ht="15.75" customHeight="1">
      <c r="A366" s="155"/>
      <c r="B366" s="155"/>
      <c r="C366" s="156"/>
      <c r="D366" s="156"/>
      <c r="E366" s="156"/>
      <c r="F366" s="1"/>
      <c r="G366" s="1"/>
      <c r="H366" s="1"/>
    </row>
    <row r="367" ht="15.75" customHeight="1">
      <c r="A367" s="155"/>
      <c r="B367" s="155"/>
      <c r="C367" s="156"/>
      <c r="D367" s="156"/>
      <c r="E367" s="156"/>
      <c r="F367" s="1"/>
      <c r="G367" s="1"/>
      <c r="H367" s="1"/>
    </row>
    <row r="368" ht="15.75" customHeight="1">
      <c r="A368" s="155"/>
      <c r="B368" s="155"/>
      <c r="C368" s="156"/>
      <c r="D368" s="156"/>
      <c r="E368" s="156"/>
      <c r="F368" s="1"/>
      <c r="G368" s="1"/>
      <c r="H368" s="1"/>
    </row>
    <row r="369" ht="15.75" customHeight="1">
      <c r="A369" s="155"/>
      <c r="B369" s="155"/>
      <c r="C369" s="156"/>
      <c r="D369" s="156"/>
      <c r="E369" s="156"/>
      <c r="F369" s="1"/>
      <c r="G369" s="1"/>
      <c r="H369" s="1"/>
    </row>
    <row r="370" ht="15.75" customHeight="1">
      <c r="A370" s="155"/>
      <c r="B370" s="155"/>
      <c r="C370" s="156"/>
      <c r="D370" s="156"/>
      <c r="E370" s="156"/>
      <c r="F370" s="1"/>
      <c r="G370" s="1"/>
      <c r="H370" s="1"/>
    </row>
    <row r="371" ht="15.75" customHeight="1">
      <c r="A371" s="155"/>
      <c r="B371" s="155"/>
      <c r="C371" s="156"/>
      <c r="D371" s="156"/>
      <c r="E371" s="156"/>
      <c r="F371" s="1"/>
      <c r="G371" s="1"/>
      <c r="H371" s="1"/>
    </row>
    <row r="372" ht="15.75" customHeight="1">
      <c r="A372" s="155"/>
      <c r="B372" s="155"/>
      <c r="C372" s="156"/>
      <c r="D372" s="156"/>
      <c r="E372" s="156"/>
      <c r="F372" s="1"/>
      <c r="G372" s="1"/>
      <c r="H372" s="1"/>
    </row>
    <row r="373" ht="15.75" customHeight="1">
      <c r="A373" s="155"/>
      <c r="B373" s="155"/>
      <c r="C373" s="156"/>
      <c r="D373" s="156"/>
      <c r="E373" s="156"/>
      <c r="F373" s="1"/>
      <c r="G373" s="1"/>
      <c r="H373" s="1"/>
    </row>
    <row r="374" ht="15.75" customHeight="1">
      <c r="A374" s="155"/>
      <c r="B374" s="155"/>
      <c r="C374" s="156"/>
      <c r="D374" s="156"/>
      <c r="E374" s="156"/>
      <c r="F374" s="1"/>
      <c r="G374" s="1"/>
      <c r="H374" s="1"/>
    </row>
    <row r="375" ht="15.75" customHeight="1">
      <c r="A375" s="155"/>
      <c r="B375" s="155"/>
      <c r="C375" s="156"/>
      <c r="D375" s="156"/>
      <c r="E375" s="156"/>
      <c r="F375" s="1"/>
      <c r="G375" s="1"/>
      <c r="H375" s="1"/>
    </row>
    <row r="376" ht="15.75" customHeight="1">
      <c r="A376" s="155"/>
      <c r="B376" s="155"/>
      <c r="C376" s="156"/>
      <c r="D376" s="156"/>
      <c r="E376" s="156"/>
      <c r="F376" s="1"/>
      <c r="G376" s="1"/>
      <c r="H376" s="1"/>
    </row>
    <row r="377" ht="15.75" customHeight="1">
      <c r="A377" s="155"/>
      <c r="B377" s="155"/>
      <c r="C377" s="156"/>
      <c r="D377" s="156"/>
      <c r="E377" s="156"/>
      <c r="F377" s="1"/>
      <c r="G377" s="1"/>
      <c r="H377" s="1"/>
    </row>
    <row r="378" ht="15.75" customHeight="1">
      <c r="A378" s="155"/>
      <c r="B378" s="155"/>
      <c r="C378" s="156"/>
      <c r="D378" s="156"/>
      <c r="E378" s="156"/>
      <c r="F378" s="1"/>
      <c r="G378" s="1"/>
      <c r="H378" s="1"/>
    </row>
    <row r="379" ht="15.75" customHeight="1">
      <c r="A379" s="155"/>
      <c r="B379" s="155"/>
      <c r="C379" s="156"/>
      <c r="D379" s="156"/>
      <c r="E379" s="156"/>
      <c r="F379" s="1"/>
      <c r="G379" s="1"/>
      <c r="H379" s="1"/>
    </row>
    <row r="380" ht="15.75" customHeight="1">
      <c r="A380" s="155"/>
      <c r="B380" s="155"/>
      <c r="C380" s="156"/>
      <c r="D380" s="156"/>
      <c r="E380" s="156"/>
      <c r="F380" s="1"/>
      <c r="G380" s="1"/>
      <c r="H380" s="1"/>
    </row>
    <row r="381" ht="15.75" customHeight="1">
      <c r="A381" s="155"/>
      <c r="B381" s="155"/>
      <c r="C381" s="156"/>
      <c r="D381" s="156"/>
      <c r="E381" s="156"/>
      <c r="F381" s="1"/>
      <c r="G381" s="1"/>
      <c r="H381" s="1"/>
    </row>
    <row r="382" ht="15.75" customHeight="1">
      <c r="A382" s="155"/>
      <c r="B382" s="155"/>
      <c r="C382" s="156"/>
      <c r="D382" s="156"/>
      <c r="E382" s="156"/>
      <c r="F382" s="1"/>
      <c r="G382" s="1"/>
      <c r="H382" s="1"/>
    </row>
    <row r="383" ht="15.75" customHeight="1">
      <c r="A383" s="155"/>
      <c r="B383" s="155"/>
      <c r="C383" s="156"/>
      <c r="D383" s="156"/>
      <c r="E383" s="156"/>
      <c r="F383" s="1"/>
      <c r="G383" s="1"/>
      <c r="H383" s="1"/>
    </row>
    <row r="384" ht="15.75" customHeight="1">
      <c r="A384" s="155"/>
      <c r="B384" s="155"/>
      <c r="C384" s="156"/>
      <c r="D384" s="156"/>
      <c r="E384" s="156"/>
      <c r="F384" s="1"/>
      <c r="G384" s="1"/>
      <c r="H384" s="1"/>
    </row>
    <row r="385" ht="15.75" customHeight="1">
      <c r="A385" s="155"/>
      <c r="B385" s="155"/>
      <c r="C385" s="156"/>
      <c r="D385" s="156"/>
      <c r="E385" s="156"/>
      <c r="F385" s="1"/>
      <c r="G385" s="1"/>
      <c r="H385" s="1"/>
    </row>
    <row r="386" ht="15.75" customHeight="1">
      <c r="A386" s="155"/>
      <c r="B386" s="155"/>
      <c r="C386" s="156"/>
      <c r="D386" s="156"/>
      <c r="E386" s="156"/>
      <c r="F386" s="1"/>
      <c r="G386" s="1"/>
      <c r="H386" s="1"/>
    </row>
    <row r="387" ht="15.75" customHeight="1">
      <c r="A387" s="155"/>
      <c r="B387" s="155"/>
      <c r="C387" s="156"/>
      <c r="D387" s="156"/>
      <c r="E387" s="156"/>
      <c r="F387" s="1"/>
      <c r="G387" s="1"/>
      <c r="H387" s="1"/>
    </row>
    <row r="388" ht="15.75" customHeight="1">
      <c r="A388" s="155"/>
      <c r="B388" s="155"/>
      <c r="C388" s="156"/>
      <c r="D388" s="156"/>
      <c r="E388" s="156"/>
      <c r="F388" s="1"/>
      <c r="G388" s="1"/>
      <c r="H388" s="1"/>
    </row>
    <row r="389" ht="15.75" customHeight="1">
      <c r="A389" s="155"/>
      <c r="B389" s="155"/>
      <c r="C389" s="156"/>
      <c r="D389" s="156"/>
      <c r="E389" s="156"/>
      <c r="F389" s="1"/>
      <c r="G389" s="1"/>
      <c r="H389" s="1"/>
    </row>
    <row r="390" ht="15.75" customHeight="1">
      <c r="A390" s="155"/>
      <c r="B390" s="155"/>
      <c r="C390" s="156"/>
      <c r="D390" s="156"/>
      <c r="E390" s="156"/>
      <c r="F390" s="1"/>
      <c r="G390" s="1"/>
      <c r="H390" s="1"/>
    </row>
    <row r="391" ht="15.75" customHeight="1">
      <c r="A391" s="155"/>
      <c r="B391" s="155"/>
      <c r="C391" s="156"/>
      <c r="D391" s="156"/>
      <c r="E391" s="156"/>
      <c r="F391" s="1"/>
      <c r="G391" s="1"/>
      <c r="H391" s="1"/>
    </row>
    <row r="392" ht="15.75" customHeight="1">
      <c r="A392" s="155"/>
      <c r="B392" s="155"/>
      <c r="C392" s="156"/>
      <c r="D392" s="156"/>
      <c r="E392" s="156"/>
      <c r="F392" s="1"/>
      <c r="G392" s="1"/>
      <c r="H392" s="1"/>
    </row>
    <row r="393" ht="15.75" customHeight="1">
      <c r="A393" s="155"/>
      <c r="B393" s="155"/>
      <c r="C393" s="156"/>
      <c r="D393" s="156"/>
      <c r="E393" s="156"/>
      <c r="F393" s="1"/>
      <c r="G393" s="1"/>
      <c r="H393" s="1"/>
    </row>
    <row r="394" ht="15.75" customHeight="1">
      <c r="A394" s="155"/>
      <c r="B394" s="155"/>
      <c r="C394" s="156"/>
      <c r="D394" s="156"/>
      <c r="E394" s="156"/>
      <c r="F394" s="1"/>
      <c r="G394" s="1"/>
      <c r="H394" s="1"/>
    </row>
    <row r="395" ht="15.75" customHeight="1">
      <c r="A395" s="155"/>
      <c r="B395" s="155"/>
      <c r="C395" s="156"/>
      <c r="D395" s="156"/>
      <c r="E395" s="156"/>
      <c r="F395" s="1"/>
      <c r="G395" s="1"/>
      <c r="H395" s="1"/>
    </row>
    <row r="396" ht="15.75" customHeight="1">
      <c r="A396" s="155"/>
      <c r="B396" s="155"/>
      <c r="C396" s="156"/>
      <c r="D396" s="156"/>
      <c r="E396" s="156"/>
      <c r="F396" s="1"/>
      <c r="G396" s="1"/>
      <c r="H396" s="1"/>
    </row>
    <row r="397" ht="15.75" customHeight="1">
      <c r="A397" s="155"/>
      <c r="B397" s="155"/>
      <c r="C397" s="156"/>
      <c r="D397" s="156"/>
      <c r="E397" s="156"/>
      <c r="F397" s="1"/>
      <c r="G397" s="1"/>
      <c r="H397" s="1"/>
    </row>
    <row r="398" ht="15.75" customHeight="1">
      <c r="A398" s="155"/>
      <c r="B398" s="155"/>
      <c r="C398" s="156"/>
      <c r="D398" s="156"/>
      <c r="E398" s="156"/>
      <c r="F398" s="1"/>
      <c r="G398" s="1"/>
      <c r="H398" s="1"/>
    </row>
    <row r="399" ht="15.75" customHeight="1">
      <c r="A399" s="155"/>
      <c r="B399" s="155"/>
      <c r="C399" s="156"/>
      <c r="D399" s="156"/>
      <c r="E399" s="156"/>
      <c r="F399" s="1"/>
      <c r="G399" s="1"/>
      <c r="H399" s="1"/>
    </row>
    <row r="400" ht="15.75" customHeight="1">
      <c r="A400" s="155"/>
      <c r="B400" s="155"/>
      <c r="C400" s="156"/>
      <c r="D400" s="156"/>
      <c r="E400" s="156"/>
      <c r="F400" s="1"/>
      <c r="G400" s="1"/>
      <c r="H400" s="1"/>
    </row>
    <row r="401" ht="15.75" customHeight="1">
      <c r="A401" s="155"/>
      <c r="B401" s="155"/>
      <c r="C401" s="156"/>
      <c r="D401" s="156"/>
      <c r="E401" s="156"/>
      <c r="F401" s="1"/>
      <c r="G401" s="1"/>
      <c r="H401" s="1"/>
    </row>
    <row r="402" ht="15.75" customHeight="1">
      <c r="A402" s="155"/>
      <c r="B402" s="155"/>
      <c r="C402" s="156"/>
      <c r="D402" s="156"/>
      <c r="E402" s="156"/>
      <c r="F402" s="1"/>
      <c r="G402" s="1"/>
      <c r="H402" s="1"/>
    </row>
    <row r="403" ht="15.75" customHeight="1">
      <c r="A403" s="155"/>
      <c r="B403" s="155"/>
      <c r="C403" s="156"/>
      <c r="D403" s="156"/>
      <c r="E403" s="156"/>
      <c r="F403" s="1"/>
      <c r="G403" s="1"/>
      <c r="H403" s="1"/>
    </row>
    <row r="404" ht="15.75" customHeight="1">
      <c r="A404" s="155"/>
      <c r="B404" s="155"/>
      <c r="C404" s="156"/>
      <c r="D404" s="156"/>
      <c r="E404" s="156"/>
      <c r="F404" s="1"/>
      <c r="G404" s="1"/>
      <c r="H404" s="1"/>
    </row>
    <row r="405" ht="15.75" customHeight="1">
      <c r="A405" s="155"/>
      <c r="B405" s="155"/>
      <c r="C405" s="156"/>
      <c r="D405" s="156"/>
      <c r="E405" s="156"/>
      <c r="F405" s="1"/>
      <c r="G405" s="1"/>
      <c r="H405" s="1"/>
    </row>
    <row r="406" ht="15.75" customHeight="1">
      <c r="A406" s="155"/>
      <c r="B406" s="155"/>
      <c r="C406" s="156"/>
      <c r="D406" s="156"/>
      <c r="E406" s="156"/>
      <c r="F406" s="1"/>
      <c r="G406" s="1"/>
      <c r="H406" s="1"/>
    </row>
    <row r="407" ht="15.75" customHeight="1">
      <c r="A407" s="155"/>
      <c r="B407" s="155"/>
      <c r="C407" s="156"/>
      <c r="D407" s="156"/>
      <c r="E407" s="156"/>
      <c r="F407" s="1"/>
      <c r="G407" s="1"/>
      <c r="H407" s="1"/>
    </row>
    <row r="408" ht="15.75" customHeight="1">
      <c r="A408" s="155"/>
      <c r="B408" s="155"/>
      <c r="C408" s="156"/>
      <c r="D408" s="156"/>
      <c r="E408" s="156"/>
      <c r="F408" s="1"/>
      <c r="G408" s="1"/>
      <c r="H408" s="1"/>
    </row>
    <row r="409" ht="15.75" customHeight="1">
      <c r="A409" s="155"/>
      <c r="B409" s="155"/>
      <c r="C409" s="156"/>
      <c r="D409" s="156"/>
      <c r="E409" s="156"/>
      <c r="F409" s="1"/>
      <c r="G409" s="1"/>
      <c r="H409" s="1"/>
    </row>
    <row r="410" ht="15.75" customHeight="1">
      <c r="A410" s="155"/>
      <c r="B410" s="155"/>
      <c r="C410" s="156"/>
      <c r="D410" s="156"/>
      <c r="E410" s="156"/>
      <c r="F410" s="1"/>
      <c r="G410" s="1"/>
      <c r="H410" s="1"/>
    </row>
    <row r="411" ht="15.75" customHeight="1">
      <c r="A411" s="155"/>
      <c r="B411" s="155"/>
      <c r="C411" s="156"/>
      <c r="D411" s="156"/>
      <c r="E411" s="156"/>
      <c r="F411" s="1"/>
      <c r="G411" s="1"/>
      <c r="H411" s="1"/>
    </row>
    <row r="412" ht="15.75" customHeight="1">
      <c r="A412" s="155"/>
      <c r="B412" s="155"/>
      <c r="C412" s="156"/>
      <c r="D412" s="156"/>
      <c r="E412" s="156"/>
      <c r="F412" s="1"/>
      <c r="G412" s="1"/>
      <c r="H412" s="1"/>
    </row>
    <row r="413" ht="15.75" customHeight="1">
      <c r="A413" s="155"/>
      <c r="B413" s="155"/>
      <c r="C413" s="156"/>
      <c r="D413" s="156"/>
      <c r="E413" s="156"/>
      <c r="F413" s="1"/>
      <c r="G413" s="1"/>
      <c r="H413" s="1"/>
    </row>
    <row r="414" ht="15.75" customHeight="1">
      <c r="A414" s="155"/>
      <c r="B414" s="155"/>
      <c r="C414" s="156"/>
      <c r="D414" s="156"/>
      <c r="E414" s="156"/>
      <c r="F414" s="1"/>
      <c r="G414" s="1"/>
      <c r="H414" s="1"/>
    </row>
    <row r="415" ht="15.75" customHeight="1">
      <c r="A415" s="155"/>
      <c r="B415" s="155"/>
      <c r="C415" s="156"/>
      <c r="D415" s="156"/>
      <c r="E415" s="156"/>
      <c r="F415" s="1"/>
      <c r="G415" s="1"/>
      <c r="H415" s="1"/>
    </row>
    <row r="416" ht="15.75" customHeight="1">
      <c r="A416" s="155"/>
      <c r="B416" s="155"/>
      <c r="C416" s="156"/>
      <c r="D416" s="156"/>
      <c r="E416" s="156"/>
      <c r="F416" s="1"/>
      <c r="G416" s="1"/>
      <c r="H416" s="1"/>
    </row>
    <row r="417" ht="15.75" customHeight="1">
      <c r="A417" s="155"/>
      <c r="B417" s="155"/>
      <c r="C417" s="156"/>
      <c r="D417" s="156"/>
      <c r="E417" s="156"/>
      <c r="F417" s="1"/>
      <c r="G417" s="1"/>
      <c r="H417" s="1"/>
    </row>
    <row r="418" ht="15.75" customHeight="1">
      <c r="A418" s="155"/>
      <c r="B418" s="155"/>
      <c r="C418" s="156"/>
      <c r="D418" s="156"/>
      <c r="E418" s="156"/>
      <c r="F418" s="1"/>
      <c r="G418" s="1"/>
      <c r="H418" s="1"/>
    </row>
    <row r="419" ht="15.75" customHeight="1">
      <c r="A419" s="155"/>
      <c r="B419" s="155"/>
      <c r="C419" s="156"/>
      <c r="D419" s="156"/>
      <c r="E419" s="156"/>
      <c r="F419" s="1"/>
      <c r="G419" s="1"/>
      <c r="H419" s="1"/>
    </row>
    <row r="420" ht="15.75" customHeight="1">
      <c r="A420" s="155"/>
      <c r="B420" s="155"/>
      <c r="C420" s="156"/>
      <c r="D420" s="156"/>
      <c r="E420" s="156"/>
      <c r="F420" s="1"/>
      <c r="G420" s="1"/>
      <c r="H420" s="1"/>
    </row>
    <row r="421" ht="15.75" customHeight="1">
      <c r="A421" s="155"/>
      <c r="B421" s="155"/>
      <c r="C421" s="156"/>
      <c r="D421" s="156"/>
      <c r="E421" s="156"/>
      <c r="F421" s="1"/>
      <c r="G421" s="1"/>
      <c r="H421" s="1"/>
    </row>
    <row r="422" ht="15.75" customHeight="1">
      <c r="A422" s="155"/>
      <c r="B422" s="155"/>
      <c r="C422" s="156"/>
      <c r="D422" s="156"/>
      <c r="E422" s="156"/>
      <c r="F422" s="1"/>
      <c r="G422" s="1"/>
      <c r="H422" s="1"/>
    </row>
    <row r="423" ht="15.75" customHeight="1">
      <c r="A423" s="155"/>
      <c r="B423" s="155"/>
      <c r="C423" s="156"/>
      <c r="D423" s="156"/>
      <c r="E423" s="156"/>
      <c r="F423" s="1"/>
      <c r="G423" s="1"/>
      <c r="H423" s="1"/>
    </row>
    <row r="424" ht="15.75" customHeight="1">
      <c r="A424" s="155"/>
      <c r="B424" s="155"/>
      <c r="C424" s="156"/>
      <c r="D424" s="156"/>
      <c r="E424" s="156"/>
      <c r="F424" s="1"/>
      <c r="G424" s="1"/>
      <c r="H424" s="1"/>
    </row>
    <row r="425" ht="15.75" customHeight="1">
      <c r="A425" s="155"/>
      <c r="B425" s="155"/>
      <c r="C425" s="156"/>
      <c r="D425" s="156"/>
      <c r="E425" s="156"/>
      <c r="F425" s="1"/>
      <c r="G425" s="1"/>
      <c r="H425" s="1"/>
    </row>
    <row r="426" ht="15.75" customHeight="1">
      <c r="A426" s="155"/>
      <c r="B426" s="155"/>
      <c r="C426" s="156"/>
      <c r="D426" s="156"/>
      <c r="E426" s="156"/>
      <c r="F426" s="1"/>
      <c r="G426" s="1"/>
      <c r="H426" s="1"/>
    </row>
    <row r="427" ht="15.75" customHeight="1">
      <c r="A427" s="155"/>
      <c r="B427" s="155"/>
      <c r="C427" s="156"/>
      <c r="D427" s="156"/>
      <c r="E427" s="156"/>
      <c r="F427" s="1"/>
      <c r="G427" s="1"/>
      <c r="H427" s="1"/>
    </row>
    <row r="428" ht="15.75" customHeight="1">
      <c r="A428" s="155"/>
      <c r="B428" s="155"/>
      <c r="C428" s="156"/>
      <c r="D428" s="156"/>
      <c r="E428" s="156"/>
      <c r="F428" s="1"/>
      <c r="G428" s="1"/>
      <c r="H428" s="1"/>
    </row>
    <row r="429" ht="15.75" customHeight="1">
      <c r="A429" s="155"/>
      <c r="B429" s="155"/>
      <c r="C429" s="156"/>
      <c r="D429" s="156"/>
      <c r="E429" s="156"/>
      <c r="F429" s="1"/>
      <c r="G429" s="1"/>
      <c r="H429" s="1"/>
    </row>
    <row r="430" ht="15.75" customHeight="1">
      <c r="A430" s="155"/>
      <c r="B430" s="155"/>
      <c r="C430" s="156"/>
      <c r="D430" s="156"/>
      <c r="E430" s="156"/>
      <c r="F430" s="1"/>
      <c r="G430" s="1"/>
      <c r="H430" s="1"/>
    </row>
    <row r="431" ht="15.75" customHeight="1">
      <c r="A431" s="155"/>
      <c r="B431" s="155"/>
      <c r="C431" s="156"/>
      <c r="D431" s="156"/>
      <c r="E431" s="156"/>
      <c r="F431" s="1"/>
      <c r="G431" s="1"/>
      <c r="H431" s="1"/>
    </row>
    <row r="432" ht="15.75" customHeight="1">
      <c r="A432" s="155"/>
      <c r="B432" s="155"/>
      <c r="C432" s="156"/>
      <c r="D432" s="156"/>
      <c r="E432" s="156"/>
      <c r="F432" s="1"/>
      <c r="G432" s="1"/>
      <c r="H432" s="1"/>
    </row>
    <row r="433" ht="15.75" customHeight="1">
      <c r="A433" s="155"/>
      <c r="B433" s="155"/>
      <c r="C433" s="156"/>
      <c r="D433" s="156"/>
      <c r="E433" s="156"/>
      <c r="F433" s="1"/>
      <c r="G433" s="1"/>
      <c r="H433" s="1"/>
    </row>
    <row r="434" ht="15.75" customHeight="1">
      <c r="A434" s="155"/>
      <c r="B434" s="155"/>
      <c r="C434" s="156"/>
      <c r="D434" s="156"/>
      <c r="E434" s="156"/>
      <c r="F434" s="1"/>
      <c r="G434" s="1"/>
      <c r="H434" s="1"/>
    </row>
    <row r="435" ht="15.75" customHeight="1">
      <c r="A435" s="155"/>
      <c r="B435" s="155"/>
      <c r="C435" s="156"/>
      <c r="D435" s="156"/>
      <c r="E435" s="156"/>
      <c r="F435" s="1"/>
      <c r="G435" s="1"/>
      <c r="H435" s="1"/>
    </row>
    <row r="436" ht="15.75" customHeight="1">
      <c r="A436" s="155"/>
      <c r="B436" s="155"/>
      <c r="C436" s="156"/>
      <c r="D436" s="156"/>
      <c r="E436" s="156"/>
      <c r="F436" s="1"/>
      <c r="G436" s="1"/>
      <c r="H436" s="1"/>
    </row>
    <row r="437" ht="15.75" customHeight="1">
      <c r="A437" s="155"/>
      <c r="B437" s="155"/>
      <c r="C437" s="156"/>
      <c r="D437" s="156"/>
      <c r="E437" s="156"/>
      <c r="F437" s="1"/>
      <c r="G437" s="1"/>
      <c r="H437" s="1"/>
    </row>
    <row r="438" ht="15.75" customHeight="1">
      <c r="A438" s="155"/>
      <c r="B438" s="155"/>
      <c r="C438" s="156"/>
      <c r="D438" s="156"/>
      <c r="E438" s="156"/>
      <c r="F438" s="1"/>
      <c r="G438" s="1"/>
      <c r="H438" s="1"/>
    </row>
    <row r="439" ht="15.75" customHeight="1">
      <c r="A439" s="155"/>
      <c r="B439" s="155"/>
      <c r="C439" s="156"/>
      <c r="D439" s="156"/>
      <c r="E439" s="156"/>
      <c r="F439" s="1"/>
      <c r="G439" s="1"/>
      <c r="H439" s="1"/>
    </row>
    <row r="440" ht="15.75" customHeight="1">
      <c r="A440" s="155"/>
      <c r="B440" s="155"/>
      <c r="C440" s="156"/>
      <c r="D440" s="156"/>
      <c r="E440" s="156"/>
      <c r="F440" s="1"/>
      <c r="G440" s="1"/>
      <c r="H440" s="1"/>
    </row>
    <row r="441" ht="15.75" customHeight="1">
      <c r="A441" s="155"/>
      <c r="B441" s="155"/>
      <c r="C441" s="156"/>
      <c r="D441" s="156"/>
      <c r="E441" s="156"/>
      <c r="F441" s="1"/>
      <c r="G441" s="1"/>
      <c r="H441" s="1"/>
    </row>
    <row r="442" ht="15.75" customHeight="1">
      <c r="A442" s="155"/>
      <c r="B442" s="155"/>
      <c r="C442" s="156"/>
      <c r="D442" s="156"/>
      <c r="E442" s="156"/>
      <c r="F442" s="1"/>
      <c r="G442" s="1"/>
      <c r="H442" s="1"/>
    </row>
    <row r="443" ht="15.75" customHeight="1">
      <c r="A443" s="155"/>
      <c r="B443" s="155"/>
      <c r="C443" s="156"/>
      <c r="D443" s="156"/>
      <c r="E443" s="156"/>
      <c r="F443" s="1"/>
      <c r="G443" s="1"/>
      <c r="H443" s="1"/>
    </row>
    <row r="444" ht="15.75" customHeight="1">
      <c r="A444" s="155"/>
      <c r="B444" s="155"/>
      <c r="C444" s="156"/>
      <c r="D444" s="156"/>
      <c r="E444" s="156"/>
      <c r="F444" s="1"/>
      <c r="G444" s="1"/>
      <c r="H444" s="1"/>
    </row>
    <row r="445" ht="15.75" customHeight="1">
      <c r="A445" s="155"/>
      <c r="B445" s="155"/>
      <c r="C445" s="156"/>
      <c r="D445" s="156"/>
      <c r="E445" s="156"/>
      <c r="F445" s="1"/>
      <c r="G445" s="1"/>
      <c r="H445" s="1"/>
    </row>
    <row r="446" ht="15.75" customHeight="1">
      <c r="A446" s="155"/>
      <c r="B446" s="155"/>
      <c r="C446" s="156"/>
      <c r="D446" s="156"/>
      <c r="E446" s="156"/>
      <c r="F446" s="1"/>
      <c r="G446" s="1"/>
      <c r="H446" s="1"/>
    </row>
    <row r="447" ht="15.75" customHeight="1">
      <c r="A447" s="155"/>
      <c r="B447" s="155"/>
      <c r="C447" s="156"/>
      <c r="D447" s="156"/>
      <c r="E447" s="156"/>
      <c r="F447" s="1"/>
      <c r="G447" s="1"/>
      <c r="H447" s="1"/>
    </row>
    <row r="448" ht="15.75" customHeight="1">
      <c r="A448" s="155"/>
      <c r="B448" s="155"/>
      <c r="C448" s="156"/>
      <c r="D448" s="156"/>
      <c r="E448" s="156"/>
      <c r="F448" s="1"/>
      <c r="G448" s="1"/>
      <c r="H448" s="1"/>
    </row>
    <row r="449" ht="15.75" customHeight="1">
      <c r="A449" s="155"/>
      <c r="B449" s="155"/>
      <c r="C449" s="156"/>
      <c r="D449" s="156"/>
      <c r="E449" s="156"/>
      <c r="F449" s="1"/>
      <c r="G449" s="1"/>
      <c r="H449" s="1"/>
    </row>
    <row r="450" ht="15.75" customHeight="1">
      <c r="A450" s="155"/>
      <c r="B450" s="155"/>
      <c r="C450" s="156"/>
      <c r="D450" s="156"/>
      <c r="E450" s="156"/>
      <c r="F450" s="1"/>
      <c r="G450" s="1"/>
      <c r="H450" s="1"/>
    </row>
    <row r="451" ht="15.75" customHeight="1">
      <c r="A451" s="155"/>
      <c r="B451" s="155"/>
      <c r="C451" s="156"/>
      <c r="D451" s="156"/>
      <c r="E451" s="156"/>
      <c r="F451" s="1"/>
      <c r="G451" s="1"/>
      <c r="H451" s="1"/>
    </row>
    <row r="452" ht="15.75" customHeight="1">
      <c r="A452" s="155"/>
      <c r="B452" s="155"/>
      <c r="C452" s="156"/>
      <c r="D452" s="156"/>
      <c r="E452" s="156"/>
      <c r="F452" s="1"/>
      <c r="G452" s="1"/>
      <c r="H452" s="1"/>
    </row>
    <row r="453" ht="15.75" customHeight="1">
      <c r="A453" s="155"/>
      <c r="B453" s="155"/>
      <c r="C453" s="156"/>
      <c r="D453" s="156"/>
      <c r="E453" s="156"/>
      <c r="F453" s="1"/>
      <c r="G453" s="1"/>
      <c r="H453" s="1"/>
    </row>
    <row r="454" ht="15.75" customHeight="1">
      <c r="A454" s="155"/>
      <c r="B454" s="155"/>
      <c r="C454" s="156"/>
      <c r="D454" s="156"/>
      <c r="E454" s="156"/>
      <c r="F454" s="1"/>
      <c r="G454" s="1"/>
      <c r="H454" s="1"/>
    </row>
    <row r="455" ht="15.75" customHeight="1">
      <c r="A455" s="155"/>
      <c r="B455" s="155"/>
      <c r="C455" s="156"/>
      <c r="D455" s="156"/>
      <c r="E455" s="156"/>
      <c r="F455" s="1"/>
      <c r="G455" s="1"/>
      <c r="H455" s="1"/>
    </row>
    <row r="456" ht="15.75" customHeight="1">
      <c r="A456" s="155"/>
      <c r="B456" s="155"/>
      <c r="C456" s="156"/>
      <c r="D456" s="156"/>
      <c r="E456" s="156"/>
      <c r="F456" s="1"/>
      <c r="G456" s="1"/>
      <c r="H456" s="1"/>
    </row>
    <row r="457" ht="15.75" customHeight="1">
      <c r="A457" s="155"/>
      <c r="B457" s="155"/>
      <c r="C457" s="156"/>
      <c r="D457" s="156"/>
      <c r="E457" s="156"/>
      <c r="F457" s="1"/>
      <c r="G457" s="1"/>
      <c r="H457" s="1"/>
    </row>
    <row r="458" ht="15.75" customHeight="1">
      <c r="A458" s="155"/>
      <c r="B458" s="155"/>
      <c r="C458" s="156"/>
      <c r="D458" s="156"/>
      <c r="E458" s="156"/>
      <c r="F458" s="1"/>
      <c r="G458" s="1"/>
      <c r="H458" s="1"/>
    </row>
    <row r="459" ht="15.75" customHeight="1">
      <c r="A459" s="155"/>
      <c r="B459" s="155"/>
      <c r="C459" s="156"/>
      <c r="D459" s="156"/>
      <c r="E459" s="156"/>
      <c r="F459" s="1"/>
      <c r="G459" s="1"/>
      <c r="H459" s="1"/>
    </row>
    <row r="460" ht="15.75" customHeight="1">
      <c r="A460" s="155"/>
      <c r="B460" s="155"/>
      <c r="C460" s="156"/>
      <c r="D460" s="156"/>
      <c r="E460" s="156"/>
      <c r="F460" s="1"/>
      <c r="G460" s="1"/>
      <c r="H460" s="1"/>
    </row>
    <row r="461" ht="15.75" customHeight="1">
      <c r="A461" s="155"/>
      <c r="B461" s="155"/>
      <c r="C461" s="156"/>
      <c r="D461" s="156"/>
      <c r="E461" s="156"/>
      <c r="F461" s="1"/>
      <c r="G461" s="1"/>
      <c r="H461" s="1"/>
    </row>
    <row r="462" ht="15.75" customHeight="1">
      <c r="A462" s="155"/>
      <c r="B462" s="155"/>
      <c r="C462" s="156"/>
      <c r="D462" s="156"/>
      <c r="E462" s="156"/>
      <c r="F462" s="1"/>
      <c r="G462" s="1"/>
      <c r="H462" s="1"/>
    </row>
    <row r="463" ht="15.75" customHeight="1">
      <c r="A463" s="155"/>
      <c r="B463" s="155"/>
      <c r="C463" s="156"/>
      <c r="D463" s="156"/>
      <c r="E463" s="156"/>
      <c r="F463" s="1"/>
      <c r="G463" s="1"/>
      <c r="H463" s="1"/>
    </row>
    <row r="464" ht="15.75" customHeight="1">
      <c r="A464" s="155"/>
      <c r="B464" s="155"/>
      <c r="C464" s="156"/>
      <c r="D464" s="156"/>
      <c r="E464" s="156"/>
      <c r="F464" s="1"/>
      <c r="G464" s="1"/>
      <c r="H464" s="1"/>
    </row>
    <row r="465" ht="15.75" customHeight="1">
      <c r="A465" s="155"/>
      <c r="B465" s="155"/>
      <c r="C465" s="156"/>
      <c r="D465" s="156"/>
      <c r="E465" s="156"/>
      <c r="F465" s="1"/>
      <c r="G465" s="1"/>
      <c r="H465" s="1"/>
    </row>
    <row r="466" ht="15.75" customHeight="1">
      <c r="A466" s="155"/>
      <c r="B466" s="155"/>
      <c r="C466" s="156"/>
      <c r="D466" s="156"/>
      <c r="E466" s="156"/>
      <c r="F466" s="1"/>
      <c r="G466" s="1"/>
      <c r="H466" s="1"/>
    </row>
    <row r="467" ht="15.75" customHeight="1">
      <c r="A467" s="155"/>
      <c r="B467" s="155"/>
      <c r="C467" s="156"/>
      <c r="D467" s="156"/>
      <c r="E467" s="156"/>
      <c r="F467" s="1"/>
      <c r="G467" s="1"/>
      <c r="H467" s="1"/>
    </row>
    <row r="468" ht="15.75" customHeight="1">
      <c r="A468" s="155"/>
      <c r="B468" s="155"/>
      <c r="C468" s="156"/>
      <c r="D468" s="156"/>
      <c r="E468" s="156"/>
      <c r="F468" s="1"/>
      <c r="G468" s="1"/>
      <c r="H468" s="1"/>
    </row>
    <row r="469" ht="15.75" customHeight="1">
      <c r="A469" s="155"/>
      <c r="B469" s="155"/>
      <c r="C469" s="156"/>
      <c r="D469" s="156"/>
      <c r="E469" s="156"/>
      <c r="F469" s="1"/>
      <c r="G469" s="1"/>
      <c r="H469" s="1"/>
    </row>
    <row r="470" ht="15.75" customHeight="1">
      <c r="A470" s="155"/>
      <c r="B470" s="155"/>
      <c r="C470" s="156"/>
      <c r="D470" s="156"/>
      <c r="E470" s="156"/>
      <c r="F470" s="1"/>
      <c r="G470" s="1"/>
      <c r="H470" s="1"/>
    </row>
    <row r="471" ht="15.75" customHeight="1">
      <c r="A471" s="155"/>
      <c r="B471" s="155"/>
      <c r="C471" s="156"/>
      <c r="D471" s="156"/>
      <c r="E471" s="156"/>
      <c r="F471" s="1"/>
      <c r="G471" s="1"/>
      <c r="H471" s="1"/>
    </row>
    <row r="472" ht="15.75" customHeight="1">
      <c r="A472" s="155"/>
      <c r="B472" s="155"/>
      <c r="C472" s="156"/>
      <c r="D472" s="156"/>
      <c r="E472" s="156"/>
      <c r="F472" s="1"/>
      <c r="G472" s="1"/>
      <c r="H472" s="1"/>
    </row>
    <row r="473" ht="15.75" customHeight="1">
      <c r="A473" s="155"/>
      <c r="B473" s="155"/>
      <c r="C473" s="156"/>
      <c r="D473" s="156"/>
      <c r="E473" s="156"/>
      <c r="F473" s="1"/>
      <c r="G473" s="1"/>
      <c r="H473" s="1"/>
    </row>
    <row r="474" ht="15.75" customHeight="1">
      <c r="A474" s="155"/>
      <c r="B474" s="155"/>
      <c r="C474" s="156"/>
      <c r="D474" s="156"/>
      <c r="E474" s="156"/>
      <c r="F474" s="1"/>
      <c r="G474" s="1"/>
      <c r="H474" s="1"/>
    </row>
    <row r="475" ht="15.75" customHeight="1">
      <c r="A475" s="155"/>
      <c r="B475" s="155"/>
      <c r="C475" s="156"/>
      <c r="D475" s="156"/>
      <c r="E475" s="156"/>
      <c r="F475" s="1"/>
      <c r="G475" s="1"/>
      <c r="H475" s="1"/>
    </row>
    <row r="476" ht="15.75" customHeight="1">
      <c r="A476" s="155"/>
      <c r="B476" s="155"/>
      <c r="C476" s="156"/>
      <c r="D476" s="156"/>
      <c r="E476" s="156"/>
      <c r="F476" s="1"/>
      <c r="G476" s="1"/>
      <c r="H476" s="1"/>
    </row>
    <row r="477" ht="15.75" customHeight="1">
      <c r="A477" s="155"/>
      <c r="B477" s="155"/>
      <c r="C477" s="156"/>
      <c r="D477" s="156"/>
      <c r="E477" s="156"/>
      <c r="F477" s="1"/>
      <c r="G477" s="1"/>
      <c r="H477" s="1"/>
    </row>
    <row r="478" ht="15.75" customHeight="1">
      <c r="A478" s="155"/>
      <c r="B478" s="155"/>
      <c r="C478" s="156"/>
      <c r="D478" s="156"/>
      <c r="E478" s="156"/>
      <c r="F478" s="1"/>
      <c r="G478" s="1"/>
      <c r="H478" s="1"/>
    </row>
    <row r="479" ht="15.75" customHeight="1">
      <c r="A479" s="155"/>
      <c r="B479" s="155"/>
      <c r="C479" s="156"/>
      <c r="D479" s="156"/>
      <c r="E479" s="156"/>
      <c r="F479" s="1"/>
      <c r="G479" s="1"/>
      <c r="H479" s="1"/>
    </row>
    <row r="480" ht="15.75" customHeight="1">
      <c r="A480" s="155"/>
      <c r="B480" s="155"/>
      <c r="C480" s="156"/>
      <c r="D480" s="156"/>
      <c r="E480" s="156"/>
      <c r="F480" s="1"/>
      <c r="G480" s="1"/>
      <c r="H480" s="1"/>
    </row>
    <row r="481" ht="15.75" customHeight="1">
      <c r="A481" s="155"/>
      <c r="B481" s="155"/>
      <c r="C481" s="156"/>
      <c r="D481" s="156"/>
      <c r="E481" s="156"/>
      <c r="F481" s="1"/>
      <c r="G481" s="1"/>
      <c r="H481" s="1"/>
    </row>
    <row r="482" ht="15.75" customHeight="1">
      <c r="A482" s="155"/>
      <c r="B482" s="155"/>
      <c r="C482" s="156"/>
      <c r="D482" s="156"/>
      <c r="E482" s="156"/>
      <c r="F482" s="1"/>
      <c r="G482" s="1"/>
      <c r="H482" s="1"/>
    </row>
    <row r="483" ht="15.75" customHeight="1">
      <c r="A483" s="155"/>
      <c r="B483" s="155"/>
      <c r="C483" s="156"/>
      <c r="D483" s="156"/>
      <c r="E483" s="156"/>
      <c r="F483" s="1"/>
      <c r="G483" s="1"/>
      <c r="H483" s="1"/>
    </row>
    <row r="484" ht="15.75" customHeight="1">
      <c r="A484" s="155"/>
      <c r="B484" s="155"/>
      <c r="C484" s="156"/>
      <c r="D484" s="156"/>
      <c r="E484" s="156"/>
      <c r="F484" s="1"/>
      <c r="G484" s="1"/>
      <c r="H484" s="1"/>
    </row>
    <row r="485" ht="15.75" customHeight="1">
      <c r="A485" s="155"/>
      <c r="B485" s="155"/>
      <c r="C485" s="156"/>
      <c r="D485" s="156"/>
      <c r="E485" s="156"/>
      <c r="F485" s="1"/>
      <c r="G485" s="1"/>
      <c r="H485" s="1"/>
    </row>
    <row r="486" ht="15.75" customHeight="1">
      <c r="A486" s="155"/>
      <c r="B486" s="155"/>
      <c r="C486" s="156"/>
      <c r="D486" s="156"/>
      <c r="E486" s="156"/>
      <c r="F486" s="1"/>
      <c r="G486" s="1"/>
      <c r="H486" s="1"/>
    </row>
    <row r="487" ht="15.75" customHeight="1">
      <c r="A487" s="155"/>
      <c r="B487" s="155"/>
      <c r="C487" s="156"/>
      <c r="D487" s="156"/>
      <c r="E487" s="156"/>
      <c r="F487" s="1"/>
      <c r="G487" s="1"/>
      <c r="H487" s="1"/>
    </row>
    <row r="488" ht="15.75" customHeight="1">
      <c r="A488" s="155"/>
      <c r="B488" s="155"/>
      <c r="C488" s="156"/>
      <c r="D488" s="156"/>
      <c r="E488" s="156"/>
      <c r="F488" s="1"/>
      <c r="G488" s="1"/>
      <c r="H488" s="1"/>
    </row>
    <row r="489" ht="15.75" customHeight="1">
      <c r="A489" s="155"/>
      <c r="B489" s="155"/>
      <c r="C489" s="156"/>
      <c r="D489" s="156"/>
      <c r="E489" s="156"/>
      <c r="F489" s="1"/>
      <c r="G489" s="1"/>
      <c r="H489" s="1"/>
    </row>
    <row r="490" ht="15.75" customHeight="1">
      <c r="A490" s="155"/>
      <c r="B490" s="155"/>
      <c r="C490" s="156"/>
      <c r="D490" s="156"/>
      <c r="E490" s="156"/>
      <c r="F490" s="1"/>
      <c r="G490" s="1"/>
      <c r="H490" s="1"/>
    </row>
    <row r="491" ht="15.75" customHeight="1">
      <c r="A491" s="155"/>
      <c r="B491" s="155"/>
      <c r="C491" s="156"/>
      <c r="D491" s="156"/>
      <c r="E491" s="156"/>
      <c r="F491" s="1"/>
      <c r="G491" s="1"/>
      <c r="H491" s="1"/>
    </row>
    <row r="492" ht="15.75" customHeight="1">
      <c r="A492" s="155"/>
      <c r="B492" s="155"/>
      <c r="C492" s="156"/>
      <c r="D492" s="156"/>
      <c r="E492" s="156"/>
      <c r="F492" s="1"/>
      <c r="G492" s="1"/>
      <c r="H492" s="1"/>
    </row>
    <row r="493" ht="15.75" customHeight="1">
      <c r="A493" s="155"/>
      <c r="B493" s="155"/>
      <c r="C493" s="156"/>
      <c r="D493" s="156"/>
      <c r="E493" s="156"/>
      <c r="F493" s="1"/>
      <c r="G493" s="1"/>
      <c r="H493" s="1"/>
    </row>
    <row r="494" ht="15.75" customHeight="1">
      <c r="A494" s="155"/>
      <c r="B494" s="155"/>
      <c r="C494" s="156"/>
      <c r="D494" s="156"/>
      <c r="E494" s="156"/>
      <c r="F494" s="1"/>
      <c r="G494" s="1"/>
      <c r="H494" s="1"/>
    </row>
    <row r="495" ht="15.75" customHeight="1">
      <c r="A495" s="155"/>
      <c r="B495" s="155"/>
      <c r="C495" s="156"/>
      <c r="D495" s="156"/>
      <c r="E495" s="156"/>
      <c r="F495" s="1"/>
      <c r="G495" s="1"/>
      <c r="H495" s="1"/>
    </row>
    <row r="496" ht="15.75" customHeight="1">
      <c r="A496" s="155"/>
      <c r="B496" s="155"/>
      <c r="C496" s="156"/>
      <c r="D496" s="156"/>
      <c r="E496" s="156"/>
      <c r="F496" s="1"/>
      <c r="G496" s="1"/>
      <c r="H496" s="1"/>
    </row>
    <row r="497" ht="15.75" customHeight="1">
      <c r="A497" s="155"/>
      <c r="B497" s="155"/>
      <c r="C497" s="156"/>
      <c r="D497" s="156"/>
      <c r="E497" s="156"/>
      <c r="F497" s="1"/>
      <c r="G497" s="1"/>
      <c r="H497" s="1"/>
    </row>
    <row r="498" ht="15.75" customHeight="1">
      <c r="A498" s="155"/>
      <c r="B498" s="155"/>
      <c r="C498" s="156"/>
      <c r="D498" s="156"/>
      <c r="E498" s="156"/>
      <c r="F498" s="1"/>
      <c r="G498" s="1"/>
      <c r="H498" s="1"/>
    </row>
    <row r="499" ht="15.75" customHeight="1">
      <c r="A499" s="155"/>
      <c r="B499" s="155"/>
      <c r="C499" s="156"/>
      <c r="D499" s="156"/>
      <c r="E499" s="156"/>
      <c r="F499" s="1"/>
      <c r="G499" s="1"/>
      <c r="H499" s="1"/>
    </row>
    <row r="500" ht="15.75" customHeight="1">
      <c r="A500" s="155"/>
      <c r="B500" s="155"/>
      <c r="C500" s="156"/>
      <c r="D500" s="156"/>
      <c r="E500" s="156"/>
      <c r="F500" s="1"/>
      <c r="G500" s="1"/>
      <c r="H500" s="1"/>
    </row>
    <row r="501" ht="15.75" customHeight="1">
      <c r="A501" s="155"/>
      <c r="B501" s="155"/>
      <c r="C501" s="156"/>
      <c r="D501" s="156"/>
      <c r="E501" s="156"/>
      <c r="F501" s="1"/>
      <c r="G501" s="1"/>
      <c r="H501" s="1"/>
    </row>
    <row r="502" ht="15.75" customHeight="1">
      <c r="A502" s="155"/>
      <c r="B502" s="155"/>
      <c r="C502" s="156"/>
      <c r="D502" s="156"/>
      <c r="E502" s="156"/>
      <c r="F502" s="1"/>
      <c r="G502" s="1"/>
      <c r="H502" s="1"/>
    </row>
    <row r="503" ht="15.75" customHeight="1">
      <c r="A503" s="155"/>
      <c r="B503" s="155"/>
      <c r="C503" s="156"/>
      <c r="D503" s="156"/>
      <c r="E503" s="156"/>
      <c r="F503" s="1"/>
      <c r="G503" s="1"/>
      <c r="H503" s="1"/>
    </row>
    <row r="504" ht="15.75" customHeight="1">
      <c r="A504" s="155"/>
      <c r="B504" s="155"/>
      <c r="C504" s="156"/>
      <c r="D504" s="156"/>
      <c r="E504" s="156"/>
      <c r="F504" s="1"/>
      <c r="G504" s="1"/>
      <c r="H504" s="1"/>
    </row>
    <row r="505" ht="15.75" customHeight="1">
      <c r="A505" s="155"/>
      <c r="B505" s="155"/>
      <c r="C505" s="156"/>
      <c r="D505" s="156"/>
      <c r="E505" s="156"/>
      <c r="F505" s="1"/>
      <c r="G505" s="1"/>
      <c r="H505" s="1"/>
    </row>
    <row r="506" ht="15.75" customHeight="1">
      <c r="A506" s="155"/>
      <c r="B506" s="155"/>
      <c r="C506" s="156"/>
      <c r="D506" s="156"/>
      <c r="E506" s="156"/>
      <c r="F506" s="1"/>
      <c r="G506" s="1"/>
      <c r="H506" s="1"/>
    </row>
    <row r="507" ht="15.75" customHeight="1">
      <c r="A507" s="155"/>
      <c r="B507" s="155"/>
      <c r="C507" s="156"/>
      <c r="D507" s="156"/>
      <c r="E507" s="156"/>
      <c r="F507" s="1"/>
      <c r="G507" s="1"/>
      <c r="H507" s="1"/>
    </row>
    <row r="508" ht="15.75" customHeight="1">
      <c r="A508" s="155"/>
      <c r="B508" s="155"/>
      <c r="C508" s="156"/>
      <c r="D508" s="156"/>
      <c r="E508" s="156"/>
      <c r="F508" s="1"/>
      <c r="G508" s="1"/>
      <c r="H508" s="1"/>
    </row>
    <row r="509" ht="15.75" customHeight="1">
      <c r="A509" s="155"/>
      <c r="B509" s="155"/>
      <c r="C509" s="156"/>
      <c r="D509" s="156"/>
      <c r="E509" s="156"/>
      <c r="F509" s="1"/>
      <c r="G509" s="1"/>
      <c r="H509" s="1"/>
    </row>
    <row r="510" ht="15.75" customHeight="1">
      <c r="A510" s="155"/>
      <c r="B510" s="155"/>
      <c r="C510" s="156"/>
      <c r="D510" s="156"/>
      <c r="E510" s="156"/>
      <c r="F510" s="1"/>
      <c r="G510" s="1"/>
      <c r="H510" s="1"/>
    </row>
    <row r="511" ht="15.75" customHeight="1">
      <c r="A511" s="155"/>
      <c r="B511" s="155"/>
      <c r="C511" s="156"/>
      <c r="D511" s="156"/>
      <c r="E511" s="156"/>
      <c r="F511" s="1"/>
      <c r="G511" s="1"/>
      <c r="H511" s="1"/>
    </row>
    <row r="512" ht="15.75" customHeight="1">
      <c r="A512" s="155"/>
      <c r="B512" s="155"/>
      <c r="C512" s="156"/>
      <c r="D512" s="156"/>
      <c r="E512" s="156"/>
      <c r="F512" s="1"/>
      <c r="G512" s="1"/>
      <c r="H512" s="1"/>
    </row>
    <row r="513" ht="15.75" customHeight="1">
      <c r="A513" s="155"/>
      <c r="B513" s="155"/>
      <c r="C513" s="156"/>
      <c r="D513" s="156"/>
      <c r="E513" s="156"/>
      <c r="F513" s="1"/>
      <c r="G513" s="1"/>
      <c r="H513" s="1"/>
    </row>
    <row r="514" ht="15.75" customHeight="1">
      <c r="A514" s="155"/>
      <c r="B514" s="155"/>
      <c r="C514" s="156"/>
      <c r="D514" s="156"/>
      <c r="E514" s="156"/>
      <c r="F514" s="1"/>
      <c r="G514" s="1"/>
      <c r="H514" s="1"/>
    </row>
    <row r="515" ht="15.75" customHeight="1">
      <c r="A515" s="155"/>
      <c r="B515" s="155"/>
      <c r="C515" s="156"/>
      <c r="D515" s="156"/>
      <c r="E515" s="156"/>
      <c r="F515" s="1"/>
      <c r="G515" s="1"/>
      <c r="H515" s="1"/>
    </row>
    <row r="516" ht="15.75" customHeight="1">
      <c r="A516" s="155"/>
      <c r="B516" s="155"/>
      <c r="C516" s="156"/>
      <c r="D516" s="156"/>
      <c r="E516" s="156"/>
      <c r="F516" s="1"/>
      <c r="G516" s="1"/>
      <c r="H516" s="1"/>
    </row>
    <row r="517" ht="15.75" customHeight="1">
      <c r="A517" s="155"/>
      <c r="B517" s="155"/>
      <c r="C517" s="156"/>
      <c r="D517" s="156"/>
      <c r="E517" s="156"/>
      <c r="F517" s="1"/>
      <c r="G517" s="1"/>
      <c r="H517" s="1"/>
    </row>
    <row r="518" ht="15.75" customHeight="1">
      <c r="A518" s="155"/>
      <c r="B518" s="155"/>
      <c r="C518" s="156"/>
      <c r="D518" s="156"/>
      <c r="E518" s="156"/>
      <c r="F518" s="1"/>
      <c r="G518" s="1"/>
      <c r="H518" s="1"/>
    </row>
    <row r="519" ht="15.75" customHeight="1">
      <c r="A519" s="155"/>
      <c r="B519" s="155"/>
      <c r="C519" s="156"/>
      <c r="D519" s="156"/>
      <c r="E519" s="156"/>
      <c r="F519" s="1"/>
      <c r="G519" s="1"/>
      <c r="H519" s="1"/>
    </row>
    <row r="520" ht="15.75" customHeight="1">
      <c r="A520" s="155"/>
      <c r="B520" s="155"/>
      <c r="C520" s="156"/>
      <c r="D520" s="156"/>
      <c r="E520" s="156"/>
      <c r="F520" s="1"/>
      <c r="G520" s="1"/>
      <c r="H520" s="1"/>
    </row>
    <row r="521" ht="15.75" customHeight="1">
      <c r="A521" s="155"/>
      <c r="B521" s="155"/>
      <c r="C521" s="156"/>
      <c r="D521" s="156"/>
      <c r="E521" s="156"/>
      <c r="F521" s="1"/>
      <c r="G521" s="1"/>
      <c r="H521" s="1"/>
    </row>
    <row r="522" ht="15.75" customHeight="1">
      <c r="A522" s="155"/>
      <c r="B522" s="155"/>
      <c r="C522" s="156"/>
      <c r="D522" s="156"/>
      <c r="E522" s="156"/>
      <c r="F522" s="1"/>
      <c r="G522" s="1"/>
      <c r="H522" s="1"/>
    </row>
    <row r="523" ht="15.75" customHeight="1">
      <c r="A523" s="155"/>
      <c r="B523" s="155"/>
      <c r="C523" s="156"/>
      <c r="D523" s="156"/>
      <c r="E523" s="156"/>
      <c r="F523" s="1"/>
      <c r="G523" s="1"/>
      <c r="H523" s="1"/>
    </row>
    <row r="524" ht="15.75" customHeight="1">
      <c r="A524" s="155"/>
      <c r="B524" s="155"/>
      <c r="C524" s="156"/>
      <c r="D524" s="156"/>
      <c r="E524" s="156"/>
      <c r="F524" s="1"/>
      <c r="G524" s="1"/>
      <c r="H524" s="1"/>
    </row>
    <row r="525" ht="15.75" customHeight="1">
      <c r="A525" s="155"/>
      <c r="B525" s="155"/>
      <c r="C525" s="156"/>
      <c r="D525" s="156"/>
      <c r="E525" s="156"/>
      <c r="F525" s="1"/>
      <c r="G525" s="1"/>
      <c r="H525" s="1"/>
    </row>
    <row r="526" ht="15.75" customHeight="1">
      <c r="A526" s="155"/>
      <c r="B526" s="155"/>
      <c r="C526" s="156"/>
      <c r="D526" s="156"/>
      <c r="E526" s="156"/>
      <c r="F526" s="1"/>
      <c r="G526" s="1"/>
      <c r="H526" s="1"/>
    </row>
    <row r="527" ht="15.75" customHeight="1">
      <c r="A527" s="155"/>
      <c r="B527" s="155"/>
      <c r="C527" s="156"/>
      <c r="D527" s="156"/>
      <c r="E527" s="156"/>
      <c r="F527" s="1"/>
      <c r="G527" s="1"/>
      <c r="H527" s="1"/>
    </row>
    <row r="528" ht="15.75" customHeight="1">
      <c r="A528" s="155"/>
      <c r="B528" s="155"/>
      <c r="C528" s="156"/>
      <c r="D528" s="156"/>
      <c r="E528" s="156"/>
      <c r="F528" s="1"/>
      <c r="G528" s="1"/>
      <c r="H528" s="1"/>
    </row>
    <row r="529" ht="15.75" customHeight="1">
      <c r="A529" s="155"/>
      <c r="B529" s="155"/>
      <c r="C529" s="156"/>
      <c r="D529" s="156"/>
      <c r="E529" s="156"/>
      <c r="F529" s="1"/>
      <c r="G529" s="1"/>
      <c r="H529" s="1"/>
    </row>
    <row r="530" ht="15.75" customHeight="1">
      <c r="A530" s="155"/>
      <c r="B530" s="155"/>
      <c r="C530" s="156"/>
      <c r="D530" s="156"/>
      <c r="E530" s="156"/>
      <c r="F530" s="1"/>
      <c r="G530" s="1"/>
      <c r="H530" s="1"/>
    </row>
    <row r="531" ht="15.75" customHeight="1">
      <c r="A531" s="155"/>
      <c r="B531" s="155"/>
      <c r="C531" s="156"/>
      <c r="D531" s="156"/>
      <c r="E531" s="156"/>
      <c r="F531" s="1"/>
      <c r="G531" s="1"/>
      <c r="H531" s="1"/>
    </row>
    <row r="532" ht="15.75" customHeight="1">
      <c r="A532" s="155"/>
      <c r="B532" s="155"/>
      <c r="C532" s="156"/>
      <c r="D532" s="156"/>
      <c r="E532" s="156"/>
      <c r="F532" s="1"/>
      <c r="G532" s="1"/>
      <c r="H532" s="1"/>
    </row>
    <row r="533" ht="15.75" customHeight="1">
      <c r="A533" s="155"/>
      <c r="B533" s="155"/>
      <c r="C533" s="156"/>
      <c r="D533" s="156"/>
      <c r="E533" s="156"/>
      <c r="F533" s="1"/>
      <c r="G533" s="1"/>
      <c r="H533" s="1"/>
    </row>
    <row r="534" ht="15.75" customHeight="1">
      <c r="A534" s="155"/>
      <c r="B534" s="155"/>
      <c r="C534" s="156"/>
      <c r="D534" s="156"/>
      <c r="E534" s="156"/>
      <c r="F534" s="1"/>
      <c r="G534" s="1"/>
      <c r="H534" s="1"/>
    </row>
    <row r="535" ht="15.75" customHeight="1">
      <c r="A535" s="155"/>
      <c r="B535" s="155"/>
      <c r="C535" s="156"/>
      <c r="D535" s="156"/>
      <c r="E535" s="156"/>
      <c r="F535" s="1"/>
      <c r="G535" s="1"/>
      <c r="H535" s="1"/>
    </row>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35:E33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46.14"/>
    <col customWidth="1" min="4" max="4" width="12.29"/>
    <col customWidth="1" min="5" max="5" width="6.0"/>
    <col customWidth="1" min="6" max="6" width="9.43"/>
    <col customWidth="1" min="7" max="7" width="8.0"/>
    <col customWidth="1" min="8" max="8" width="12.0"/>
    <col customWidth="1" min="9" max="11" width="8.71"/>
    <col customWidth="1" min="12" max="12" width="10.29"/>
    <col customWidth="1" min="13" max="13" width="32.86"/>
    <col customWidth="1" min="14" max="16" width="9.14"/>
    <col customWidth="1" min="17" max="22" width="8.0"/>
  </cols>
  <sheetData>
    <row r="1">
      <c r="A1" s="155"/>
      <c r="B1" s="156"/>
      <c r="C1" s="156"/>
      <c r="D1" s="156"/>
      <c r="E1" s="1"/>
      <c r="F1" s="1"/>
      <c r="G1" s="1"/>
      <c r="H1" s="1"/>
      <c r="I1" s="1"/>
      <c r="J1" s="1"/>
      <c r="K1" s="1"/>
      <c r="L1" s="1"/>
      <c r="M1" s="1"/>
      <c r="N1" s="1"/>
      <c r="O1" s="1"/>
      <c r="P1" s="1"/>
    </row>
    <row r="2" ht="15.75" customHeight="1">
      <c r="A2" s="157" t="s">
        <v>743</v>
      </c>
      <c r="B2" s="57"/>
      <c r="C2" s="57"/>
      <c r="D2" s="57"/>
      <c r="E2" s="57"/>
      <c r="F2" s="57"/>
      <c r="G2" s="57"/>
      <c r="H2" s="57"/>
      <c r="I2" s="57"/>
      <c r="J2" s="57"/>
      <c r="K2" s="57"/>
      <c r="L2" s="58"/>
      <c r="M2" s="59"/>
      <c r="N2" s="59"/>
      <c r="O2" s="59"/>
      <c r="P2" s="59"/>
      <c r="Q2" s="17"/>
      <c r="R2" s="17"/>
      <c r="S2" s="17"/>
      <c r="T2" s="17"/>
      <c r="U2" s="17"/>
      <c r="V2" s="17"/>
    </row>
    <row r="3">
      <c r="A3" s="17"/>
      <c r="B3" s="17"/>
      <c r="C3" s="17"/>
      <c r="D3" s="17"/>
      <c r="E3" s="17"/>
      <c r="F3" s="17"/>
      <c r="G3" s="17"/>
      <c r="H3" s="17"/>
      <c r="I3" s="17"/>
      <c r="J3" s="17"/>
      <c r="K3" s="17"/>
      <c r="L3" s="17"/>
      <c r="M3" s="59"/>
      <c r="N3" s="59"/>
      <c r="O3" s="59"/>
      <c r="P3" s="59"/>
      <c r="Q3" s="17"/>
      <c r="R3" s="17"/>
      <c r="S3" s="17"/>
      <c r="T3" s="17"/>
      <c r="U3" s="17"/>
      <c r="V3" s="17"/>
    </row>
    <row r="4" ht="40.5" customHeight="1">
      <c r="A4" s="158" t="s">
        <v>744</v>
      </c>
      <c r="B4" s="57"/>
      <c r="C4" s="57"/>
      <c r="D4" s="57"/>
      <c r="E4" s="57"/>
      <c r="F4" s="57"/>
      <c r="G4" s="57"/>
      <c r="H4" s="57"/>
      <c r="I4" s="57"/>
      <c r="J4" s="57"/>
      <c r="K4" s="57"/>
      <c r="L4" s="58"/>
      <c r="M4" s="59"/>
      <c r="N4" s="59"/>
      <c r="O4" s="59"/>
      <c r="P4" s="59"/>
      <c r="Q4" s="17"/>
      <c r="R4" s="17"/>
      <c r="S4" s="17"/>
      <c r="T4" s="17"/>
      <c r="U4" s="17"/>
      <c r="V4" s="17"/>
    </row>
    <row r="5" ht="36.75" customHeight="1">
      <c r="A5" s="158" t="s">
        <v>745</v>
      </c>
      <c r="B5" s="57"/>
      <c r="C5" s="57"/>
      <c r="D5" s="57"/>
      <c r="E5" s="57"/>
      <c r="F5" s="57"/>
      <c r="G5" s="57"/>
      <c r="H5" s="57"/>
      <c r="I5" s="57"/>
      <c r="J5" s="57"/>
      <c r="K5" s="57"/>
      <c r="L5" s="58"/>
      <c r="M5" s="59"/>
      <c r="N5" s="59"/>
      <c r="O5" s="59"/>
      <c r="P5" s="59"/>
      <c r="Q5" s="17"/>
      <c r="R5" s="17"/>
      <c r="S5" s="17"/>
      <c r="T5" s="17"/>
      <c r="U5" s="17"/>
      <c r="V5" s="17"/>
    </row>
    <row r="6" ht="27.75" customHeight="1">
      <c r="A6" s="158" t="s">
        <v>746</v>
      </c>
      <c r="B6" s="57"/>
      <c r="C6" s="57"/>
      <c r="D6" s="57"/>
      <c r="E6" s="57"/>
      <c r="F6" s="57"/>
      <c r="G6" s="57"/>
      <c r="H6" s="57"/>
      <c r="I6" s="57"/>
      <c r="J6" s="57"/>
      <c r="K6" s="57"/>
      <c r="L6" s="58"/>
      <c r="M6" s="59"/>
      <c r="N6" s="59"/>
      <c r="O6" s="59"/>
      <c r="P6" s="59"/>
      <c r="Q6" s="17"/>
      <c r="R6" s="17"/>
      <c r="S6" s="17"/>
      <c r="T6" s="17"/>
      <c r="U6" s="17"/>
      <c r="V6" s="17"/>
    </row>
    <row r="7" ht="28.5" customHeight="1">
      <c r="A7" s="158" t="s">
        <v>747</v>
      </c>
      <c r="B7" s="57"/>
      <c r="C7" s="57"/>
      <c r="D7" s="57"/>
      <c r="E7" s="57"/>
      <c r="F7" s="57"/>
      <c r="G7" s="57"/>
      <c r="H7" s="57"/>
      <c r="I7" s="57"/>
      <c r="J7" s="57"/>
      <c r="K7" s="57"/>
      <c r="L7" s="58"/>
      <c r="M7" s="59"/>
      <c r="N7" s="59"/>
      <c r="O7" s="59"/>
      <c r="P7" s="59"/>
      <c r="Q7" s="17"/>
      <c r="R7" s="17"/>
      <c r="S7" s="17"/>
      <c r="T7" s="17"/>
      <c r="U7" s="17"/>
      <c r="V7" s="17"/>
    </row>
    <row r="8">
      <c r="A8" s="158" t="s">
        <v>748</v>
      </c>
      <c r="B8" s="57"/>
      <c r="C8" s="57"/>
      <c r="D8" s="57"/>
      <c r="E8" s="57"/>
      <c r="F8" s="57"/>
      <c r="G8" s="57"/>
      <c r="H8" s="57"/>
      <c r="I8" s="57"/>
      <c r="J8" s="57"/>
      <c r="K8" s="57"/>
      <c r="L8" s="58"/>
      <c r="M8" s="59"/>
      <c r="N8" s="59"/>
      <c r="O8" s="59"/>
      <c r="P8" s="59"/>
      <c r="Q8" s="17"/>
      <c r="R8" s="17"/>
      <c r="S8" s="17"/>
      <c r="T8" s="17"/>
      <c r="U8" s="17"/>
      <c r="V8" s="17"/>
    </row>
    <row r="9" ht="101.25" customHeight="1">
      <c r="A9" s="159" t="s">
        <v>749</v>
      </c>
      <c r="B9" s="57"/>
      <c r="C9" s="57"/>
      <c r="D9" s="57"/>
      <c r="E9" s="57"/>
      <c r="F9" s="57"/>
      <c r="G9" s="57"/>
      <c r="H9" s="57"/>
      <c r="I9" s="57"/>
      <c r="J9" s="57"/>
      <c r="K9" s="57"/>
      <c r="L9" s="58"/>
      <c r="M9" s="59"/>
      <c r="N9" s="59"/>
      <c r="O9" s="59"/>
      <c r="P9" s="59"/>
      <c r="Q9" s="17"/>
      <c r="R9" s="17"/>
      <c r="S9" s="17"/>
      <c r="T9" s="17"/>
      <c r="U9" s="17"/>
      <c r="V9" s="17"/>
    </row>
    <row r="10">
      <c r="A10" s="160"/>
      <c r="B10" s="161"/>
      <c r="C10" s="161"/>
      <c r="D10" s="161"/>
      <c r="E10" s="160"/>
      <c r="F10" s="160"/>
      <c r="G10" s="160"/>
      <c r="H10" s="160"/>
      <c r="I10" s="160"/>
      <c r="J10" s="160"/>
      <c r="K10" s="160"/>
      <c r="L10" s="160"/>
      <c r="M10" s="59"/>
      <c r="N10" s="59"/>
      <c r="O10" s="59"/>
      <c r="P10" s="59"/>
      <c r="Q10" s="17"/>
      <c r="R10" s="17"/>
      <c r="S10" s="17"/>
      <c r="T10" s="17"/>
      <c r="U10" s="17"/>
      <c r="V10" s="17"/>
    </row>
    <row r="11" ht="82.5" customHeight="1">
      <c r="A11" s="66" t="s">
        <v>134</v>
      </c>
      <c r="B11" s="66" t="s">
        <v>135</v>
      </c>
      <c r="C11" s="162" t="s">
        <v>750</v>
      </c>
      <c r="D11" s="67" t="s">
        <v>751</v>
      </c>
      <c r="E11" s="66" t="s">
        <v>752</v>
      </c>
      <c r="F11" s="67" t="s">
        <v>753</v>
      </c>
      <c r="G11" s="67" t="s">
        <v>145</v>
      </c>
      <c r="H11" s="67" t="s">
        <v>754</v>
      </c>
      <c r="I11" s="67" t="s">
        <v>148</v>
      </c>
      <c r="J11" s="67" t="s">
        <v>149</v>
      </c>
      <c r="K11" s="66" t="s">
        <v>150</v>
      </c>
      <c r="L11" s="66" t="s">
        <v>154</v>
      </c>
      <c r="M11" s="71" t="s">
        <v>155</v>
      </c>
      <c r="N11" s="72"/>
      <c r="O11" s="72"/>
      <c r="P11" s="72"/>
      <c r="Q11" s="73"/>
      <c r="R11" s="73"/>
      <c r="S11" s="73"/>
      <c r="T11" s="73"/>
      <c r="U11" s="73"/>
      <c r="V11" s="73"/>
    </row>
    <row r="12" ht="11.25" customHeight="1">
      <c r="A12" s="74" t="s">
        <v>475</v>
      </c>
      <c r="B12" s="75" t="s">
        <v>89</v>
      </c>
      <c r="C12" s="104" t="s">
        <v>755</v>
      </c>
      <c r="D12" s="74" t="s">
        <v>756</v>
      </c>
      <c r="E12" s="75" t="s">
        <v>757</v>
      </c>
      <c r="F12" s="163" t="s">
        <v>758</v>
      </c>
      <c r="G12" s="81">
        <v>2024.0</v>
      </c>
      <c r="H12" s="81">
        <v>2.0</v>
      </c>
      <c r="I12" s="164">
        <v>2.0</v>
      </c>
      <c r="J12" s="164">
        <v>2.0</v>
      </c>
      <c r="K12" s="164" t="s">
        <v>759</v>
      </c>
      <c r="L12" s="91">
        <v>160.0</v>
      </c>
      <c r="M12" s="165" t="s">
        <v>100</v>
      </c>
      <c r="N12" s="1"/>
      <c r="O12" s="1"/>
      <c r="P12" s="1"/>
      <c r="Q12" s="166"/>
      <c r="R12" s="166"/>
      <c r="S12" s="166"/>
      <c r="T12" s="166"/>
      <c r="U12" s="166"/>
      <c r="V12" s="166"/>
      <c r="W12" s="166"/>
      <c r="X12" s="166"/>
      <c r="Y12" s="166"/>
      <c r="Z12" s="166"/>
    </row>
    <row r="13" ht="11.25" customHeight="1">
      <c r="A13" s="74" t="s">
        <v>475</v>
      </c>
      <c r="B13" s="75" t="s">
        <v>89</v>
      </c>
      <c r="C13" s="104" t="s">
        <v>760</v>
      </c>
      <c r="D13" s="74" t="s">
        <v>756</v>
      </c>
      <c r="E13" s="75" t="s">
        <v>757</v>
      </c>
      <c r="F13" s="163" t="s">
        <v>758</v>
      </c>
      <c r="G13" s="81">
        <v>2024.0</v>
      </c>
      <c r="H13" s="81">
        <v>2.0</v>
      </c>
      <c r="I13" s="164">
        <v>2.0</v>
      </c>
      <c r="J13" s="164">
        <v>2.0</v>
      </c>
      <c r="K13" s="164" t="s">
        <v>759</v>
      </c>
      <c r="L13" s="91">
        <v>160.0</v>
      </c>
      <c r="M13" s="167" t="s">
        <v>481</v>
      </c>
      <c r="N13" s="1"/>
      <c r="O13" s="1"/>
      <c r="P13" s="1"/>
      <c r="Q13" s="166"/>
      <c r="R13" s="166"/>
      <c r="S13" s="166"/>
      <c r="T13" s="166"/>
      <c r="U13" s="166"/>
      <c r="V13" s="166"/>
      <c r="W13" s="166"/>
      <c r="X13" s="166"/>
      <c r="Y13" s="166"/>
      <c r="Z13" s="166"/>
    </row>
    <row r="14" ht="11.25" customHeight="1">
      <c r="A14" s="74" t="s">
        <v>761</v>
      </c>
      <c r="B14" s="75" t="s">
        <v>89</v>
      </c>
      <c r="C14" s="104" t="s">
        <v>762</v>
      </c>
      <c r="D14" s="74" t="s">
        <v>763</v>
      </c>
      <c r="E14" s="75" t="s">
        <v>764</v>
      </c>
      <c r="F14" s="80" t="s">
        <v>765</v>
      </c>
      <c r="G14" s="81">
        <v>2024.0</v>
      </c>
      <c r="H14" s="81">
        <v>2.0</v>
      </c>
      <c r="I14" s="164">
        <v>2.0</v>
      </c>
      <c r="J14" s="164">
        <v>2.0</v>
      </c>
      <c r="K14" s="164">
        <v>2380.0</v>
      </c>
      <c r="L14" s="91">
        <v>1230.0</v>
      </c>
      <c r="M14" s="136" t="s">
        <v>105</v>
      </c>
      <c r="N14" s="168"/>
      <c r="O14" s="1"/>
      <c r="P14" s="1"/>
      <c r="Q14" s="166"/>
      <c r="R14" s="166"/>
      <c r="S14" s="166"/>
      <c r="T14" s="166"/>
      <c r="U14" s="166"/>
      <c r="V14" s="166"/>
      <c r="W14" s="166"/>
      <c r="X14" s="166"/>
      <c r="Y14" s="166"/>
      <c r="Z14" s="166"/>
    </row>
    <row r="15" ht="11.25" customHeight="1">
      <c r="A15" s="74" t="s">
        <v>106</v>
      </c>
      <c r="B15" s="75" t="s">
        <v>89</v>
      </c>
      <c r="C15" s="169" t="s">
        <v>766</v>
      </c>
      <c r="D15" s="74" t="s">
        <v>767</v>
      </c>
      <c r="E15" s="75" t="s">
        <v>768</v>
      </c>
      <c r="F15" s="80" t="s">
        <v>769</v>
      </c>
      <c r="G15" s="81">
        <v>2024.0</v>
      </c>
      <c r="H15" s="81" t="s">
        <v>770</v>
      </c>
      <c r="I15" s="164">
        <v>1.0</v>
      </c>
      <c r="J15" s="164">
        <v>1.0</v>
      </c>
      <c r="K15" s="164">
        <v>10.0</v>
      </c>
      <c r="L15" s="91">
        <v>100.0</v>
      </c>
      <c r="M15" s="104" t="s">
        <v>106</v>
      </c>
      <c r="N15" s="1"/>
      <c r="O15" s="1"/>
      <c r="P15" s="1"/>
      <c r="Q15" s="166"/>
      <c r="R15" s="166"/>
      <c r="S15" s="166"/>
      <c r="T15" s="166"/>
      <c r="U15" s="166"/>
      <c r="V15" s="166"/>
      <c r="W15" s="166"/>
      <c r="X15" s="166"/>
      <c r="Y15" s="166"/>
      <c r="Z15" s="166"/>
    </row>
    <row r="16" ht="11.25" customHeight="1">
      <c r="A16" s="74" t="s">
        <v>771</v>
      </c>
      <c r="B16" s="75" t="s">
        <v>89</v>
      </c>
      <c r="C16" s="104" t="s">
        <v>772</v>
      </c>
      <c r="D16" s="74" t="s">
        <v>773</v>
      </c>
      <c r="E16" s="170" t="s">
        <v>774</v>
      </c>
      <c r="F16" s="89" t="s">
        <v>775</v>
      </c>
      <c r="G16" s="81">
        <v>2024.0</v>
      </c>
      <c r="H16" s="81">
        <v>2.0</v>
      </c>
      <c r="I16" s="164">
        <v>2.0</v>
      </c>
      <c r="J16" s="164">
        <v>2.0</v>
      </c>
      <c r="K16" s="164">
        <v>10.0</v>
      </c>
      <c r="L16" s="91">
        <v>1230.0</v>
      </c>
      <c r="M16" s="104" t="s">
        <v>106</v>
      </c>
      <c r="N16" s="97" t="s">
        <v>776</v>
      </c>
      <c r="O16" s="1"/>
      <c r="P16" s="1"/>
      <c r="Q16" s="166"/>
      <c r="R16" s="166"/>
      <c r="S16" s="166"/>
      <c r="T16" s="166"/>
      <c r="U16" s="166"/>
      <c r="V16" s="166"/>
      <c r="W16" s="166"/>
      <c r="X16" s="166"/>
      <c r="Y16" s="166"/>
      <c r="Z16" s="166"/>
    </row>
    <row r="17" ht="11.25" customHeight="1">
      <c r="A17" s="171"/>
      <c r="B17" s="172"/>
      <c r="C17" s="172"/>
      <c r="D17" s="172"/>
      <c r="E17" s="172"/>
      <c r="F17" s="173"/>
      <c r="G17" s="172"/>
      <c r="H17" s="172"/>
      <c r="I17" s="174"/>
      <c r="J17" s="174"/>
      <c r="K17" s="174"/>
      <c r="L17" s="175"/>
      <c r="M17" s="176"/>
      <c r="N17" s="1"/>
      <c r="O17" s="1"/>
      <c r="P17" s="1"/>
      <c r="Q17" s="166"/>
      <c r="R17" s="166"/>
      <c r="S17" s="166"/>
      <c r="T17" s="166"/>
      <c r="U17" s="166"/>
      <c r="V17" s="166"/>
      <c r="W17" s="166"/>
      <c r="X17" s="166"/>
      <c r="Y17" s="166"/>
      <c r="Z17" s="166"/>
    </row>
    <row r="18" ht="11.25" customHeight="1">
      <c r="A18" s="177" t="s">
        <v>118</v>
      </c>
      <c r="B18" s="156"/>
      <c r="C18" s="156"/>
      <c r="D18" s="156"/>
      <c r="E18" s="1"/>
      <c r="F18" s="1"/>
      <c r="G18" s="1"/>
      <c r="H18" s="1"/>
      <c r="I18" s="59"/>
      <c r="J18" s="59"/>
      <c r="K18" s="59"/>
      <c r="L18" s="152">
        <f>SUM(L12:L17)</f>
        <v>2880</v>
      </c>
      <c r="M18" s="1"/>
      <c r="N18" s="1"/>
      <c r="O18" s="1"/>
      <c r="P18" s="1"/>
      <c r="Q18" s="166"/>
      <c r="R18" s="166"/>
      <c r="S18" s="166"/>
      <c r="T18" s="166"/>
      <c r="U18" s="166"/>
      <c r="V18" s="166"/>
      <c r="W18" s="166"/>
      <c r="X18" s="166"/>
      <c r="Y18" s="166"/>
      <c r="Z18" s="166"/>
    </row>
    <row r="19" ht="11.25" customHeight="1">
      <c r="A19" s="155"/>
      <c r="B19" s="156"/>
      <c r="C19" s="156"/>
      <c r="D19" s="156"/>
      <c r="E19" s="1"/>
      <c r="F19" s="1"/>
      <c r="G19" s="1"/>
      <c r="H19" s="1"/>
      <c r="I19" s="1"/>
      <c r="J19" s="1"/>
      <c r="K19" s="1"/>
      <c r="L19" s="1"/>
      <c r="M19" s="1"/>
      <c r="N19" s="1"/>
      <c r="O19" s="1"/>
      <c r="P19" s="1"/>
      <c r="Q19" s="166"/>
      <c r="R19" s="166"/>
      <c r="S19" s="166"/>
      <c r="T19" s="166"/>
      <c r="U19" s="166"/>
      <c r="V19" s="166"/>
      <c r="W19" s="166"/>
      <c r="X19" s="166"/>
      <c r="Y19" s="166"/>
      <c r="Z19" s="166"/>
    </row>
    <row r="20">
      <c r="A20" s="178" t="s">
        <v>742</v>
      </c>
      <c r="B20" s="154"/>
      <c r="C20" s="154"/>
      <c r="D20" s="154"/>
      <c r="E20" s="154"/>
      <c r="F20" s="154"/>
      <c r="G20" s="154"/>
      <c r="H20" s="154"/>
      <c r="I20" s="154"/>
      <c r="J20" s="154"/>
      <c r="K20" s="154"/>
      <c r="L20" s="154"/>
      <c r="M20" s="1"/>
      <c r="N20" s="1"/>
      <c r="O20" s="1"/>
      <c r="P20" s="1"/>
    </row>
    <row r="21" ht="15.75" customHeight="1">
      <c r="A21" s="155"/>
      <c r="B21" s="156"/>
      <c r="C21" s="156"/>
      <c r="D21" s="156"/>
      <c r="E21" s="1"/>
      <c r="F21" s="1"/>
      <c r="G21" s="1"/>
      <c r="H21" s="1"/>
      <c r="I21" s="1"/>
      <c r="J21" s="1"/>
      <c r="K21" s="1"/>
      <c r="L21" s="1"/>
      <c r="M21" s="1"/>
      <c r="N21" s="1"/>
      <c r="O21" s="1"/>
      <c r="P21" s="1"/>
    </row>
    <row r="22" ht="15.75" customHeight="1">
      <c r="A22" s="155"/>
      <c r="B22" s="156"/>
      <c r="C22" s="156"/>
      <c r="D22" s="156"/>
      <c r="E22" s="1"/>
      <c r="F22" s="1"/>
      <c r="G22" s="1"/>
      <c r="H22" s="1"/>
      <c r="I22" s="1"/>
      <c r="J22" s="1"/>
      <c r="K22" s="1"/>
      <c r="L22" s="1"/>
      <c r="M22" s="1"/>
      <c r="N22" s="1"/>
      <c r="O22" s="1"/>
      <c r="P22" s="1"/>
    </row>
    <row r="23" ht="15.75" customHeight="1">
      <c r="A23" s="155"/>
      <c r="B23" s="156"/>
      <c r="C23" s="156"/>
      <c r="D23" s="156"/>
      <c r="E23" s="1"/>
      <c r="F23" s="1"/>
      <c r="G23" s="1"/>
      <c r="H23" s="1"/>
      <c r="I23" s="1"/>
      <c r="J23" s="1"/>
      <c r="K23" s="1"/>
      <c r="L23" s="1"/>
      <c r="M23" s="1"/>
      <c r="N23" s="1"/>
      <c r="O23" s="1"/>
      <c r="P23" s="1"/>
    </row>
    <row r="24" ht="15.75" customHeight="1">
      <c r="A24" s="155"/>
      <c r="B24" s="156"/>
      <c r="C24" s="156"/>
      <c r="D24" s="156"/>
      <c r="E24" s="1"/>
      <c r="F24" s="1"/>
      <c r="G24" s="1"/>
      <c r="H24" s="1"/>
      <c r="I24" s="1">
        <f>2460/2</f>
        <v>1230</v>
      </c>
      <c r="J24" s="1"/>
      <c r="K24" s="1"/>
      <c r="L24" s="1"/>
      <c r="M24" s="1"/>
      <c r="N24" s="1"/>
      <c r="O24" s="1"/>
      <c r="P24" s="1"/>
    </row>
    <row r="25" ht="15.75" customHeight="1">
      <c r="A25" s="155"/>
      <c r="B25" s="156"/>
      <c r="C25" s="156"/>
      <c r="D25" s="156"/>
      <c r="E25" s="1"/>
      <c r="F25" s="1"/>
      <c r="G25" s="1"/>
      <c r="H25" s="1"/>
      <c r="I25" s="1"/>
      <c r="J25" s="1"/>
      <c r="K25" s="1"/>
      <c r="L25" s="1"/>
      <c r="M25" s="1"/>
      <c r="N25" s="1"/>
      <c r="O25" s="1"/>
      <c r="P25" s="1"/>
    </row>
    <row r="26" ht="15.75" customHeight="1">
      <c r="A26" s="155"/>
      <c r="B26" s="156"/>
      <c r="C26" s="156"/>
      <c r="D26" s="156"/>
      <c r="E26" s="1"/>
      <c r="F26" s="1"/>
      <c r="G26" s="1"/>
      <c r="H26" s="1"/>
      <c r="I26" s="1"/>
      <c r="J26" s="1"/>
      <c r="K26" s="1"/>
      <c r="L26" s="1"/>
      <c r="M26" s="1"/>
      <c r="N26" s="1"/>
      <c r="O26" s="1"/>
      <c r="P26" s="1"/>
    </row>
    <row r="27" ht="15.75" customHeight="1">
      <c r="A27" s="155"/>
      <c r="B27" s="156"/>
      <c r="C27" s="156"/>
      <c r="D27" s="156"/>
      <c r="E27" s="1"/>
      <c r="F27" s="1"/>
      <c r="G27" s="1"/>
      <c r="H27" s="1"/>
      <c r="I27" s="1"/>
      <c r="J27" s="1"/>
      <c r="K27" s="1"/>
      <c r="L27" s="1"/>
      <c r="M27" s="1"/>
      <c r="N27" s="1"/>
      <c r="O27" s="1"/>
      <c r="P27" s="1"/>
    </row>
    <row r="28" ht="15.75" customHeight="1">
      <c r="A28" s="155"/>
      <c r="B28" s="156"/>
      <c r="C28" s="156"/>
      <c r="D28" s="156"/>
      <c r="E28" s="1"/>
      <c r="F28" s="1"/>
      <c r="G28" s="1"/>
      <c r="H28" s="1"/>
      <c r="I28" s="1"/>
      <c r="J28" s="1"/>
      <c r="K28" s="1"/>
      <c r="L28" s="1"/>
      <c r="M28" s="1"/>
      <c r="N28" s="1"/>
      <c r="O28" s="1"/>
      <c r="P28" s="1"/>
    </row>
    <row r="29" ht="15.75" customHeight="1">
      <c r="A29" s="155"/>
      <c r="B29" s="156"/>
      <c r="C29" s="156"/>
      <c r="D29" s="156"/>
      <c r="E29" s="1"/>
      <c r="F29" s="1"/>
      <c r="G29" s="1"/>
      <c r="H29" s="1"/>
      <c r="I29" s="1"/>
      <c r="J29" s="1"/>
      <c r="K29" s="1"/>
      <c r="L29" s="1"/>
      <c r="M29" s="1"/>
      <c r="N29" s="1"/>
      <c r="O29" s="1"/>
      <c r="P29" s="1"/>
    </row>
    <row r="30" ht="15.75" customHeight="1">
      <c r="A30" s="155"/>
      <c r="B30" s="156"/>
      <c r="C30" s="156"/>
      <c r="D30" s="156"/>
      <c r="E30" s="1"/>
      <c r="F30" s="1"/>
      <c r="G30" s="1"/>
      <c r="H30" s="1"/>
      <c r="I30" s="1"/>
      <c r="J30" s="1"/>
      <c r="K30" s="1"/>
      <c r="L30" s="1"/>
      <c r="M30" s="1"/>
      <c r="N30" s="1"/>
      <c r="O30" s="1"/>
      <c r="P30" s="1"/>
    </row>
    <row r="31" ht="15.75" customHeight="1">
      <c r="A31" s="155"/>
      <c r="B31" s="156"/>
      <c r="C31" s="156"/>
      <c r="D31" s="156"/>
      <c r="E31" s="1"/>
      <c r="F31" s="1"/>
      <c r="G31" s="1"/>
      <c r="H31" s="1"/>
      <c r="I31" s="1"/>
      <c r="J31" s="1"/>
      <c r="K31" s="1"/>
      <c r="L31" s="1"/>
      <c r="M31" s="1"/>
      <c r="N31" s="1"/>
      <c r="O31" s="1"/>
      <c r="P31" s="1"/>
    </row>
    <row r="32" ht="15.75" customHeight="1">
      <c r="A32" s="155"/>
      <c r="B32" s="156"/>
      <c r="C32" s="156"/>
      <c r="D32" s="156"/>
      <c r="E32" s="1"/>
      <c r="F32" s="1"/>
      <c r="G32" s="1"/>
      <c r="H32" s="1"/>
      <c r="I32" s="1"/>
      <c r="J32" s="1"/>
      <c r="K32" s="1"/>
      <c r="L32" s="1"/>
      <c r="M32" s="1"/>
      <c r="N32" s="1"/>
      <c r="O32" s="1"/>
      <c r="P32" s="1"/>
    </row>
    <row r="33" ht="15.75" customHeight="1">
      <c r="A33" s="155"/>
      <c r="B33" s="156"/>
      <c r="C33" s="156"/>
      <c r="D33" s="156"/>
      <c r="E33" s="1"/>
      <c r="F33" s="1"/>
      <c r="G33" s="1"/>
      <c r="H33" s="1"/>
      <c r="I33" s="1"/>
      <c r="J33" s="1"/>
      <c r="K33" s="1"/>
      <c r="L33" s="1"/>
      <c r="M33" s="1"/>
      <c r="N33" s="1"/>
      <c r="O33" s="1"/>
      <c r="P33" s="1"/>
    </row>
    <row r="34" ht="15.75" customHeight="1">
      <c r="A34" s="155"/>
      <c r="B34" s="156"/>
      <c r="C34" s="156"/>
      <c r="D34" s="156"/>
      <c r="E34" s="1"/>
      <c r="F34" s="1"/>
      <c r="G34" s="1"/>
      <c r="H34" s="1"/>
      <c r="I34" s="1"/>
      <c r="J34" s="1"/>
      <c r="K34" s="1"/>
      <c r="L34" s="1"/>
      <c r="M34" s="1"/>
      <c r="N34" s="1"/>
      <c r="O34" s="1"/>
      <c r="P34" s="1"/>
    </row>
    <row r="35" ht="15.75" customHeight="1">
      <c r="A35" s="155"/>
      <c r="B35" s="156"/>
      <c r="C35" s="156"/>
      <c r="D35" s="156"/>
      <c r="E35" s="1"/>
      <c r="F35" s="1"/>
      <c r="G35" s="1"/>
      <c r="H35" s="1"/>
      <c r="I35" s="1"/>
      <c r="J35" s="1"/>
      <c r="K35" s="1"/>
      <c r="L35" s="1"/>
      <c r="M35" s="1"/>
      <c r="N35" s="1"/>
      <c r="O35" s="1"/>
      <c r="P35" s="1"/>
    </row>
    <row r="36" ht="15.75" customHeight="1">
      <c r="A36" s="155"/>
      <c r="B36" s="156"/>
      <c r="C36" s="156"/>
      <c r="D36" s="156"/>
      <c r="E36" s="1"/>
      <c r="F36" s="1"/>
      <c r="G36" s="1"/>
      <c r="H36" s="1"/>
      <c r="I36" s="1"/>
      <c r="J36" s="1"/>
      <c r="K36" s="1"/>
      <c r="L36" s="1"/>
      <c r="M36" s="1"/>
      <c r="N36" s="1"/>
      <c r="O36" s="1"/>
      <c r="P36" s="1"/>
    </row>
    <row r="37" ht="15.75" customHeight="1">
      <c r="A37" s="155"/>
      <c r="B37" s="156"/>
      <c r="C37" s="156"/>
      <c r="D37" s="156"/>
      <c r="E37" s="1"/>
      <c r="F37" s="1"/>
      <c r="G37" s="1"/>
      <c r="H37" s="1"/>
      <c r="I37" s="1"/>
      <c r="J37" s="1"/>
      <c r="K37" s="1"/>
      <c r="L37" s="1"/>
      <c r="M37" s="1"/>
      <c r="N37" s="1"/>
      <c r="O37" s="1"/>
      <c r="P37" s="1"/>
    </row>
    <row r="38" ht="15.75" customHeight="1">
      <c r="A38" s="155"/>
      <c r="B38" s="156"/>
      <c r="C38" s="156"/>
      <c r="D38" s="156"/>
      <c r="E38" s="1"/>
      <c r="F38" s="1"/>
      <c r="G38" s="1"/>
      <c r="H38" s="1"/>
      <c r="I38" s="1"/>
      <c r="J38" s="1"/>
      <c r="K38" s="1"/>
      <c r="L38" s="1"/>
      <c r="M38" s="1"/>
      <c r="N38" s="1"/>
      <c r="O38" s="1"/>
      <c r="P38" s="1"/>
    </row>
    <row r="39" ht="15.75" customHeight="1">
      <c r="A39" s="155"/>
      <c r="B39" s="156"/>
      <c r="C39" s="156"/>
      <c r="D39" s="156"/>
      <c r="E39" s="1"/>
      <c r="F39" s="1"/>
      <c r="G39" s="1"/>
      <c r="H39" s="1"/>
      <c r="I39" s="1"/>
      <c r="J39" s="1"/>
      <c r="K39" s="1"/>
      <c r="L39" s="1"/>
      <c r="M39" s="1"/>
      <c r="N39" s="1"/>
      <c r="O39" s="1"/>
      <c r="P39" s="1"/>
    </row>
    <row r="40" ht="15.75" customHeight="1">
      <c r="A40" s="155"/>
      <c r="B40" s="156"/>
      <c r="C40" s="156"/>
      <c r="D40" s="156"/>
      <c r="E40" s="1"/>
      <c r="F40" s="1"/>
      <c r="G40" s="1"/>
      <c r="H40" s="1"/>
      <c r="I40" s="1"/>
      <c r="J40" s="1"/>
      <c r="K40" s="1"/>
      <c r="L40" s="1"/>
      <c r="M40" s="1"/>
      <c r="N40" s="1"/>
      <c r="O40" s="1"/>
      <c r="P40" s="1"/>
    </row>
    <row r="41" ht="15.75" customHeight="1">
      <c r="A41" s="155"/>
      <c r="B41" s="156"/>
      <c r="C41" s="156"/>
      <c r="D41" s="156"/>
      <c r="E41" s="1"/>
      <c r="F41" s="1"/>
      <c r="G41" s="1"/>
      <c r="H41" s="1"/>
      <c r="I41" s="1"/>
      <c r="J41" s="1"/>
      <c r="K41" s="1"/>
      <c r="L41" s="1"/>
      <c r="M41" s="1"/>
      <c r="N41" s="1"/>
      <c r="O41" s="1"/>
      <c r="P41" s="1"/>
    </row>
    <row r="42" ht="15.75" customHeight="1">
      <c r="A42" s="155"/>
      <c r="B42" s="156"/>
      <c r="C42" s="156"/>
      <c r="D42" s="156"/>
      <c r="E42" s="1"/>
      <c r="F42" s="1"/>
      <c r="G42" s="1"/>
      <c r="H42" s="1"/>
      <c r="I42" s="1"/>
      <c r="J42" s="1"/>
      <c r="K42" s="1"/>
      <c r="L42" s="1"/>
      <c r="M42" s="1"/>
      <c r="N42" s="1"/>
      <c r="O42" s="1"/>
      <c r="P42" s="1"/>
    </row>
    <row r="43" ht="15.75" customHeight="1">
      <c r="A43" s="155"/>
      <c r="B43" s="156"/>
      <c r="C43" s="156"/>
      <c r="D43" s="156"/>
      <c r="E43" s="1"/>
      <c r="F43" s="1"/>
      <c r="G43" s="1"/>
      <c r="H43" s="1"/>
      <c r="I43" s="1"/>
      <c r="J43" s="1"/>
      <c r="K43" s="1"/>
      <c r="L43" s="1"/>
      <c r="M43" s="1"/>
      <c r="N43" s="1"/>
      <c r="O43" s="1"/>
      <c r="P43" s="1"/>
    </row>
    <row r="44" ht="15.75" customHeight="1">
      <c r="A44" s="155"/>
      <c r="B44" s="156"/>
      <c r="C44" s="156"/>
      <c r="D44" s="156"/>
      <c r="E44" s="1"/>
      <c r="F44" s="1"/>
      <c r="G44" s="1"/>
      <c r="H44" s="1"/>
      <c r="I44" s="1"/>
      <c r="J44" s="1"/>
      <c r="K44" s="1"/>
      <c r="L44" s="1"/>
      <c r="M44" s="1"/>
      <c r="N44" s="1"/>
      <c r="O44" s="1"/>
      <c r="P44" s="1"/>
    </row>
    <row r="45" ht="15.75" customHeight="1">
      <c r="A45" s="155"/>
      <c r="B45" s="156"/>
      <c r="C45" s="156"/>
      <c r="D45" s="156"/>
      <c r="E45" s="1"/>
      <c r="F45" s="1"/>
      <c r="G45" s="1"/>
      <c r="H45" s="1"/>
      <c r="I45" s="1"/>
      <c r="J45" s="1"/>
      <c r="K45" s="1"/>
      <c r="L45" s="1"/>
      <c r="M45" s="1"/>
      <c r="N45" s="1"/>
      <c r="O45" s="1"/>
      <c r="P45" s="1"/>
    </row>
    <row r="46" ht="15.75" customHeight="1">
      <c r="A46" s="155"/>
      <c r="B46" s="156"/>
      <c r="C46" s="156"/>
      <c r="D46" s="156"/>
      <c r="E46" s="1"/>
      <c r="F46" s="1"/>
      <c r="G46" s="1"/>
      <c r="H46" s="1"/>
      <c r="I46" s="1"/>
      <c r="J46" s="1"/>
      <c r="K46" s="1"/>
      <c r="L46" s="1"/>
      <c r="M46" s="1"/>
      <c r="N46" s="1"/>
      <c r="O46" s="1"/>
      <c r="P46" s="1"/>
    </row>
    <row r="47" ht="15.75" customHeight="1">
      <c r="A47" s="155"/>
      <c r="B47" s="156"/>
      <c r="C47" s="156"/>
      <c r="D47" s="156"/>
      <c r="E47" s="1"/>
      <c r="F47" s="1"/>
      <c r="G47" s="1"/>
      <c r="H47" s="1"/>
      <c r="I47" s="1"/>
      <c r="J47" s="1"/>
      <c r="K47" s="1"/>
      <c r="L47" s="1"/>
      <c r="M47" s="1"/>
      <c r="N47" s="1"/>
      <c r="O47" s="1"/>
      <c r="P47" s="1"/>
    </row>
    <row r="48" ht="15.75" customHeight="1">
      <c r="A48" s="155"/>
      <c r="B48" s="156"/>
      <c r="C48" s="156"/>
      <c r="D48" s="156"/>
      <c r="E48" s="1"/>
      <c r="F48" s="1"/>
      <c r="G48" s="1"/>
      <c r="H48" s="1"/>
      <c r="I48" s="1"/>
      <c r="J48" s="1"/>
      <c r="K48" s="1"/>
      <c r="L48" s="1"/>
      <c r="M48" s="1"/>
      <c r="N48" s="1"/>
      <c r="O48" s="1"/>
      <c r="P48" s="1"/>
    </row>
    <row r="49" ht="15.75" customHeight="1">
      <c r="A49" s="155"/>
      <c r="B49" s="156"/>
      <c r="C49" s="156"/>
      <c r="D49" s="156"/>
      <c r="E49" s="1"/>
      <c r="F49" s="1"/>
      <c r="G49" s="1"/>
      <c r="H49" s="1"/>
      <c r="I49" s="1"/>
      <c r="J49" s="1"/>
      <c r="K49" s="1"/>
      <c r="L49" s="1"/>
      <c r="M49" s="1"/>
      <c r="N49" s="1"/>
      <c r="O49" s="1"/>
      <c r="P49" s="1"/>
    </row>
    <row r="50" ht="15.75" customHeight="1">
      <c r="A50" s="155"/>
      <c r="B50" s="156"/>
      <c r="C50" s="156"/>
      <c r="D50" s="156"/>
      <c r="E50" s="1"/>
      <c r="F50" s="1"/>
      <c r="G50" s="1"/>
      <c r="H50" s="1"/>
      <c r="I50" s="1"/>
      <c r="J50" s="1"/>
      <c r="K50" s="1"/>
      <c r="L50" s="1"/>
      <c r="M50" s="1"/>
      <c r="N50" s="1"/>
      <c r="O50" s="1"/>
      <c r="P50" s="1"/>
    </row>
    <row r="51" ht="15.75" customHeight="1">
      <c r="A51" s="155"/>
      <c r="B51" s="156"/>
      <c r="C51" s="156"/>
      <c r="D51" s="156"/>
      <c r="E51" s="1"/>
      <c r="F51" s="1"/>
      <c r="G51" s="1"/>
      <c r="H51" s="1"/>
      <c r="I51" s="1"/>
      <c r="J51" s="1"/>
      <c r="K51" s="1"/>
      <c r="L51" s="1"/>
      <c r="M51" s="1"/>
      <c r="N51" s="1"/>
      <c r="O51" s="1"/>
      <c r="P51" s="1"/>
    </row>
    <row r="52" ht="15.75" customHeight="1">
      <c r="A52" s="155"/>
      <c r="B52" s="156"/>
      <c r="C52" s="156"/>
      <c r="D52" s="156"/>
      <c r="E52" s="1"/>
      <c r="F52" s="1"/>
      <c r="G52" s="1"/>
      <c r="H52" s="1"/>
      <c r="I52" s="1"/>
      <c r="J52" s="1"/>
      <c r="K52" s="1"/>
      <c r="L52" s="1"/>
      <c r="M52" s="1"/>
      <c r="N52" s="1"/>
      <c r="O52" s="1"/>
      <c r="P52" s="1"/>
    </row>
    <row r="53" ht="15.75" customHeight="1">
      <c r="A53" s="155"/>
      <c r="B53" s="156"/>
      <c r="C53" s="156"/>
      <c r="D53" s="156"/>
      <c r="E53" s="1"/>
      <c r="F53" s="1"/>
      <c r="G53" s="1"/>
      <c r="H53" s="1"/>
      <c r="I53" s="1"/>
      <c r="J53" s="1"/>
      <c r="K53" s="1"/>
      <c r="L53" s="1"/>
      <c r="M53" s="1"/>
      <c r="N53" s="1"/>
      <c r="O53" s="1"/>
      <c r="P53" s="1"/>
    </row>
    <row r="54" ht="15.75" customHeight="1">
      <c r="A54" s="155"/>
      <c r="B54" s="156"/>
      <c r="C54" s="156"/>
      <c r="D54" s="156"/>
      <c r="E54" s="1"/>
      <c r="F54" s="1"/>
      <c r="G54" s="1"/>
      <c r="H54" s="1"/>
      <c r="I54" s="1"/>
      <c r="J54" s="1"/>
      <c r="K54" s="1"/>
      <c r="L54" s="1"/>
      <c r="M54" s="1"/>
      <c r="N54" s="1"/>
      <c r="O54" s="1"/>
      <c r="P54" s="1"/>
    </row>
    <row r="55" ht="15.75" customHeight="1">
      <c r="A55" s="155"/>
      <c r="B55" s="156"/>
      <c r="C55" s="156"/>
      <c r="D55" s="156"/>
      <c r="E55" s="1"/>
      <c r="F55" s="1"/>
      <c r="G55" s="1"/>
      <c r="H55" s="1"/>
      <c r="I55" s="1"/>
      <c r="J55" s="1"/>
      <c r="K55" s="1"/>
      <c r="L55" s="1"/>
      <c r="M55" s="1"/>
      <c r="N55" s="1"/>
      <c r="O55" s="1"/>
      <c r="P55" s="1"/>
    </row>
    <row r="56" ht="15.75" customHeight="1">
      <c r="A56" s="155"/>
      <c r="B56" s="156"/>
      <c r="C56" s="156"/>
      <c r="D56" s="156"/>
      <c r="E56" s="1"/>
      <c r="F56" s="1"/>
      <c r="G56" s="1"/>
      <c r="H56" s="1"/>
      <c r="I56" s="1"/>
      <c r="J56" s="1"/>
      <c r="K56" s="1"/>
      <c r="L56" s="1"/>
      <c r="M56" s="1"/>
      <c r="N56" s="1"/>
      <c r="O56" s="1"/>
      <c r="P56" s="1"/>
    </row>
    <row r="57" ht="15.75" customHeight="1">
      <c r="A57" s="155"/>
      <c r="B57" s="156"/>
      <c r="C57" s="156"/>
      <c r="D57" s="156"/>
      <c r="E57" s="1"/>
      <c r="F57" s="1"/>
      <c r="G57" s="1"/>
      <c r="H57" s="1"/>
      <c r="I57" s="1"/>
      <c r="J57" s="1"/>
      <c r="K57" s="1"/>
      <c r="L57" s="1"/>
      <c r="M57" s="1"/>
      <c r="N57" s="1"/>
      <c r="O57" s="1"/>
      <c r="P57" s="1"/>
    </row>
    <row r="58" ht="15.75" customHeight="1">
      <c r="A58" s="155"/>
      <c r="B58" s="156"/>
      <c r="C58" s="156"/>
      <c r="D58" s="156"/>
      <c r="E58" s="1"/>
      <c r="F58" s="1"/>
      <c r="G58" s="1"/>
      <c r="H58" s="1"/>
      <c r="I58" s="1"/>
      <c r="J58" s="1"/>
      <c r="K58" s="1"/>
      <c r="L58" s="1"/>
      <c r="M58" s="1"/>
      <c r="N58" s="1"/>
      <c r="O58" s="1"/>
      <c r="P58" s="1"/>
    </row>
    <row r="59" ht="15.75" customHeight="1">
      <c r="A59" s="155"/>
      <c r="B59" s="156"/>
      <c r="C59" s="156"/>
      <c r="D59" s="156"/>
      <c r="E59" s="1"/>
      <c r="F59" s="1"/>
      <c r="G59" s="1"/>
      <c r="H59" s="1"/>
      <c r="I59" s="1"/>
      <c r="J59" s="1"/>
      <c r="K59" s="1"/>
      <c r="L59" s="1"/>
      <c r="M59" s="1"/>
      <c r="N59" s="1"/>
      <c r="O59" s="1"/>
      <c r="P59" s="1"/>
    </row>
    <row r="60" ht="15.75" customHeight="1">
      <c r="A60" s="155"/>
      <c r="B60" s="156"/>
      <c r="C60" s="156"/>
      <c r="D60" s="156"/>
      <c r="E60" s="1"/>
      <c r="F60" s="1"/>
      <c r="G60" s="1"/>
      <c r="H60" s="1"/>
      <c r="I60" s="1"/>
      <c r="J60" s="1"/>
      <c r="K60" s="1"/>
      <c r="L60" s="1"/>
      <c r="M60" s="1"/>
      <c r="N60" s="1"/>
      <c r="O60" s="1"/>
      <c r="P60" s="1"/>
    </row>
    <row r="61" ht="15.75" customHeight="1">
      <c r="A61" s="155"/>
      <c r="B61" s="156"/>
      <c r="C61" s="156"/>
      <c r="D61" s="156"/>
      <c r="E61" s="1"/>
      <c r="F61" s="1"/>
      <c r="G61" s="1"/>
      <c r="H61" s="1"/>
      <c r="I61" s="1"/>
      <c r="J61" s="1"/>
      <c r="K61" s="1"/>
      <c r="L61" s="1"/>
      <c r="M61" s="1"/>
      <c r="N61" s="1"/>
      <c r="O61" s="1"/>
      <c r="P61" s="1"/>
    </row>
    <row r="62" ht="15.75" customHeight="1">
      <c r="A62" s="155"/>
      <c r="B62" s="156"/>
      <c r="C62" s="156"/>
      <c r="D62" s="156"/>
      <c r="E62" s="1"/>
      <c r="F62" s="1"/>
      <c r="G62" s="1"/>
      <c r="H62" s="1"/>
      <c r="I62" s="1"/>
      <c r="J62" s="1"/>
      <c r="K62" s="1"/>
      <c r="L62" s="1"/>
      <c r="M62" s="1"/>
      <c r="N62" s="1"/>
      <c r="O62" s="1"/>
      <c r="P62" s="1"/>
    </row>
    <row r="63" ht="15.75" customHeight="1">
      <c r="A63" s="155"/>
      <c r="B63" s="156"/>
      <c r="C63" s="156"/>
      <c r="D63" s="156"/>
      <c r="E63" s="1"/>
      <c r="F63" s="1"/>
      <c r="G63" s="1"/>
      <c r="H63" s="1"/>
      <c r="I63" s="1"/>
      <c r="J63" s="1"/>
      <c r="K63" s="1"/>
      <c r="L63" s="1"/>
      <c r="M63" s="1"/>
      <c r="N63" s="1"/>
      <c r="O63" s="1"/>
      <c r="P63" s="1"/>
    </row>
    <row r="64" ht="15.75" customHeight="1">
      <c r="A64" s="155"/>
      <c r="B64" s="156"/>
      <c r="C64" s="156"/>
      <c r="D64" s="156"/>
      <c r="E64" s="1"/>
      <c r="F64" s="1"/>
      <c r="G64" s="1"/>
      <c r="H64" s="1"/>
      <c r="I64" s="1"/>
      <c r="J64" s="1"/>
      <c r="K64" s="1"/>
      <c r="L64" s="1"/>
      <c r="M64" s="1"/>
      <c r="N64" s="1"/>
      <c r="O64" s="1"/>
      <c r="P64" s="1"/>
    </row>
    <row r="65" ht="15.75" customHeight="1">
      <c r="A65" s="155"/>
      <c r="B65" s="156"/>
      <c r="C65" s="156"/>
      <c r="D65" s="156"/>
      <c r="E65" s="1"/>
      <c r="F65" s="1"/>
      <c r="G65" s="1"/>
      <c r="H65" s="1"/>
      <c r="I65" s="1"/>
      <c r="J65" s="1"/>
      <c r="K65" s="1"/>
      <c r="L65" s="1"/>
      <c r="M65" s="1"/>
      <c r="N65" s="1"/>
      <c r="O65" s="1"/>
      <c r="P65" s="1"/>
    </row>
    <row r="66" ht="15.75" customHeight="1">
      <c r="A66" s="155"/>
      <c r="B66" s="156"/>
      <c r="C66" s="156"/>
      <c r="D66" s="156"/>
      <c r="E66" s="1"/>
      <c r="F66" s="1"/>
      <c r="G66" s="1"/>
      <c r="H66" s="1"/>
      <c r="I66" s="1"/>
      <c r="J66" s="1"/>
      <c r="K66" s="1"/>
      <c r="L66" s="1"/>
      <c r="M66" s="1"/>
      <c r="N66" s="1"/>
      <c r="O66" s="1"/>
      <c r="P66" s="1"/>
    </row>
    <row r="67" ht="15.75" customHeight="1">
      <c r="A67" s="155"/>
      <c r="B67" s="156"/>
      <c r="C67" s="156"/>
      <c r="D67" s="156"/>
      <c r="E67" s="1"/>
      <c r="F67" s="1"/>
      <c r="G67" s="1"/>
      <c r="H67" s="1"/>
      <c r="I67" s="1"/>
      <c r="J67" s="1"/>
      <c r="K67" s="1"/>
      <c r="L67" s="1"/>
      <c r="M67" s="1"/>
      <c r="N67" s="1"/>
      <c r="O67" s="1"/>
      <c r="P67" s="1"/>
    </row>
    <row r="68" ht="15.75" customHeight="1">
      <c r="A68" s="155"/>
      <c r="B68" s="156"/>
      <c r="C68" s="156"/>
      <c r="D68" s="156"/>
      <c r="E68" s="1"/>
      <c r="F68" s="1"/>
      <c r="G68" s="1"/>
      <c r="H68" s="1"/>
      <c r="I68" s="1"/>
      <c r="J68" s="1"/>
      <c r="K68" s="1"/>
      <c r="L68" s="1"/>
      <c r="M68" s="1"/>
      <c r="N68" s="1"/>
      <c r="O68" s="1"/>
      <c r="P68" s="1"/>
    </row>
    <row r="69" ht="15.75" customHeight="1">
      <c r="A69" s="155"/>
      <c r="B69" s="156"/>
      <c r="C69" s="156"/>
      <c r="D69" s="156"/>
      <c r="E69" s="1"/>
      <c r="F69" s="1"/>
      <c r="G69" s="1"/>
      <c r="H69" s="1"/>
      <c r="I69" s="1"/>
      <c r="J69" s="1"/>
      <c r="K69" s="1"/>
      <c r="L69" s="1"/>
      <c r="M69" s="1"/>
      <c r="N69" s="1"/>
      <c r="O69" s="1"/>
      <c r="P69" s="1"/>
    </row>
    <row r="70" ht="15.75" customHeight="1">
      <c r="A70" s="155"/>
      <c r="B70" s="156"/>
      <c r="C70" s="156"/>
      <c r="D70" s="156"/>
      <c r="E70" s="1"/>
      <c r="F70" s="1"/>
      <c r="G70" s="1"/>
      <c r="H70" s="1"/>
      <c r="I70" s="1"/>
      <c r="J70" s="1"/>
      <c r="K70" s="1"/>
      <c r="L70" s="1"/>
      <c r="M70" s="1"/>
      <c r="N70" s="1"/>
      <c r="O70" s="1"/>
      <c r="P70" s="1"/>
    </row>
    <row r="71" ht="15.75" customHeight="1">
      <c r="A71" s="155"/>
      <c r="B71" s="156"/>
      <c r="C71" s="156"/>
      <c r="D71" s="156"/>
      <c r="E71" s="1"/>
      <c r="F71" s="1"/>
      <c r="G71" s="1"/>
      <c r="H71" s="1"/>
      <c r="I71" s="1"/>
      <c r="J71" s="1"/>
      <c r="K71" s="1"/>
      <c r="L71" s="1"/>
      <c r="M71" s="1"/>
      <c r="N71" s="1"/>
      <c r="O71" s="1"/>
      <c r="P71" s="1"/>
    </row>
    <row r="72" ht="15.75" customHeight="1">
      <c r="A72" s="155"/>
      <c r="B72" s="156"/>
      <c r="C72" s="156"/>
      <c r="D72" s="156"/>
      <c r="E72" s="1"/>
      <c r="F72" s="1"/>
      <c r="G72" s="1"/>
      <c r="H72" s="1"/>
      <c r="I72" s="1"/>
      <c r="J72" s="1"/>
      <c r="K72" s="1"/>
      <c r="L72" s="1"/>
      <c r="M72" s="1"/>
      <c r="N72" s="1"/>
      <c r="O72" s="1"/>
      <c r="P72" s="1"/>
    </row>
    <row r="73" ht="15.75" customHeight="1">
      <c r="A73" s="155"/>
      <c r="B73" s="156"/>
      <c r="C73" s="156"/>
      <c r="D73" s="156"/>
      <c r="E73" s="1"/>
      <c r="F73" s="1"/>
      <c r="G73" s="1"/>
      <c r="H73" s="1"/>
      <c r="I73" s="1"/>
      <c r="J73" s="1"/>
      <c r="K73" s="1"/>
      <c r="L73" s="1"/>
      <c r="M73" s="1"/>
      <c r="N73" s="1"/>
      <c r="O73" s="1"/>
      <c r="P73" s="1"/>
    </row>
    <row r="74" ht="15.75" customHeight="1">
      <c r="A74" s="155"/>
      <c r="B74" s="156"/>
      <c r="C74" s="156"/>
      <c r="D74" s="156"/>
      <c r="E74" s="1"/>
      <c r="F74" s="1"/>
      <c r="G74" s="1"/>
      <c r="H74" s="1"/>
      <c r="I74" s="1"/>
      <c r="J74" s="1"/>
      <c r="K74" s="1"/>
      <c r="L74" s="1"/>
      <c r="M74" s="1"/>
      <c r="N74" s="1"/>
      <c r="O74" s="1"/>
      <c r="P74" s="1"/>
    </row>
    <row r="75" ht="15.75" customHeight="1">
      <c r="A75" s="155"/>
      <c r="B75" s="156"/>
      <c r="C75" s="156"/>
      <c r="D75" s="156"/>
      <c r="E75" s="1"/>
      <c r="F75" s="1"/>
      <c r="G75" s="1"/>
      <c r="H75" s="1"/>
      <c r="I75" s="1"/>
      <c r="J75" s="1"/>
      <c r="K75" s="1"/>
      <c r="L75" s="1"/>
      <c r="M75" s="1"/>
      <c r="N75" s="1"/>
      <c r="O75" s="1"/>
      <c r="P75" s="1"/>
    </row>
    <row r="76" ht="15.75" customHeight="1">
      <c r="A76" s="155"/>
      <c r="B76" s="156"/>
      <c r="C76" s="156"/>
      <c r="D76" s="156"/>
      <c r="E76" s="1"/>
      <c r="F76" s="1"/>
      <c r="G76" s="1"/>
      <c r="H76" s="1"/>
      <c r="I76" s="1"/>
      <c r="J76" s="1"/>
      <c r="K76" s="1"/>
      <c r="L76" s="1"/>
      <c r="M76" s="1"/>
      <c r="N76" s="1"/>
      <c r="O76" s="1"/>
      <c r="P76" s="1"/>
    </row>
    <row r="77" ht="15.75" customHeight="1">
      <c r="A77" s="155"/>
      <c r="B77" s="156"/>
      <c r="C77" s="156"/>
      <c r="D77" s="156"/>
      <c r="E77" s="1"/>
      <c r="F77" s="1"/>
      <c r="G77" s="1"/>
      <c r="H77" s="1"/>
      <c r="I77" s="1"/>
      <c r="J77" s="1"/>
      <c r="K77" s="1"/>
      <c r="L77" s="1"/>
      <c r="M77" s="1"/>
      <c r="N77" s="1"/>
      <c r="O77" s="1"/>
      <c r="P77" s="1"/>
    </row>
    <row r="78" ht="15.75" customHeight="1">
      <c r="A78" s="155"/>
      <c r="B78" s="156"/>
      <c r="C78" s="156"/>
      <c r="D78" s="156"/>
      <c r="E78" s="1"/>
      <c r="F78" s="1"/>
      <c r="G78" s="1"/>
      <c r="H78" s="1"/>
      <c r="I78" s="1"/>
      <c r="J78" s="1"/>
      <c r="K78" s="1"/>
      <c r="L78" s="1"/>
      <c r="M78" s="1"/>
      <c r="N78" s="1"/>
      <c r="O78" s="1"/>
      <c r="P78" s="1"/>
    </row>
    <row r="79" ht="15.75" customHeight="1">
      <c r="A79" s="155"/>
      <c r="B79" s="156"/>
      <c r="C79" s="156"/>
      <c r="D79" s="156"/>
      <c r="E79" s="1"/>
      <c r="F79" s="1"/>
      <c r="G79" s="1"/>
      <c r="H79" s="1"/>
      <c r="I79" s="1"/>
      <c r="J79" s="1"/>
      <c r="K79" s="1"/>
      <c r="L79" s="1"/>
      <c r="M79" s="1"/>
      <c r="N79" s="1"/>
      <c r="O79" s="1"/>
      <c r="P79" s="1"/>
    </row>
    <row r="80" ht="15.75" customHeight="1">
      <c r="A80" s="155"/>
      <c r="B80" s="156"/>
      <c r="C80" s="156"/>
      <c r="D80" s="156"/>
      <c r="E80" s="1"/>
      <c r="F80" s="1"/>
      <c r="G80" s="1"/>
      <c r="H80" s="1"/>
      <c r="I80" s="1"/>
      <c r="J80" s="1"/>
      <c r="K80" s="1"/>
      <c r="L80" s="1"/>
      <c r="M80" s="1"/>
      <c r="N80" s="1"/>
      <c r="O80" s="1"/>
      <c r="P80" s="1"/>
    </row>
    <row r="81" ht="15.75" customHeight="1">
      <c r="A81" s="155"/>
      <c r="B81" s="156"/>
      <c r="C81" s="156"/>
      <c r="D81" s="156"/>
      <c r="E81" s="1"/>
      <c r="F81" s="1"/>
      <c r="G81" s="1"/>
      <c r="H81" s="1"/>
      <c r="I81" s="1"/>
      <c r="J81" s="1"/>
      <c r="K81" s="1"/>
      <c r="L81" s="1"/>
      <c r="M81" s="1"/>
      <c r="N81" s="1"/>
      <c r="O81" s="1"/>
      <c r="P81" s="1"/>
    </row>
    <row r="82" ht="15.75" customHeight="1">
      <c r="A82" s="155"/>
      <c r="B82" s="156"/>
      <c r="C82" s="156"/>
      <c r="D82" s="156"/>
      <c r="E82" s="1"/>
      <c r="F82" s="1"/>
      <c r="G82" s="1"/>
      <c r="H82" s="1"/>
      <c r="I82" s="1"/>
      <c r="J82" s="1"/>
      <c r="K82" s="1"/>
      <c r="L82" s="1"/>
      <c r="M82" s="1"/>
      <c r="N82" s="1"/>
      <c r="O82" s="1"/>
      <c r="P82" s="1"/>
    </row>
    <row r="83" ht="15.75" customHeight="1">
      <c r="A83" s="155"/>
      <c r="B83" s="156"/>
      <c r="C83" s="156"/>
      <c r="D83" s="156"/>
      <c r="E83" s="1"/>
      <c r="F83" s="1"/>
      <c r="G83" s="1"/>
      <c r="H83" s="1"/>
      <c r="I83" s="1"/>
      <c r="J83" s="1"/>
      <c r="K83" s="1"/>
      <c r="L83" s="1"/>
      <c r="M83" s="1"/>
      <c r="N83" s="1"/>
      <c r="O83" s="1"/>
      <c r="P83" s="1"/>
    </row>
    <row r="84" ht="15.75" customHeight="1">
      <c r="A84" s="155"/>
      <c r="B84" s="156"/>
      <c r="C84" s="156"/>
      <c r="D84" s="156"/>
      <c r="E84" s="1"/>
      <c r="F84" s="1"/>
      <c r="G84" s="1"/>
      <c r="H84" s="1"/>
      <c r="I84" s="1"/>
      <c r="J84" s="1"/>
      <c r="K84" s="1"/>
      <c r="L84" s="1"/>
      <c r="M84" s="1"/>
      <c r="N84" s="1"/>
      <c r="O84" s="1"/>
      <c r="P84" s="1"/>
    </row>
    <row r="85" ht="15.75" customHeight="1">
      <c r="A85" s="155"/>
      <c r="B85" s="156"/>
      <c r="C85" s="156"/>
      <c r="D85" s="156"/>
      <c r="E85" s="1"/>
      <c r="F85" s="1"/>
      <c r="G85" s="1"/>
      <c r="H85" s="1"/>
      <c r="I85" s="1"/>
      <c r="J85" s="1"/>
      <c r="K85" s="1"/>
      <c r="L85" s="1"/>
      <c r="M85" s="1"/>
      <c r="N85" s="1"/>
      <c r="O85" s="1"/>
      <c r="P85" s="1"/>
    </row>
    <row r="86" ht="15.75" customHeight="1">
      <c r="A86" s="155"/>
      <c r="B86" s="156"/>
      <c r="C86" s="156"/>
      <c r="D86" s="156"/>
      <c r="E86" s="1"/>
      <c r="F86" s="1"/>
      <c r="G86" s="1"/>
      <c r="H86" s="1"/>
      <c r="I86" s="1"/>
      <c r="J86" s="1"/>
      <c r="K86" s="1"/>
      <c r="L86" s="1"/>
      <c r="M86" s="1"/>
      <c r="N86" s="1"/>
      <c r="O86" s="1"/>
      <c r="P86" s="1"/>
    </row>
    <row r="87" ht="15.75" customHeight="1">
      <c r="A87" s="155"/>
      <c r="B87" s="156"/>
      <c r="C87" s="156"/>
      <c r="D87" s="156"/>
      <c r="E87" s="1"/>
      <c r="F87" s="1"/>
      <c r="G87" s="1"/>
      <c r="H87" s="1"/>
      <c r="I87" s="1"/>
      <c r="J87" s="1"/>
      <c r="K87" s="1"/>
      <c r="L87" s="1"/>
      <c r="M87" s="1"/>
      <c r="N87" s="1"/>
      <c r="O87" s="1"/>
      <c r="P87" s="1"/>
    </row>
    <row r="88" ht="15.75" customHeight="1">
      <c r="A88" s="155"/>
      <c r="B88" s="156"/>
      <c r="C88" s="156"/>
      <c r="D88" s="156"/>
      <c r="E88" s="1"/>
      <c r="F88" s="1"/>
      <c r="G88" s="1"/>
      <c r="H88" s="1"/>
      <c r="I88" s="1"/>
      <c r="J88" s="1"/>
      <c r="K88" s="1"/>
      <c r="L88" s="1"/>
      <c r="M88" s="1"/>
      <c r="N88" s="1"/>
      <c r="O88" s="1"/>
      <c r="P88" s="1"/>
    </row>
    <row r="89" ht="15.75" customHeight="1">
      <c r="A89" s="155"/>
      <c r="B89" s="156"/>
      <c r="C89" s="156"/>
      <c r="D89" s="156"/>
      <c r="E89" s="1"/>
      <c r="F89" s="1"/>
      <c r="G89" s="1"/>
      <c r="H89" s="1"/>
      <c r="I89" s="1"/>
      <c r="J89" s="1"/>
      <c r="K89" s="1"/>
      <c r="L89" s="1"/>
      <c r="M89" s="1"/>
      <c r="N89" s="1"/>
      <c r="O89" s="1"/>
      <c r="P89" s="1"/>
    </row>
    <row r="90" ht="15.75" customHeight="1">
      <c r="A90" s="155"/>
      <c r="B90" s="156"/>
      <c r="C90" s="156"/>
      <c r="D90" s="156"/>
      <c r="E90" s="1"/>
      <c r="F90" s="1"/>
      <c r="G90" s="1"/>
      <c r="H90" s="1"/>
      <c r="I90" s="1"/>
      <c r="J90" s="1"/>
      <c r="K90" s="1"/>
      <c r="L90" s="1"/>
      <c r="M90" s="1"/>
      <c r="N90" s="1"/>
      <c r="O90" s="1"/>
      <c r="P90" s="1"/>
    </row>
    <row r="91" ht="15.75" customHeight="1">
      <c r="A91" s="155"/>
      <c r="B91" s="156"/>
      <c r="C91" s="156"/>
      <c r="D91" s="156"/>
      <c r="E91" s="1"/>
      <c r="F91" s="1"/>
      <c r="G91" s="1"/>
      <c r="H91" s="1"/>
      <c r="I91" s="1"/>
      <c r="J91" s="1"/>
      <c r="K91" s="1"/>
      <c r="L91" s="1"/>
      <c r="M91" s="1"/>
      <c r="N91" s="1"/>
      <c r="O91" s="1"/>
      <c r="P91" s="1"/>
    </row>
    <row r="92" ht="15.75" customHeight="1">
      <c r="A92" s="155"/>
      <c r="B92" s="156"/>
      <c r="C92" s="156"/>
      <c r="D92" s="156"/>
      <c r="E92" s="1"/>
      <c r="F92" s="1"/>
      <c r="G92" s="1"/>
      <c r="H92" s="1"/>
      <c r="I92" s="1"/>
      <c r="J92" s="1"/>
      <c r="K92" s="1"/>
      <c r="L92" s="1"/>
      <c r="M92" s="1"/>
      <c r="N92" s="1"/>
      <c r="O92" s="1"/>
      <c r="P92" s="1"/>
    </row>
    <row r="93" ht="15.75" customHeight="1">
      <c r="A93" s="155"/>
      <c r="B93" s="156"/>
      <c r="C93" s="156"/>
      <c r="D93" s="156"/>
      <c r="E93" s="1"/>
      <c r="F93" s="1"/>
      <c r="G93" s="1"/>
      <c r="H93" s="1"/>
      <c r="I93" s="1"/>
      <c r="J93" s="1"/>
      <c r="K93" s="1"/>
      <c r="L93" s="1"/>
      <c r="M93" s="1"/>
      <c r="N93" s="1"/>
      <c r="O93" s="1"/>
      <c r="P93" s="1"/>
    </row>
    <row r="94" ht="15.75" customHeight="1">
      <c r="A94" s="155"/>
      <c r="B94" s="156"/>
      <c r="C94" s="156"/>
      <c r="D94" s="156"/>
      <c r="E94" s="1"/>
      <c r="F94" s="1"/>
      <c r="G94" s="1"/>
      <c r="H94" s="1"/>
      <c r="I94" s="1"/>
      <c r="J94" s="1"/>
      <c r="K94" s="1"/>
      <c r="L94" s="1"/>
      <c r="M94" s="1"/>
      <c r="N94" s="1"/>
      <c r="O94" s="1"/>
      <c r="P94" s="1"/>
    </row>
    <row r="95" ht="15.75" customHeight="1">
      <c r="A95" s="155"/>
      <c r="B95" s="156"/>
      <c r="C95" s="156"/>
      <c r="D95" s="156"/>
      <c r="E95" s="1"/>
      <c r="F95" s="1"/>
      <c r="G95" s="1"/>
      <c r="H95" s="1"/>
      <c r="I95" s="1"/>
      <c r="J95" s="1"/>
      <c r="K95" s="1"/>
      <c r="L95" s="1"/>
      <c r="M95" s="1"/>
      <c r="N95" s="1"/>
      <c r="O95" s="1"/>
      <c r="P95" s="1"/>
    </row>
    <row r="96" ht="15.75" customHeight="1">
      <c r="A96" s="155"/>
      <c r="B96" s="156"/>
      <c r="C96" s="156"/>
      <c r="D96" s="156"/>
      <c r="E96" s="1"/>
      <c r="F96" s="1"/>
      <c r="G96" s="1"/>
      <c r="H96" s="1"/>
      <c r="I96" s="1"/>
      <c r="J96" s="1"/>
      <c r="K96" s="1"/>
      <c r="L96" s="1"/>
      <c r="M96" s="1"/>
      <c r="N96" s="1"/>
      <c r="O96" s="1"/>
      <c r="P96" s="1"/>
    </row>
    <row r="97" ht="15.75" customHeight="1">
      <c r="A97" s="155"/>
      <c r="B97" s="156"/>
      <c r="C97" s="156"/>
      <c r="D97" s="156"/>
      <c r="E97" s="1"/>
      <c r="F97" s="1"/>
      <c r="G97" s="1"/>
      <c r="H97" s="1"/>
      <c r="I97" s="1"/>
      <c r="J97" s="1"/>
      <c r="K97" s="1"/>
      <c r="L97" s="1"/>
      <c r="M97" s="1"/>
      <c r="N97" s="1"/>
      <c r="O97" s="1"/>
      <c r="P97" s="1"/>
    </row>
    <row r="98" ht="15.75" customHeight="1">
      <c r="A98" s="155"/>
      <c r="B98" s="156"/>
      <c r="C98" s="156"/>
      <c r="D98" s="156"/>
      <c r="E98" s="1"/>
      <c r="F98" s="1"/>
      <c r="G98" s="1"/>
      <c r="H98" s="1"/>
      <c r="I98" s="1"/>
      <c r="J98" s="1"/>
      <c r="K98" s="1"/>
      <c r="L98" s="1"/>
      <c r="M98" s="1"/>
      <c r="N98" s="1"/>
      <c r="O98" s="1"/>
      <c r="P98" s="1"/>
    </row>
    <row r="99" ht="15.75" customHeight="1">
      <c r="A99" s="155"/>
      <c r="B99" s="156"/>
      <c r="C99" s="156"/>
      <c r="D99" s="156"/>
      <c r="E99" s="1"/>
      <c r="F99" s="1"/>
      <c r="G99" s="1"/>
      <c r="H99" s="1"/>
      <c r="I99" s="1"/>
      <c r="J99" s="1"/>
      <c r="K99" s="1"/>
      <c r="L99" s="1"/>
      <c r="M99" s="1"/>
      <c r="N99" s="1"/>
      <c r="O99" s="1"/>
      <c r="P99" s="1"/>
    </row>
    <row r="100" ht="15.75" customHeight="1">
      <c r="A100" s="155"/>
      <c r="B100" s="156"/>
      <c r="C100" s="156"/>
      <c r="D100" s="156"/>
      <c r="E100" s="1"/>
      <c r="F100" s="1"/>
      <c r="G100" s="1"/>
      <c r="H100" s="1"/>
      <c r="I100" s="1"/>
      <c r="J100" s="1"/>
      <c r="K100" s="1"/>
      <c r="L100" s="1"/>
      <c r="M100" s="1"/>
      <c r="N100" s="1"/>
      <c r="O100" s="1"/>
      <c r="P100" s="1"/>
    </row>
    <row r="101" ht="15.75" customHeight="1">
      <c r="A101" s="155"/>
      <c r="B101" s="156"/>
      <c r="C101" s="156"/>
      <c r="D101" s="156"/>
      <c r="E101" s="1"/>
      <c r="F101" s="1"/>
      <c r="G101" s="1"/>
      <c r="H101" s="1"/>
      <c r="I101" s="1"/>
      <c r="J101" s="1"/>
      <c r="K101" s="1"/>
      <c r="L101" s="1"/>
      <c r="M101" s="1"/>
      <c r="N101" s="1"/>
      <c r="O101" s="1"/>
      <c r="P101" s="1"/>
    </row>
    <row r="102" ht="15.75" customHeight="1">
      <c r="A102" s="155"/>
      <c r="B102" s="156"/>
      <c r="C102" s="156"/>
      <c r="D102" s="156"/>
      <c r="E102" s="1"/>
      <c r="F102" s="1"/>
      <c r="G102" s="1"/>
      <c r="H102" s="1"/>
      <c r="I102" s="1"/>
      <c r="J102" s="1"/>
      <c r="K102" s="1"/>
      <c r="L102" s="1"/>
      <c r="M102" s="1"/>
      <c r="N102" s="1"/>
      <c r="O102" s="1"/>
      <c r="P102" s="1"/>
    </row>
    <row r="103" ht="15.75" customHeight="1">
      <c r="A103" s="155"/>
      <c r="B103" s="156"/>
      <c r="C103" s="156"/>
      <c r="D103" s="156"/>
      <c r="E103" s="1"/>
      <c r="F103" s="1"/>
      <c r="G103" s="1"/>
      <c r="H103" s="1"/>
      <c r="I103" s="1"/>
      <c r="J103" s="1"/>
      <c r="K103" s="1"/>
      <c r="L103" s="1"/>
      <c r="M103" s="1"/>
      <c r="N103" s="1"/>
      <c r="O103" s="1"/>
      <c r="P103" s="1"/>
    </row>
    <row r="104" ht="15.75" customHeight="1">
      <c r="A104" s="155"/>
      <c r="B104" s="156"/>
      <c r="C104" s="156"/>
      <c r="D104" s="156"/>
      <c r="E104" s="1"/>
      <c r="F104" s="1"/>
      <c r="G104" s="1"/>
      <c r="H104" s="1"/>
      <c r="I104" s="1"/>
      <c r="J104" s="1"/>
      <c r="K104" s="1"/>
      <c r="L104" s="1"/>
      <c r="M104" s="1"/>
      <c r="N104" s="1"/>
      <c r="O104" s="1"/>
      <c r="P104" s="1"/>
    </row>
    <row r="105" ht="15.75" customHeight="1">
      <c r="A105" s="155"/>
      <c r="B105" s="156"/>
      <c r="C105" s="156"/>
      <c r="D105" s="156"/>
      <c r="E105" s="1"/>
      <c r="F105" s="1"/>
      <c r="G105" s="1"/>
      <c r="H105" s="1"/>
      <c r="I105" s="1"/>
      <c r="J105" s="1"/>
      <c r="K105" s="1"/>
      <c r="L105" s="1"/>
      <c r="M105" s="1"/>
      <c r="N105" s="1"/>
      <c r="O105" s="1"/>
      <c r="P105" s="1"/>
    </row>
    <row r="106" ht="15.75" customHeight="1">
      <c r="A106" s="155"/>
      <c r="B106" s="156"/>
      <c r="C106" s="156"/>
      <c r="D106" s="156"/>
      <c r="E106" s="1"/>
      <c r="F106" s="1"/>
      <c r="G106" s="1"/>
      <c r="H106" s="1"/>
      <c r="I106" s="1"/>
      <c r="J106" s="1"/>
      <c r="K106" s="1"/>
      <c r="L106" s="1"/>
      <c r="M106" s="1"/>
      <c r="N106" s="1"/>
      <c r="O106" s="1"/>
      <c r="P106" s="1"/>
    </row>
    <row r="107" ht="15.75" customHeight="1">
      <c r="A107" s="155"/>
      <c r="B107" s="156"/>
      <c r="C107" s="156"/>
      <c r="D107" s="156"/>
      <c r="E107" s="1"/>
      <c r="F107" s="1"/>
      <c r="G107" s="1"/>
      <c r="H107" s="1"/>
      <c r="I107" s="1"/>
      <c r="J107" s="1"/>
      <c r="K107" s="1"/>
      <c r="L107" s="1"/>
      <c r="M107" s="1"/>
      <c r="N107" s="1"/>
      <c r="O107" s="1"/>
      <c r="P107" s="1"/>
    </row>
    <row r="108" ht="15.75" customHeight="1">
      <c r="A108" s="155"/>
      <c r="B108" s="156"/>
      <c r="C108" s="156"/>
      <c r="D108" s="156"/>
      <c r="E108" s="1"/>
      <c r="F108" s="1"/>
      <c r="G108" s="1"/>
      <c r="H108" s="1"/>
      <c r="I108" s="1"/>
      <c r="J108" s="1"/>
      <c r="K108" s="1"/>
      <c r="L108" s="1"/>
      <c r="M108" s="1"/>
      <c r="N108" s="1"/>
      <c r="O108" s="1"/>
      <c r="P108" s="1"/>
    </row>
    <row r="109" ht="15.75" customHeight="1">
      <c r="A109" s="155"/>
      <c r="B109" s="156"/>
      <c r="C109" s="156"/>
      <c r="D109" s="156"/>
      <c r="E109" s="1"/>
      <c r="F109" s="1"/>
      <c r="G109" s="1"/>
      <c r="H109" s="1"/>
      <c r="I109" s="1"/>
      <c r="J109" s="1"/>
      <c r="K109" s="1"/>
      <c r="L109" s="1"/>
      <c r="M109" s="1"/>
      <c r="N109" s="1"/>
      <c r="O109" s="1"/>
      <c r="P109" s="1"/>
    </row>
    <row r="110" ht="15.75" customHeight="1">
      <c r="A110" s="155"/>
      <c r="B110" s="156"/>
      <c r="C110" s="156"/>
      <c r="D110" s="156"/>
      <c r="E110" s="1"/>
      <c r="F110" s="1"/>
      <c r="G110" s="1"/>
      <c r="H110" s="1"/>
      <c r="I110" s="1"/>
      <c r="J110" s="1"/>
      <c r="K110" s="1"/>
      <c r="L110" s="1"/>
      <c r="M110" s="1"/>
      <c r="N110" s="1"/>
      <c r="O110" s="1"/>
      <c r="P110" s="1"/>
    </row>
    <row r="111" ht="15.75" customHeight="1">
      <c r="A111" s="155"/>
      <c r="B111" s="156"/>
      <c r="C111" s="156"/>
      <c r="D111" s="156"/>
      <c r="E111" s="1"/>
      <c r="F111" s="1"/>
      <c r="G111" s="1"/>
      <c r="H111" s="1"/>
      <c r="I111" s="1"/>
      <c r="J111" s="1"/>
      <c r="K111" s="1"/>
      <c r="L111" s="1"/>
      <c r="M111" s="1"/>
      <c r="N111" s="1"/>
      <c r="O111" s="1"/>
      <c r="P111" s="1"/>
    </row>
    <row r="112" ht="15.75" customHeight="1">
      <c r="A112" s="155"/>
      <c r="B112" s="156"/>
      <c r="C112" s="156"/>
      <c r="D112" s="156"/>
      <c r="E112" s="1"/>
      <c r="F112" s="1"/>
      <c r="G112" s="1"/>
      <c r="H112" s="1"/>
      <c r="I112" s="1"/>
      <c r="J112" s="1"/>
      <c r="K112" s="1"/>
      <c r="L112" s="1"/>
      <c r="M112" s="1"/>
      <c r="N112" s="1"/>
      <c r="O112" s="1"/>
      <c r="P112" s="1"/>
    </row>
    <row r="113" ht="15.75" customHeight="1">
      <c r="A113" s="155"/>
      <c r="B113" s="156"/>
      <c r="C113" s="156"/>
      <c r="D113" s="156"/>
      <c r="E113" s="1"/>
      <c r="F113" s="1"/>
      <c r="G113" s="1"/>
      <c r="H113" s="1"/>
      <c r="I113" s="1"/>
      <c r="J113" s="1"/>
      <c r="K113" s="1"/>
      <c r="L113" s="1"/>
      <c r="M113" s="1"/>
      <c r="N113" s="1"/>
      <c r="O113" s="1"/>
      <c r="P113" s="1"/>
    </row>
    <row r="114" ht="15.75" customHeight="1">
      <c r="A114" s="155"/>
      <c r="B114" s="156"/>
      <c r="C114" s="156"/>
      <c r="D114" s="156"/>
      <c r="E114" s="1"/>
      <c r="F114" s="1"/>
      <c r="G114" s="1"/>
      <c r="H114" s="1"/>
      <c r="I114" s="1"/>
      <c r="J114" s="1"/>
      <c r="K114" s="1"/>
      <c r="L114" s="1"/>
      <c r="M114" s="1"/>
      <c r="N114" s="1"/>
      <c r="O114" s="1"/>
      <c r="P114" s="1"/>
    </row>
    <row r="115" ht="15.75" customHeight="1">
      <c r="A115" s="155"/>
      <c r="B115" s="156"/>
      <c r="C115" s="156"/>
      <c r="D115" s="156"/>
      <c r="E115" s="1"/>
      <c r="F115" s="1"/>
      <c r="G115" s="1"/>
      <c r="H115" s="1"/>
      <c r="I115" s="1"/>
      <c r="J115" s="1"/>
      <c r="K115" s="1"/>
      <c r="L115" s="1"/>
      <c r="M115" s="1"/>
      <c r="N115" s="1"/>
      <c r="O115" s="1"/>
      <c r="P115" s="1"/>
    </row>
    <row r="116" ht="15.75" customHeight="1">
      <c r="A116" s="155"/>
      <c r="B116" s="156"/>
      <c r="C116" s="156"/>
      <c r="D116" s="156"/>
      <c r="E116" s="1"/>
      <c r="F116" s="1"/>
      <c r="G116" s="1"/>
      <c r="H116" s="1"/>
      <c r="I116" s="1"/>
      <c r="J116" s="1"/>
      <c r="K116" s="1"/>
      <c r="L116" s="1"/>
      <c r="M116" s="1"/>
      <c r="N116" s="1"/>
      <c r="O116" s="1"/>
      <c r="P116" s="1"/>
    </row>
    <row r="117" ht="15.75" customHeight="1">
      <c r="A117" s="155"/>
      <c r="B117" s="156"/>
      <c r="C117" s="156"/>
      <c r="D117" s="156"/>
      <c r="E117" s="1"/>
      <c r="F117" s="1"/>
      <c r="G117" s="1"/>
      <c r="H117" s="1"/>
      <c r="I117" s="1"/>
      <c r="J117" s="1"/>
      <c r="K117" s="1"/>
      <c r="L117" s="1"/>
      <c r="M117" s="1"/>
      <c r="N117" s="1"/>
      <c r="O117" s="1"/>
      <c r="P117" s="1"/>
    </row>
    <row r="118" ht="15.75" customHeight="1">
      <c r="A118" s="155"/>
      <c r="B118" s="156"/>
      <c r="C118" s="156"/>
      <c r="D118" s="156"/>
      <c r="E118" s="1"/>
      <c r="F118" s="1"/>
      <c r="G118" s="1"/>
      <c r="H118" s="1"/>
      <c r="I118" s="1"/>
      <c r="J118" s="1"/>
      <c r="K118" s="1"/>
      <c r="L118" s="1"/>
      <c r="M118" s="1"/>
      <c r="N118" s="1"/>
      <c r="O118" s="1"/>
      <c r="P118" s="1"/>
    </row>
    <row r="119" ht="15.75" customHeight="1">
      <c r="A119" s="155"/>
      <c r="B119" s="156"/>
      <c r="C119" s="156"/>
      <c r="D119" s="156"/>
      <c r="E119" s="1"/>
      <c r="F119" s="1"/>
      <c r="G119" s="1"/>
      <c r="H119" s="1"/>
      <c r="I119" s="1"/>
      <c r="J119" s="1"/>
      <c r="K119" s="1"/>
      <c r="L119" s="1"/>
      <c r="M119" s="1"/>
      <c r="N119" s="1"/>
      <c r="O119" s="1"/>
      <c r="P119" s="1"/>
    </row>
    <row r="120" ht="15.75" customHeight="1">
      <c r="A120" s="155"/>
      <c r="B120" s="156"/>
      <c r="C120" s="156"/>
      <c r="D120" s="156"/>
      <c r="E120" s="1"/>
      <c r="F120" s="1"/>
      <c r="G120" s="1"/>
      <c r="H120" s="1"/>
      <c r="I120" s="1"/>
      <c r="J120" s="1"/>
      <c r="K120" s="1"/>
      <c r="L120" s="1"/>
      <c r="M120" s="1"/>
      <c r="N120" s="1"/>
      <c r="O120" s="1"/>
      <c r="P120" s="1"/>
    </row>
    <row r="121" ht="15.75" customHeight="1">
      <c r="A121" s="155"/>
      <c r="B121" s="156"/>
      <c r="C121" s="156"/>
      <c r="D121" s="156"/>
      <c r="E121" s="1"/>
      <c r="F121" s="1"/>
      <c r="G121" s="1"/>
      <c r="H121" s="1"/>
      <c r="I121" s="1"/>
      <c r="J121" s="1"/>
      <c r="K121" s="1"/>
      <c r="L121" s="1"/>
      <c r="M121" s="1"/>
      <c r="N121" s="1"/>
      <c r="O121" s="1"/>
      <c r="P121" s="1"/>
    </row>
    <row r="122" ht="15.75" customHeight="1">
      <c r="A122" s="155"/>
      <c r="B122" s="156"/>
      <c r="C122" s="156"/>
      <c r="D122" s="156"/>
      <c r="E122" s="1"/>
      <c r="F122" s="1"/>
      <c r="G122" s="1"/>
      <c r="H122" s="1"/>
      <c r="I122" s="1"/>
      <c r="J122" s="1"/>
      <c r="K122" s="1"/>
      <c r="L122" s="1"/>
      <c r="M122" s="1"/>
      <c r="N122" s="1"/>
      <c r="O122" s="1"/>
      <c r="P122" s="1"/>
    </row>
    <row r="123" ht="15.75" customHeight="1">
      <c r="A123" s="155"/>
      <c r="B123" s="156"/>
      <c r="C123" s="156"/>
      <c r="D123" s="156"/>
      <c r="E123" s="1"/>
      <c r="F123" s="1"/>
      <c r="G123" s="1"/>
      <c r="H123" s="1"/>
      <c r="I123" s="1"/>
      <c r="J123" s="1"/>
      <c r="K123" s="1"/>
      <c r="L123" s="1"/>
      <c r="M123" s="1"/>
      <c r="N123" s="1"/>
      <c r="O123" s="1"/>
      <c r="P123" s="1"/>
    </row>
    <row r="124" ht="15.75" customHeight="1">
      <c r="A124" s="155"/>
      <c r="B124" s="156"/>
      <c r="C124" s="156"/>
      <c r="D124" s="156"/>
      <c r="E124" s="1"/>
      <c r="F124" s="1"/>
      <c r="G124" s="1"/>
      <c r="H124" s="1"/>
      <c r="I124" s="1"/>
      <c r="J124" s="1"/>
      <c r="K124" s="1"/>
      <c r="L124" s="1"/>
      <c r="M124" s="1"/>
      <c r="N124" s="1"/>
      <c r="O124" s="1"/>
      <c r="P124" s="1"/>
    </row>
    <row r="125" ht="15.75" customHeight="1">
      <c r="A125" s="155"/>
      <c r="B125" s="156"/>
      <c r="C125" s="156"/>
      <c r="D125" s="156"/>
      <c r="E125" s="1"/>
      <c r="F125" s="1"/>
      <c r="G125" s="1"/>
      <c r="H125" s="1"/>
      <c r="I125" s="1"/>
      <c r="J125" s="1"/>
      <c r="K125" s="1"/>
      <c r="L125" s="1"/>
      <c r="M125" s="1"/>
      <c r="N125" s="1"/>
      <c r="O125" s="1"/>
      <c r="P125" s="1"/>
    </row>
    <row r="126" ht="15.75" customHeight="1">
      <c r="A126" s="155"/>
      <c r="B126" s="156"/>
      <c r="C126" s="156"/>
      <c r="D126" s="156"/>
      <c r="E126" s="1"/>
      <c r="F126" s="1"/>
      <c r="G126" s="1"/>
      <c r="H126" s="1"/>
      <c r="I126" s="1"/>
      <c r="J126" s="1"/>
      <c r="K126" s="1"/>
      <c r="L126" s="1"/>
      <c r="M126" s="1"/>
      <c r="N126" s="1"/>
      <c r="O126" s="1"/>
      <c r="P126" s="1"/>
    </row>
    <row r="127" ht="15.75" customHeight="1">
      <c r="A127" s="155"/>
      <c r="B127" s="156"/>
      <c r="C127" s="156"/>
      <c r="D127" s="156"/>
      <c r="E127" s="1"/>
      <c r="F127" s="1"/>
      <c r="G127" s="1"/>
      <c r="H127" s="1"/>
      <c r="I127" s="1"/>
      <c r="J127" s="1"/>
      <c r="K127" s="1"/>
      <c r="L127" s="1"/>
      <c r="M127" s="1"/>
      <c r="N127" s="1"/>
      <c r="O127" s="1"/>
      <c r="P127" s="1"/>
    </row>
    <row r="128" ht="15.75" customHeight="1">
      <c r="A128" s="155"/>
      <c r="B128" s="156"/>
      <c r="C128" s="156"/>
      <c r="D128" s="156"/>
      <c r="E128" s="1"/>
      <c r="F128" s="1"/>
      <c r="G128" s="1"/>
      <c r="H128" s="1"/>
      <c r="I128" s="1"/>
      <c r="J128" s="1"/>
      <c r="K128" s="1"/>
      <c r="L128" s="1"/>
      <c r="M128" s="1"/>
      <c r="N128" s="1"/>
      <c r="O128" s="1"/>
      <c r="P128" s="1"/>
    </row>
    <row r="129" ht="15.75" customHeight="1">
      <c r="A129" s="155"/>
      <c r="B129" s="156"/>
      <c r="C129" s="156"/>
      <c r="D129" s="156"/>
      <c r="E129" s="1"/>
      <c r="F129" s="1"/>
      <c r="G129" s="1"/>
      <c r="H129" s="1"/>
      <c r="I129" s="1"/>
      <c r="J129" s="1"/>
      <c r="K129" s="1"/>
      <c r="L129" s="1"/>
      <c r="M129" s="1"/>
      <c r="N129" s="1"/>
      <c r="O129" s="1"/>
      <c r="P129" s="1"/>
    </row>
    <row r="130" ht="15.75" customHeight="1">
      <c r="A130" s="155"/>
      <c r="B130" s="156"/>
      <c r="C130" s="156"/>
      <c r="D130" s="156"/>
      <c r="E130" s="1"/>
      <c r="F130" s="1"/>
      <c r="G130" s="1"/>
      <c r="H130" s="1"/>
      <c r="I130" s="1"/>
      <c r="J130" s="1"/>
      <c r="K130" s="1"/>
      <c r="L130" s="1"/>
      <c r="M130" s="1"/>
      <c r="N130" s="1"/>
      <c r="O130" s="1"/>
      <c r="P130" s="1"/>
    </row>
    <row r="131" ht="15.75" customHeight="1">
      <c r="A131" s="155"/>
      <c r="B131" s="156"/>
      <c r="C131" s="156"/>
      <c r="D131" s="156"/>
      <c r="E131" s="1"/>
      <c r="F131" s="1"/>
      <c r="G131" s="1"/>
      <c r="H131" s="1"/>
      <c r="I131" s="1"/>
      <c r="J131" s="1"/>
      <c r="K131" s="1"/>
      <c r="L131" s="1"/>
      <c r="M131" s="1"/>
      <c r="N131" s="1"/>
      <c r="O131" s="1"/>
      <c r="P131" s="1"/>
    </row>
    <row r="132" ht="15.75" customHeight="1">
      <c r="A132" s="155"/>
      <c r="B132" s="156"/>
      <c r="C132" s="156"/>
      <c r="D132" s="156"/>
      <c r="E132" s="1"/>
      <c r="F132" s="1"/>
      <c r="G132" s="1"/>
      <c r="H132" s="1"/>
      <c r="I132" s="1"/>
      <c r="J132" s="1"/>
      <c r="K132" s="1"/>
      <c r="L132" s="1"/>
      <c r="M132" s="1"/>
      <c r="N132" s="1"/>
      <c r="O132" s="1"/>
      <c r="P132" s="1"/>
    </row>
    <row r="133" ht="15.75" customHeight="1">
      <c r="A133" s="155"/>
      <c r="B133" s="156"/>
      <c r="C133" s="156"/>
      <c r="D133" s="156"/>
      <c r="E133" s="1"/>
      <c r="F133" s="1"/>
      <c r="G133" s="1"/>
      <c r="H133" s="1"/>
      <c r="I133" s="1"/>
      <c r="J133" s="1"/>
      <c r="K133" s="1"/>
      <c r="L133" s="1"/>
      <c r="M133" s="1"/>
      <c r="N133" s="1"/>
      <c r="O133" s="1"/>
      <c r="P133" s="1"/>
    </row>
    <row r="134" ht="15.75" customHeight="1">
      <c r="A134" s="155"/>
      <c r="B134" s="156"/>
      <c r="C134" s="156"/>
      <c r="D134" s="156"/>
      <c r="E134" s="1"/>
      <c r="F134" s="1"/>
      <c r="G134" s="1"/>
      <c r="H134" s="1"/>
      <c r="I134" s="1"/>
      <c r="J134" s="1"/>
      <c r="K134" s="1"/>
      <c r="L134" s="1"/>
      <c r="M134" s="1"/>
      <c r="N134" s="1"/>
      <c r="O134" s="1"/>
      <c r="P134" s="1"/>
    </row>
    <row r="135" ht="15.75" customHeight="1">
      <c r="A135" s="155"/>
      <c r="B135" s="156"/>
      <c r="C135" s="156"/>
      <c r="D135" s="156"/>
      <c r="E135" s="1"/>
      <c r="F135" s="1"/>
      <c r="G135" s="1"/>
      <c r="H135" s="1"/>
      <c r="I135" s="1"/>
      <c r="J135" s="1"/>
      <c r="K135" s="1"/>
      <c r="L135" s="1"/>
      <c r="M135" s="1"/>
      <c r="N135" s="1"/>
      <c r="O135" s="1"/>
      <c r="P135" s="1"/>
    </row>
    <row r="136" ht="15.75" customHeight="1">
      <c r="A136" s="155"/>
      <c r="B136" s="156"/>
      <c r="C136" s="156"/>
      <c r="D136" s="156"/>
      <c r="E136" s="1"/>
      <c r="F136" s="1"/>
      <c r="G136" s="1"/>
      <c r="H136" s="1"/>
      <c r="I136" s="1"/>
      <c r="J136" s="1"/>
      <c r="K136" s="1"/>
      <c r="L136" s="1"/>
      <c r="M136" s="1"/>
      <c r="N136" s="1"/>
      <c r="O136" s="1"/>
      <c r="P136" s="1"/>
    </row>
    <row r="137" ht="15.75" customHeight="1">
      <c r="A137" s="155"/>
      <c r="B137" s="156"/>
      <c r="C137" s="156"/>
      <c r="D137" s="156"/>
      <c r="E137" s="1"/>
      <c r="F137" s="1"/>
      <c r="G137" s="1"/>
      <c r="H137" s="1"/>
      <c r="I137" s="1"/>
      <c r="J137" s="1"/>
      <c r="K137" s="1"/>
      <c r="L137" s="1"/>
      <c r="M137" s="1"/>
      <c r="N137" s="1"/>
      <c r="O137" s="1"/>
      <c r="P137" s="1"/>
    </row>
    <row r="138" ht="15.75" customHeight="1">
      <c r="A138" s="155"/>
      <c r="B138" s="156"/>
      <c r="C138" s="156"/>
      <c r="D138" s="156"/>
      <c r="E138" s="1"/>
      <c r="F138" s="1"/>
      <c r="G138" s="1"/>
      <c r="H138" s="1"/>
      <c r="I138" s="1"/>
      <c r="J138" s="1"/>
      <c r="K138" s="1"/>
      <c r="L138" s="1"/>
      <c r="M138" s="1"/>
      <c r="N138" s="1"/>
      <c r="O138" s="1"/>
      <c r="P138" s="1"/>
    </row>
    <row r="139" ht="15.75" customHeight="1">
      <c r="A139" s="155"/>
      <c r="B139" s="156"/>
      <c r="C139" s="156"/>
      <c r="D139" s="156"/>
      <c r="E139" s="1"/>
      <c r="F139" s="1"/>
      <c r="G139" s="1"/>
      <c r="H139" s="1"/>
      <c r="I139" s="1"/>
      <c r="J139" s="1"/>
      <c r="K139" s="1"/>
      <c r="L139" s="1"/>
      <c r="M139" s="1"/>
      <c r="N139" s="1"/>
      <c r="O139" s="1"/>
      <c r="P139" s="1"/>
    </row>
    <row r="140" ht="15.75" customHeight="1">
      <c r="A140" s="155"/>
      <c r="B140" s="156"/>
      <c r="C140" s="156"/>
      <c r="D140" s="156"/>
      <c r="E140" s="1"/>
      <c r="F140" s="1"/>
      <c r="G140" s="1"/>
      <c r="H140" s="1"/>
      <c r="I140" s="1"/>
      <c r="J140" s="1"/>
      <c r="K140" s="1"/>
      <c r="L140" s="1"/>
      <c r="M140" s="1"/>
      <c r="N140" s="1"/>
      <c r="O140" s="1"/>
      <c r="P140" s="1"/>
    </row>
    <row r="141" ht="15.75" customHeight="1">
      <c r="A141" s="155"/>
      <c r="B141" s="156"/>
      <c r="C141" s="156"/>
      <c r="D141" s="156"/>
      <c r="E141" s="1"/>
      <c r="F141" s="1"/>
      <c r="G141" s="1"/>
      <c r="H141" s="1"/>
      <c r="I141" s="1"/>
      <c r="J141" s="1"/>
      <c r="K141" s="1"/>
      <c r="L141" s="1"/>
      <c r="M141" s="1"/>
      <c r="N141" s="1"/>
      <c r="O141" s="1"/>
      <c r="P141" s="1"/>
    </row>
    <row r="142" ht="15.75" customHeight="1">
      <c r="A142" s="155"/>
      <c r="B142" s="156"/>
      <c r="C142" s="156"/>
      <c r="D142" s="156"/>
      <c r="E142" s="1"/>
      <c r="F142" s="1"/>
      <c r="G142" s="1"/>
      <c r="H142" s="1"/>
      <c r="I142" s="1"/>
      <c r="J142" s="1"/>
      <c r="K142" s="1"/>
      <c r="L142" s="1"/>
      <c r="M142" s="1"/>
      <c r="N142" s="1"/>
      <c r="O142" s="1"/>
      <c r="P142" s="1"/>
    </row>
    <row r="143" ht="15.75" customHeight="1">
      <c r="A143" s="155"/>
      <c r="B143" s="156"/>
      <c r="C143" s="156"/>
      <c r="D143" s="156"/>
      <c r="E143" s="1"/>
      <c r="F143" s="1"/>
      <c r="G143" s="1"/>
      <c r="H143" s="1"/>
      <c r="I143" s="1"/>
      <c r="J143" s="1"/>
      <c r="K143" s="1"/>
      <c r="L143" s="1"/>
      <c r="M143" s="1"/>
      <c r="N143" s="1"/>
      <c r="O143" s="1"/>
      <c r="P143" s="1"/>
    </row>
    <row r="144" ht="15.75" customHeight="1">
      <c r="A144" s="155"/>
      <c r="B144" s="156"/>
      <c r="C144" s="156"/>
      <c r="D144" s="156"/>
      <c r="E144" s="1"/>
      <c r="F144" s="1"/>
      <c r="G144" s="1"/>
      <c r="H144" s="1"/>
      <c r="I144" s="1"/>
      <c r="J144" s="1"/>
      <c r="K144" s="1"/>
      <c r="L144" s="1"/>
      <c r="M144" s="1"/>
      <c r="N144" s="1"/>
      <c r="O144" s="1"/>
      <c r="P144" s="1"/>
    </row>
    <row r="145" ht="15.75" customHeight="1">
      <c r="A145" s="155"/>
      <c r="B145" s="156"/>
      <c r="C145" s="156"/>
      <c r="D145" s="156"/>
      <c r="E145" s="1"/>
      <c r="F145" s="1"/>
      <c r="G145" s="1"/>
      <c r="H145" s="1"/>
      <c r="I145" s="1"/>
      <c r="J145" s="1"/>
      <c r="K145" s="1"/>
      <c r="L145" s="1"/>
      <c r="M145" s="1"/>
      <c r="N145" s="1"/>
      <c r="O145" s="1"/>
      <c r="P145" s="1"/>
    </row>
    <row r="146" ht="15.75" customHeight="1">
      <c r="A146" s="155"/>
      <c r="B146" s="156"/>
      <c r="C146" s="156"/>
      <c r="D146" s="156"/>
      <c r="E146" s="1"/>
      <c r="F146" s="1"/>
      <c r="G146" s="1"/>
      <c r="H146" s="1"/>
      <c r="I146" s="1"/>
      <c r="J146" s="1"/>
      <c r="K146" s="1"/>
      <c r="L146" s="1"/>
      <c r="M146" s="1"/>
      <c r="N146" s="1"/>
      <c r="O146" s="1"/>
      <c r="P146" s="1"/>
    </row>
    <row r="147" ht="15.75" customHeight="1">
      <c r="A147" s="155"/>
      <c r="B147" s="156"/>
      <c r="C147" s="156"/>
      <c r="D147" s="156"/>
      <c r="E147" s="1"/>
      <c r="F147" s="1"/>
      <c r="G147" s="1"/>
      <c r="H147" s="1"/>
      <c r="I147" s="1"/>
      <c r="J147" s="1"/>
      <c r="K147" s="1"/>
      <c r="L147" s="1"/>
      <c r="M147" s="1"/>
      <c r="N147" s="1"/>
      <c r="O147" s="1"/>
      <c r="P147" s="1"/>
    </row>
    <row r="148" ht="15.75" customHeight="1">
      <c r="A148" s="155"/>
      <c r="B148" s="156"/>
      <c r="C148" s="156"/>
      <c r="D148" s="156"/>
      <c r="E148" s="1"/>
      <c r="F148" s="1"/>
      <c r="G148" s="1"/>
      <c r="H148" s="1"/>
      <c r="I148" s="1"/>
      <c r="J148" s="1"/>
      <c r="K148" s="1"/>
      <c r="L148" s="1"/>
      <c r="M148" s="1"/>
      <c r="N148" s="1"/>
      <c r="O148" s="1"/>
      <c r="P148" s="1"/>
    </row>
    <row r="149" ht="15.75" customHeight="1">
      <c r="A149" s="155"/>
      <c r="B149" s="156"/>
      <c r="C149" s="156"/>
      <c r="D149" s="156"/>
      <c r="E149" s="1"/>
      <c r="F149" s="1"/>
      <c r="G149" s="1"/>
      <c r="H149" s="1"/>
      <c r="I149" s="1"/>
      <c r="J149" s="1"/>
      <c r="K149" s="1"/>
      <c r="L149" s="1"/>
      <c r="M149" s="1"/>
      <c r="N149" s="1"/>
      <c r="O149" s="1"/>
      <c r="P149" s="1"/>
    </row>
    <row r="150" ht="15.75" customHeight="1">
      <c r="A150" s="155"/>
      <c r="B150" s="156"/>
      <c r="C150" s="156"/>
      <c r="D150" s="156"/>
      <c r="E150" s="1"/>
      <c r="F150" s="1"/>
      <c r="G150" s="1"/>
      <c r="H150" s="1"/>
      <c r="I150" s="1"/>
      <c r="J150" s="1"/>
      <c r="K150" s="1"/>
      <c r="L150" s="1"/>
      <c r="M150" s="1"/>
      <c r="N150" s="1"/>
      <c r="O150" s="1"/>
      <c r="P150" s="1"/>
    </row>
    <row r="151" ht="15.75" customHeight="1">
      <c r="A151" s="155"/>
      <c r="B151" s="156"/>
      <c r="C151" s="156"/>
      <c r="D151" s="156"/>
      <c r="E151" s="1"/>
      <c r="F151" s="1"/>
      <c r="G151" s="1"/>
      <c r="H151" s="1"/>
      <c r="I151" s="1"/>
      <c r="J151" s="1"/>
      <c r="K151" s="1"/>
      <c r="L151" s="1"/>
      <c r="M151" s="1"/>
      <c r="N151" s="1"/>
      <c r="O151" s="1"/>
      <c r="P151" s="1"/>
    </row>
    <row r="152" ht="15.75" customHeight="1">
      <c r="A152" s="155"/>
      <c r="B152" s="156"/>
      <c r="C152" s="156"/>
      <c r="D152" s="156"/>
      <c r="E152" s="1"/>
      <c r="F152" s="1"/>
      <c r="G152" s="1"/>
      <c r="H152" s="1"/>
      <c r="I152" s="1"/>
      <c r="J152" s="1"/>
      <c r="K152" s="1"/>
      <c r="L152" s="1"/>
      <c r="M152" s="1"/>
      <c r="N152" s="1"/>
      <c r="O152" s="1"/>
      <c r="P152" s="1"/>
    </row>
    <row r="153" ht="15.75" customHeight="1">
      <c r="A153" s="155"/>
      <c r="B153" s="156"/>
      <c r="C153" s="156"/>
      <c r="D153" s="156"/>
      <c r="E153" s="1"/>
      <c r="F153" s="1"/>
      <c r="G153" s="1"/>
      <c r="H153" s="1"/>
      <c r="I153" s="1"/>
      <c r="J153" s="1"/>
      <c r="K153" s="1"/>
      <c r="L153" s="1"/>
      <c r="M153" s="1"/>
      <c r="N153" s="1"/>
      <c r="O153" s="1"/>
      <c r="P153" s="1"/>
    </row>
    <row r="154" ht="15.75" customHeight="1">
      <c r="A154" s="155"/>
      <c r="B154" s="156"/>
      <c r="C154" s="156"/>
      <c r="D154" s="156"/>
      <c r="E154" s="1"/>
      <c r="F154" s="1"/>
      <c r="G154" s="1"/>
      <c r="H154" s="1"/>
      <c r="I154" s="1"/>
      <c r="J154" s="1"/>
      <c r="K154" s="1"/>
      <c r="L154" s="1"/>
      <c r="M154" s="1"/>
      <c r="N154" s="1"/>
      <c r="O154" s="1"/>
      <c r="P154" s="1"/>
    </row>
    <row r="155" ht="15.75" customHeight="1">
      <c r="A155" s="155"/>
      <c r="B155" s="156"/>
      <c r="C155" s="156"/>
      <c r="D155" s="156"/>
      <c r="E155" s="1"/>
      <c r="F155" s="1"/>
      <c r="G155" s="1"/>
      <c r="H155" s="1"/>
      <c r="I155" s="1"/>
      <c r="J155" s="1"/>
      <c r="K155" s="1"/>
      <c r="L155" s="1"/>
      <c r="M155" s="1"/>
      <c r="N155" s="1"/>
      <c r="O155" s="1"/>
      <c r="P155" s="1"/>
    </row>
    <row r="156" ht="15.75" customHeight="1">
      <c r="A156" s="155"/>
      <c r="B156" s="156"/>
      <c r="C156" s="156"/>
      <c r="D156" s="156"/>
      <c r="E156" s="1"/>
      <c r="F156" s="1"/>
      <c r="G156" s="1"/>
      <c r="H156" s="1"/>
      <c r="I156" s="1"/>
      <c r="J156" s="1"/>
      <c r="K156" s="1"/>
      <c r="L156" s="1"/>
      <c r="M156" s="1"/>
      <c r="N156" s="1"/>
      <c r="O156" s="1"/>
      <c r="P156" s="1"/>
    </row>
    <row r="157" ht="15.75" customHeight="1">
      <c r="A157" s="155"/>
      <c r="B157" s="156"/>
      <c r="C157" s="156"/>
      <c r="D157" s="156"/>
      <c r="E157" s="1"/>
      <c r="F157" s="1"/>
      <c r="G157" s="1"/>
      <c r="H157" s="1"/>
      <c r="I157" s="1"/>
      <c r="J157" s="1"/>
      <c r="K157" s="1"/>
      <c r="L157" s="1"/>
      <c r="M157" s="1"/>
      <c r="N157" s="1"/>
      <c r="O157" s="1"/>
      <c r="P157" s="1"/>
    </row>
    <row r="158" ht="15.75" customHeight="1">
      <c r="A158" s="155"/>
      <c r="B158" s="156"/>
      <c r="C158" s="156"/>
      <c r="D158" s="156"/>
      <c r="E158" s="1"/>
      <c r="F158" s="1"/>
      <c r="G158" s="1"/>
      <c r="H158" s="1"/>
      <c r="I158" s="1"/>
      <c r="J158" s="1"/>
      <c r="K158" s="1"/>
      <c r="L158" s="1"/>
      <c r="M158" s="1"/>
      <c r="N158" s="1"/>
      <c r="O158" s="1"/>
      <c r="P158" s="1"/>
    </row>
    <row r="159" ht="15.75" customHeight="1">
      <c r="A159" s="155"/>
      <c r="B159" s="156"/>
      <c r="C159" s="156"/>
      <c r="D159" s="156"/>
      <c r="E159" s="1"/>
      <c r="F159" s="1"/>
      <c r="G159" s="1"/>
      <c r="H159" s="1"/>
      <c r="I159" s="1"/>
      <c r="J159" s="1"/>
      <c r="K159" s="1"/>
      <c r="L159" s="1"/>
      <c r="M159" s="1"/>
      <c r="N159" s="1"/>
      <c r="O159" s="1"/>
      <c r="P159" s="1"/>
    </row>
    <row r="160" ht="15.75" customHeight="1">
      <c r="A160" s="155"/>
      <c r="B160" s="156"/>
      <c r="C160" s="156"/>
      <c r="D160" s="156"/>
      <c r="E160" s="1"/>
      <c r="F160" s="1"/>
      <c r="G160" s="1"/>
      <c r="H160" s="1"/>
      <c r="I160" s="1"/>
      <c r="J160" s="1"/>
      <c r="K160" s="1"/>
      <c r="L160" s="1"/>
      <c r="M160" s="1"/>
      <c r="N160" s="1"/>
      <c r="O160" s="1"/>
      <c r="P160" s="1"/>
    </row>
    <row r="161" ht="15.75" customHeight="1">
      <c r="A161" s="155"/>
      <c r="B161" s="156"/>
      <c r="C161" s="156"/>
      <c r="D161" s="156"/>
      <c r="E161" s="1"/>
      <c r="F161" s="1"/>
      <c r="G161" s="1"/>
      <c r="H161" s="1"/>
      <c r="I161" s="1"/>
      <c r="J161" s="1"/>
      <c r="K161" s="1"/>
      <c r="L161" s="1"/>
      <c r="M161" s="1"/>
      <c r="N161" s="1"/>
      <c r="O161" s="1"/>
      <c r="P161" s="1"/>
    </row>
    <row r="162" ht="15.75" customHeight="1">
      <c r="A162" s="155"/>
      <c r="B162" s="156"/>
      <c r="C162" s="156"/>
      <c r="D162" s="156"/>
      <c r="E162" s="1"/>
      <c r="F162" s="1"/>
      <c r="G162" s="1"/>
      <c r="H162" s="1"/>
      <c r="I162" s="1"/>
      <c r="J162" s="1"/>
      <c r="K162" s="1"/>
      <c r="L162" s="1"/>
      <c r="M162" s="1"/>
      <c r="N162" s="1"/>
      <c r="O162" s="1"/>
      <c r="P162" s="1"/>
    </row>
    <row r="163" ht="15.75" customHeight="1">
      <c r="A163" s="155"/>
      <c r="B163" s="156"/>
      <c r="C163" s="156"/>
      <c r="D163" s="156"/>
      <c r="E163" s="1"/>
      <c r="F163" s="1"/>
      <c r="G163" s="1"/>
      <c r="H163" s="1"/>
      <c r="I163" s="1"/>
      <c r="J163" s="1"/>
      <c r="K163" s="1"/>
      <c r="L163" s="1"/>
      <c r="M163" s="1"/>
      <c r="N163" s="1"/>
      <c r="O163" s="1"/>
      <c r="P163" s="1"/>
    </row>
    <row r="164" ht="15.75" customHeight="1">
      <c r="A164" s="155"/>
      <c r="B164" s="156"/>
      <c r="C164" s="156"/>
      <c r="D164" s="156"/>
      <c r="E164" s="1"/>
      <c r="F164" s="1"/>
      <c r="G164" s="1"/>
      <c r="H164" s="1"/>
      <c r="I164" s="1"/>
      <c r="J164" s="1"/>
      <c r="K164" s="1"/>
      <c r="L164" s="1"/>
      <c r="M164" s="1"/>
      <c r="N164" s="1"/>
      <c r="O164" s="1"/>
      <c r="P164" s="1"/>
    </row>
    <row r="165" ht="15.75" customHeight="1">
      <c r="A165" s="155"/>
      <c r="B165" s="156"/>
      <c r="C165" s="156"/>
      <c r="D165" s="156"/>
      <c r="E165" s="1"/>
      <c r="F165" s="1"/>
      <c r="G165" s="1"/>
      <c r="H165" s="1"/>
      <c r="I165" s="1"/>
      <c r="J165" s="1"/>
      <c r="K165" s="1"/>
      <c r="L165" s="1"/>
      <c r="M165" s="1"/>
      <c r="N165" s="1"/>
      <c r="O165" s="1"/>
      <c r="P165" s="1"/>
    </row>
    <row r="166" ht="15.75" customHeight="1">
      <c r="A166" s="155"/>
      <c r="B166" s="156"/>
      <c r="C166" s="156"/>
      <c r="D166" s="156"/>
      <c r="E166" s="1"/>
      <c r="F166" s="1"/>
      <c r="G166" s="1"/>
      <c r="H166" s="1"/>
      <c r="I166" s="1"/>
      <c r="J166" s="1"/>
      <c r="K166" s="1"/>
      <c r="L166" s="1"/>
      <c r="M166" s="1"/>
      <c r="N166" s="1"/>
      <c r="O166" s="1"/>
      <c r="P166" s="1"/>
    </row>
    <row r="167" ht="15.75" customHeight="1">
      <c r="A167" s="155"/>
      <c r="B167" s="156"/>
      <c r="C167" s="156"/>
      <c r="D167" s="156"/>
      <c r="E167" s="1"/>
      <c r="F167" s="1"/>
      <c r="G167" s="1"/>
      <c r="H167" s="1"/>
      <c r="I167" s="1"/>
      <c r="J167" s="1"/>
      <c r="K167" s="1"/>
      <c r="L167" s="1"/>
      <c r="M167" s="1"/>
      <c r="N167" s="1"/>
      <c r="O167" s="1"/>
      <c r="P167" s="1"/>
    </row>
    <row r="168" ht="15.75" customHeight="1">
      <c r="A168" s="155"/>
      <c r="B168" s="156"/>
      <c r="C168" s="156"/>
      <c r="D168" s="156"/>
      <c r="E168" s="1"/>
      <c r="F168" s="1"/>
      <c r="G168" s="1"/>
      <c r="H168" s="1"/>
      <c r="I168" s="1"/>
      <c r="J168" s="1"/>
      <c r="K168" s="1"/>
      <c r="L168" s="1"/>
      <c r="M168" s="1"/>
      <c r="N168" s="1"/>
      <c r="O168" s="1"/>
      <c r="P168" s="1"/>
    </row>
    <row r="169" ht="15.75" customHeight="1">
      <c r="A169" s="155"/>
      <c r="B169" s="156"/>
      <c r="C169" s="156"/>
      <c r="D169" s="156"/>
      <c r="E169" s="1"/>
      <c r="F169" s="1"/>
      <c r="G169" s="1"/>
      <c r="H169" s="1"/>
      <c r="I169" s="1"/>
      <c r="J169" s="1"/>
      <c r="K169" s="1"/>
      <c r="L169" s="1"/>
      <c r="M169" s="1"/>
      <c r="N169" s="1"/>
      <c r="O169" s="1"/>
      <c r="P169" s="1"/>
    </row>
    <row r="170" ht="15.75" customHeight="1">
      <c r="A170" s="155"/>
      <c r="B170" s="156"/>
      <c r="C170" s="156"/>
      <c r="D170" s="156"/>
      <c r="E170" s="1"/>
      <c r="F170" s="1"/>
      <c r="G170" s="1"/>
      <c r="H170" s="1"/>
      <c r="I170" s="1"/>
      <c r="J170" s="1"/>
      <c r="K170" s="1"/>
      <c r="L170" s="1"/>
      <c r="M170" s="1"/>
      <c r="N170" s="1"/>
      <c r="O170" s="1"/>
      <c r="P170" s="1"/>
    </row>
    <row r="171" ht="15.75" customHeight="1">
      <c r="A171" s="155"/>
      <c r="B171" s="156"/>
      <c r="C171" s="156"/>
      <c r="D171" s="156"/>
      <c r="E171" s="1"/>
      <c r="F171" s="1"/>
      <c r="G171" s="1"/>
      <c r="H171" s="1"/>
      <c r="I171" s="1"/>
      <c r="J171" s="1"/>
      <c r="K171" s="1"/>
      <c r="L171" s="1"/>
      <c r="M171" s="1"/>
      <c r="N171" s="1"/>
      <c r="O171" s="1"/>
      <c r="P171" s="1"/>
    </row>
    <row r="172" ht="15.75" customHeight="1">
      <c r="A172" s="155"/>
      <c r="B172" s="156"/>
      <c r="C172" s="156"/>
      <c r="D172" s="156"/>
      <c r="E172" s="1"/>
      <c r="F172" s="1"/>
      <c r="G172" s="1"/>
      <c r="H172" s="1"/>
      <c r="I172" s="1"/>
      <c r="J172" s="1"/>
      <c r="K172" s="1"/>
      <c r="L172" s="1"/>
      <c r="M172" s="1"/>
      <c r="N172" s="1"/>
      <c r="O172" s="1"/>
      <c r="P172" s="1"/>
    </row>
    <row r="173" ht="15.75" customHeight="1">
      <c r="A173" s="155"/>
      <c r="B173" s="156"/>
      <c r="C173" s="156"/>
      <c r="D173" s="156"/>
      <c r="E173" s="1"/>
      <c r="F173" s="1"/>
      <c r="G173" s="1"/>
      <c r="H173" s="1"/>
      <c r="I173" s="1"/>
      <c r="J173" s="1"/>
      <c r="K173" s="1"/>
      <c r="L173" s="1"/>
      <c r="M173" s="1"/>
      <c r="N173" s="1"/>
      <c r="O173" s="1"/>
      <c r="P173" s="1"/>
    </row>
    <row r="174" ht="15.75" customHeight="1">
      <c r="A174" s="155"/>
      <c r="B174" s="156"/>
      <c r="C174" s="156"/>
      <c r="D174" s="156"/>
      <c r="E174" s="1"/>
      <c r="F174" s="1"/>
      <c r="G174" s="1"/>
      <c r="H174" s="1"/>
      <c r="I174" s="1"/>
      <c r="J174" s="1"/>
      <c r="K174" s="1"/>
      <c r="L174" s="1"/>
      <c r="M174" s="1"/>
      <c r="N174" s="1"/>
      <c r="O174" s="1"/>
      <c r="P174" s="1"/>
    </row>
    <row r="175" ht="15.75" customHeight="1">
      <c r="A175" s="155"/>
      <c r="B175" s="156"/>
      <c r="C175" s="156"/>
      <c r="D175" s="156"/>
      <c r="E175" s="1"/>
      <c r="F175" s="1"/>
      <c r="G175" s="1"/>
      <c r="H175" s="1"/>
      <c r="I175" s="1"/>
      <c r="J175" s="1"/>
      <c r="K175" s="1"/>
      <c r="L175" s="1"/>
      <c r="M175" s="1"/>
      <c r="N175" s="1"/>
      <c r="O175" s="1"/>
      <c r="P175" s="1"/>
    </row>
    <row r="176" ht="15.75" customHeight="1">
      <c r="A176" s="155"/>
      <c r="B176" s="156"/>
      <c r="C176" s="156"/>
      <c r="D176" s="156"/>
      <c r="E176" s="1"/>
      <c r="F176" s="1"/>
      <c r="G176" s="1"/>
      <c r="H176" s="1"/>
      <c r="I176" s="1"/>
      <c r="J176" s="1"/>
      <c r="K176" s="1"/>
      <c r="L176" s="1"/>
      <c r="M176" s="1"/>
      <c r="N176" s="1"/>
      <c r="O176" s="1"/>
      <c r="P176" s="1"/>
    </row>
    <row r="177" ht="15.75" customHeight="1">
      <c r="A177" s="155"/>
      <c r="B177" s="156"/>
      <c r="C177" s="156"/>
      <c r="D177" s="156"/>
      <c r="E177" s="1"/>
      <c r="F177" s="1"/>
      <c r="G177" s="1"/>
      <c r="H177" s="1"/>
      <c r="I177" s="1"/>
      <c r="J177" s="1"/>
      <c r="K177" s="1"/>
      <c r="L177" s="1"/>
      <c r="M177" s="1"/>
      <c r="N177" s="1"/>
      <c r="O177" s="1"/>
      <c r="P177" s="1"/>
    </row>
    <row r="178" ht="15.75" customHeight="1">
      <c r="A178" s="155"/>
      <c r="B178" s="156"/>
      <c r="C178" s="156"/>
      <c r="D178" s="156"/>
      <c r="E178" s="1"/>
      <c r="F178" s="1"/>
      <c r="G178" s="1"/>
      <c r="H178" s="1"/>
      <c r="I178" s="1"/>
      <c r="J178" s="1"/>
      <c r="K178" s="1"/>
      <c r="L178" s="1"/>
      <c r="M178" s="1"/>
      <c r="N178" s="1"/>
      <c r="O178" s="1"/>
      <c r="P178" s="1"/>
    </row>
    <row r="179" ht="15.75" customHeight="1">
      <c r="A179" s="155"/>
      <c r="B179" s="156"/>
      <c r="C179" s="156"/>
      <c r="D179" s="156"/>
      <c r="E179" s="1"/>
      <c r="F179" s="1"/>
      <c r="G179" s="1"/>
      <c r="H179" s="1"/>
      <c r="I179" s="1"/>
      <c r="J179" s="1"/>
      <c r="K179" s="1"/>
      <c r="L179" s="1"/>
      <c r="M179" s="1"/>
      <c r="N179" s="1"/>
      <c r="O179" s="1"/>
      <c r="P179" s="1"/>
    </row>
    <row r="180" ht="15.75" customHeight="1">
      <c r="A180" s="155"/>
      <c r="B180" s="156"/>
      <c r="C180" s="156"/>
      <c r="D180" s="156"/>
      <c r="E180" s="1"/>
      <c r="F180" s="1"/>
      <c r="G180" s="1"/>
      <c r="H180" s="1"/>
      <c r="I180" s="1"/>
      <c r="J180" s="1"/>
      <c r="K180" s="1"/>
      <c r="L180" s="1"/>
      <c r="M180" s="1"/>
      <c r="N180" s="1"/>
      <c r="O180" s="1"/>
      <c r="P180" s="1"/>
    </row>
    <row r="181" ht="15.75" customHeight="1">
      <c r="A181" s="155"/>
      <c r="B181" s="156"/>
      <c r="C181" s="156"/>
      <c r="D181" s="156"/>
      <c r="E181" s="1"/>
      <c r="F181" s="1"/>
      <c r="G181" s="1"/>
      <c r="H181" s="1"/>
      <c r="I181" s="1"/>
      <c r="J181" s="1"/>
      <c r="K181" s="1"/>
      <c r="L181" s="1"/>
      <c r="M181" s="1"/>
      <c r="N181" s="1"/>
      <c r="O181" s="1"/>
      <c r="P181" s="1"/>
    </row>
    <row r="182" ht="15.75" customHeight="1">
      <c r="A182" s="155"/>
      <c r="B182" s="156"/>
      <c r="C182" s="156"/>
      <c r="D182" s="156"/>
      <c r="E182" s="1"/>
      <c r="F182" s="1"/>
      <c r="G182" s="1"/>
      <c r="H182" s="1"/>
      <c r="I182" s="1"/>
      <c r="J182" s="1"/>
      <c r="K182" s="1"/>
      <c r="L182" s="1"/>
      <c r="M182" s="1"/>
      <c r="N182" s="1"/>
      <c r="O182" s="1"/>
      <c r="P182" s="1"/>
    </row>
    <row r="183" ht="15.75" customHeight="1">
      <c r="A183" s="155"/>
      <c r="B183" s="156"/>
      <c r="C183" s="156"/>
      <c r="D183" s="156"/>
      <c r="E183" s="1"/>
      <c r="F183" s="1"/>
      <c r="G183" s="1"/>
      <c r="H183" s="1"/>
      <c r="I183" s="1"/>
      <c r="J183" s="1"/>
      <c r="K183" s="1"/>
      <c r="L183" s="1"/>
      <c r="M183" s="1"/>
      <c r="N183" s="1"/>
      <c r="O183" s="1"/>
      <c r="P183" s="1"/>
    </row>
    <row r="184" ht="15.75" customHeight="1">
      <c r="A184" s="155"/>
      <c r="B184" s="156"/>
      <c r="C184" s="156"/>
      <c r="D184" s="156"/>
      <c r="E184" s="1"/>
      <c r="F184" s="1"/>
      <c r="G184" s="1"/>
      <c r="H184" s="1"/>
      <c r="I184" s="1"/>
      <c r="J184" s="1"/>
      <c r="K184" s="1"/>
      <c r="L184" s="1"/>
      <c r="M184" s="1"/>
      <c r="N184" s="1"/>
      <c r="O184" s="1"/>
      <c r="P184" s="1"/>
    </row>
    <row r="185" ht="15.75" customHeight="1">
      <c r="A185" s="155"/>
      <c r="B185" s="156"/>
      <c r="C185" s="156"/>
      <c r="D185" s="156"/>
      <c r="E185" s="1"/>
      <c r="F185" s="1"/>
      <c r="G185" s="1"/>
      <c r="H185" s="1"/>
      <c r="I185" s="1"/>
      <c r="J185" s="1"/>
      <c r="K185" s="1"/>
      <c r="L185" s="1"/>
      <c r="M185" s="1"/>
      <c r="N185" s="1"/>
      <c r="O185" s="1"/>
      <c r="P185" s="1"/>
    </row>
    <row r="186" ht="15.75" customHeight="1">
      <c r="A186" s="155"/>
      <c r="B186" s="156"/>
      <c r="C186" s="156"/>
      <c r="D186" s="156"/>
      <c r="E186" s="1"/>
      <c r="F186" s="1"/>
      <c r="G186" s="1"/>
      <c r="H186" s="1"/>
      <c r="I186" s="1"/>
      <c r="J186" s="1"/>
      <c r="K186" s="1"/>
      <c r="L186" s="1"/>
      <c r="M186" s="1"/>
      <c r="N186" s="1"/>
      <c r="O186" s="1"/>
      <c r="P186" s="1"/>
    </row>
    <row r="187" ht="15.75" customHeight="1">
      <c r="A187" s="155"/>
      <c r="B187" s="156"/>
      <c r="C187" s="156"/>
      <c r="D187" s="156"/>
      <c r="E187" s="1"/>
      <c r="F187" s="1"/>
      <c r="G187" s="1"/>
      <c r="H187" s="1"/>
      <c r="I187" s="1"/>
      <c r="J187" s="1"/>
      <c r="K187" s="1"/>
      <c r="L187" s="1"/>
      <c r="M187" s="1"/>
      <c r="N187" s="1"/>
      <c r="O187" s="1"/>
      <c r="P187" s="1"/>
    </row>
    <row r="188" ht="15.75" customHeight="1">
      <c r="A188" s="155"/>
      <c r="B188" s="156"/>
      <c r="C188" s="156"/>
      <c r="D188" s="156"/>
      <c r="E188" s="1"/>
      <c r="F188" s="1"/>
      <c r="G188" s="1"/>
      <c r="H188" s="1"/>
      <c r="I188" s="1"/>
      <c r="J188" s="1"/>
      <c r="K188" s="1"/>
      <c r="L188" s="1"/>
      <c r="M188" s="1"/>
      <c r="N188" s="1"/>
      <c r="O188" s="1"/>
      <c r="P188" s="1"/>
    </row>
    <row r="189" ht="15.75" customHeight="1">
      <c r="A189" s="155"/>
      <c r="B189" s="156"/>
      <c r="C189" s="156"/>
      <c r="D189" s="156"/>
      <c r="E189" s="1"/>
      <c r="F189" s="1"/>
      <c r="G189" s="1"/>
      <c r="H189" s="1"/>
      <c r="I189" s="1"/>
      <c r="J189" s="1"/>
      <c r="K189" s="1"/>
      <c r="L189" s="1"/>
      <c r="M189" s="1"/>
      <c r="N189" s="1"/>
      <c r="O189" s="1"/>
      <c r="P189" s="1"/>
    </row>
    <row r="190" ht="15.75" customHeight="1">
      <c r="A190" s="155"/>
      <c r="B190" s="156"/>
      <c r="C190" s="156"/>
      <c r="D190" s="156"/>
      <c r="E190" s="1"/>
      <c r="F190" s="1"/>
      <c r="G190" s="1"/>
      <c r="H190" s="1"/>
      <c r="I190" s="1"/>
      <c r="J190" s="1"/>
      <c r="K190" s="1"/>
      <c r="L190" s="1"/>
      <c r="M190" s="1"/>
      <c r="N190" s="1"/>
      <c r="O190" s="1"/>
      <c r="P190" s="1"/>
    </row>
    <row r="191" ht="15.75" customHeight="1">
      <c r="A191" s="155"/>
      <c r="B191" s="156"/>
      <c r="C191" s="156"/>
      <c r="D191" s="156"/>
      <c r="E191" s="1"/>
      <c r="F191" s="1"/>
      <c r="G191" s="1"/>
      <c r="H191" s="1"/>
      <c r="I191" s="1"/>
      <c r="J191" s="1"/>
      <c r="K191" s="1"/>
      <c r="L191" s="1"/>
      <c r="M191" s="1"/>
      <c r="N191" s="1"/>
      <c r="O191" s="1"/>
      <c r="P191" s="1"/>
    </row>
    <row r="192" ht="15.75" customHeight="1">
      <c r="A192" s="155"/>
      <c r="B192" s="156"/>
      <c r="C192" s="156"/>
      <c r="D192" s="156"/>
      <c r="E192" s="1"/>
      <c r="F192" s="1"/>
      <c r="G192" s="1"/>
      <c r="H192" s="1"/>
      <c r="I192" s="1"/>
      <c r="J192" s="1"/>
      <c r="K192" s="1"/>
      <c r="L192" s="1"/>
      <c r="M192" s="1"/>
      <c r="N192" s="1"/>
      <c r="O192" s="1"/>
      <c r="P192" s="1"/>
    </row>
    <row r="193" ht="15.75" customHeight="1">
      <c r="A193" s="155"/>
      <c r="B193" s="156"/>
      <c r="C193" s="156"/>
      <c r="D193" s="156"/>
      <c r="E193" s="1"/>
      <c r="F193" s="1"/>
      <c r="G193" s="1"/>
      <c r="H193" s="1"/>
      <c r="I193" s="1"/>
      <c r="J193" s="1"/>
      <c r="K193" s="1"/>
      <c r="L193" s="1"/>
      <c r="M193" s="1"/>
      <c r="N193" s="1"/>
      <c r="O193" s="1"/>
      <c r="P193" s="1"/>
    </row>
    <row r="194" ht="15.75" customHeight="1">
      <c r="A194" s="155"/>
      <c r="B194" s="156"/>
      <c r="C194" s="156"/>
      <c r="D194" s="156"/>
      <c r="E194" s="1"/>
      <c r="F194" s="1"/>
      <c r="G194" s="1"/>
      <c r="H194" s="1"/>
      <c r="I194" s="1"/>
      <c r="J194" s="1"/>
      <c r="K194" s="1"/>
      <c r="L194" s="1"/>
      <c r="M194" s="1"/>
      <c r="N194" s="1"/>
      <c r="O194" s="1"/>
      <c r="P194" s="1"/>
    </row>
    <row r="195" ht="15.75" customHeight="1">
      <c r="A195" s="155"/>
      <c r="B195" s="156"/>
      <c r="C195" s="156"/>
      <c r="D195" s="156"/>
      <c r="E195" s="1"/>
      <c r="F195" s="1"/>
      <c r="G195" s="1"/>
      <c r="H195" s="1"/>
      <c r="I195" s="1"/>
      <c r="J195" s="1"/>
      <c r="K195" s="1"/>
      <c r="L195" s="1"/>
      <c r="M195" s="1"/>
      <c r="N195" s="1"/>
      <c r="O195" s="1"/>
      <c r="P195" s="1"/>
    </row>
    <row r="196" ht="15.75" customHeight="1">
      <c r="A196" s="155"/>
      <c r="B196" s="156"/>
      <c r="C196" s="156"/>
      <c r="D196" s="156"/>
      <c r="E196" s="1"/>
      <c r="F196" s="1"/>
      <c r="G196" s="1"/>
      <c r="H196" s="1"/>
      <c r="I196" s="1"/>
      <c r="J196" s="1"/>
      <c r="K196" s="1"/>
      <c r="L196" s="1"/>
      <c r="M196" s="1"/>
      <c r="N196" s="1"/>
      <c r="O196" s="1"/>
      <c r="P196" s="1"/>
    </row>
    <row r="197" ht="15.75" customHeight="1">
      <c r="A197" s="155"/>
      <c r="B197" s="156"/>
      <c r="C197" s="156"/>
      <c r="D197" s="156"/>
      <c r="E197" s="1"/>
      <c r="F197" s="1"/>
      <c r="G197" s="1"/>
      <c r="H197" s="1"/>
      <c r="I197" s="1"/>
      <c r="J197" s="1"/>
      <c r="K197" s="1"/>
      <c r="L197" s="1"/>
      <c r="M197" s="1"/>
      <c r="N197" s="1"/>
      <c r="O197" s="1"/>
      <c r="P197" s="1"/>
    </row>
    <row r="198" ht="15.75" customHeight="1">
      <c r="A198" s="155"/>
      <c r="B198" s="156"/>
      <c r="C198" s="156"/>
      <c r="D198" s="156"/>
      <c r="E198" s="1"/>
      <c r="F198" s="1"/>
      <c r="G198" s="1"/>
      <c r="H198" s="1"/>
      <c r="I198" s="1"/>
      <c r="J198" s="1"/>
      <c r="K198" s="1"/>
      <c r="L198" s="1"/>
      <c r="M198" s="1"/>
      <c r="N198" s="1"/>
      <c r="O198" s="1"/>
      <c r="P198" s="1"/>
    </row>
    <row r="199" ht="15.75" customHeight="1">
      <c r="A199" s="155"/>
      <c r="B199" s="156"/>
      <c r="C199" s="156"/>
      <c r="D199" s="156"/>
      <c r="E199" s="1"/>
      <c r="F199" s="1"/>
      <c r="G199" s="1"/>
      <c r="H199" s="1"/>
      <c r="I199" s="1"/>
      <c r="J199" s="1"/>
      <c r="K199" s="1"/>
      <c r="L199" s="1"/>
      <c r="M199" s="1"/>
      <c r="N199" s="1"/>
      <c r="O199" s="1"/>
      <c r="P199" s="1"/>
    </row>
    <row r="200" ht="15.75" customHeight="1">
      <c r="A200" s="155"/>
      <c r="B200" s="156"/>
      <c r="C200" s="156"/>
      <c r="D200" s="156"/>
      <c r="E200" s="1"/>
      <c r="F200" s="1"/>
      <c r="G200" s="1"/>
      <c r="H200" s="1"/>
      <c r="I200" s="1"/>
      <c r="J200" s="1"/>
      <c r="K200" s="1"/>
      <c r="L200" s="1"/>
      <c r="M200" s="1"/>
      <c r="N200" s="1"/>
      <c r="O200" s="1"/>
      <c r="P200" s="1"/>
    </row>
    <row r="201" ht="15.75" customHeight="1">
      <c r="A201" s="155"/>
      <c r="B201" s="156"/>
      <c r="C201" s="156"/>
      <c r="D201" s="156"/>
      <c r="E201" s="1"/>
      <c r="F201" s="1"/>
      <c r="G201" s="1"/>
      <c r="H201" s="1"/>
      <c r="I201" s="1"/>
      <c r="J201" s="1"/>
      <c r="K201" s="1"/>
      <c r="L201" s="1"/>
      <c r="M201" s="1"/>
      <c r="N201" s="1"/>
      <c r="O201" s="1"/>
      <c r="P201" s="1"/>
    </row>
    <row r="202" ht="15.75" customHeight="1">
      <c r="A202" s="155"/>
      <c r="B202" s="156"/>
      <c r="C202" s="156"/>
      <c r="D202" s="156"/>
      <c r="E202" s="1"/>
      <c r="F202" s="1"/>
      <c r="G202" s="1"/>
      <c r="H202" s="1"/>
      <c r="I202" s="1"/>
      <c r="J202" s="1"/>
      <c r="K202" s="1"/>
      <c r="L202" s="1"/>
      <c r="M202" s="1"/>
      <c r="N202" s="1"/>
      <c r="O202" s="1"/>
      <c r="P202" s="1"/>
    </row>
    <row r="203" ht="15.75" customHeight="1">
      <c r="A203" s="155"/>
      <c r="B203" s="156"/>
      <c r="C203" s="156"/>
      <c r="D203" s="156"/>
      <c r="E203" s="1"/>
      <c r="F203" s="1"/>
      <c r="G203" s="1"/>
      <c r="H203" s="1"/>
      <c r="I203" s="1"/>
      <c r="J203" s="1"/>
      <c r="K203" s="1"/>
      <c r="L203" s="1"/>
      <c r="M203" s="1"/>
      <c r="N203" s="1"/>
      <c r="O203" s="1"/>
      <c r="P203" s="1"/>
    </row>
    <row r="204" ht="15.75" customHeight="1">
      <c r="A204" s="155"/>
      <c r="B204" s="156"/>
      <c r="C204" s="156"/>
      <c r="D204" s="156"/>
      <c r="E204" s="1"/>
      <c r="F204" s="1"/>
      <c r="G204" s="1"/>
      <c r="H204" s="1"/>
      <c r="I204" s="1"/>
      <c r="J204" s="1"/>
      <c r="K204" s="1"/>
      <c r="L204" s="1"/>
      <c r="M204" s="1"/>
      <c r="N204" s="1"/>
      <c r="O204" s="1"/>
      <c r="P204" s="1"/>
    </row>
    <row r="205" ht="15.75" customHeight="1">
      <c r="A205" s="155"/>
      <c r="B205" s="156"/>
      <c r="C205" s="156"/>
      <c r="D205" s="156"/>
      <c r="E205" s="1"/>
      <c r="F205" s="1"/>
      <c r="G205" s="1"/>
      <c r="H205" s="1"/>
      <c r="I205" s="1"/>
      <c r="J205" s="1"/>
      <c r="K205" s="1"/>
      <c r="L205" s="1"/>
      <c r="M205" s="1"/>
      <c r="N205" s="1"/>
      <c r="O205" s="1"/>
      <c r="P205" s="1"/>
    </row>
    <row r="206" ht="15.75" customHeight="1">
      <c r="A206" s="155"/>
      <c r="B206" s="156"/>
      <c r="C206" s="156"/>
      <c r="D206" s="156"/>
      <c r="E206" s="1"/>
      <c r="F206" s="1"/>
      <c r="G206" s="1"/>
      <c r="H206" s="1"/>
      <c r="I206" s="1"/>
      <c r="J206" s="1"/>
      <c r="K206" s="1"/>
      <c r="L206" s="1"/>
      <c r="M206" s="1"/>
      <c r="N206" s="1"/>
      <c r="O206" s="1"/>
      <c r="P206" s="1"/>
    </row>
    <row r="207" ht="15.75" customHeight="1">
      <c r="A207" s="155"/>
      <c r="B207" s="156"/>
      <c r="C207" s="156"/>
      <c r="D207" s="156"/>
      <c r="E207" s="1"/>
      <c r="F207" s="1"/>
      <c r="G207" s="1"/>
      <c r="H207" s="1"/>
      <c r="I207" s="1"/>
      <c r="J207" s="1"/>
      <c r="K207" s="1"/>
      <c r="L207" s="1"/>
      <c r="M207" s="1"/>
      <c r="N207" s="1"/>
      <c r="O207" s="1"/>
      <c r="P207" s="1"/>
    </row>
    <row r="208" ht="15.75" customHeight="1">
      <c r="A208" s="155"/>
      <c r="B208" s="156"/>
      <c r="C208" s="156"/>
      <c r="D208" s="156"/>
      <c r="E208" s="1"/>
      <c r="F208" s="1"/>
      <c r="G208" s="1"/>
      <c r="H208" s="1"/>
      <c r="I208" s="1"/>
      <c r="J208" s="1"/>
      <c r="K208" s="1"/>
      <c r="L208" s="1"/>
      <c r="M208" s="1"/>
      <c r="N208" s="1"/>
      <c r="O208" s="1"/>
      <c r="P208" s="1"/>
    </row>
    <row r="209" ht="15.75" customHeight="1">
      <c r="A209" s="155"/>
      <c r="B209" s="156"/>
      <c r="C209" s="156"/>
      <c r="D209" s="156"/>
      <c r="E209" s="1"/>
      <c r="F209" s="1"/>
      <c r="G209" s="1"/>
      <c r="H209" s="1"/>
      <c r="I209" s="1"/>
      <c r="J209" s="1"/>
      <c r="K209" s="1"/>
      <c r="L209" s="1"/>
      <c r="M209" s="1"/>
      <c r="N209" s="1"/>
      <c r="O209" s="1"/>
      <c r="P209" s="1"/>
    </row>
    <row r="210" ht="15.75" customHeight="1">
      <c r="A210" s="155"/>
      <c r="B210" s="156"/>
      <c r="C210" s="156"/>
      <c r="D210" s="156"/>
      <c r="E210" s="1"/>
      <c r="F210" s="1"/>
      <c r="G210" s="1"/>
      <c r="H210" s="1"/>
      <c r="I210" s="1"/>
      <c r="J210" s="1"/>
      <c r="K210" s="1"/>
      <c r="L210" s="1"/>
      <c r="M210" s="1"/>
      <c r="N210" s="1"/>
      <c r="O210" s="1"/>
      <c r="P210" s="1"/>
    </row>
    <row r="211" ht="15.75" customHeight="1">
      <c r="A211" s="155"/>
      <c r="B211" s="156"/>
      <c r="C211" s="156"/>
      <c r="D211" s="156"/>
      <c r="E211" s="1"/>
      <c r="F211" s="1"/>
      <c r="G211" s="1"/>
      <c r="H211" s="1"/>
      <c r="I211" s="1"/>
      <c r="J211" s="1"/>
      <c r="K211" s="1"/>
      <c r="L211" s="1"/>
      <c r="M211" s="1"/>
      <c r="N211" s="1"/>
      <c r="O211" s="1"/>
      <c r="P211" s="1"/>
    </row>
    <row r="212" ht="15.75" customHeight="1">
      <c r="A212" s="155"/>
      <c r="B212" s="156"/>
      <c r="C212" s="156"/>
      <c r="D212" s="156"/>
      <c r="E212" s="1"/>
      <c r="F212" s="1"/>
      <c r="G212" s="1"/>
      <c r="H212" s="1"/>
      <c r="I212" s="1"/>
      <c r="J212" s="1"/>
      <c r="K212" s="1"/>
      <c r="L212" s="1"/>
      <c r="M212" s="1"/>
      <c r="N212" s="1"/>
      <c r="O212" s="1"/>
      <c r="P212" s="1"/>
    </row>
    <row r="213" ht="15.75" customHeight="1">
      <c r="A213" s="155"/>
      <c r="B213" s="156"/>
      <c r="C213" s="156"/>
      <c r="D213" s="156"/>
      <c r="E213" s="1"/>
      <c r="F213" s="1"/>
      <c r="G213" s="1"/>
      <c r="H213" s="1"/>
      <c r="I213" s="1"/>
      <c r="J213" s="1"/>
      <c r="K213" s="1"/>
      <c r="L213" s="1"/>
      <c r="M213" s="1"/>
      <c r="N213" s="1"/>
      <c r="O213" s="1"/>
      <c r="P213" s="1"/>
    </row>
    <row r="214" ht="15.75" customHeight="1">
      <c r="A214" s="155"/>
      <c r="B214" s="156"/>
      <c r="C214" s="156"/>
      <c r="D214" s="156"/>
      <c r="E214" s="1"/>
      <c r="F214" s="1"/>
      <c r="G214" s="1"/>
      <c r="H214" s="1"/>
      <c r="I214" s="1"/>
      <c r="J214" s="1"/>
      <c r="K214" s="1"/>
      <c r="L214" s="1"/>
      <c r="M214" s="1"/>
      <c r="N214" s="1"/>
      <c r="O214" s="1"/>
      <c r="P214" s="1"/>
    </row>
    <row r="215" ht="15.75" customHeight="1">
      <c r="A215" s="155"/>
      <c r="B215" s="156"/>
      <c r="C215" s="156"/>
      <c r="D215" s="156"/>
      <c r="E215" s="1"/>
      <c r="F215" s="1"/>
      <c r="G215" s="1"/>
      <c r="H215" s="1"/>
      <c r="I215" s="1"/>
      <c r="J215" s="1"/>
      <c r="K215" s="1"/>
      <c r="L215" s="1"/>
      <c r="M215" s="1"/>
      <c r="N215" s="1"/>
      <c r="O215" s="1"/>
      <c r="P215" s="1"/>
    </row>
    <row r="216" ht="15.75" customHeight="1">
      <c r="A216" s="155"/>
      <c r="B216" s="156"/>
      <c r="C216" s="156"/>
      <c r="D216" s="156"/>
      <c r="E216" s="1"/>
      <c r="F216" s="1"/>
      <c r="G216" s="1"/>
      <c r="H216" s="1"/>
      <c r="I216" s="1"/>
      <c r="J216" s="1"/>
      <c r="K216" s="1"/>
      <c r="L216" s="1"/>
      <c r="M216" s="1"/>
      <c r="N216" s="1"/>
      <c r="O216" s="1"/>
      <c r="P216" s="1"/>
    </row>
    <row r="217" ht="15.75" customHeight="1">
      <c r="A217" s="155"/>
      <c r="B217" s="156"/>
      <c r="C217" s="156"/>
      <c r="D217" s="156"/>
      <c r="E217" s="1"/>
      <c r="F217" s="1"/>
      <c r="G217" s="1"/>
      <c r="H217" s="1"/>
      <c r="I217" s="1"/>
      <c r="J217" s="1"/>
      <c r="K217" s="1"/>
      <c r="L217" s="1"/>
      <c r="M217" s="1"/>
      <c r="N217" s="1"/>
      <c r="O217" s="1"/>
      <c r="P217" s="1"/>
    </row>
    <row r="218" ht="15.75" customHeight="1">
      <c r="A218" s="155"/>
      <c r="B218" s="156"/>
      <c r="C218" s="156"/>
      <c r="D218" s="156"/>
      <c r="E218" s="1"/>
      <c r="F218" s="1"/>
      <c r="G218" s="1"/>
      <c r="H218" s="1"/>
      <c r="I218" s="1"/>
      <c r="J218" s="1"/>
      <c r="K218" s="1"/>
      <c r="L218" s="1"/>
      <c r="M218" s="1"/>
      <c r="N218" s="1"/>
      <c r="O218" s="1"/>
      <c r="P218" s="1"/>
    </row>
    <row r="219" ht="15.75" customHeight="1">
      <c r="A219" s="155"/>
      <c r="B219" s="156"/>
      <c r="C219" s="156"/>
      <c r="D219" s="156"/>
      <c r="E219" s="1"/>
      <c r="F219" s="1"/>
      <c r="G219" s="1"/>
      <c r="H219" s="1"/>
      <c r="I219" s="1"/>
      <c r="J219" s="1"/>
      <c r="K219" s="1"/>
      <c r="L219" s="1"/>
      <c r="M219" s="1"/>
      <c r="N219" s="1"/>
      <c r="O219" s="1"/>
      <c r="P219" s="1"/>
    </row>
    <row r="220" ht="15.75" customHeight="1">
      <c r="A220" s="155"/>
      <c r="B220" s="156"/>
      <c r="C220" s="156"/>
      <c r="D220" s="156"/>
      <c r="E220" s="1"/>
      <c r="F220" s="1"/>
      <c r="G220" s="1"/>
      <c r="H220" s="1"/>
      <c r="I220" s="1"/>
      <c r="J220" s="1"/>
      <c r="K220" s="1"/>
      <c r="L220" s="1"/>
      <c r="M220" s="1"/>
      <c r="N220" s="1"/>
      <c r="O220" s="1"/>
      <c r="P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0:L20"/>
  </mergeCells>
  <hyperlinks>
    <hyperlink r:id="rId1" ref="F12"/>
    <hyperlink r:id="rId2" ref="F13"/>
    <hyperlink r:id="rId3" ref="C15"/>
    <hyperlink r:id="rId4" ref="E16"/>
  </hyperlinks>
  <printOptions/>
  <pageMargins bottom="0.75" footer="0.0" header="0.0" left="0.7" right="0.7" top="0.75"/>
  <pageSetup orientation="landscape"/>
  <drawing r:id="rId5"/>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71"/>
    <col customWidth="1" min="7" max="7" width="13.71"/>
    <col customWidth="1" min="8" max="24" width="8.0"/>
  </cols>
  <sheetData>
    <row r="1">
      <c r="A1" s="155"/>
      <c r="B1" s="155"/>
      <c r="C1" s="156"/>
      <c r="D1" s="156"/>
      <c r="E1" s="156"/>
      <c r="F1" s="1"/>
      <c r="G1" s="1"/>
    </row>
    <row r="2" ht="15.75" customHeight="1">
      <c r="A2" s="819" t="s">
        <v>6789</v>
      </c>
      <c r="B2" s="57"/>
      <c r="C2" s="57"/>
      <c r="D2" s="57"/>
      <c r="E2" s="58"/>
      <c r="F2" s="755"/>
      <c r="G2" s="755"/>
      <c r="H2" s="17"/>
      <c r="I2" s="17"/>
      <c r="J2" s="17"/>
      <c r="K2" s="17"/>
      <c r="L2" s="17"/>
      <c r="M2" s="17"/>
      <c r="N2" s="17"/>
      <c r="O2" s="17"/>
      <c r="P2" s="17"/>
      <c r="Q2" s="17"/>
      <c r="R2" s="17"/>
      <c r="S2" s="17"/>
      <c r="T2" s="17"/>
      <c r="U2" s="17"/>
      <c r="V2" s="17"/>
      <c r="W2" s="17"/>
      <c r="X2" s="17"/>
    </row>
    <row r="3" ht="15.75" customHeight="1">
      <c r="A3" s="465"/>
      <c r="B3" s="465"/>
      <c r="C3" s="465"/>
      <c r="D3" s="465"/>
      <c r="E3" s="756"/>
      <c r="F3" s="755"/>
      <c r="G3" s="755"/>
      <c r="H3" s="17"/>
      <c r="I3" s="17"/>
      <c r="J3" s="17"/>
      <c r="K3" s="17"/>
      <c r="L3" s="17"/>
      <c r="M3" s="17"/>
      <c r="N3" s="17"/>
      <c r="O3" s="17"/>
      <c r="P3" s="17"/>
      <c r="Q3" s="17"/>
      <c r="R3" s="17"/>
      <c r="S3" s="17"/>
      <c r="T3" s="17"/>
      <c r="U3" s="17"/>
      <c r="V3" s="17"/>
      <c r="W3" s="17"/>
      <c r="X3" s="17"/>
    </row>
    <row r="4" ht="16.5" customHeight="1">
      <c r="A4" s="456" t="s">
        <v>6790</v>
      </c>
      <c r="B4" s="57"/>
      <c r="C4" s="57"/>
      <c r="D4" s="57"/>
      <c r="E4" s="58"/>
      <c r="F4" s="755"/>
      <c r="G4" s="755"/>
      <c r="H4" s="17"/>
      <c r="I4" s="17"/>
      <c r="J4" s="17"/>
      <c r="K4" s="17"/>
      <c r="L4" s="17"/>
      <c r="M4" s="17"/>
      <c r="N4" s="17"/>
      <c r="O4" s="17"/>
      <c r="P4" s="17"/>
      <c r="Q4" s="17"/>
      <c r="R4" s="17"/>
      <c r="S4" s="17"/>
      <c r="T4" s="17"/>
      <c r="U4" s="17"/>
      <c r="V4" s="17"/>
      <c r="W4" s="17"/>
      <c r="X4" s="17"/>
    </row>
    <row r="5" ht="132.75" customHeight="1">
      <c r="A5" s="757" t="s">
        <v>6791</v>
      </c>
      <c r="B5" s="57"/>
      <c r="C5" s="57"/>
      <c r="D5" s="57"/>
      <c r="E5" s="58"/>
      <c r="F5" s="755"/>
      <c r="G5" s="755"/>
      <c r="H5" s="17"/>
      <c r="I5" s="17"/>
      <c r="J5" s="17"/>
      <c r="K5" s="17"/>
      <c r="L5" s="17"/>
      <c r="M5" s="17"/>
      <c r="N5" s="17"/>
      <c r="O5" s="17"/>
      <c r="P5" s="17"/>
      <c r="Q5" s="17"/>
      <c r="R5" s="17"/>
      <c r="S5" s="17"/>
      <c r="T5" s="17"/>
      <c r="U5" s="17"/>
      <c r="V5" s="17"/>
      <c r="W5" s="17"/>
      <c r="X5" s="17"/>
    </row>
    <row r="6">
      <c r="A6" s="160"/>
      <c r="B6" s="160"/>
      <c r="C6" s="161"/>
      <c r="D6" s="161"/>
      <c r="E6" s="161"/>
      <c r="F6" s="160"/>
      <c r="G6" s="160"/>
      <c r="H6" s="17"/>
      <c r="I6" s="17"/>
      <c r="J6" s="17"/>
      <c r="K6" s="17"/>
      <c r="L6" s="17"/>
      <c r="M6" s="17"/>
      <c r="N6" s="17"/>
      <c r="O6" s="17"/>
      <c r="P6" s="17"/>
      <c r="Q6" s="17"/>
      <c r="R6" s="17"/>
      <c r="S6" s="17"/>
      <c r="T6" s="17"/>
      <c r="U6" s="17"/>
      <c r="V6" s="17"/>
      <c r="W6" s="17"/>
      <c r="X6" s="17"/>
    </row>
    <row r="7" ht="61.5" customHeight="1">
      <c r="A7" s="457" t="s">
        <v>3670</v>
      </c>
      <c r="B7" s="68" t="s">
        <v>8</v>
      </c>
      <c r="C7" s="68" t="s">
        <v>6792</v>
      </c>
      <c r="D7" s="185" t="s">
        <v>150</v>
      </c>
      <c r="E7" s="185" t="s">
        <v>154</v>
      </c>
      <c r="F7" s="71" t="s">
        <v>155</v>
      </c>
      <c r="H7" s="17"/>
      <c r="I7" s="17"/>
      <c r="J7" s="17"/>
      <c r="K7" s="17"/>
      <c r="L7" s="17"/>
      <c r="M7" s="17"/>
      <c r="N7" s="17"/>
      <c r="O7" s="17"/>
      <c r="P7" s="17"/>
      <c r="Q7" s="17"/>
      <c r="R7" s="17"/>
      <c r="S7" s="17"/>
      <c r="T7" s="17"/>
      <c r="U7" s="17"/>
      <c r="V7" s="17"/>
      <c r="W7" s="17"/>
      <c r="X7" s="17"/>
    </row>
    <row r="8" ht="11.25" customHeight="1">
      <c r="A8" s="100" t="s">
        <v>51</v>
      </c>
      <c r="B8" s="81" t="s">
        <v>52</v>
      </c>
      <c r="C8" s="100" t="s">
        <v>6793</v>
      </c>
      <c r="D8" s="164">
        <v>20.0</v>
      </c>
      <c r="E8" s="365">
        <v>20.0</v>
      </c>
      <c r="F8" s="100" t="s">
        <v>51</v>
      </c>
      <c r="G8" s="811"/>
      <c r="H8" s="811"/>
      <c r="I8" s="811"/>
      <c r="J8" s="811"/>
      <c r="K8" s="811"/>
      <c r="L8" s="811"/>
      <c r="M8" s="811"/>
      <c r="N8" s="811"/>
      <c r="O8" s="811"/>
      <c r="P8" s="811"/>
      <c r="Q8" s="811"/>
      <c r="R8" s="811"/>
      <c r="S8" s="811"/>
      <c r="T8" s="811"/>
      <c r="U8" s="811"/>
      <c r="V8" s="811"/>
      <c r="W8" s="811"/>
      <c r="X8" s="811"/>
      <c r="Y8" s="811"/>
      <c r="Z8" s="811"/>
    </row>
    <row r="9" ht="11.25" customHeight="1">
      <c r="A9" s="100" t="s">
        <v>51</v>
      </c>
      <c r="B9" s="81" t="s">
        <v>52</v>
      </c>
      <c r="C9" s="100" t="s">
        <v>6794</v>
      </c>
      <c r="D9" s="164">
        <v>20.0</v>
      </c>
      <c r="E9" s="365">
        <v>20.0</v>
      </c>
      <c r="F9" s="100" t="s">
        <v>51</v>
      </c>
      <c r="G9" s="811"/>
      <c r="H9" s="811"/>
      <c r="I9" s="811"/>
      <c r="J9" s="811"/>
      <c r="K9" s="811"/>
      <c r="L9" s="811"/>
      <c r="M9" s="811"/>
      <c r="N9" s="811"/>
      <c r="O9" s="811"/>
      <c r="P9" s="811"/>
      <c r="Q9" s="811"/>
      <c r="R9" s="811"/>
      <c r="S9" s="811"/>
      <c r="T9" s="811"/>
      <c r="U9" s="811"/>
      <c r="V9" s="811"/>
      <c r="W9" s="811"/>
      <c r="X9" s="811"/>
      <c r="Y9" s="811"/>
      <c r="Z9" s="811"/>
    </row>
    <row r="10" ht="11.25" customHeight="1">
      <c r="A10" s="100" t="s">
        <v>51</v>
      </c>
      <c r="B10" s="81" t="s">
        <v>52</v>
      </c>
      <c r="C10" s="100" t="s">
        <v>6795</v>
      </c>
      <c r="D10" s="164">
        <v>10.0</v>
      </c>
      <c r="E10" s="365">
        <v>10.0</v>
      </c>
      <c r="F10" s="100" t="s">
        <v>51</v>
      </c>
      <c r="G10" s="811"/>
      <c r="H10" s="811"/>
      <c r="I10" s="811"/>
      <c r="J10" s="811"/>
      <c r="K10" s="811"/>
      <c r="L10" s="811"/>
      <c r="M10" s="811"/>
      <c r="N10" s="811"/>
      <c r="O10" s="811"/>
      <c r="P10" s="811"/>
      <c r="Q10" s="811"/>
      <c r="R10" s="811"/>
      <c r="S10" s="811"/>
      <c r="T10" s="811"/>
      <c r="U10" s="811"/>
      <c r="V10" s="811"/>
      <c r="W10" s="811"/>
      <c r="X10" s="811"/>
      <c r="Y10" s="811"/>
      <c r="Z10" s="811"/>
    </row>
    <row r="11" ht="11.25" customHeight="1">
      <c r="A11" s="100" t="s">
        <v>51</v>
      </c>
      <c r="B11" s="81" t="s">
        <v>52</v>
      </c>
      <c r="C11" s="100" t="s">
        <v>6796</v>
      </c>
      <c r="D11" s="164">
        <v>10.0</v>
      </c>
      <c r="E11" s="365">
        <v>10.0</v>
      </c>
      <c r="F11" s="100" t="s">
        <v>51</v>
      </c>
      <c r="G11" s="811"/>
      <c r="H11" s="811"/>
      <c r="I11" s="811"/>
      <c r="J11" s="811"/>
      <c r="K11" s="811"/>
      <c r="L11" s="811"/>
      <c r="M11" s="811"/>
      <c r="N11" s="811"/>
      <c r="O11" s="811"/>
      <c r="P11" s="811"/>
      <c r="Q11" s="811"/>
      <c r="R11" s="811"/>
      <c r="S11" s="811"/>
      <c r="T11" s="811"/>
      <c r="U11" s="811"/>
      <c r="V11" s="811"/>
      <c r="W11" s="811"/>
      <c r="X11" s="811"/>
      <c r="Y11" s="811"/>
      <c r="Z11" s="811"/>
    </row>
    <row r="12" ht="11.25" customHeight="1">
      <c r="A12" s="100" t="s">
        <v>54</v>
      </c>
      <c r="B12" s="81" t="s">
        <v>52</v>
      </c>
      <c r="C12" s="100" t="s">
        <v>6797</v>
      </c>
      <c r="D12" s="164">
        <v>10.0</v>
      </c>
      <c r="E12" s="365">
        <v>10.0</v>
      </c>
      <c r="F12" s="100" t="s">
        <v>54</v>
      </c>
      <c r="G12" s="811"/>
      <c r="H12" s="811"/>
      <c r="I12" s="811"/>
      <c r="J12" s="811"/>
      <c r="K12" s="811"/>
      <c r="L12" s="811"/>
      <c r="M12" s="811"/>
      <c r="N12" s="811"/>
      <c r="O12" s="811"/>
      <c r="P12" s="811"/>
      <c r="Q12" s="811"/>
      <c r="R12" s="811"/>
      <c r="S12" s="811"/>
      <c r="T12" s="811"/>
      <c r="U12" s="811"/>
      <c r="V12" s="811"/>
      <c r="W12" s="811"/>
      <c r="X12" s="811"/>
      <c r="Y12" s="811"/>
      <c r="Z12" s="811"/>
    </row>
    <row r="13" ht="11.25" customHeight="1">
      <c r="A13" s="100" t="s">
        <v>56</v>
      </c>
      <c r="B13" s="81" t="s">
        <v>52</v>
      </c>
      <c r="C13" s="100" t="s">
        <v>6798</v>
      </c>
      <c r="D13" s="164">
        <v>20.0</v>
      </c>
      <c r="E13" s="365">
        <v>20.0</v>
      </c>
      <c r="F13" s="100" t="s">
        <v>56</v>
      </c>
      <c r="G13" s="811"/>
      <c r="H13" s="811"/>
      <c r="I13" s="811"/>
      <c r="J13" s="811"/>
      <c r="K13" s="811"/>
      <c r="L13" s="811"/>
      <c r="M13" s="811"/>
      <c r="N13" s="811"/>
      <c r="O13" s="811"/>
      <c r="P13" s="811"/>
      <c r="Q13" s="811"/>
      <c r="R13" s="811"/>
      <c r="S13" s="811"/>
      <c r="T13" s="811"/>
      <c r="U13" s="811"/>
      <c r="V13" s="811"/>
      <c r="W13" s="811"/>
      <c r="X13" s="811"/>
      <c r="Y13" s="811"/>
      <c r="Z13" s="811"/>
    </row>
    <row r="14" ht="11.25" customHeight="1">
      <c r="A14" s="100" t="s">
        <v>57</v>
      </c>
      <c r="B14" s="81" t="s">
        <v>52</v>
      </c>
      <c r="C14" s="100" t="s">
        <v>6799</v>
      </c>
      <c r="D14" s="164">
        <v>40.0</v>
      </c>
      <c r="E14" s="365">
        <v>40.0</v>
      </c>
      <c r="F14" s="100" t="s">
        <v>57</v>
      </c>
      <c r="G14" s="811"/>
      <c r="H14" s="811"/>
      <c r="I14" s="811"/>
      <c r="J14" s="811"/>
      <c r="K14" s="811"/>
      <c r="L14" s="811"/>
      <c r="M14" s="811"/>
      <c r="N14" s="811"/>
      <c r="O14" s="811"/>
      <c r="P14" s="811"/>
      <c r="Q14" s="811"/>
      <c r="R14" s="811"/>
      <c r="S14" s="811"/>
      <c r="T14" s="811"/>
      <c r="U14" s="811"/>
      <c r="V14" s="811"/>
      <c r="W14" s="811"/>
      <c r="X14" s="811"/>
      <c r="Y14" s="811"/>
      <c r="Z14" s="811"/>
    </row>
    <row r="15" ht="11.25" customHeight="1">
      <c r="A15" s="100" t="s">
        <v>57</v>
      </c>
      <c r="B15" s="81" t="s">
        <v>52</v>
      </c>
      <c r="C15" s="100" t="s">
        <v>6800</v>
      </c>
      <c r="D15" s="164">
        <v>10.0</v>
      </c>
      <c r="E15" s="365">
        <v>10.0</v>
      </c>
      <c r="F15" s="100" t="s">
        <v>57</v>
      </c>
      <c r="G15" s="811"/>
      <c r="H15" s="811"/>
      <c r="I15" s="811"/>
      <c r="J15" s="811"/>
      <c r="K15" s="811"/>
      <c r="L15" s="811"/>
      <c r="M15" s="811"/>
      <c r="N15" s="811"/>
      <c r="O15" s="811"/>
      <c r="P15" s="811"/>
      <c r="Q15" s="811"/>
      <c r="R15" s="811"/>
      <c r="S15" s="811"/>
      <c r="T15" s="811"/>
      <c r="U15" s="811"/>
      <c r="V15" s="811"/>
      <c r="W15" s="811"/>
      <c r="X15" s="811"/>
      <c r="Y15" s="811"/>
      <c r="Z15" s="811"/>
    </row>
    <row r="16" ht="11.25" customHeight="1">
      <c r="A16" s="100" t="s">
        <v>58</v>
      </c>
      <c r="B16" s="81" t="s">
        <v>52</v>
      </c>
      <c r="C16" s="100" t="s">
        <v>6801</v>
      </c>
      <c r="D16" s="164">
        <v>10.0</v>
      </c>
      <c r="E16" s="365">
        <v>10.0</v>
      </c>
      <c r="F16" s="100" t="s">
        <v>58</v>
      </c>
      <c r="G16" s="811"/>
      <c r="H16" s="811"/>
      <c r="I16" s="811"/>
      <c r="J16" s="811"/>
      <c r="K16" s="811"/>
      <c r="L16" s="811"/>
      <c r="M16" s="811"/>
      <c r="N16" s="811"/>
      <c r="O16" s="811"/>
      <c r="P16" s="811"/>
      <c r="Q16" s="811"/>
      <c r="R16" s="811"/>
      <c r="S16" s="811"/>
      <c r="T16" s="811"/>
      <c r="U16" s="811"/>
      <c r="V16" s="811"/>
      <c r="W16" s="811"/>
      <c r="X16" s="811"/>
      <c r="Y16" s="811"/>
      <c r="Z16" s="811"/>
    </row>
    <row r="17" ht="11.25" customHeight="1">
      <c r="A17" s="100" t="s">
        <v>59</v>
      </c>
      <c r="B17" s="81" t="s">
        <v>52</v>
      </c>
      <c r="C17" s="100" t="s">
        <v>6802</v>
      </c>
      <c r="D17" s="164">
        <v>60.0</v>
      </c>
      <c r="E17" s="365">
        <v>60.0</v>
      </c>
      <c r="F17" s="100" t="s">
        <v>59</v>
      </c>
      <c r="G17" s="811"/>
      <c r="H17" s="811"/>
      <c r="I17" s="811"/>
      <c r="J17" s="811"/>
      <c r="K17" s="811"/>
      <c r="L17" s="811"/>
      <c r="M17" s="811"/>
      <c r="N17" s="811"/>
      <c r="O17" s="811"/>
      <c r="P17" s="811"/>
      <c r="Q17" s="811"/>
      <c r="R17" s="811"/>
      <c r="S17" s="811"/>
      <c r="T17" s="811"/>
      <c r="U17" s="811"/>
      <c r="V17" s="811"/>
      <c r="W17" s="811"/>
      <c r="X17" s="811"/>
      <c r="Y17" s="811"/>
      <c r="Z17" s="811"/>
    </row>
    <row r="18" ht="11.25" customHeight="1">
      <c r="A18" s="100" t="s">
        <v>59</v>
      </c>
      <c r="B18" s="81" t="s">
        <v>52</v>
      </c>
      <c r="C18" s="100" t="s">
        <v>6803</v>
      </c>
      <c r="D18" s="164">
        <v>80.0</v>
      </c>
      <c r="E18" s="365">
        <v>80.0</v>
      </c>
      <c r="F18" s="100" t="s">
        <v>59</v>
      </c>
      <c r="G18" s="811"/>
      <c r="H18" s="811"/>
      <c r="I18" s="811"/>
      <c r="J18" s="811"/>
      <c r="K18" s="811"/>
      <c r="L18" s="811"/>
      <c r="M18" s="811"/>
      <c r="N18" s="811"/>
      <c r="O18" s="811"/>
      <c r="P18" s="811"/>
      <c r="Q18" s="811"/>
      <c r="R18" s="811"/>
      <c r="S18" s="811"/>
      <c r="T18" s="811"/>
      <c r="U18" s="811"/>
      <c r="V18" s="811"/>
      <c r="W18" s="811"/>
      <c r="X18" s="811"/>
      <c r="Y18" s="811"/>
      <c r="Z18" s="811"/>
    </row>
    <row r="19" ht="11.25" customHeight="1">
      <c r="A19" s="100" t="s">
        <v>59</v>
      </c>
      <c r="B19" s="81" t="s">
        <v>52</v>
      </c>
      <c r="C19" s="100" t="s">
        <v>6804</v>
      </c>
      <c r="D19" s="164">
        <v>60.0</v>
      </c>
      <c r="E19" s="365">
        <v>60.0</v>
      </c>
      <c r="F19" s="100" t="s">
        <v>59</v>
      </c>
      <c r="G19" s="811"/>
      <c r="H19" s="811"/>
      <c r="I19" s="811"/>
      <c r="J19" s="811"/>
      <c r="K19" s="811"/>
      <c r="L19" s="811"/>
      <c r="M19" s="811"/>
      <c r="N19" s="811"/>
      <c r="O19" s="811"/>
      <c r="P19" s="811"/>
      <c r="Q19" s="811"/>
      <c r="R19" s="811"/>
      <c r="S19" s="811"/>
      <c r="T19" s="811"/>
      <c r="U19" s="811"/>
      <c r="V19" s="811"/>
      <c r="W19" s="811"/>
      <c r="X19" s="811"/>
      <c r="Y19" s="811"/>
      <c r="Z19" s="811"/>
    </row>
    <row r="20" ht="11.25" customHeight="1">
      <c r="A20" s="100" t="s">
        <v>59</v>
      </c>
      <c r="B20" s="81" t="s">
        <v>52</v>
      </c>
      <c r="C20" s="100" t="s">
        <v>6805</v>
      </c>
      <c r="D20" s="164">
        <v>10.0</v>
      </c>
      <c r="E20" s="365">
        <v>10.0</v>
      </c>
      <c r="F20" s="100" t="s">
        <v>59</v>
      </c>
      <c r="G20" s="811"/>
      <c r="H20" s="811"/>
      <c r="I20" s="811"/>
      <c r="J20" s="811"/>
      <c r="K20" s="811"/>
      <c r="L20" s="811"/>
      <c r="M20" s="811"/>
      <c r="N20" s="811"/>
      <c r="O20" s="811"/>
      <c r="P20" s="811"/>
      <c r="Q20" s="811"/>
      <c r="R20" s="811"/>
      <c r="S20" s="811"/>
      <c r="T20" s="811"/>
      <c r="U20" s="811"/>
      <c r="V20" s="811"/>
      <c r="W20" s="811"/>
      <c r="X20" s="811"/>
      <c r="Y20" s="811"/>
      <c r="Z20" s="811"/>
    </row>
    <row r="21" ht="11.25" customHeight="1">
      <c r="A21" s="100" t="s">
        <v>59</v>
      </c>
      <c r="B21" s="81" t="s">
        <v>52</v>
      </c>
      <c r="C21" s="100" t="s">
        <v>6806</v>
      </c>
      <c r="D21" s="164">
        <v>10.0</v>
      </c>
      <c r="E21" s="365">
        <v>10.0</v>
      </c>
      <c r="F21" s="100" t="s">
        <v>59</v>
      </c>
      <c r="G21" s="811"/>
      <c r="H21" s="811"/>
      <c r="I21" s="811"/>
      <c r="J21" s="811"/>
      <c r="K21" s="811"/>
      <c r="L21" s="811"/>
      <c r="M21" s="811"/>
      <c r="N21" s="811"/>
      <c r="O21" s="811"/>
      <c r="P21" s="811"/>
      <c r="Q21" s="811"/>
      <c r="R21" s="811"/>
      <c r="S21" s="811"/>
      <c r="T21" s="811"/>
      <c r="U21" s="811"/>
      <c r="V21" s="811"/>
      <c r="W21" s="811"/>
      <c r="X21" s="811"/>
      <c r="Y21" s="811"/>
      <c r="Z21" s="811"/>
    </row>
    <row r="22" ht="11.25" customHeight="1">
      <c r="A22" s="100" t="s">
        <v>3986</v>
      </c>
      <c r="B22" s="81" t="s">
        <v>52</v>
      </c>
      <c r="C22" s="100" t="s">
        <v>6807</v>
      </c>
      <c r="D22" s="164">
        <v>10.0</v>
      </c>
      <c r="E22" s="365">
        <v>10.0</v>
      </c>
      <c r="F22" s="228" t="s">
        <v>3986</v>
      </c>
      <c r="G22" s="811"/>
      <c r="H22" s="811"/>
      <c r="I22" s="811"/>
      <c r="J22" s="811"/>
      <c r="K22" s="811"/>
      <c r="L22" s="811"/>
      <c r="M22" s="811"/>
      <c r="N22" s="811"/>
      <c r="O22" s="811"/>
      <c r="P22" s="811"/>
      <c r="Q22" s="811"/>
      <c r="R22" s="811"/>
      <c r="S22" s="811"/>
      <c r="T22" s="811"/>
      <c r="U22" s="811"/>
      <c r="V22" s="811"/>
      <c r="W22" s="811"/>
      <c r="X22" s="811"/>
      <c r="Y22" s="811"/>
      <c r="Z22" s="811"/>
    </row>
    <row r="23" ht="11.25" customHeight="1">
      <c r="A23" s="100" t="s">
        <v>6130</v>
      </c>
      <c r="B23" s="81" t="s">
        <v>52</v>
      </c>
      <c r="C23" s="100" t="s">
        <v>6808</v>
      </c>
      <c r="D23" s="164">
        <v>60.0</v>
      </c>
      <c r="E23" s="365">
        <v>60.0</v>
      </c>
      <c r="F23" s="100" t="s">
        <v>6130</v>
      </c>
      <c r="G23" s="811"/>
      <c r="H23" s="811"/>
      <c r="I23" s="811"/>
      <c r="J23" s="811"/>
      <c r="K23" s="811"/>
      <c r="L23" s="811"/>
      <c r="M23" s="811"/>
      <c r="N23" s="811"/>
      <c r="O23" s="811"/>
      <c r="P23" s="811"/>
      <c r="Q23" s="811"/>
      <c r="R23" s="811"/>
      <c r="S23" s="811"/>
      <c r="T23" s="811"/>
      <c r="U23" s="811"/>
      <c r="V23" s="811"/>
      <c r="W23" s="811"/>
      <c r="X23" s="811"/>
      <c r="Y23" s="811"/>
      <c r="Z23" s="811"/>
    </row>
    <row r="24" ht="11.25" customHeight="1">
      <c r="A24" s="100" t="s">
        <v>6130</v>
      </c>
      <c r="B24" s="81" t="s">
        <v>52</v>
      </c>
      <c r="C24" s="100" t="s">
        <v>6809</v>
      </c>
      <c r="D24" s="164">
        <v>60.0</v>
      </c>
      <c r="E24" s="365">
        <v>60.0</v>
      </c>
      <c r="F24" s="100" t="s">
        <v>6130</v>
      </c>
      <c r="G24" s="811"/>
      <c r="H24" s="811"/>
      <c r="I24" s="811"/>
      <c r="J24" s="811"/>
      <c r="K24" s="811"/>
      <c r="L24" s="811"/>
      <c r="M24" s="811"/>
      <c r="N24" s="811"/>
      <c r="O24" s="811"/>
      <c r="P24" s="811"/>
      <c r="Q24" s="811"/>
      <c r="R24" s="811"/>
      <c r="S24" s="811"/>
      <c r="T24" s="811"/>
      <c r="U24" s="811"/>
      <c r="V24" s="811"/>
      <c r="W24" s="811"/>
      <c r="X24" s="811"/>
      <c r="Y24" s="811"/>
      <c r="Z24" s="811"/>
    </row>
    <row r="25" ht="11.25" customHeight="1">
      <c r="A25" s="100" t="s">
        <v>6130</v>
      </c>
      <c r="B25" s="81" t="s">
        <v>52</v>
      </c>
      <c r="C25" s="100" t="s">
        <v>6810</v>
      </c>
      <c r="D25" s="164">
        <v>60.0</v>
      </c>
      <c r="E25" s="365">
        <v>60.0</v>
      </c>
      <c r="F25" s="100" t="s">
        <v>6130</v>
      </c>
      <c r="G25" s="811"/>
      <c r="H25" s="811"/>
      <c r="I25" s="811"/>
      <c r="J25" s="811"/>
      <c r="K25" s="811"/>
      <c r="L25" s="811"/>
      <c r="M25" s="811"/>
      <c r="N25" s="811"/>
      <c r="O25" s="811"/>
      <c r="P25" s="811"/>
      <c r="Q25" s="811"/>
      <c r="R25" s="811"/>
      <c r="S25" s="811"/>
      <c r="T25" s="811"/>
      <c r="U25" s="811"/>
      <c r="V25" s="811"/>
      <c r="W25" s="811"/>
      <c r="X25" s="811"/>
      <c r="Y25" s="811"/>
      <c r="Z25" s="811"/>
    </row>
    <row r="26" ht="11.25" customHeight="1">
      <c r="A26" s="100" t="s">
        <v>6130</v>
      </c>
      <c r="B26" s="81" t="s">
        <v>52</v>
      </c>
      <c r="C26" s="100" t="s">
        <v>6811</v>
      </c>
      <c r="D26" s="164">
        <v>10.0</v>
      </c>
      <c r="E26" s="164">
        <v>10.0</v>
      </c>
      <c r="F26" s="100" t="s">
        <v>6130</v>
      </c>
      <c r="G26" s="811"/>
      <c r="H26" s="811"/>
      <c r="I26" s="811"/>
      <c r="J26" s="811"/>
      <c r="K26" s="811"/>
      <c r="L26" s="811"/>
      <c r="M26" s="811"/>
      <c r="N26" s="811"/>
      <c r="O26" s="811"/>
      <c r="P26" s="811"/>
      <c r="Q26" s="811"/>
      <c r="R26" s="811"/>
      <c r="S26" s="811"/>
      <c r="T26" s="811"/>
      <c r="U26" s="811"/>
      <c r="V26" s="811"/>
      <c r="W26" s="811"/>
      <c r="X26" s="811"/>
      <c r="Y26" s="811"/>
      <c r="Z26" s="811"/>
    </row>
    <row r="27" ht="11.25" customHeight="1">
      <c r="A27" s="100" t="s">
        <v>6130</v>
      </c>
      <c r="B27" s="81" t="s">
        <v>52</v>
      </c>
      <c r="C27" s="100" t="s">
        <v>6812</v>
      </c>
      <c r="D27" s="164">
        <v>10.0</v>
      </c>
      <c r="E27" s="164">
        <v>10.0</v>
      </c>
      <c r="F27" s="100" t="s">
        <v>6130</v>
      </c>
      <c r="G27" s="811"/>
      <c r="H27" s="811"/>
      <c r="I27" s="811"/>
      <c r="J27" s="811"/>
      <c r="K27" s="811"/>
      <c r="L27" s="811"/>
      <c r="M27" s="811"/>
      <c r="N27" s="811"/>
      <c r="O27" s="811"/>
      <c r="P27" s="811"/>
      <c r="Q27" s="811"/>
      <c r="R27" s="811"/>
      <c r="S27" s="811"/>
      <c r="T27" s="811"/>
      <c r="U27" s="811"/>
      <c r="V27" s="811"/>
      <c r="W27" s="811"/>
      <c r="X27" s="811"/>
      <c r="Y27" s="811"/>
      <c r="Z27" s="811"/>
    </row>
    <row r="28" ht="11.25" customHeight="1">
      <c r="A28" s="100" t="s">
        <v>6130</v>
      </c>
      <c r="B28" s="81" t="s">
        <v>52</v>
      </c>
      <c r="C28" s="100" t="s">
        <v>6813</v>
      </c>
      <c r="D28" s="164">
        <v>10.0</v>
      </c>
      <c r="E28" s="164">
        <v>10.0</v>
      </c>
      <c r="F28" s="100" t="s">
        <v>6130</v>
      </c>
      <c r="G28" s="811"/>
      <c r="H28" s="811"/>
      <c r="I28" s="811"/>
      <c r="J28" s="811"/>
      <c r="K28" s="811"/>
      <c r="L28" s="811"/>
      <c r="M28" s="811"/>
      <c r="N28" s="811"/>
      <c r="O28" s="811"/>
      <c r="P28" s="811"/>
      <c r="Q28" s="811"/>
      <c r="R28" s="811"/>
      <c r="S28" s="811"/>
      <c r="T28" s="811"/>
      <c r="U28" s="811"/>
      <c r="V28" s="811"/>
      <c r="W28" s="811"/>
      <c r="X28" s="811"/>
      <c r="Y28" s="811"/>
      <c r="Z28" s="811"/>
    </row>
    <row r="29" ht="11.25" customHeight="1">
      <c r="A29" s="100" t="s">
        <v>6130</v>
      </c>
      <c r="B29" s="81" t="s">
        <v>52</v>
      </c>
      <c r="C29" s="100" t="s">
        <v>6814</v>
      </c>
      <c r="D29" s="164">
        <v>10.0</v>
      </c>
      <c r="E29" s="164">
        <v>10.0</v>
      </c>
      <c r="F29" s="228" t="s">
        <v>6130</v>
      </c>
      <c r="G29" s="811"/>
      <c r="H29" s="811"/>
      <c r="I29" s="811"/>
      <c r="J29" s="811"/>
      <c r="K29" s="811"/>
      <c r="L29" s="811"/>
      <c r="M29" s="811"/>
      <c r="N29" s="811"/>
      <c r="O29" s="811"/>
      <c r="P29" s="811"/>
      <c r="Q29" s="811"/>
      <c r="R29" s="811"/>
      <c r="S29" s="811"/>
      <c r="T29" s="811"/>
      <c r="U29" s="811"/>
      <c r="V29" s="811"/>
      <c r="W29" s="811"/>
      <c r="X29" s="811"/>
      <c r="Y29" s="811"/>
      <c r="Z29" s="811"/>
    </row>
    <row r="30" ht="11.25" customHeight="1">
      <c r="A30" s="100" t="s">
        <v>3742</v>
      </c>
      <c r="B30" s="81" t="s">
        <v>52</v>
      </c>
      <c r="C30" s="100" t="s">
        <v>6815</v>
      </c>
      <c r="D30" s="164">
        <v>60.0</v>
      </c>
      <c r="E30" s="365">
        <v>60.0</v>
      </c>
      <c r="F30" s="100" t="s">
        <v>3742</v>
      </c>
      <c r="G30" s="811"/>
      <c r="H30" s="811"/>
      <c r="I30" s="811"/>
      <c r="J30" s="811"/>
      <c r="K30" s="811"/>
      <c r="L30" s="811"/>
      <c r="M30" s="811"/>
      <c r="N30" s="811"/>
      <c r="O30" s="811"/>
      <c r="P30" s="811"/>
      <c r="Q30" s="811"/>
      <c r="R30" s="811"/>
      <c r="S30" s="811"/>
      <c r="T30" s="811"/>
      <c r="U30" s="811"/>
      <c r="V30" s="811"/>
      <c r="W30" s="811"/>
      <c r="X30" s="811"/>
      <c r="Y30" s="811"/>
      <c r="Z30" s="811"/>
    </row>
    <row r="31" ht="11.25" customHeight="1">
      <c r="A31" s="100" t="s">
        <v>3742</v>
      </c>
      <c r="B31" s="81" t="s">
        <v>52</v>
      </c>
      <c r="C31" s="100" t="s">
        <v>6816</v>
      </c>
      <c r="D31" s="164">
        <v>60.0</v>
      </c>
      <c r="E31" s="365">
        <v>60.0</v>
      </c>
      <c r="F31" s="100" t="s">
        <v>3742</v>
      </c>
      <c r="G31" s="811"/>
      <c r="H31" s="811"/>
      <c r="I31" s="811"/>
      <c r="J31" s="811"/>
      <c r="K31" s="811"/>
      <c r="L31" s="811"/>
      <c r="M31" s="811"/>
      <c r="N31" s="811"/>
      <c r="O31" s="811"/>
      <c r="P31" s="811"/>
      <c r="Q31" s="811"/>
      <c r="R31" s="811"/>
      <c r="S31" s="811"/>
      <c r="T31" s="811"/>
      <c r="U31" s="811"/>
      <c r="V31" s="811"/>
      <c r="W31" s="811"/>
      <c r="X31" s="811"/>
      <c r="Y31" s="811"/>
      <c r="Z31" s="811"/>
    </row>
    <row r="32" ht="11.25" customHeight="1">
      <c r="A32" s="100" t="s">
        <v>5589</v>
      </c>
      <c r="B32" s="81" t="s">
        <v>52</v>
      </c>
      <c r="C32" s="100" t="s">
        <v>6817</v>
      </c>
      <c r="D32" s="164">
        <v>20.0</v>
      </c>
      <c r="E32" s="365">
        <v>20.0</v>
      </c>
      <c r="F32" s="100" t="s">
        <v>3742</v>
      </c>
      <c r="G32" s="811"/>
      <c r="H32" s="811"/>
      <c r="I32" s="811"/>
      <c r="J32" s="811"/>
      <c r="K32" s="811"/>
      <c r="L32" s="811"/>
      <c r="M32" s="811"/>
      <c r="N32" s="811"/>
      <c r="O32" s="811"/>
      <c r="P32" s="811"/>
      <c r="Q32" s="811"/>
      <c r="R32" s="811"/>
      <c r="S32" s="811"/>
      <c r="T32" s="811"/>
      <c r="U32" s="811"/>
      <c r="V32" s="811"/>
      <c r="W32" s="811"/>
      <c r="X32" s="811"/>
      <c r="Y32" s="811"/>
      <c r="Z32" s="811"/>
    </row>
    <row r="33" ht="11.25" customHeight="1">
      <c r="A33" s="100" t="s">
        <v>5589</v>
      </c>
      <c r="B33" s="81" t="s">
        <v>52</v>
      </c>
      <c r="C33" s="100" t="s">
        <v>6818</v>
      </c>
      <c r="D33" s="164">
        <v>10.0</v>
      </c>
      <c r="E33" s="365">
        <v>10.0</v>
      </c>
      <c r="F33" s="100" t="s">
        <v>3742</v>
      </c>
      <c r="G33" s="811"/>
      <c r="H33" s="811"/>
      <c r="I33" s="811"/>
      <c r="J33" s="811"/>
      <c r="K33" s="811"/>
      <c r="L33" s="811"/>
      <c r="M33" s="811"/>
      <c r="N33" s="811"/>
      <c r="O33" s="811"/>
      <c r="P33" s="811"/>
      <c r="Q33" s="811"/>
      <c r="R33" s="811"/>
      <c r="S33" s="811"/>
      <c r="T33" s="811"/>
      <c r="U33" s="811"/>
      <c r="V33" s="811"/>
      <c r="W33" s="811"/>
      <c r="X33" s="811"/>
      <c r="Y33" s="811"/>
      <c r="Z33" s="811"/>
    </row>
    <row r="34" ht="11.25" customHeight="1">
      <c r="A34" s="100" t="s">
        <v>5589</v>
      </c>
      <c r="B34" s="81" t="s">
        <v>52</v>
      </c>
      <c r="C34" s="100" t="s">
        <v>6819</v>
      </c>
      <c r="D34" s="164">
        <v>10.0</v>
      </c>
      <c r="E34" s="365">
        <v>10.0</v>
      </c>
      <c r="F34" s="100" t="s">
        <v>3742</v>
      </c>
      <c r="G34" s="811"/>
      <c r="H34" s="811"/>
      <c r="I34" s="811"/>
      <c r="J34" s="811"/>
      <c r="K34" s="811"/>
      <c r="L34" s="811"/>
      <c r="M34" s="811"/>
      <c r="N34" s="811"/>
      <c r="O34" s="811"/>
      <c r="P34" s="811"/>
      <c r="Q34" s="811"/>
      <c r="R34" s="811"/>
      <c r="S34" s="811"/>
      <c r="T34" s="811"/>
      <c r="U34" s="811"/>
      <c r="V34" s="811"/>
      <c r="W34" s="811"/>
      <c r="X34" s="811"/>
      <c r="Y34" s="811"/>
      <c r="Z34" s="811"/>
    </row>
    <row r="35" ht="11.25" customHeight="1">
      <c r="A35" s="100" t="s">
        <v>6003</v>
      </c>
      <c r="B35" s="172" t="s">
        <v>52</v>
      </c>
      <c r="C35" s="100" t="s">
        <v>6806</v>
      </c>
      <c r="D35" s="445">
        <v>10.0</v>
      </c>
      <c r="E35" s="509">
        <v>10.0</v>
      </c>
      <c r="F35" s="100" t="s">
        <v>6003</v>
      </c>
      <c r="G35" s="811"/>
      <c r="H35" s="811"/>
      <c r="I35" s="811"/>
      <c r="J35" s="811"/>
      <c r="K35" s="811"/>
      <c r="L35" s="811"/>
      <c r="M35" s="811"/>
      <c r="N35" s="811"/>
      <c r="O35" s="811"/>
      <c r="P35" s="811"/>
      <c r="Q35" s="811"/>
      <c r="R35" s="811"/>
      <c r="S35" s="811"/>
      <c r="T35" s="811"/>
      <c r="U35" s="811"/>
      <c r="V35" s="811"/>
      <c r="W35" s="811"/>
      <c r="X35" s="811"/>
      <c r="Y35" s="811"/>
      <c r="Z35" s="811"/>
    </row>
    <row r="36" ht="11.25" customHeight="1">
      <c r="A36" s="354" t="s">
        <v>65</v>
      </c>
      <c r="B36" s="172" t="s">
        <v>52</v>
      </c>
      <c r="C36" s="354" t="s">
        <v>6820</v>
      </c>
      <c r="D36" s="445">
        <v>200.0</v>
      </c>
      <c r="E36" s="509">
        <v>200.0</v>
      </c>
      <c r="F36" s="354" t="s">
        <v>65</v>
      </c>
      <c r="G36" s="811"/>
      <c r="H36" s="811"/>
      <c r="I36" s="811"/>
      <c r="J36" s="811"/>
      <c r="K36" s="811"/>
      <c r="L36" s="811"/>
      <c r="M36" s="811"/>
      <c r="N36" s="811"/>
      <c r="O36" s="811"/>
      <c r="P36" s="811"/>
      <c r="Q36" s="811"/>
      <c r="R36" s="811"/>
      <c r="S36" s="811"/>
      <c r="T36" s="811"/>
      <c r="U36" s="811"/>
      <c r="V36" s="811"/>
      <c r="W36" s="811"/>
      <c r="X36" s="811"/>
      <c r="Y36" s="811"/>
      <c r="Z36" s="811"/>
    </row>
    <row r="37" ht="11.25" customHeight="1">
      <c r="A37" s="354" t="s">
        <v>65</v>
      </c>
      <c r="B37" s="172" t="s">
        <v>52</v>
      </c>
      <c r="C37" s="354" t="s">
        <v>6821</v>
      </c>
      <c r="D37" s="445">
        <v>56.0</v>
      </c>
      <c r="E37" s="509">
        <v>56.0</v>
      </c>
      <c r="F37" s="354" t="s">
        <v>65</v>
      </c>
      <c r="G37" s="811"/>
      <c r="H37" s="811"/>
      <c r="I37" s="811"/>
      <c r="J37" s="811"/>
      <c r="K37" s="811"/>
      <c r="L37" s="811"/>
      <c r="M37" s="811"/>
      <c r="N37" s="811"/>
      <c r="O37" s="811"/>
      <c r="P37" s="811"/>
      <c r="Q37" s="811"/>
      <c r="R37" s="811"/>
      <c r="S37" s="811"/>
      <c r="T37" s="811"/>
      <c r="U37" s="811"/>
      <c r="V37" s="811"/>
      <c r="W37" s="811"/>
      <c r="X37" s="811"/>
      <c r="Y37" s="811"/>
      <c r="Z37" s="811"/>
    </row>
    <row r="38" ht="11.25" customHeight="1">
      <c r="A38" s="354" t="s">
        <v>65</v>
      </c>
      <c r="B38" s="172" t="s">
        <v>52</v>
      </c>
      <c r="C38" s="354" t="s">
        <v>6822</v>
      </c>
      <c r="D38" s="445">
        <v>84.0</v>
      </c>
      <c r="E38" s="509">
        <v>84.0</v>
      </c>
      <c r="F38" s="354" t="s">
        <v>65</v>
      </c>
      <c r="G38" s="811"/>
      <c r="H38" s="811"/>
      <c r="I38" s="811"/>
      <c r="J38" s="811"/>
      <c r="K38" s="811"/>
      <c r="L38" s="811"/>
      <c r="M38" s="811"/>
      <c r="N38" s="811"/>
      <c r="O38" s="811"/>
      <c r="P38" s="811"/>
      <c r="Q38" s="811"/>
      <c r="R38" s="811"/>
      <c r="S38" s="811"/>
      <c r="T38" s="811"/>
      <c r="U38" s="811"/>
      <c r="V38" s="811"/>
      <c r="W38" s="811"/>
      <c r="X38" s="811"/>
      <c r="Y38" s="811"/>
      <c r="Z38" s="811"/>
    </row>
    <row r="39" ht="11.25" customHeight="1">
      <c r="A39" s="100" t="s">
        <v>69</v>
      </c>
      <c r="B39" s="81" t="s">
        <v>52</v>
      </c>
      <c r="C39" s="100" t="s">
        <v>6823</v>
      </c>
      <c r="D39" s="164">
        <v>20.0</v>
      </c>
      <c r="E39" s="365">
        <v>20.0</v>
      </c>
      <c r="F39" s="100" t="s">
        <v>69</v>
      </c>
      <c r="G39" s="811"/>
      <c r="H39" s="811"/>
      <c r="I39" s="811"/>
      <c r="J39" s="811"/>
      <c r="K39" s="811"/>
      <c r="L39" s="811"/>
      <c r="M39" s="811"/>
      <c r="N39" s="811"/>
      <c r="O39" s="811"/>
      <c r="P39" s="811"/>
      <c r="Q39" s="811"/>
      <c r="R39" s="811"/>
      <c r="S39" s="811"/>
      <c r="T39" s="811"/>
      <c r="U39" s="811"/>
      <c r="V39" s="811"/>
      <c r="W39" s="811"/>
      <c r="X39" s="811"/>
      <c r="Y39" s="811"/>
      <c r="Z39" s="811"/>
    </row>
    <row r="40" ht="11.25" customHeight="1">
      <c r="A40" s="100" t="s">
        <v>69</v>
      </c>
      <c r="B40" s="81" t="s">
        <v>52</v>
      </c>
      <c r="C40" s="100" t="s">
        <v>6824</v>
      </c>
      <c r="D40" s="164">
        <v>20.0</v>
      </c>
      <c r="E40" s="365">
        <v>20.0</v>
      </c>
      <c r="F40" s="100" t="s">
        <v>69</v>
      </c>
      <c r="G40" s="811"/>
      <c r="H40" s="811"/>
      <c r="I40" s="811"/>
      <c r="J40" s="811"/>
      <c r="K40" s="811"/>
      <c r="L40" s="811"/>
      <c r="M40" s="811"/>
      <c r="N40" s="811"/>
      <c r="O40" s="811"/>
      <c r="P40" s="811"/>
      <c r="Q40" s="811"/>
      <c r="R40" s="811"/>
      <c r="S40" s="811"/>
      <c r="T40" s="811"/>
      <c r="U40" s="811"/>
      <c r="V40" s="811"/>
      <c r="W40" s="811"/>
      <c r="X40" s="811"/>
      <c r="Y40" s="811"/>
      <c r="Z40" s="811"/>
    </row>
    <row r="41" ht="11.25" customHeight="1">
      <c r="A41" s="774" t="s">
        <v>6005</v>
      </c>
      <c r="B41" s="192" t="s">
        <v>52</v>
      </c>
      <c r="C41" s="774" t="s">
        <v>6825</v>
      </c>
      <c r="D41" s="820">
        <v>60.0</v>
      </c>
      <c r="E41" s="821">
        <v>60.0</v>
      </c>
      <c r="F41" s="774" t="s">
        <v>6005</v>
      </c>
      <c r="G41" s="811"/>
      <c r="H41" s="811"/>
      <c r="I41" s="811"/>
      <c r="J41" s="811"/>
      <c r="K41" s="811"/>
      <c r="L41" s="811"/>
      <c r="M41" s="811"/>
      <c r="N41" s="811"/>
      <c r="O41" s="811"/>
      <c r="P41" s="811"/>
      <c r="Q41" s="811"/>
      <c r="R41" s="811"/>
      <c r="S41" s="811"/>
      <c r="T41" s="811"/>
      <c r="U41" s="811"/>
      <c r="V41" s="811"/>
      <c r="W41" s="811"/>
      <c r="X41" s="811"/>
      <c r="Y41" s="811"/>
      <c r="Z41" s="811"/>
    </row>
    <row r="42" ht="11.25" customHeight="1">
      <c r="A42" s="774" t="s">
        <v>6005</v>
      </c>
      <c r="B42" s="192" t="s">
        <v>52</v>
      </c>
      <c r="C42" s="747" t="s">
        <v>6826</v>
      </c>
      <c r="D42" s="763">
        <v>30.0</v>
      </c>
      <c r="E42" s="822">
        <v>30.0</v>
      </c>
      <c r="F42" s="774" t="s">
        <v>6005</v>
      </c>
      <c r="G42" s="811"/>
      <c r="H42" s="811"/>
      <c r="I42" s="811"/>
      <c r="J42" s="811"/>
      <c r="K42" s="811"/>
      <c r="L42" s="811"/>
      <c r="M42" s="811"/>
      <c r="N42" s="811"/>
      <c r="O42" s="811"/>
      <c r="P42" s="811"/>
      <c r="Q42" s="811"/>
      <c r="R42" s="811"/>
      <c r="S42" s="811"/>
      <c r="T42" s="811"/>
      <c r="U42" s="811"/>
      <c r="V42" s="811"/>
      <c r="W42" s="811"/>
      <c r="X42" s="811"/>
      <c r="Y42" s="811"/>
      <c r="Z42" s="811"/>
    </row>
    <row r="43" ht="11.25" customHeight="1">
      <c r="A43" s="774" t="s">
        <v>6005</v>
      </c>
      <c r="B43" s="415" t="s">
        <v>52</v>
      </c>
      <c r="C43" s="747" t="s">
        <v>6827</v>
      </c>
      <c r="D43" s="763">
        <v>30.0</v>
      </c>
      <c r="E43" s="822">
        <v>30.0</v>
      </c>
      <c r="F43" s="774" t="s">
        <v>6005</v>
      </c>
      <c r="G43" s="811"/>
      <c r="H43" s="811"/>
      <c r="I43" s="811"/>
      <c r="J43" s="811"/>
      <c r="K43" s="811"/>
      <c r="L43" s="811"/>
      <c r="M43" s="811"/>
      <c r="N43" s="811"/>
      <c r="O43" s="811"/>
      <c r="P43" s="811"/>
      <c r="Q43" s="811"/>
      <c r="R43" s="811"/>
      <c r="S43" s="811"/>
      <c r="T43" s="811"/>
      <c r="U43" s="811"/>
      <c r="V43" s="811"/>
      <c r="W43" s="811"/>
      <c r="X43" s="811"/>
      <c r="Y43" s="811"/>
      <c r="Z43" s="811"/>
    </row>
    <row r="44" ht="11.25" customHeight="1">
      <c r="A44" s="271" t="s">
        <v>6609</v>
      </c>
      <c r="B44" s="760" t="s">
        <v>6009</v>
      </c>
      <c r="C44" s="271" t="s">
        <v>6828</v>
      </c>
      <c r="D44" s="761">
        <v>20.0</v>
      </c>
      <c r="E44" s="762">
        <v>20.0</v>
      </c>
      <c r="F44" s="271" t="s">
        <v>6609</v>
      </c>
      <c r="G44" s="811"/>
      <c r="H44" s="811"/>
      <c r="I44" s="811"/>
      <c r="J44" s="811"/>
      <c r="K44" s="811"/>
      <c r="L44" s="811"/>
      <c r="M44" s="811"/>
      <c r="N44" s="811"/>
      <c r="O44" s="811"/>
      <c r="P44" s="811"/>
      <c r="Q44" s="811"/>
      <c r="R44" s="811"/>
      <c r="S44" s="811"/>
      <c r="T44" s="811"/>
      <c r="U44" s="811"/>
      <c r="V44" s="811"/>
      <c r="W44" s="811"/>
      <c r="X44" s="811"/>
      <c r="Y44" s="811"/>
      <c r="Z44" s="811"/>
    </row>
    <row r="45" ht="11.25" customHeight="1">
      <c r="A45" s="354" t="s">
        <v>6609</v>
      </c>
      <c r="B45" s="172" t="s">
        <v>6009</v>
      </c>
      <c r="C45" s="271" t="s">
        <v>6828</v>
      </c>
      <c r="D45" s="445">
        <v>20.0</v>
      </c>
      <c r="E45" s="509">
        <v>20.0</v>
      </c>
      <c r="F45" s="271" t="s">
        <v>6609</v>
      </c>
      <c r="G45" s="811"/>
      <c r="H45" s="811"/>
      <c r="I45" s="811"/>
      <c r="J45" s="811"/>
      <c r="K45" s="811"/>
      <c r="L45" s="811"/>
      <c r="M45" s="811"/>
      <c r="N45" s="811"/>
      <c r="O45" s="811"/>
      <c r="P45" s="811"/>
      <c r="Q45" s="811"/>
      <c r="R45" s="811"/>
      <c r="S45" s="811"/>
      <c r="T45" s="811"/>
      <c r="U45" s="811"/>
      <c r="V45" s="811"/>
      <c r="W45" s="811"/>
      <c r="X45" s="811"/>
      <c r="Y45" s="811"/>
      <c r="Z45" s="811"/>
    </row>
    <row r="46" ht="11.25" customHeight="1">
      <c r="A46" s="354" t="s">
        <v>75</v>
      </c>
      <c r="B46" s="172" t="s">
        <v>52</v>
      </c>
      <c r="C46" s="354" t="s">
        <v>6802</v>
      </c>
      <c r="D46" s="445">
        <v>60.0</v>
      </c>
      <c r="E46" s="509">
        <v>60.0</v>
      </c>
      <c r="F46" s="354" t="s">
        <v>75</v>
      </c>
      <c r="G46" s="811"/>
      <c r="H46" s="811"/>
      <c r="I46" s="811"/>
      <c r="J46" s="811"/>
      <c r="K46" s="811"/>
      <c r="L46" s="811"/>
      <c r="M46" s="811"/>
      <c r="N46" s="811"/>
      <c r="O46" s="811"/>
      <c r="P46" s="811"/>
      <c r="Q46" s="811"/>
      <c r="R46" s="811"/>
      <c r="S46" s="811"/>
      <c r="T46" s="811"/>
      <c r="U46" s="811"/>
      <c r="V46" s="811"/>
      <c r="W46" s="811"/>
      <c r="X46" s="811"/>
      <c r="Y46" s="811"/>
      <c r="Z46" s="811"/>
    </row>
    <row r="47" ht="11.25" customHeight="1">
      <c r="A47" s="100" t="s">
        <v>76</v>
      </c>
      <c r="B47" s="81" t="s">
        <v>52</v>
      </c>
      <c r="C47" s="100" t="s">
        <v>6829</v>
      </c>
      <c r="D47" s="164">
        <v>20.0</v>
      </c>
      <c r="E47" s="365">
        <v>20.0</v>
      </c>
      <c r="F47" s="100" t="s">
        <v>76</v>
      </c>
      <c r="G47" s="811"/>
      <c r="H47" s="811"/>
      <c r="I47" s="811"/>
      <c r="J47" s="811"/>
      <c r="K47" s="811"/>
      <c r="L47" s="811"/>
      <c r="M47" s="811"/>
      <c r="N47" s="811"/>
      <c r="O47" s="811"/>
      <c r="P47" s="811"/>
      <c r="Q47" s="811"/>
      <c r="R47" s="811"/>
      <c r="S47" s="811"/>
      <c r="T47" s="811"/>
      <c r="U47" s="811"/>
      <c r="V47" s="811"/>
      <c r="W47" s="811"/>
      <c r="X47" s="811"/>
      <c r="Y47" s="811"/>
      <c r="Z47" s="811"/>
    </row>
    <row r="48" ht="11.25" customHeight="1">
      <c r="A48" s="774" t="s">
        <v>78</v>
      </c>
      <c r="B48" s="192" t="s">
        <v>52</v>
      </c>
      <c r="C48" s="774" t="s">
        <v>6803</v>
      </c>
      <c r="D48" s="820">
        <v>80.0</v>
      </c>
      <c r="E48" s="821">
        <v>80.0</v>
      </c>
      <c r="F48" s="774" t="s">
        <v>78</v>
      </c>
      <c r="G48" s="811"/>
      <c r="H48" s="811"/>
      <c r="I48" s="811"/>
      <c r="J48" s="811"/>
      <c r="K48" s="811"/>
      <c r="L48" s="811"/>
      <c r="M48" s="811"/>
      <c r="N48" s="811"/>
      <c r="O48" s="811"/>
      <c r="P48" s="811"/>
      <c r="Q48" s="811"/>
      <c r="R48" s="811"/>
      <c r="S48" s="811"/>
      <c r="T48" s="811"/>
      <c r="U48" s="811"/>
      <c r="V48" s="811"/>
      <c r="W48" s="811"/>
      <c r="X48" s="811"/>
      <c r="Y48" s="811"/>
      <c r="Z48" s="811"/>
    </row>
    <row r="49" ht="11.25" customHeight="1">
      <c r="A49" s="774" t="s">
        <v>78</v>
      </c>
      <c r="B49" s="192" t="s">
        <v>52</v>
      </c>
      <c r="C49" s="747" t="s">
        <v>6825</v>
      </c>
      <c r="D49" s="763">
        <v>60.0</v>
      </c>
      <c r="E49" s="822">
        <v>60.0</v>
      </c>
      <c r="F49" s="774" t="s">
        <v>78</v>
      </c>
      <c r="G49" s="811"/>
      <c r="H49" s="811"/>
      <c r="I49" s="811"/>
      <c r="J49" s="811"/>
      <c r="K49" s="811"/>
      <c r="L49" s="811"/>
      <c r="M49" s="811"/>
      <c r="N49" s="811"/>
      <c r="O49" s="811"/>
      <c r="P49" s="811"/>
      <c r="Q49" s="811"/>
      <c r="R49" s="811"/>
      <c r="S49" s="811"/>
      <c r="T49" s="811"/>
      <c r="U49" s="811"/>
      <c r="V49" s="811"/>
      <c r="W49" s="811"/>
      <c r="X49" s="811"/>
      <c r="Y49" s="811"/>
      <c r="Z49" s="811"/>
    </row>
    <row r="50" ht="11.25" customHeight="1">
      <c r="A50" s="774" t="s">
        <v>78</v>
      </c>
      <c r="B50" s="415" t="s">
        <v>52</v>
      </c>
      <c r="C50" s="747" t="s">
        <v>6830</v>
      </c>
      <c r="D50" s="763">
        <v>20.0</v>
      </c>
      <c r="E50" s="822">
        <v>20.0</v>
      </c>
      <c r="F50" s="774" t="s">
        <v>78</v>
      </c>
      <c r="G50" s="811"/>
      <c r="H50" s="811"/>
      <c r="I50" s="811"/>
      <c r="J50" s="811"/>
      <c r="K50" s="811"/>
      <c r="L50" s="811"/>
      <c r="M50" s="811"/>
      <c r="N50" s="811"/>
      <c r="O50" s="811"/>
      <c r="P50" s="811"/>
      <c r="Q50" s="811"/>
      <c r="R50" s="811"/>
      <c r="S50" s="811"/>
      <c r="T50" s="811"/>
      <c r="U50" s="811"/>
      <c r="V50" s="811"/>
      <c r="W50" s="811"/>
      <c r="X50" s="811"/>
      <c r="Y50" s="811"/>
      <c r="Z50" s="811"/>
    </row>
    <row r="51" ht="11.25" customHeight="1">
      <c r="A51" s="774" t="s">
        <v>78</v>
      </c>
      <c r="B51" s="415" t="s">
        <v>52</v>
      </c>
      <c r="C51" s="747" t="s">
        <v>6831</v>
      </c>
      <c r="D51" s="763">
        <v>20.0</v>
      </c>
      <c r="E51" s="822">
        <v>20.0</v>
      </c>
      <c r="F51" s="774" t="s">
        <v>78</v>
      </c>
      <c r="G51" s="811"/>
      <c r="H51" s="811"/>
      <c r="I51" s="811"/>
      <c r="J51" s="811"/>
      <c r="K51" s="811"/>
      <c r="L51" s="811"/>
      <c r="M51" s="811"/>
      <c r="N51" s="811"/>
      <c r="O51" s="811"/>
      <c r="P51" s="811"/>
      <c r="Q51" s="811"/>
      <c r="R51" s="811"/>
      <c r="S51" s="811"/>
      <c r="T51" s="811"/>
      <c r="U51" s="811"/>
      <c r="V51" s="811"/>
      <c r="W51" s="811"/>
      <c r="X51" s="811"/>
      <c r="Y51" s="811"/>
      <c r="Z51" s="811"/>
    </row>
    <row r="52" ht="11.25" customHeight="1">
      <c r="A52" s="187" t="s">
        <v>82</v>
      </c>
      <c r="B52" s="51" t="s">
        <v>52</v>
      </c>
      <c r="C52" s="187" t="s">
        <v>6832</v>
      </c>
      <c r="D52" s="823">
        <v>60.0</v>
      </c>
      <c r="E52" s="543">
        <v>60.0</v>
      </c>
      <c r="F52" s="187" t="s">
        <v>82</v>
      </c>
      <c r="G52" s="811"/>
      <c r="H52" s="811"/>
      <c r="I52" s="811"/>
      <c r="J52" s="811"/>
      <c r="K52" s="811"/>
      <c r="L52" s="811"/>
      <c r="M52" s="811"/>
      <c r="N52" s="811"/>
      <c r="O52" s="811"/>
      <c r="P52" s="811"/>
      <c r="Q52" s="811"/>
      <c r="R52" s="811"/>
      <c r="S52" s="811"/>
      <c r="T52" s="811"/>
      <c r="U52" s="811"/>
      <c r="V52" s="811"/>
      <c r="W52" s="811"/>
      <c r="X52" s="811"/>
      <c r="Y52" s="811"/>
      <c r="Z52" s="811"/>
    </row>
    <row r="53" ht="11.25" customHeight="1">
      <c r="A53" s="187" t="s">
        <v>82</v>
      </c>
      <c r="B53" s="51" t="s">
        <v>52</v>
      </c>
      <c r="C53" s="187" t="s">
        <v>6829</v>
      </c>
      <c r="D53" s="823">
        <v>20.0</v>
      </c>
      <c r="E53" s="543">
        <v>20.0</v>
      </c>
      <c r="F53" s="187" t="s">
        <v>82</v>
      </c>
      <c r="G53" s="811"/>
      <c r="H53" s="811"/>
      <c r="I53" s="811"/>
      <c r="J53" s="811"/>
      <c r="K53" s="811"/>
      <c r="L53" s="811"/>
      <c r="M53" s="811"/>
      <c r="N53" s="811"/>
      <c r="O53" s="811"/>
      <c r="P53" s="811"/>
      <c r="Q53" s="811"/>
      <c r="R53" s="811"/>
      <c r="S53" s="811"/>
      <c r="T53" s="811"/>
      <c r="U53" s="811"/>
      <c r="V53" s="811"/>
      <c r="W53" s="811"/>
      <c r="X53" s="811"/>
      <c r="Y53" s="811"/>
      <c r="Z53" s="811"/>
    </row>
    <row r="54" ht="11.25" customHeight="1">
      <c r="A54" s="190" t="s">
        <v>82</v>
      </c>
      <c r="B54" s="323" t="s">
        <v>52</v>
      </c>
      <c r="C54" s="190" t="s">
        <v>6833</v>
      </c>
      <c r="D54" s="486">
        <v>20.0</v>
      </c>
      <c r="E54" s="600">
        <v>20.0</v>
      </c>
      <c r="F54" s="187" t="s">
        <v>82</v>
      </c>
      <c r="G54" s="811"/>
      <c r="H54" s="811"/>
      <c r="I54" s="811"/>
      <c r="J54" s="811"/>
      <c r="K54" s="811"/>
      <c r="L54" s="811"/>
      <c r="M54" s="811"/>
      <c r="N54" s="811"/>
      <c r="O54" s="811"/>
      <c r="P54" s="811"/>
      <c r="Q54" s="811"/>
      <c r="R54" s="811"/>
      <c r="S54" s="811"/>
      <c r="T54" s="811"/>
      <c r="U54" s="811"/>
      <c r="V54" s="811"/>
      <c r="W54" s="811"/>
      <c r="X54" s="811"/>
      <c r="Y54" s="811"/>
      <c r="Z54" s="811"/>
    </row>
    <row r="55" ht="11.25" customHeight="1">
      <c r="A55" s="147" t="s">
        <v>85</v>
      </c>
      <c r="B55" s="101" t="s">
        <v>52</v>
      </c>
      <c r="C55" s="147" t="s">
        <v>6815</v>
      </c>
      <c r="D55" s="824">
        <v>60.0</v>
      </c>
      <c r="E55" s="413">
        <v>60.0</v>
      </c>
      <c r="F55" s="147" t="s">
        <v>85</v>
      </c>
      <c r="G55" s="811"/>
      <c r="H55" s="811"/>
      <c r="I55" s="811"/>
      <c r="J55" s="811"/>
      <c r="K55" s="811"/>
      <c r="L55" s="811"/>
      <c r="M55" s="811"/>
      <c r="N55" s="811"/>
      <c r="O55" s="811"/>
      <c r="P55" s="811"/>
      <c r="Q55" s="811"/>
      <c r="R55" s="811"/>
      <c r="S55" s="811"/>
      <c r="T55" s="811"/>
      <c r="U55" s="811"/>
      <c r="V55" s="811"/>
      <c r="W55" s="811"/>
      <c r="X55" s="811"/>
      <c r="Y55" s="811"/>
      <c r="Z55" s="811"/>
    </row>
    <row r="56" ht="11.25" customHeight="1">
      <c r="A56" s="147" t="s">
        <v>85</v>
      </c>
      <c r="B56" s="101" t="s">
        <v>52</v>
      </c>
      <c r="C56" s="147" t="s">
        <v>6816</v>
      </c>
      <c r="D56" s="824">
        <v>60.0</v>
      </c>
      <c r="E56" s="413">
        <v>60.0</v>
      </c>
      <c r="F56" s="147" t="s">
        <v>85</v>
      </c>
      <c r="G56" s="811"/>
      <c r="H56" s="811"/>
      <c r="I56" s="811"/>
      <c r="J56" s="811"/>
      <c r="K56" s="811"/>
      <c r="L56" s="811"/>
      <c r="M56" s="811"/>
      <c r="N56" s="811"/>
      <c r="O56" s="811"/>
      <c r="P56" s="811"/>
      <c r="Q56" s="811"/>
      <c r="R56" s="811"/>
      <c r="S56" s="811"/>
      <c r="T56" s="811"/>
      <c r="U56" s="811"/>
      <c r="V56" s="811"/>
      <c r="W56" s="811"/>
      <c r="X56" s="811"/>
      <c r="Y56" s="811"/>
      <c r="Z56" s="811"/>
    </row>
    <row r="57" ht="11.25" customHeight="1">
      <c r="A57" s="147" t="s">
        <v>85</v>
      </c>
      <c r="B57" s="101" t="s">
        <v>52</v>
      </c>
      <c r="C57" s="147" t="s">
        <v>6803</v>
      </c>
      <c r="D57" s="824">
        <v>80.0</v>
      </c>
      <c r="E57" s="413">
        <v>80.0</v>
      </c>
      <c r="F57" s="147" t="s">
        <v>85</v>
      </c>
      <c r="G57" s="811"/>
      <c r="H57" s="811"/>
      <c r="I57" s="811"/>
      <c r="J57" s="811"/>
      <c r="K57" s="811"/>
      <c r="L57" s="811"/>
      <c r="M57" s="811"/>
      <c r="N57" s="811"/>
      <c r="O57" s="811"/>
      <c r="P57" s="811"/>
      <c r="Q57" s="811"/>
      <c r="R57" s="811"/>
      <c r="S57" s="811"/>
      <c r="T57" s="811"/>
      <c r="U57" s="811"/>
      <c r="V57" s="811"/>
      <c r="W57" s="811"/>
      <c r="X57" s="811"/>
      <c r="Y57" s="811"/>
      <c r="Z57" s="811"/>
    </row>
    <row r="58" ht="11.25" customHeight="1">
      <c r="A58" s="147" t="s">
        <v>85</v>
      </c>
      <c r="B58" s="101" t="s">
        <v>52</v>
      </c>
      <c r="C58" s="147" t="s">
        <v>6834</v>
      </c>
      <c r="D58" s="824">
        <v>20.0</v>
      </c>
      <c r="E58" s="413">
        <v>20.0</v>
      </c>
      <c r="F58" s="147" t="s">
        <v>85</v>
      </c>
      <c r="G58" s="811"/>
      <c r="H58" s="811"/>
      <c r="I58" s="811"/>
      <c r="J58" s="811"/>
      <c r="K58" s="811"/>
      <c r="L58" s="811"/>
      <c r="M58" s="811"/>
      <c r="N58" s="811"/>
      <c r="O58" s="811"/>
      <c r="P58" s="811"/>
      <c r="Q58" s="811"/>
      <c r="R58" s="811"/>
      <c r="S58" s="811"/>
      <c r="T58" s="811"/>
      <c r="U58" s="811"/>
      <c r="V58" s="811"/>
      <c r="W58" s="811"/>
      <c r="X58" s="811"/>
      <c r="Y58" s="811"/>
      <c r="Z58" s="811"/>
    </row>
    <row r="59" ht="11.25" customHeight="1">
      <c r="A59" s="147" t="s">
        <v>85</v>
      </c>
      <c r="B59" s="101" t="s">
        <v>52</v>
      </c>
      <c r="C59" s="147" t="s">
        <v>6835</v>
      </c>
      <c r="D59" s="824">
        <v>20.0</v>
      </c>
      <c r="E59" s="413">
        <v>20.0</v>
      </c>
      <c r="F59" s="147" t="s">
        <v>85</v>
      </c>
      <c r="G59" s="811"/>
      <c r="H59" s="811"/>
      <c r="I59" s="811"/>
      <c r="J59" s="811"/>
      <c r="K59" s="811"/>
      <c r="L59" s="811"/>
      <c r="M59" s="811"/>
      <c r="N59" s="811"/>
      <c r="O59" s="811"/>
      <c r="P59" s="811"/>
      <c r="Q59" s="811"/>
      <c r="R59" s="811"/>
      <c r="S59" s="811"/>
      <c r="T59" s="811"/>
      <c r="U59" s="811"/>
      <c r="V59" s="811"/>
      <c r="W59" s="811"/>
      <c r="X59" s="811"/>
      <c r="Y59" s="811"/>
      <c r="Z59" s="811"/>
    </row>
    <row r="60" ht="11.25" customHeight="1">
      <c r="A60" s="147" t="s">
        <v>85</v>
      </c>
      <c r="B60" s="101" t="s">
        <v>52</v>
      </c>
      <c r="C60" s="147" t="s">
        <v>6836</v>
      </c>
      <c r="D60" s="824">
        <v>20.0</v>
      </c>
      <c r="E60" s="413">
        <v>20.0</v>
      </c>
      <c r="F60" s="147" t="s">
        <v>85</v>
      </c>
      <c r="G60" s="811"/>
      <c r="H60" s="811"/>
      <c r="I60" s="811"/>
      <c r="J60" s="811"/>
      <c r="K60" s="811"/>
      <c r="L60" s="811"/>
      <c r="M60" s="811"/>
      <c r="N60" s="811"/>
      <c r="O60" s="811"/>
      <c r="P60" s="811"/>
      <c r="Q60" s="811"/>
      <c r="R60" s="811"/>
      <c r="S60" s="811"/>
      <c r="T60" s="811"/>
      <c r="U60" s="811"/>
      <c r="V60" s="811"/>
      <c r="W60" s="811"/>
      <c r="X60" s="811"/>
      <c r="Y60" s="811"/>
      <c r="Z60" s="811"/>
    </row>
    <row r="61" ht="11.25" customHeight="1">
      <c r="A61" s="147" t="s">
        <v>85</v>
      </c>
      <c r="B61" s="101" t="s">
        <v>52</v>
      </c>
      <c r="C61" s="147" t="s">
        <v>6837</v>
      </c>
      <c r="D61" s="824">
        <v>20.0</v>
      </c>
      <c r="E61" s="413">
        <v>20.0</v>
      </c>
      <c r="F61" s="147" t="s">
        <v>85</v>
      </c>
      <c r="G61" s="811"/>
      <c r="H61" s="811"/>
      <c r="I61" s="811"/>
      <c r="J61" s="811"/>
      <c r="K61" s="811"/>
      <c r="L61" s="811"/>
      <c r="M61" s="811"/>
      <c r="N61" s="811"/>
      <c r="O61" s="811"/>
      <c r="P61" s="811"/>
      <c r="Q61" s="811"/>
      <c r="R61" s="811"/>
      <c r="S61" s="811"/>
      <c r="T61" s="811"/>
      <c r="U61" s="811"/>
      <c r="V61" s="811"/>
      <c r="W61" s="811"/>
      <c r="X61" s="811"/>
      <c r="Y61" s="811"/>
      <c r="Z61" s="811"/>
    </row>
    <row r="62" ht="11.25" customHeight="1">
      <c r="A62" s="100" t="s">
        <v>4998</v>
      </c>
      <c r="B62" s="81" t="s">
        <v>52</v>
      </c>
      <c r="C62" s="100" t="s">
        <v>6838</v>
      </c>
      <c r="D62" s="164">
        <v>20.0</v>
      </c>
      <c r="E62" s="825">
        <v>20.0</v>
      </c>
      <c r="F62" s="100" t="s">
        <v>4998</v>
      </c>
      <c r="G62" s="811"/>
      <c r="H62" s="811"/>
      <c r="I62" s="811"/>
      <c r="J62" s="811"/>
      <c r="K62" s="811"/>
      <c r="L62" s="811"/>
      <c r="M62" s="811"/>
      <c r="N62" s="811"/>
      <c r="O62" s="811"/>
      <c r="P62" s="811"/>
      <c r="Q62" s="811"/>
      <c r="R62" s="811"/>
      <c r="S62" s="811"/>
      <c r="T62" s="811"/>
      <c r="U62" s="811"/>
      <c r="V62" s="811"/>
      <c r="W62" s="811"/>
      <c r="X62" s="811"/>
      <c r="Y62" s="811"/>
      <c r="Z62" s="811"/>
    </row>
    <row r="63" ht="11.25" customHeight="1">
      <c r="A63" s="354" t="s">
        <v>5025</v>
      </c>
      <c r="B63" s="172" t="s">
        <v>89</v>
      </c>
      <c r="C63" s="354" t="s">
        <v>6839</v>
      </c>
      <c r="D63" s="445">
        <v>60.0</v>
      </c>
      <c r="E63" s="509">
        <v>60.0</v>
      </c>
      <c r="F63" s="354" t="s">
        <v>5025</v>
      </c>
      <c r="G63" s="811"/>
      <c r="H63" s="811"/>
      <c r="I63" s="811"/>
      <c r="J63" s="811"/>
      <c r="K63" s="811"/>
      <c r="L63" s="811"/>
      <c r="M63" s="811"/>
      <c r="N63" s="811"/>
      <c r="O63" s="811"/>
      <c r="P63" s="811"/>
      <c r="Q63" s="811"/>
      <c r="R63" s="811"/>
      <c r="S63" s="811"/>
      <c r="T63" s="811"/>
      <c r="U63" s="811"/>
      <c r="V63" s="811"/>
      <c r="W63" s="811"/>
      <c r="X63" s="811"/>
      <c r="Y63" s="811"/>
      <c r="Z63" s="811"/>
    </row>
    <row r="64" ht="11.25" customHeight="1">
      <c r="A64" s="731" t="s">
        <v>5053</v>
      </c>
      <c r="B64" s="390" t="s">
        <v>89</v>
      </c>
      <c r="C64" s="731" t="s">
        <v>6840</v>
      </c>
      <c r="D64" s="773">
        <v>20.0</v>
      </c>
      <c r="E64" s="767">
        <v>20.0</v>
      </c>
      <c r="F64" s="731" t="s">
        <v>5053</v>
      </c>
      <c r="G64" s="811"/>
      <c r="H64" s="811"/>
      <c r="I64" s="811"/>
      <c r="J64" s="811"/>
      <c r="K64" s="811"/>
      <c r="L64" s="811"/>
      <c r="M64" s="811"/>
      <c r="N64" s="811"/>
      <c r="O64" s="811"/>
      <c r="P64" s="811"/>
      <c r="Q64" s="811"/>
      <c r="R64" s="811"/>
      <c r="S64" s="811"/>
      <c r="T64" s="811"/>
      <c r="U64" s="811"/>
      <c r="V64" s="811"/>
      <c r="W64" s="811"/>
      <c r="X64" s="811"/>
      <c r="Y64" s="811"/>
      <c r="Z64" s="811"/>
    </row>
    <row r="65" ht="11.25" customHeight="1">
      <c r="A65" s="100" t="s">
        <v>3996</v>
      </c>
      <c r="B65" s="247" t="s">
        <v>89</v>
      </c>
      <c r="C65" s="100" t="s">
        <v>6804</v>
      </c>
      <c r="D65" s="826">
        <v>60.0</v>
      </c>
      <c r="E65" s="365">
        <v>60.0</v>
      </c>
      <c r="F65" s="100" t="s">
        <v>3996</v>
      </c>
      <c r="G65" s="811"/>
      <c r="H65" s="811"/>
      <c r="I65" s="811"/>
      <c r="J65" s="811"/>
      <c r="K65" s="811"/>
      <c r="L65" s="811"/>
      <c r="M65" s="811"/>
      <c r="N65" s="811"/>
      <c r="O65" s="811"/>
      <c r="P65" s="811"/>
      <c r="Q65" s="811"/>
      <c r="R65" s="811"/>
      <c r="S65" s="811"/>
      <c r="T65" s="811"/>
      <c r="U65" s="811"/>
      <c r="V65" s="811"/>
      <c r="W65" s="811"/>
      <c r="X65" s="811"/>
      <c r="Y65" s="811"/>
      <c r="Z65" s="811"/>
    </row>
    <row r="66" ht="11.25" customHeight="1">
      <c r="A66" s="100" t="s">
        <v>3996</v>
      </c>
      <c r="B66" s="247" t="s">
        <v>89</v>
      </c>
      <c r="C66" s="100" t="s">
        <v>6841</v>
      </c>
      <c r="D66" s="826">
        <v>60.0</v>
      </c>
      <c r="E66" s="365">
        <v>60.0</v>
      </c>
      <c r="F66" s="100" t="s">
        <v>3996</v>
      </c>
      <c r="G66" s="811"/>
      <c r="H66" s="811"/>
      <c r="I66" s="811"/>
      <c r="J66" s="811"/>
      <c r="K66" s="811"/>
      <c r="L66" s="811"/>
      <c r="M66" s="811"/>
      <c r="N66" s="811"/>
      <c r="O66" s="811"/>
      <c r="P66" s="811"/>
      <c r="Q66" s="811"/>
      <c r="R66" s="811"/>
      <c r="S66" s="811"/>
      <c r="T66" s="811"/>
      <c r="U66" s="811"/>
      <c r="V66" s="811"/>
      <c r="W66" s="811"/>
      <c r="X66" s="811"/>
      <c r="Y66" s="811"/>
      <c r="Z66" s="811"/>
    </row>
    <row r="67" ht="11.25" customHeight="1">
      <c r="A67" s="354" t="s">
        <v>3996</v>
      </c>
      <c r="B67" s="827" t="s">
        <v>89</v>
      </c>
      <c r="C67" s="354" t="s">
        <v>6842</v>
      </c>
      <c r="D67" s="828">
        <v>40.0</v>
      </c>
      <c r="E67" s="509">
        <v>40.0</v>
      </c>
      <c r="F67" s="100" t="s">
        <v>3996</v>
      </c>
      <c r="G67" s="811"/>
      <c r="H67" s="811"/>
      <c r="I67" s="811"/>
      <c r="J67" s="811"/>
      <c r="K67" s="811"/>
      <c r="L67" s="811"/>
      <c r="M67" s="811"/>
      <c r="N67" s="811"/>
      <c r="O67" s="811"/>
      <c r="P67" s="811"/>
      <c r="Q67" s="811"/>
      <c r="R67" s="811"/>
      <c r="S67" s="811"/>
      <c r="T67" s="811"/>
      <c r="U67" s="811"/>
      <c r="V67" s="811"/>
      <c r="W67" s="811"/>
      <c r="X67" s="811"/>
      <c r="Y67" s="811"/>
      <c r="Z67" s="811"/>
    </row>
    <row r="68" ht="11.25" customHeight="1">
      <c r="A68" s="100" t="s">
        <v>3996</v>
      </c>
      <c r="B68" s="247" t="s">
        <v>89</v>
      </c>
      <c r="C68" s="100" t="s">
        <v>6843</v>
      </c>
      <c r="D68" s="826">
        <v>20.0</v>
      </c>
      <c r="E68" s="365">
        <v>20.0</v>
      </c>
      <c r="F68" s="100" t="s">
        <v>3996</v>
      </c>
      <c r="G68" s="811"/>
      <c r="H68" s="811"/>
      <c r="I68" s="811"/>
      <c r="J68" s="811"/>
      <c r="K68" s="811"/>
      <c r="L68" s="811"/>
      <c r="M68" s="811"/>
      <c r="N68" s="811"/>
      <c r="O68" s="811"/>
      <c r="P68" s="811"/>
      <c r="Q68" s="811"/>
      <c r="R68" s="811"/>
      <c r="S68" s="811"/>
      <c r="T68" s="811"/>
      <c r="U68" s="811"/>
      <c r="V68" s="811"/>
      <c r="W68" s="811"/>
      <c r="X68" s="811"/>
      <c r="Y68" s="811"/>
      <c r="Z68" s="811"/>
    </row>
    <row r="69" ht="11.25" customHeight="1">
      <c r="A69" s="100" t="s">
        <v>3996</v>
      </c>
      <c r="B69" s="81" t="s">
        <v>89</v>
      </c>
      <c r="C69" s="100" t="s">
        <v>6844</v>
      </c>
      <c r="D69" s="164">
        <v>20.0</v>
      </c>
      <c r="E69" s="365">
        <v>20.0</v>
      </c>
      <c r="F69" s="100" t="s">
        <v>3996</v>
      </c>
      <c r="G69" s="811"/>
      <c r="H69" s="811"/>
      <c r="I69" s="811"/>
      <c r="J69" s="811"/>
      <c r="K69" s="811"/>
      <c r="L69" s="811"/>
      <c r="M69" s="811"/>
      <c r="N69" s="811"/>
      <c r="O69" s="811"/>
      <c r="P69" s="811"/>
      <c r="Q69" s="811"/>
      <c r="R69" s="811"/>
      <c r="S69" s="811"/>
      <c r="T69" s="811"/>
      <c r="U69" s="811"/>
      <c r="V69" s="811"/>
      <c r="W69" s="811"/>
      <c r="X69" s="811"/>
      <c r="Y69" s="811"/>
      <c r="Z69" s="811"/>
    </row>
    <row r="70" ht="11.25" customHeight="1">
      <c r="A70" s="100" t="s">
        <v>3996</v>
      </c>
      <c r="B70" s="81" t="s">
        <v>89</v>
      </c>
      <c r="C70" s="100" t="s">
        <v>6835</v>
      </c>
      <c r="D70" s="164">
        <v>20.0</v>
      </c>
      <c r="E70" s="365">
        <v>20.0</v>
      </c>
      <c r="F70" s="100" t="s">
        <v>3996</v>
      </c>
      <c r="G70" s="811"/>
      <c r="H70" s="811"/>
      <c r="I70" s="811"/>
      <c r="J70" s="811"/>
      <c r="K70" s="811"/>
      <c r="L70" s="811"/>
      <c r="M70" s="811"/>
      <c r="N70" s="811"/>
      <c r="O70" s="811"/>
      <c r="P70" s="811"/>
      <c r="Q70" s="811"/>
      <c r="R70" s="811"/>
      <c r="S70" s="811"/>
      <c r="T70" s="811"/>
      <c r="U70" s="811"/>
      <c r="V70" s="811"/>
      <c r="W70" s="811"/>
      <c r="X70" s="811"/>
      <c r="Y70" s="811"/>
      <c r="Z70" s="811"/>
    </row>
    <row r="71" ht="11.25" customHeight="1">
      <c r="A71" s="100" t="s">
        <v>3996</v>
      </c>
      <c r="B71" s="81" t="s">
        <v>89</v>
      </c>
      <c r="C71" s="100" t="s">
        <v>6845</v>
      </c>
      <c r="D71" s="164">
        <v>20.0</v>
      </c>
      <c r="E71" s="365">
        <v>20.0</v>
      </c>
      <c r="F71" s="100" t="s">
        <v>3996</v>
      </c>
      <c r="G71" s="811"/>
      <c r="H71" s="811"/>
      <c r="I71" s="811"/>
      <c r="J71" s="811"/>
      <c r="K71" s="811"/>
      <c r="L71" s="811"/>
      <c r="M71" s="811"/>
      <c r="N71" s="811"/>
      <c r="O71" s="811"/>
      <c r="P71" s="811"/>
      <c r="Q71" s="811"/>
      <c r="R71" s="811"/>
      <c r="S71" s="811"/>
      <c r="T71" s="811"/>
      <c r="U71" s="811"/>
      <c r="V71" s="811"/>
      <c r="W71" s="811"/>
      <c r="X71" s="811"/>
      <c r="Y71" s="811"/>
      <c r="Z71" s="811"/>
    </row>
    <row r="72" ht="11.25" customHeight="1">
      <c r="A72" s="100" t="s">
        <v>3996</v>
      </c>
      <c r="B72" s="81" t="s">
        <v>89</v>
      </c>
      <c r="C72" s="100" t="s">
        <v>6846</v>
      </c>
      <c r="D72" s="164">
        <v>20.0</v>
      </c>
      <c r="E72" s="365">
        <v>20.0</v>
      </c>
      <c r="F72" s="100" t="s">
        <v>3996</v>
      </c>
      <c r="G72" s="811"/>
      <c r="H72" s="811"/>
      <c r="I72" s="811"/>
      <c r="J72" s="811"/>
      <c r="K72" s="811"/>
      <c r="L72" s="811"/>
      <c r="M72" s="811"/>
      <c r="N72" s="811"/>
      <c r="O72" s="811"/>
      <c r="P72" s="811"/>
      <c r="Q72" s="811"/>
      <c r="R72" s="811"/>
      <c r="S72" s="811"/>
      <c r="T72" s="811"/>
      <c r="U72" s="811"/>
      <c r="V72" s="811"/>
      <c r="W72" s="811"/>
      <c r="X72" s="811"/>
      <c r="Y72" s="811"/>
      <c r="Z72" s="811"/>
    </row>
    <row r="73" ht="11.25" customHeight="1">
      <c r="A73" s="100" t="s">
        <v>3996</v>
      </c>
      <c r="B73" s="81" t="s">
        <v>89</v>
      </c>
      <c r="C73" s="100" t="s">
        <v>6847</v>
      </c>
      <c r="D73" s="164">
        <v>10.0</v>
      </c>
      <c r="E73" s="365">
        <v>10.0</v>
      </c>
      <c r="F73" s="100" t="s">
        <v>3996</v>
      </c>
      <c r="G73" s="811"/>
      <c r="H73" s="811"/>
      <c r="I73" s="811"/>
      <c r="J73" s="811"/>
      <c r="K73" s="811"/>
      <c r="L73" s="811"/>
      <c r="M73" s="811"/>
      <c r="N73" s="811"/>
      <c r="O73" s="811"/>
      <c r="P73" s="811"/>
      <c r="Q73" s="811"/>
      <c r="R73" s="811"/>
      <c r="S73" s="811"/>
      <c r="T73" s="811"/>
      <c r="U73" s="811"/>
      <c r="V73" s="811"/>
      <c r="W73" s="811"/>
      <c r="X73" s="811"/>
      <c r="Y73" s="811"/>
      <c r="Z73" s="811"/>
    </row>
    <row r="74" ht="11.25" customHeight="1">
      <c r="A74" s="100" t="s">
        <v>3996</v>
      </c>
      <c r="B74" s="81" t="s">
        <v>89</v>
      </c>
      <c r="C74" s="100" t="s">
        <v>6848</v>
      </c>
      <c r="D74" s="164">
        <v>10.0</v>
      </c>
      <c r="E74" s="365">
        <v>10.0</v>
      </c>
      <c r="F74" s="100" t="s">
        <v>3996</v>
      </c>
      <c r="G74" s="811"/>
      <c r="H74" s="811"/>
      <c r="I74" s="811"/>
      <c r="J74" s="811"/>
      <c r="K74" s="811"/>
      <c r="L74" s="811"/>
      <c r="M74" s="811"/>
      <c r="N74" s="811"/>
      <c r="O74" s="811"/>
      <c r="P74" s="811"/>
      <c r="Q74" s="811"/>
      <c r="R74" s="811"/>
      <c r="S74" s="811"/>
      <c r="T74" s="811"/>
      <c r="U74" s="811"/>
      <c r="V74" s="811"/>
      <c r="W74" s="811"/>
      <c r="X74" s="811"/>
      <c r="Y74" s="811"/>
      <c r="Z74" s="811"/>
    </row>
    <row r="75" ht="11.25" customHeight="1">
      <c r="A75" s="100" t="s">
        <v>3996</v>
      </c>
      <c r="B75" s="81" t="s">
        <v>89</v>
      </c>
      <c r="C75" s="100" t="s">
        <v>6849</v>
      </c>
      <c r="D75" s="164">
        <v>10.0</v>
      </c>
      <c r="E75" s="365">
        <v>10.0</v>
      </c>
      <c r="F75" s="100" t="s">
        <v>3996</v>
      </c>
      <c r="G75" s="811"/>
      <c r="H75" s="811"/>
      <c r="I75" s="811"/>
      <c r="J75" s="811"/>
      <c r="K75" s="811"/>
      <c r="L75" s="811"/>
      <c r="M75" s="811"/>
      <c r="N75" s="811"/>
      <c r="O75" s="811"/>
      <c r="P75" s="811"/>
      <c r="Q75" s="811"/>
      <c r="R75" s="811"/>
      <c r="S75" s="811"/>
      <c r="T75" s="811"/>
      <c r="U75" s="811"/>
      <c r="V75" s="811"/>
      <c r="W75" s="811"/>
      <c r="X75" s="811"/>
      <c r="Y75" s="811"/>
      <c r="Z75" s="811"/>
    </row>
    <row r="76" ht="11.25" customHeight="1">
      <c r="A76" s="100" t="s">
        <v>3996</v>
      </c>
      <c r="B76" s="81" t="s">
        <v>89</v>
      </c>
      <c r="C76" s="100" t="s">
        <v>6850</v>
      </c>
      <c r="D76" s="164">
        <v>10.0</v>
      </c>
      <c r="E76" s="365">
        <v>10.0</v>
      </c>
      <c r="F76" s="100" t="s">
        <v>3996</v>
      </c>
      <c r="G76" s="811"/>
      <c r="H76" s="811"/>
      <c r="I76" s="811"/>
      <c r="J76" s="811"/>
      <c r="K76" s="811"/>
      <c r="L76" s="811"/>
      <c r="M76" s="811"/>
      <c r="N76" s="811"/>
      <c r="O76" s="811"/>
      <c r="P76" s="811"/>
      <c r="Q76" s="811"/>
      <c r="R76" s="811"/>
      <c r="S76" s="811"/>
      <c r="T76" s="811"/>
      <c r="U76" s="811"/>
      <c r="V76" s="811"/>
      <c r="W76" s="811"/>
      <c r="X76" s="811"/>
      <c r="Y76" s="811"/>
      <c r="Z76" s="811"/>
    </row>
    <row r="77" ht="11.25" customHeight="1">
      <c r="A77" s="100" t="s">
        <v>96</v>
      </c>
      <c r="B77" s="81" t="s">
        <v>89</v>
      </c>
      <c r="C77" s="100" t="s">
        <v>6851</v>
      </c>
      <c r="D77" s="164">
        <v>20.0</v>
      </c>
      <c r="E77" s="365">
        <v>20.0</v>
      </c>
      <c r="F77" s="100" t="s">
        <v>96</v>
      </c>
      <c r="G77" s="811"/>
      <c r="H77" s="811"/>
      <c r="I77" s="811"/>
      <c r="J77" s="811"/>
      <c r="K77" s="811"/>
      <c r="L77" s="811"/>
      <c r="M77" s="811"/>
      <c r="N77" s="811"/>
      <c r="O77" s="811"/>
      <c r="P77" s="811"/>
      <c r="Q77" s="811"/>
      <c r="R77" s="811"/>
      <c r="S77" s="811"/>
      <c r="T77" s="811"/>
      <c r="U77" s="811"/>
      <c r="V77" s="811"/>
      <c r="W77" s="811"/>
      <c r="X77" s="811"/>
      <c r="Y77" s="811"/>
      <c r="Z77" s="811"/>
    </row>
    <row r="78" ht="11.25" customHeight="1">
      <c r="A78" s="100" t="s">
        <v>96</v>
      </c>
      <c r="B78" s="81" t="s">
        <v>89</v>
      </c>
      <c r="C78" s="100" t="s">
        <v>6852</v>
      </c>
      <c r="D78" s="164">
        <v>20.0</v>
      </c>
      <c r="E78" s="365">
        <v>20.0</v>
      </c>
      <c r="F78" s="100" t="s">
        <v>96</v>
      </c>
      <c r="G78" s="811"/>
      <c r="H78" s="811"/>
      <c r="I78" s="811"/>
      <c r="J78" s="811"/>
      <c r="K78" s="811"/>
      <c r="L78" s="811"/>
      <c r="M78" s="811"/>
      <c r="N78" s="811"/>
      <c r="O78" s="811"/>
      <c r="P78" s="811"/>
      <c r="Q78" s="811"/>
      <c r="R78" s="811"/>
      <c r="S78" s="811"/>
      <c r="T78" s="811"/>
      <c r="U78" s="811"/>
      <c r="V78" s="811"/>
      <c r="W78" s="811"/>
      <c r="X78" s="811"/>
      <c r="Y78" s="811"/>
      <c r="Z78" s="811"/>
    </row>
    <row r="79" ht="11.25" customHeight="1">
      <c r="A79" s="100" t="s">
        <v>96</v>
      </c>
      <c r="B79" s="81" t="s">
        <v>89</v>
      </c>
      <c r="C79" s="100" t="s">
        <v>6853</v>
      </c>
      <c r="D79" s="164">
        <v>20.0</v>
      </c>
      <c r="E79" s="365">
        <v>20.0</v>
      </c>
      <c r="F79" s="100" t="s">
        <v>96</v>
      </c>
      <c r="G79" s="811"/>
      <c r="H79" s="811"/>
      <c r="I79" s="811"/>
      <c r="J79" s="811"/>
      <c r="K79" s="811"/>
      <c r="L79" s="811"/>
      <c r="M79" s="811"/>
      <c r="N79" s="811"/>
      <c r="O79" s="811"/>
      <c r="P79" s="811"/>
      <c r="Q79" s="811"/>
      <c r="R79" s="811"/>
      <c r="S79" s="811"/>
      <c r="T79" s="811"/>
      <c r="U79" s="811"/>
      <c r="V79" s="811"/>
      <c r="W79" s="811"/>
      <c r="X79" s="811"/>
      <c r="Y79" s="811"/>
      <c r="Z79" s="811"/>
    </row>
    <row r="80" ht="11.25" customHeight="1">
      <c r="A80" s="100" t="s">
        <v>96</v>
      </c>
      <c r="B80" s="81" t="s">
        <v>89</v>
      </c>
      <c r="C80" s="100" t="s">
        <v>6854</v>
      </c>
      <c r="D80" s="164">
        <v>20.0</v>
      </c>
      <c r="E80" s="365">
        <v>20.0</v>
      </c>
      <c r="F80" s="100" t="s">
        <v>96</v>
      </c>
      <c r="G80" s="811"/>
      <c r="H80" s="811"/>
      <c r="I80" s="811"/>
      <c r="J80" s="811"/>
      <c r="K80" s="811"/>
      <c r="L80" s="811"/>
      <c r="M80" s="811"/>
      <c r="N80" s="811"/>
      <c r="O80" s="811"/>
      <c r="P80" s="811"/>
      <c r="Q80" s="811"/>
      <c r="R80" s="811"/>
      <c r="S80" s="811"/>
      <c r="T80" s="811"/>
      <c r="U80" s="811"/>
      <c r="V80" s="811"/>
      <c r="W80" s="811"/>
      <c r="X80" s="811"/>
      <c r="Y80" s="811"/>
      <c r="Z80" s="811"/>
    </row>
    <row r="81" ht="11.25" customHeight="1">
      <c r="A81" s="190" t="s">
        <v>6014</v>
      </c>
      <c r="B81" s="542" t="s">
        <v>89</v>
      </c>
      <c r="C81" s="100" t="s">
        <v>6802</v>
      </c>
      <c r="D81" s="486">
        <v>60.0</v>
      </c>
      <c r="E81" s="535">
        <v>60.0</v>
      </c>
      <c r="F81" s="190" t="s">
        <v>6014</v>
      </c>
      <c r="G81" s="811"/>
      <c r="H81" s="811"/>
      <c r="I81" s="811"/>
      <c r="J81" s="811"/>
      <c r="K81" s="811"/>
      <c r="L81" s="811"/>
      <c r="M81" s="811"/>
      <c r="N81" s="811"/>
      <c r="O81" s="811"/>
      <c r="P81" s="811"/>
      <c r="Q81" s="811"/>
      <c r="R81" s="811"/>
      <c r="S81" s="811"/>
      <c r="T81" s="811"/>
      <c r="U81" s="811"/>
      <c r="V81" s="811"/>
      <c r="W81" s="811"/>
      <c r="X81" s="811"/>
      <c r="Y81" s="811"/>
      <c r="Z81" s="811"/>
    </row>
    <row r="82" ht="11.25" customHeight="1">
      <c r="A82" s="190" t="s">
        <v>6014</v>
      </c>
      <c r="B82" s="542" t="s">
        <v>89</v>
      </c>
      <c r="C82" s="100" t="s">
        <v>6855</v>
      </c>
      <c r="D82" s="486">
        <v>20.0</v>
      </c>
      <c r="E82" s="535">
        <v>20.0</v>
      </c>
      <c r="F82" s="190" t="s">
        <v>6014</v>
      </c>
      <c r="G82" s="811"/>
      <c r="H82" s="811"/>
      <c r="I82" s="811"/>
      <c r="J82" s="811"/>
      <c r="K82" s="811"/>
      <c r="L82" s="811"/>
      <c r="M82" s="811"/>
      <c r="N82" s="811"/>
      <c r="O82" s="811"/>
      <c r="P82" s="811"/>
      <c r="Q82" s="811"/>
      <c r="R82" s="811"/>
      <c r="S82" s="811"/>
      <c r="T82" s="811"/>
      <c r="U82" s="811"/>
      <c r="V82" s="811"/>
      <c r="W82" s="811"/>
      <c r="X82" s="811"/>
      <c r="Y82" s="811"/>
      <c r="Z82" s="811"/>
    </row>
    <row r="83" ht="11.25" customHeight="1">
      <c r="A83" s="190" t="s">
        <v>6014</v>
      </c>
      <c r="B83" s="542" t="s">
        <v>89</v>
      </c>
      <c r="C83" s="100" t="s">
        <v>6856</v>
      </c>
      <c r="D83" s="486">
        <v>10.0</v>
      </c>
      <c r="E83" s="535">
        <v>10.0</v>
      </c>
      <c r="F83" s="190" t="s">
        <v>6014</v>
      </c>
      <c r="G83" s="811"/>
      <c r="H83" s="811"/>
      <c r="I83" s="811"/>
      <c r="J83" s="811"/>
      <c r="K83" s="811"/>
      <c r="L83" s="811"/>
      <c r="M83" s="811"/>
      <c r="N83" s="811"/>
      <c r="O83" s="811"/>
      <c r="P83" s="811"/>
      <c r="Q83" s="811"/>
      <c r="R83" s="811"/>
      <c r="S83" s="811"/>
      <c r="T83" s="811"/>
      <c r="U83" s="811"/>
      <c r="V83" s="811"/>
      <c r="W83" s="811"/>
      <c r="X83" s="811"/>
      <c r="Y83" s="811"/>
      <c r="Z83" s="811"/>
    </row>
    <row r="84" ht="11.25" customHeight="1">
      <c r="A84" s="190" t="s">
        <v>6014</v>
      </c>
      <c r="B84" s="542" t="s">
        <v>89</v>
      </c>
      <c r="C84" s="100" t="s">
        <v>6857</v>
      </c>
      <c r="D84" s="829">
        <v>10.0</v>
      </c>
      <c r="E84" s="535">
        <v>10.0</v>
      </c>
      <c r="F84" s="190" t="s">
        <v>6014</v>
      </c>
      <c r="G84" s="811"/>
      <c r="H84" s="811"/>
      <c r="I84" s="811"/>
      <c r="J84" s="811"/>
      <c r="K84" s="811"/>
      <c r="L84" s="811"/>
      <c r="M84" s="811"/>
      <c r="N84" s="811"/>
      <c r="O84" s="811"/>
      <c r="P84" s="811"/>
      <c r="Q84" s="811"/>
      <c r="R84" s="811"/>
      <c r="S84" s="811"/>
      <c r="T84" s="811"/>
      <c r="U84" s="811"/>
      <c r="V84" s="811"/>
      <c r="W84" s="811"/>
      <c r="X84" s="811"/>
      <c r="Y84" s="811"/>
      <c r="Z84" s="811"/>
    </row>
    <row r="85" ht="11.25" customHeight="1">
      <c r="A85" s="190" t="s">
        <v>6014</v>
      </c>
      <c r="B85" s="542" t="s">
        <v>89</v>
      </c>
      <c r="C85" s="100" t="s">
        <v>6858</v>
      </c>
      <c r="D85" s="486">
        <v>10.0</v>
      </c>
      <c r="E85" s="535">
        <v>10.0</v>
      </c>
      <c r="F85" s="190" t="s">
        <v>6014</v>
      </c>
      <c r="G85" s="811"/>
      <c r="H85" s="811"/>
      <c r="I85" s="811"/>
      <c r="J85" s="811"/>
      <c r="K85" s="811"/>
      <c r="L85" s="811"/>
      <c r="M85" s="811"/>
      <c r="N85" s="811"/>
      <c r="O85" s="811"/>
      <c r="P85" s="811"/>
      <c r="Q85" s="811"/>
      <c r="R85" s="811"/>
      <c r="S85" s="811"/>
      <c r="T85" s="811"/>
      <c r="U85" s="811"/>
      <c r="V85" s="811"/>
      <c r="W85" s="811"/>
      <c r="X85" s="811"/>
      <c r="Y85" s="811"/>
      <c r="Z85" s="811"/>
    </row>
    <row r="86" ht="11.25" customHeight="1">
      <c r="A86" s="100" t="s">
        <v>99</v>
      </c>
      <c r="B86" s="81" t="s">
        <v>89</v>
      </c>
      <c r="C86" s="100" t="s">
        <v>6859</v>
      </c>
      <c r="D86" s="164">
        <v>60.0</v>
      </c>
      <c r="E86" s="365">
        <v>60.0</v>
      </c>
      <c r="F86" s="100" t="s">
        <v>99</v>
      </c>
      <c r="G86" s="811"/>
      <c r="H86" s="811"/>
      <c r="I86" s="811"/>
      <c r="J86" s="811"/>
      <c r="K86" s="811"/>
      <c r="L86" s="811"/>
      <c r="M86" s="811"/>
      <c r="N86" s="811"/>
      <c r="O86" s="811"/>
      <c r="P86" s="811"/>
      <c r="Q86" s="811"/>
      <c r="R86" s="811"/>
      <c r="S86" s="811"/>
      <c r="T86" s="811"/>
      <c r="U86" s="811"/>
      <c r="V86" s="811"/>
      <c r="W86" s="811"/>
      <c r="X86" s="811"/>
      <c r="Y86" s="811"/>
      <c r="Z86" s="811"/>
    </row>
    <row r="87" ht="11.25" customHeight="1">
      <c r="A87" s="100" t="s">
        <v>99</v>
      </c>
      <c r="B87" s="81" t="s">
        <v>89</v>
      </c>
      <c r="C87" s="100" t="s">
        <v>6803</v>
      </c>
      <c r="D87" s="164">
        <v>80.0</v>
      </c>
      <c r="E87" s="365">
        <v>80.0</v>
      </c>
      <c r="F87" s="100" t="s">
        <v>99</v>
      </c>
      <c r="G87" s="811"/>
      <c r="H87" s="811"/>
      <c r="I87" s="811"/>
      <c r="J87" s="811"/>
      <c r="K87" s="811"/>
      <c r="L87" s="811"/>
      <c r="M87" s="811"/>
      <c r="N87" s="811"/>
      <c r="O87" s="811"/>
      <c r="P87" s="811"/>
      <c r="Q87" s="811"/>
      <c r="R87" s="811"/>
      <c r="S87" s="811"/>
      <c r="T87" s="811"/>
      <c r="U87" s="811"/>
      <c r="V87" s="811"/>
      <c r="W87" s="811"/>
      <c r="X87" s="811"/>
      <c r="Y87" s="811"/>
      <c r="Z87" s="811"/>
    </row>
    <row r="88" ht="11.25" customHeight="1">
      <c r="A88" s="100" t="s">
        <v>99</v>
      </c>
      <c r="B88" s="81" t="s">
        <v>89</v>
      </c>
      <c r="C88" s="100" t="s">
        <v>6860</v>
      </c>
      <c r="D88" s="164">
        <v>20.0</v>
      </c>
      <c r="E88" s="365">
        <v>20.0</v>
      </c>
      <c r="F88" s="100" t="s">
        <v>99</v>
      </c>
      <c r="G88" s="811"/>
      <c r="H88" s="811"/>
      <c r="I88" s="811"/>
      <c r="J88" s="811"/>
      <c r="K88" s="811"/>
      <c r="L88" s="811"/>
      <c r="M88" s="811"/>
      <c r="N88" s="811"/>
      <c r="O88" s="811"/>
      <c r="P88" s="811"/>
      <c r="Q88" s="811"/>
      <c r="R88" s="811"/>
      <c r="S88" s="811"/>
      <c r="T88" s="811"/>
      <c r="U88" s="811"/>
      <c r="V88" s="811"/>
      <c r="W88" s="811"/>
      <c r="X88" s="811"/>
      <c r="Y88" s="811"/>
      <c r="Z88" s="811"/>
    </row>
    <row r="89" ht="11.25" customHeight="1">
      <c r="A89" s="100" t="s">
        <v>100</v>
      </c>
      <c r="B89" s="81" t="s">
        <v>89</v>
      </c>
      <c r="C89" s="100" t="s">
        <v>6861</v>
      </c>
      <c r="D89" s="164">
        <v>20.0</v>
      </c>
      <c r="E89" s="365">
        <v>20.0</v>
      </c>
      <c r="F89" s="100" t="s">
        <v>100</v>
      </c>
      <c r="G89" s="811"/>
      <c r="H89" s="811"/>
      <c r="I89" s="811"/>
      <c r="J89" s="811"/>
      <c r="K89" s="811"/>
      <c r="L89" s="811"/>
      <c r="M89" s="811"/>
      <c r="N89" s="811"/>
      <c r="O89" s="811"/>
      <c r="P89" s="811"/>
      <c r="Q89" s="811"/>
      <c r="R89" s="811"/>
      <c r="S89" s="811"/>
      <c r="T89" s="811"/>
      <c r="U89" s="811"/>
      <c r="V89" s="811"/>
      <c r="W89" s="811"/>
      <c r="X89" s="811"/>
      <c r="Y89" s="811"/>
      <c r="Z89" s="811"/>
    </row>
    <row r="90" ht="11.25" customHeight="1">
      <c r="A90" s="100" t="s">
        <v>100</v>
      </c>
      <c r="B90" s="81" t="s">
        <v>89</v>
      </c>
      <c r="C90" s="100" t="s">
        <v>6862</v>
      </c>
      <c r="D90" s="164">
        <v>60.0</v>
      </c>
      <c r="E90" s="365">
        <v>60.0</v>
      </c>
      <c r="F90" s="100" t="s">
        <v>100</v>
      </c>
      <c r="G90" s="811"/>
      <c r="H90" s="811"/>
      <c r="I90" s="811"/>
      <c r="J90" s="811"/>
      <c r="K90" s="811"/>
      <c r="L90" s="811"/>
      <c r="M90" s="811"/>
      <c r="N90" s="811"/>
      <c r="O90" s="811"/>
      <c r="P90" s="811"/>
      <c r="Q90" s="811"/>
      <c r="R90" s="811"/>
      <c r="S90" s="811"/>
      <c r="T90" s="811"/>
      <c r="U90" s="811"/>
      <c r="V90" s="811"/>
      <c r="W90" s="811"/>
      <c r="X90" s="811"/>
      <c r="Y90" s="811"/>
      <c r="Z90" s="811"/>
    </row>
    <row r="91" ht="11.25" customHeight="1">
      <c r="A91" s="100" t="s">
        <v>100</v>
      </c>
      <c r="B91" s="81" t="s">
        <v>89</v>
      </c>
      <c r="C91" s="100" t="s">
        <v>6863</v>
      </c>
      <c r="D91" s="164">
        <v>10.0</v>
      </c>
      <c r="E91" s="365">
        <v>10.0</v>
      </c>
      <c r="F91" s="100" t="s">
        <v>100</v>
      </c>
      <c r="G91" s="811"/>
      <c r="H91" s="811"/>
      <c r="I91" s="811"/>
      <c r="J91" s="811"/>
      <c r="K91" s="811"/>
      <c r="L91" s="811"/>
      <c r="M91" s="811"/>
      <c r="N91" s="811"/>
      <c r="O91" s="811"/>
      <c r="P91" s="811"/>
      <c r="Q91" s="811"/>
      <c r="R91" s="811"/>
      <c r="S91" s="811"/>
      <c r="T91" s="811"/>
      <c r="U91" s="811"/>
      <c r="V91" s="811"/>
      <c r="W91" s="811"/>
      <c r="X91" s="811"/>
      <c r="Y91" s="811"/>
      <c r="Z91" s="811"/>
    </row>
    <row r="92" ht="11.25" customHeight="1">
      <c r="A92" s="100" t="s">
        <v>100</v>
      </c>
      <c r="B92" s="81" t="s">
        <v>89</v>
      </c>
      <c r="C92" s="100" t="s">
        <v>6864</v>
      </c>
      <c r="D92" s="164">
        <v>10.0</v>
      </c>
      <c r="E92" s="365">
        <v>10.0</v>
      </c>
      <c r="F92" s="100" t="s">
        <v>100</v>
      </c>
      <c r="G92" s="811"/>
      <c r="H92" s="811"/>
      <c r="I92" s="811"/>
      <c r="J92" s="811"/>
      <c r="K92" s="811"/>
      <c r="L92" s="811"/>
      <c r="M92" s="811"/>
      <c r="N92" s="811"/>
      <c r="O92" s="811"/>
      <c r="P92" s="811"/>
      <c r="Q92" s="811"/>
      <c r="R92" s="811"/>
      <c r="S92" s="811"/>
      <c r="T92" s="811"/>
      <c r="U92" s="811"/>
      <c r="V92" s="811"/>
      <c r="W92" s="811"/>
      <c r="X92" s="811"/>
      <c r="Y92" s="811"/>
      <c r="Z92" s="811"/>
    </row>
    <row r="93" ht="11.25" customHeight="1">
      <c r="A93" s="100" t="s">
        <v>5236</v>
      </c>
      <c r="B93" s="81" t="s">
        <v>89</v>
      </c>
      <c r="C93" s="100" t="s">
        <v>6865</v>
      </c>
      <c r="D93" s="164">
        <v>20.0</v>
      </c>
      <c r="E93" s="365">
        <v>20.0</v>
      </c>
      <c r="F93" s="100" t="s">
        <v>5236</v>
      </c>
      <c r="G93" s="811"/>
      <c r="H93" s="811"/>
      <c r="I93" s="811"/>
      <c r="J93" s="811"/>
      <c r="K93" s="811"/>
      <c r="L93" s="811"/>
      <c r="M93" s="811"/>
      <c r="N93" s="811"/>
      <c r="O93" s="811"/>
      <c r="P93" s="811"/>
      <c r="Q93" s="811"/>
      <c r="R93" s="811"/>
      <c r="S93" s="811"/>
      <c r="T93" s="811"/>
      <c r="U93" s="811"/>
      <c r="V93" s="811"/>
      <c r="W93" s="811"/>
      <c r="X93" s="811"/>
      <c r="Y93" s="811"/>
      <c r="Z93" s="811"/>
    </row>
    <row r="94" ht="11.25" customHeight="1">
      <c r="A94" s="100" t="s">
        <v>6866</v>
      </c>
      <c r="B94" s="81" t="s">
        <v>89</v>
      </c>
      <c r="C94" s="100" t="s">
        <v>6867</v>
      </c>
      <c r="D94" s="164">
        <v>20.0</v>
      </c>
      <c r="E94" s="365">
        <v>20.0</v>
      </c>
      <c r="F94" s="100" t="s">
        <v>5236</v>
      </c>
      <c r="G94" s="811"/>
      <c r="H94" s="811"/>
      <c r="I94" s="811"/>
      <c r="J94" s="811"/>
      <c r="K94" s="811"/>
      <c r="L94" s="811"/>
      <c r="M94" s="811"/>
      <c r="N94" s="811"/>
      <c r="O94" s="811"/>
      <c r="P94" s="811"/>
      <c r="Q94" s="811"/>
      <c r="R94" s="811"/>
      <c r="S94" s="811"/>
      <c r="T94" s="811"/>
      <c r="U94" s="811"/>
      <c r="V94" s="811"/>
      <c r="W94" s="811"/>
      <c r="X94" s="811"/>
      <c r="Y94" s="811"/>
      <c r="Z94" s="811"/>
    </row>
    <row r="95" ht="11.25" customHeight="1">
      <c r="A95" s="100" t="s">
        <v>6866</v>
      </c>
      <c r="B95" s="81" t="s">
        <v>89</v>
      </c>
      <c r="C95" s="100" t="s">
        <v>6868</v>
      </c>
      <c r="D95" s="164">
        <v>10.0</v>
      </c>
      <c r="E95" s="365">
        <v>10.0</v>
      </c>
      <c r="F95" s="100" t="s">
        <v>5236</v>
      </c>
      <c r="G95" s="811"/>
      <c r="H95" s="811"/>
      <c r="I95" s="811"/>
      <c r="J95" s="811"/>
      <c r="K95" s="811"/>
      <c r="L95" s="811"/>
      <c r="M95" s="811"/>
      <c r="N95" s="811"/>
      <c r="O95" s="811"/>
      <c r="P95" s="811"/>
      <c r="Q95" s="811"/>
      <c r="R95" s="811"/>
      <c r="S95" s="811"/>
      <c r="T95" s="811"/>
      <c r="U95" s="811"/>
      <c r="V95" s="811"/>
      <c r="W95" s="811"/>
      <c r="X95" s="811"/>
      <c r="Y95" s="811"/>
      <c r="Z95" s="811"/>
    </row>
    <row r="96" ht="11.25" customHeight="1">
      <c r="A96" s="187" t="s">
        <v>5250</v>
      </c>
      <c r="B96" s="805" t="s">
        <v>89</v>
      </c>
      <c r="C96" s="100" t="s">
        <v>6869</v>
      </c>
      <c r="D96" s="164">
        <v>20.0</v>
      </c>
      <c r="E96" s="365">
        <v>20.0</v>
      </c>
      <c r="F96" s="187" t="s">
        <v>5250</v>
      </c>
      <c r="G96" s="811"/>
      <c r="H96" s="811"/>
      <c r="I96" s="811"/>
      <c r="J96" s="811"/>
      <c r="K96" s="811"/>
      <c r="L96" s="811"/>
      <c r="M96" s="811"/>
      <c r="N96" s="811"/>
      <c r="O96" s="811"/>
      <c r="P96" s="811"/>
      <c r="Q96" s="811"/>
      <c r="R96" s="811"/>
      <c r="S96" s="811"/>
      <c r="T96" s="811"/>
      <c r="U96" s="811"/>
      <c r="V96" s="811"/>
      <c r="W96" s="811"/>
      <c r="X96" s="811"/>
      <c r="Y96" s="811"/>
      <c r="Z96" s="811"/>
    </row>
    <row r="97" ht="11.25" customHeight="1">
      <c r="A97" s="187" t="s">
        <v>5250</v>
      </c>
      <c r="B97" s="805" t="s">
        <v>89</v>
      </c>
      <c r="C97" s="100" t="s">
        <v>6870</v>
      </c>
      <c r="D97" s="164">
        <v>10.0</v>
      </c>
      <c r="E97" s="365">
        <v>10.0</v>
      </c>
      <c r="F97" s="187" t="s">
        <v>5250</v>
      </c>
      <c r="G97" s="811"/>
      <c r="H97" s="811"/>
      <c r="I97" s="811"/>
      <c r="J97" s="811"/>
      <c r="K97" s="811"/>
      <c r="L97" s="811"/>
      <c r="M97" s="811"/>
      <c r="N97" s="811"/>
      <c r="O97" s="811"/>
      <c r="P97" s="811"/>
      <c r="Q97" s="811"/>
      <c r="R97" s="811"/>
      <c r="S97" s="811"/>
      <c r="T97" s="811"/>
      <c r="U97" s="811"/>
      <c r="V97" s="811"/>
      <c r="W97" s="811"/>
      <c r="X97" s="811"/>
      <c r="Y97" s="811"/>
      <c r="Z97" s="811"/>
    </row>
    <row r="98" ht="11.25" customHeight="1">
      <c r="A98" s="187" t="s">
        <v>5250</v>
      </c>
      <c r="B98" s="805" t="s">
        <v>89</v>
      </c>
      <c r="C98" s="100" t="s">
        <v>6871</v>
      </c>
      <c r="D98" s="164">
        <v>10.0</v>
      </c>
      <c r="E98" s="365">
        <v>10.0</v>
      </c>
      <c r="F98" s="187" t="s">
        <v>5250</v>
      </c>
      <c r="G98" s="811"/>
      <c r="H98" s="811"/>
      <c r="I98" s="811"/>
      <c r="J98" s="811"/>
      <c r="K98" s="811"/>
      <c r="L98" s="811"/>
      <c r="M98" s="811"/>
      <c r="N98" s="811"/>
      <c r="O98" s="811"/>
      <c r="P98" s="811"/>
      <c r="Q98" s="811"/>
      <c r="R98" s="811"/>
      <c r="S98" s="811"/>
      <c r="T98" s="811"/>
      <c r="U98" s="811"/>
      <c r="V98" s="811"/>
      <c r="W98" s="811"/>
      <c r="X98" s="811"/>
      <c r="Y98" s="811"/>
      <c r="Z98" s="811"/>
    </row>
    <row r="99" ht="11.25" customHeight="1">
      <c r="A99" s="354" t="s">
        <v>5966</v>
      </c>
      <c r="B99" s="172" t="s">
        <v>89</v>
      </c>
      <c r="C99" s="354" t="s">
        <v>6872</v>
      </c>
      <c r="D99" s="445">
        <v>80.0</v>
      </c>
      <c r="E99" s="509">
        <v>80.0</v>
      </c>
      <c r="F99" s="354" t="s">
        <v>5966</v>
      </c>
      <c r="G99" s="811"/>
      <c r="H99" s="811"/>
      <c r="I99" s="811"/>
      <c r="J99" s="811"/>
      <c r="K99" s="811"/>
      <c r="L99" s="811"/>
      <c r="M99" s="811"/>
      <c r="N99" s="811"/>
      <c r="O99" s="811"/>
      <c r="P99" s="811"/>
      <c r="Q99" s="811"/>
      <c r="R99" s="811"/>
      <c r="S99" s="811"/>
      <c r="T99" s="811"/>
      <c r="U99" s="811"/>
      <c r="V99" s="811"/>
      <c r="W99" s="811"/>
      <c r="X99" s="811"/>
      <c r="Y99" s="811"/>
      <c r="Z99" s="811"/>
    </row>
    <row r="100" ht="11.25" customHeight="1">
      <c r="A100" s="731" t="s">
        <v>5966</v>
      </c>
      <c r="B100" s="390" t="s">
        <v>89</v>
      </c>
      <c r="C100" s="731" t="s">
        <v>6873</v>
      </c>
      <c r="D100" s="773">
        <v>80.0</v>
      </c>
      <c r="E100" s="767">
        <v>80.0</v>
      </c>
      <c r="F100" s="731" t="s">
        <v>5966</v>
      </c>
      <c r="G100" s="811"/>
      <c r="H100" s="811"/>
      <c r="I100" s="811"/>
      <c r="J100" s="811"/>
      <c r="K100" s="811"/>
      <c r="L100" s="811"/>
      <c r="M100" s="811"/>
      <c r="N100" s="811"/>
      <c r="O100" s="811"/>
      <c r="P100" s="811"/>
      <c r="Q100" s="811"/>
      <c r="R100" s="811"/>
      <c r="S100" s="811"/>
      <c r="T100" s="811"/>
      <c r="U100" s="811"/>
      <c r="V100" s="811"/>
      <c r="W100" s="811"/>
      <c r="X100" s="811"/>
      <c r="Y100" s="811"/>
      <c r="Z100" s="811"/>
    </row>
    <row r="101" ht="11.25" customHeight="1">
      <c r="A101" s="354" t="s">
        <v>5303</v>
      </c>
      <c r="B101" s="172" t="s">
        <v>89</v>
      </c>
      <c r="C101" s="354" t="s">
        <v>6815</v>
      </c>
      <c r="D101" s="445">
        <v>60.0</v>
      </c>
      <c r="E101" s="509">
        <v>60.0</v>
      </c>
      <c r="F101" s="354" t="s">
        <v>5303</v>
      </c>
      <c r="G101" s="811"/>
      <c r="H101" s="811"/>
      <c r="I101" s="811"/>
      <c r="J101" s="811"/>
      <c r="K101" s="811"/>
      <c r="L101" s="811"/>
      <c r="M101" s="811"/>
      <c r="N101" s="811"/>
      <c r="O101" s="811"/>
      <c r="P101" s="811"/>
      <c r="Q101" s="811"/>
      <c r="R101" s="811"/>
      <c r="S101" s="811"/>
      <c r="T101" s="811"/>
      <c r="U101" s="811"/>
      <c r="V101" s="811"/>
      <c r="W101" s="811"/>
      <c r="X101" s="811"/>
      <c r="Y101" s="811"/>
      <c r="Z101" s="811"/>
    </row>
    <row r="102" ht="11.25" customHeight="1">
      <c r="A102" s="100" t="s">
        <v>5303</v>
      </c>
      <c r="B102" s="81" t="s">
        <v>89</v>
      </c>
      <c r="C102" s="100" t="s">
        <v>6874</v>
      </c>
      <c r="D102" s="164">
        <v>30.0</v>
      </c>
      <c r="E102" s="365">
        <v>30.0</v>
      </c>
      <c r="F102" s="100" t="s">
        <v>5303</v>
      </c>
      <c r="G102" s="811"/>
      <c r="H102" s="811"/>
      <c r="I102" s="811"/>
      <c r="J102" s="811"/>
      <c r="K102" s="811"/>
      <c r="L102" s="811"/>
      <c r="M102" s="811"/>
      <c r="N102" s="811"/>
      <c r="O102" s="811"/>
      <c r="P102" s="811"/>
      <c r="Q102" s="811"/>
      <c r="R102" s="811"/>
      <c r="S102" s="811"/>
      <c r="T102" s="811"/>
      <c r="U102" s="811"/>
      <c r="V102" s="811"/>
      <c r="W102" s="811"/>
      <c r="X102" s="811"/>
      <c r="Y102" s="811"/>
      <c r="Z102" s="811"/>
    </row>
    <row r="103" ht="11.25" customHeight="1">
      <c r="A103" s="100" t="s">
        <v>5303</v>
      </c>
      <c r="B103" s="81" t="s">
        <v>89</v>
      </c>
      <c r="C103" s="100" t="s">
        <v>6841</v>
      </c>
      <c r="D103" s="164">
        <v>60.0</v>
      </c>
      <c r="E103" s="365">
        <v>60.0</v>
      </c>
      <c r="F103" s="100" t="s">
        <v>5303</v>
      </c>
      <c r="G103" s="811"/>
      <c r="H103" s="811"/>
      <c r="I103" s="811"/>
      <c r="J103" s="811"/>
      <c r="K103" s="811"/>
      <c r="L103" s="811"/>
      <c r="M103" s="811"/>
      <c r="N103" s="811"/>
      <c r="O103" s="811"/>
      <c r="P103" s="811"/>
      <c r="Q103" s="811"/>
      <c r="R103" s="811"/>
      <c r="S103" s="811"/>
      <c r="T103" s="811"/>
      <c r="U103" s="811"/>
      <c r="V103" s="811"/>
      <c r="W103" s="811"/>
      <c r="X103" s="811"/>
      <c r="Y103" s="811"/>
      <c r="Z103" s="811"/>
    </row>
    <row r="104" ht="11.25" customHeight="1">
      <c r="A104" s="100" t="s">
        <v>5303</v>
      </c>
      <c r="B104" s="81" t="s">
        <v>89</v>
      </c>
      <c r="C104" s="100" t="s">
        <v>6875</v>
      </c>
      <c r="D104" s="164">
        <v>30.0</v>
      </c>
      <c r="E104" s="365">
        <v>30.0</v>
      </c>
      <c r="F104" s="100" t="s">
        <v>5303</v>
      </c>
      <c r="G104" s="811"/>
      <c r="H104" s="811"/>
      <c r="I104" s="811"/>
      <c r="J104" s="811"/>
      <c r="K104" s="811"/>
      <c r="L104" s="811"/>
      <c r="M104" s="811"/>
      <c r="N104" s="811"/>
      <c r="O104" s="811"/>
      <c r="P104" s="811"/>
      <c r="Q104" s="811"/>
      <c r="R104" s="811"/>
      <c r="S104" s="811"/>
      <c r="T104" s="811"/>
      <c r="U104" s="811"/>
      <c r="V104" s="811"/>
      <c r="W104" s="811"/>
      <c r="X104" s="811"/>
      <c r="Y104" s="811"/>
      <c r="Z104" s="811"/>
    </row>
    <row r="105" ht="11.25" customHeight="1">
      <c r="A105" s="100" t="s">
        <v>5303</v>
      </c>
      <c r="B105" s="81" t="s">
        <v>89</v>
      </c>
      <c r="C105" s="100" t="s">
        <v>6876</v>
      </c>
      <c r="D105" s="164">
        <v>10.0</v>
      </c>
      <c r="E105" s="365">
        <v>10.0</v>
      </c>
      <c r="F105" s="100" t="s">
        <v>5303</v>
      </c>
      <c r="G105" s="811"/>
      <c r="H105" s="811"/>
      <c r="I105" s="811"/>
      <c r="J105" s="811"/>
      <c r="K105" s="811"/>
      <c r="L105" s="811"/>
      <c r="M105" s="811"/>
      <c r="N105" s="811"/>
      <c r="O105" s="811"/>
      <c r="P105" s="811"/>
      <c r="Q105" s="811"/>
      <c r="R105" s="811"/>
      <c r="S105" s="811"/>
      <c r="T105" s="811"/>
      <c r="U105" s="811"/>
      <c r="V105" s="811"/>
      <c r="W105" s="811"/>
      <c r="X105" s="811"/>
      <c r="Y105" s="811"/>
      <c r="Z105" s="811"/>
    </row>
    <row r="106" ht="11.25" customHeight="1">
      <c r="A106" s="100" t="s">
        <v>5303</v>
      </c>
      <c r="B106" s="81" t="s">
        <v>89</v>
      </c>
      <c r="C106" s="100" t="s">
        <v>6877</v>
      </c>
      <c r="D106" s="164">
        <v>10.0</v>
      </c>
      <c r="E106" s="365">
        <v>10.0</v>
      </c>
      <c r="F106" s="100" t="s">
        <v>5303</v>
      </c>
      <c r="G106" s="811"/>
      <c r="H106" s="811"/>
      <c r="I106" s="811"/>
      <c r="J106" s="811"/>
      <c r="K106" s="811"/>
      <c r="L106" s="811"/>
      <c r="M106" s="811"/>
      <c r="N106" s="811"/>
      <c r="O106" s="811"/>
      <c r="P106" s="811"/>
      <c r="Q106" s="811"/>
      <c r="R106" s="811"/>
      <c r="S106" s="811"/>
      <c r="T106" s="811"/>
      <c r="U106" s="811"/>
      <c r="V106" s="811"/>
      <c r="W106" s="811"/>
      <c r="X106" s="811"/>
      <c r="Y106" s="811"/>
      <c r="Z106" s="811"/>
    </row>
    <row r="107" ht="11.25" customHeight="1">
      <c r="A107" s="100" t="s">
        <v>5303</v>
      </c>
      <c r="B107" s="81" t="s">
        <v>89</v>
      </c>
      <c r="C107" s="100" t="s">
        <v>6878</v>
      </c>
      <c r="D107" s="164">
        <v>10.0</v>
      </c>
      <c r="E107" s="365">
        <v>10.0</v>
      </c>
      <c r="F107" s="100" t="s">
        <v>5303</v>
      </c>
      <c r="G107" s="811"/>
      <c r="H107" s="811"/>
      <c r="I107" s="811"/>
      <c r="J107" s="811"/>
      <c r="K107" s="811"/>
      <c r="L107" s="811"/>
      <c r="M107" s="811"/>
      <c r="N107" s="811"/>
      <c r="O107" s="811"/>
      <c r="P107" s="811"/>
      <c r="Q107" s="811"/>
      <c r="R107" s="811"/>
      <c r="S107" s="811"/>
      <c r="T107" s="811"/>
      <c r="U107" s="811"/>
      <c r="V107" s="811"/>
      <c r="W107" s="811"/>
      <c r="X107" s="811"/>
      <c r="Y107" s="811"/>
      <c r="Z107" s="811"/>
    </row>
    <row r="108" ht="11.25" customHeight="1">
      <c r="A108" s="731" t="s">
        <v>105</v>
      </c>
      <c r="B108" s="390" t="s">
        <v>89</v>
      </c>
      <c r="C108" s="731" t="s">
        <v>6804</v>
      </c>
      <c r="D108" s="773">
        <v>60.0</v>
      </c>
      <c r="E108" s="767">
        <v>60.0</v>
      </c>
      <c r="F108" s="354" t="s">
        <v>105</v>
      </c>
      <c r="G108" s="811"/>
      <c r="H108" s="811"/>
      <c r="I108" s="811"/>
      <c r="J108" s="811"/>
      <c r="K108" s="811"/>
      <c r="L108" s="811"/>
      <c r="M108" s="811"/>
      <c r="N108" s="811"/>
      <c r="O108" s="811"/>
      <c r="P108" s="811"/>
      <c r="Q108" s="811"/>
      <c r="R108" s="811"/>
      <c r="S108" s="811"/>
      <c r="T108" s="811"/>
      <c r="U108" s="811"/>
      <c r="V108" s="811"/>
      <c r="W108" s="811"/>
      <c r="X108" s="811"/>
      <c r="Y108" s="811"/>
      <c r="Z108" s="811"/>
    </row>
    <row r="109" ht="11.25" customHeight="1">
      <c r="A109" s="100" t="s">
        <v>2977</v>
      </c>
      <c r="B109" s="81" t="s">
        <v>89</v>
      </c>
      <c r="C109" s="100" t="s">
        <v>6879</v>
      </c>
      <c r="D109" s="221">
        <v>40.0</v>
      </c>
      <c r="E109" s="221">
        <v>40.0</v>
      </c>
      <c r="F109" s="100" t="s">
        <v>2977</v>
      </c>
      <c r="G109" s="811"/>
      <c r="H109" s="811"/>
      <c r="I109" s="811"/>
      <c r="J109" s="811"/>
      <c r="K109" s="811"/>
      <c r="L109" s="811"/>
      <c r="M109" s="811"/>
      <c r="N109" s="811"/>
      <c r="O109" s="811"/>
      <c r="P109" s="811"/>
      <c r="Q109" s="811"/>
      <c r="R109" s="811"/>
      <c r="S109" s="811"/>
      <c r="T109" s="811"/>
      <c r="U109" s="811"/>
      <c r="V109" s="811"/>
      <c r="W109" s="811"/>
      <c r="X109" s="811"/>
      <c r="Y109" s="811"/>
      <c r="Z109" s="811"/>
    </row>
    <row r="110" ht="11.25" customHeight="1">
      <c r="A110" s="100" t="s">
        <v>2977</v>
      </c>
      <c r="B110" s="81" t="s">
        <v>89</v>
      </c>
      <c r="C110" s="100" t="s">
        <v>6880</v>
      </c>
      <c r="D110" s="221">
        <v>40.0</v>
      </c>
      <c r="E110" s="221">
        <v>40.0</v>
      </c>
      <c r="F110" s="100" t="s">
        <v>2977</v>
      </c>
      <c r="G110" s="811"/>
      <c r="H110" s="811"/>
      <c r="I110" s="811"/>
      <c r="J110" s="811"/>
      <c r="K110" s="811"/>
      <c r="L110" s="811"/>
      <c r="M110" s="811"/>
      <c r="N110" s="811"/>
      <c r="O110" s="811"/>
      <c r="P110" s="811"/>
      <c r="Q110" s="811"/>
      <c r="R110" s="811"/>
      <c r="S110" s="811"/>
      <c r="T110" s="811"/>
      <c r="U110" s="811"/>
      <c r="V110" s="811"/>
      <c r="W110" s="811"/>
      <c r="X110" s="811"/>
      <c r="Y110" s="811"/>
      <c r="Z110" s="811"/>
    </row>
    <row r="111" ht="11.25" customHeight="1">
      <c r="A111" s="100" t="s">
        <v>2977</v>
      </c>
      <c r="B111" s="81" t="s">
        <v>89</v>
      </c>
      <c r="C111" s="100" t="s">
        <v>6881</v>
      </c>
      <c r="D111" s="164">
        <v>20.0</v>
      </c>
      <c r="E111" s="164">
        <v>20.0</v>
      </c>
      <c r="F111" s="100" t="s">
        <v>2977</v>
      </c>
      <c r="G111" s="811"/>
      <c r="H111" s="811"/>
      <c r="I111" s="811"/>
      <c r="J111" s="811"/>
      <c r="K111" s="811"/>
      <c r="L111" s="811"/>
      <c r="M111" s="811"/>
      <c r="N111" s="811"/>
      <c r="O111" s="811"/>
      <c r="P111" s="811"/>
      <c r="Q111" s="811"/>
      <c r="R111" s="811"/>
      <c r="S111" s="811"/>
      <c r="T111" s="811"/>
      <c r="U111" s="811"/>
      <c r="V111" s="811"/>
      <c r="W111" s="811"/>
      <c r="X111" s="811"/>
      <c r="Y111" s="811"/>
      <c r="Z111" s="811"/>
    </row>
    <row r="112" ht="11.25" customHeight="1">
      <c r="A112" s="100" t="s">
        <v>2977</v>
      </c>
      <c r="B112" s="81" t="s">
        <v>89</v>
      </c>
      <c r="C112" s="100" t="s">
        <v>6882</v>
      </c>
      <c r="D112" s="164">
        <v>20.0</v>
      </c>
      <c r="E112" s="164">
        <v>20.0</v>
      </c>
      <c r="F112" s="100" t="s">
        <v>2977</v>
      </c>
      <c r="G112" s="811"/>
      <c r="H112" s="811"/>
      <c r="I112" s="811"/>
      <c r="J112" s="811"/>
      <c r="K112" s="811"/>
      <c r="L112" s="811"/>
      <c r="M112" s="811"/>
      <c r="N112" s="811"/>
      <c r="O112" s="811"/>
      <c r="P112" s="811"/>
      <c r="Q112" s="811"/>
      <c r="R112" s="811"/>
      <c r="S112" s="811"/>
      <c r="T112" s="811"/>
      <c r="U112" s="811"/>
      <c r="V112" s="811"/>
      <c r="W112" s="811"/>
      <c r="X112" s="811"/>
      <c r="Y112" s="811"/>
      <c r="Z112" s="811"/>
    </row>
    <row r="113" ht="11.25" customHeight="1">
      <c r="A113" s="100" t="s">
        <v>2977</v>
      </c>
      <c r="B113" s="81" t="s">
        <v>89</v>
      </c>
      <c r="C113" s="100" t="s">
        <v>6883</v>
      </c>
      <c r="D113" s="164">
        <v>10.0</v>
      </c>
      <c r="E113" s="164">
        <v>10.0</v>
      </c>
      <c r="F113" s="100" t="s">
        <v>2977</v>
      </c>
      <c r="G113" s="811"/>
      <c r="H113" s="811"/>
      <c r="I113" s="811"/>
      <c r="J113" s="811"/>
      <c r="K113" s="811"/>
      <c r="L113" s="811"/>
      <c r="M113" s="811"/>
      <c r="N113" s="811"/>
      <c r="O113" s="811"/>
      <c r="P113" s="811"/>
      <c r="Q113" s="811"/>
      <c r="R113" s="811"/>
      <c r="S113" s="811"/>
      <c r="T113" s="811"/>
      <c r="U113" s="811"/>
      <c r="V113" s="811"/>
      <c r="W113" s="811"/>
      <c r="X113" s="811"/>
      <c r="Y113" s="811"/>
      <c r="Z113" s="811"/>
    </row>
    <row r="114" ht="11.25" customHeight="1">
      <c r="A114" s="100" t="s">
        <v>2977</v>
      </c>
      <c r="B114" s="81" t="s">
        <v>89</v>
      </c>
      <c r="C114" s="100" t="s">
        <v>6884</v>
      </c>
      <c r="D114" s="164">
        <v>10.0</v>
      </c>
      <c r="E114" s="164">
        <v>10.0</v>
      </c>
      <c r="F114" s="100" t="s">
        <v>2977</v>
      </c>
      <c r="G114" s="811"/>
      <c r="H114" s="811"/>
      <c r="I114" s="811"/>
      <c r="J114" s="811"/>
      <c r="K114" s="811"/>
      <c r="L114" s="811"/>
      <c r="M114" s="811"/>
      <c r="N114" s="811"/>
      <c r="O114" s="811"/>
      <c r="P114" s="811"/>
      <c r="Q114" s="811"/>
      <c r="R114" s="811"/>
      <c r="S114" s="811"/>
      <c r="T114" s="811"/>
      <c r="U114" s="811"/>
      <c r="V114" s="811"/>
      <c r="W114" s="811"/>
      <c r="X114" s="811"/>
      <c r="Y114" s="811"/>
      <c r="Z114" s="811"/>
    </row>
    <row r="115" ht="11.25" customHeight="1">
      <c r="A115" s="731" t="s">
        <v>6406</v>
      </c>
      <c r="B115" s="390" t="s">
        <v>89</v>
      </c>
      <c r="C115" s="731" t="s">
        <v>6885</v>
      </c>
      <c r="D115" s="773">
        <v>60.0</v>
      </c>
      <c r="E115" s="767">
        <v>60.0</v>
      </c>
      <c r="F115" s="731" t="s">
        <v>6406</v>
      </c>
      <c r="G115" s="811"/>
      <c r="H115" s="811"/>
      <c r="I115" s="811"/>
      <c r="J115" s="811"/>
      <c r="K115" s="811"/>
      <c r="L115" s="811"/>
      <c r="M115" s="811"/>
      <c r="N115" s="811"/>
      <c r="O115" s="811"/>
      <c r="P115" s="811"/>
      <c r="Q115" s="811"/>
      <c r="R115" s="811"/>
      <c r="S115" s="811"/>
      <c r="T115" s="811"/>
      <c r="U115" s="811"/>
      <c r="V115" s="811"/>
      <c r="W115" s="811"/>
      <c r="X115" s="811"/>
      <c r="Y115" s="811"/>
      <c r="Z115" s="811"/>
    </row>
    <row r="116" ht="11.25" customHeight="1">
      <c r="A116" s="100" t="s">
        <v>113</v>
      </c>
      <c r="B116" s="81" t="s">
        <v>89</v>
      </c>
      <c r="C116" s="100" t="s">
        <v>6886</v>
      </c>
      <c r="D116" s="164">
        <v>40.0</v>
      </c>
      <c r="E116" s="365">
        <v>40.0</v>
      </c>
      <c r="F116" s="100" t="s">
        <v>113</v>
      </c>
      <c r="G116" s="811"/>
      <c r="H116" s="811"/>
      <c r="I116" s="811"/>
      <c r="J116" s="811"/>
      <c r="K116" s="811"/>
      <c r="L116" s="811"/>
      <c r="M116" s="811"/>
      <c r="N116" s="811"/>
      <c r="O116" s="811"/>
      <c r="P116" s="811"/>
      <c r="Q116" s="811"/>
      <c r="R116" s="811"/>
      <c r="S116" s="811"/>
      <c r="T116" s="811"/>
      <c r="U116" s="811"/>
      <c r="V116" s="811"/>
      <c r="W116" s="811"/>
      <c r="X116" s="811"/>
      <c r="Y116" s="811"/>
      <c r="Z116" s="811"/>
    </row>
    <row r="117" ht="11.25" customHeight="1">
      <c r="A117" s="100" t="s">
        <v>113</v>
      </c>
      <c r="B117" s="81" t="s">
        <v>89</v>
      </c>
      <c r="C117" s="100" t="s">
        <v>6887</v>
      </c>
      <c r="D117" s="164">
        <v>40.0</v>
      </c>
      <c r="E117" s="365">
        <v>40.0</v>
      </c>
      <c r="F117" s="100" t="s">
        <v>113</v>
      </c>
      <c r="G117" s="811"/>
      <c r="H117" s="811"/>
      <c r="I117" s="811"/>
      <c r="J117" s="811"/>
      <c r="K117" s="811"/>
      <c r="L117" s="811"/>
      <c r="M117" s="811"/>
      <c r="N117" s="811"/>
      <c r="O117" s="811"/>
      <c r="P117" s="811"/>
      <c r="Q117" s="811"/>
      <c r="R117" s="811"/>
      <c r="S117" s="811"/>
      <c r="T117" s="811"/>
      <c r="U117" s="811"/>
      <c r="V117" s="811"/>
      <c r="W117" s="811"/>
      <c r="X117" s="811"/>
      <c r="Y117" s="811"/>
      <c r="Z117" s="811"/>
    </row>
    <row r="118" ht="11.25" customHeight="1">
      <c r="A118" s="100" t="s">
        <v>113</v>
      </c>
      <c r="B118" s="81" t="s">
        <v>89</v>
      </c>
      <c r="C118" s="100" t="s">
        <v>6888</v>
      </c>
      <c r="D118" s="164">
        <v>40.0</v>
      </c>
      <c r="E118" s="365">
        <v>40.0</v>
      </c>
      <c r="F118" s="100" t="s">
        <v>113</v>
      </c>
      <c r="G118" s="811"/>
      <c r="H118" s="811"/>
      <c r="I118" s="811"/>
      <c r="J118" s="811"/>
      <c r="K118" s="811"/>
      <c r="L118" s="811"/>
      <c r="M118" s="811"/>
      <c r="N118" s="811"/>
      <c r="O118" s="811"/>
      <c r="P118" s="811"/>
      <c r="Q118" s="811"/>
      <c r="R118" s="811"/>
      <c r="S118" s="811"/>
      <c r="T118" s="811"/>
      <c r="U118" s="811"/>
      <c r="V118" s="811"/>
      <c r="W118" s="811"/>
      <c r="X118" s="811"/>
      <c r="Y118" s="811"/>
      <c r="Z118" s="811"/>
    </row>
    <row r="119" ht="11.25" customHeight="1">
      <c r="A119" s="100" t="s">
        <v>113</v>
      </c>
      <c r="B119" s="81" t="s">
        <v>89</v>
      </c>
      <c r="C119" s="100" t="s">
        <v>6889</v>
      </c>
      <c r="D119" s="164">
        <v>40.0</v>
      </c>
      <c r="E119" s="365">
        <v>40.0</v>
      </c>
      <c r="F119" s="100" t="s">
        <v>113</v>
      </c>
      <c r="G119" s="811"/>
      <c r="H119" s="811"/>
      <c r="I119" s="811"/>
      <c r="J119" s="811"/>
      <c r="K119" s="811"/>
      <c r="L119" s="811"/>
      <c r="M119" s="811"/>
      <c r="N119" s="811"/>
      <c r="O119" s="811"/>
      <c r="P119" s="811"/>
      <c r="Q119" s="811"/>
      <c r="R119" s="811"/>
      <c r="S119" s="811"/>
      <c r="T119" s="811"/>
      <c r="U119" s="811"/>
      <c r="V119" s="811"/>
      <c r="W119" s="811"/>
      <c r="X119" s="811"/>
      <c r="Y119" s="811"/>
      <c r="Z119" s="811"/>
    </row>
    <row r="120" ht="11.25" customHeight="1">
      <c r="A120" s="100" t="s">
        <v>113</v>
      </c>
      <c r="B120" s="81" t="s">
        <v>89</v>
      </c>
      <c r="C120" s="100" t="s">
        <v>6890</v>
      </c>
      <c r="D120" s="164">
        <v>40.0</v>
      </c>
      <c r="E120" s="365">
        <v>40.0</v>
      </c>
      <c r="F120" s="100" t="s">
        <v>113</v>
      </c>
      <c r="G120" s="811"/>
      <c r="H120" s="811"/>
      <c r="I120" s="811"/>
      <c r="J120" s="811"/>
      <c r="K120" s="811"/>
      <c r="L120" s="811"/>
      <c r="M120" s="811"/>
      <c r="N120" s="811"/>
      <c r="O120" s="811"/>
      <c r="P120" s="811"/>
      <c r="Q120" s="811"/>
      <c r="R120" s="811"/>
      <c r="S120" s="811"/>
      <c r="T120" s="811"/>
      <c r="U120" s="811"/>
      <c r="V120" s="811"/>
      <c r="W120" s="811"/>
      <c r="X120" s="811"/>
      <c r="Y120" s="811"/>
      <c r="Z120" s="811"/>
    </row>
    <row r="121" ht="11.25" customHeight="1">
      <c r="A121" s="100" t="s">
        <v>113</v>
      </c>
      <c r="B121" s="81" t="s">
        <v>89</v>
      </c>
      <c r="C121" s="100" t="s">
        <v>6804</v>
      </c>
      <c r="D121" s="164">
        <v>60.0</v>
      </c>
      <c r="E121" s="365">
        <v>60.0</v>
      </c>
      <c r="F121" s="100" t="s">
        <v>113</v>
      </c>
      <c r="G121" s="811"/>
      <c r="H121" s="811"/>
      <c r="I121" s="811"/>
      <c r="J121" s="811"/>
      <c r="K121" s="811"/>
      <c r="L121" s="811"/>
      <c r="M121" s="811"/>
      <c r="N121" s="811"/>
      <c r="O121" s="811"/>
      <c r="P121" s="811"/>
      <c r="Q121" s="811"/>
      <c r="R121" s="811"/>
      <c r="S121" s="811"/>
      <c r="T121" s="811"/>
      <c r="U121" s="811"/>
      <c r="V121" s="811"/>
      <c r="W121" s="811"/>
      <c r="X121" s="811"/>
      <c r="Y121" s="811"/>
      <c r="Z121" s="811"/>
    </row>
    <row r="122" ht="11.25" customHeight="1">
      <c r="A122" s="100" t="s">
        <v>113</v>
      </c>
      <c r="B122" s="81" t="s">
        <v>89</v>
      </c>
      <c r="C122" s="100" t="s">
        <v>6802</v>
      </c>
      <c r="D122" s="164">
        <v>60.0</v>
      </c>
      <c r="E122" s="365">
        <v>60.0</v>
      </c>
      <c r="F122" s="100" t="s">
        <v>113</v>
      </c>
      <c r="G122" s="811"/>
      <c r="H122" s="811"/>
      <c r="I122" s="811"/>
      <c r="J122" s="811"/>
      <c r="K122" s="811"/>
      <c r="L122" s="811"/>
      <c r="M122" s="811"/>
      <c r="N122" s="811"/>
      <c r="O122" s="811"/>
      <c r="P122" s="811"/>
      <c r="Q122" s="811"/>
      <c r="R122" s="811"/>
      <c r="S122" s="811"/>
      <c r="T122" s="811"/>
      <c r="U122" s="811"/>
      <c r="V122" s="811"/>
      <c r="W122" s="811"/>
      <c r="X122" s="811"/>
      <c r="Y122" s="811"/>
      <c r="Z122" s="811"/>
    </row>
    <row r="123" ht="11.25" customHeight="1">
      <c r="A123" s="100" t="s">
        <v>113</v>
      </c>
      <c r="B123" s="81" t="s">
        <v>89</v>
      </c>
      <c r="C123" s="100" t="s">
        <v>6891</v>
      </c>
      <c r="D123" s="164">
        <v>80.0</v>
      </c>
      <c r="E123" s="365">
        <v>80.0</v>
      </c>
      <c r="F123" s="100" t="s">
        <v>113</v>
      </c>
      <c r="G123" s="811"/>
      <c r="H123" s="811"/>
      <c r="I123" s="811"/>
      <c r="J123" s="811"/>
      <c r="K123" s="811"/>
      <c r="L123" s="811"/>
      <c r="M123" s="811"/>
      <c r="N123" s="811"/>
      <c r="O123" s="811"/>
      <c r="P123" s="811"/>
      <c r="Q123" s="811"/>
      <c r="R123" s="811"/>
      <c r="S123" s="811"/>
      <c r="T123" s="811"/>
      <c r="U123" s="811"/>
      <c r="V123" s="811"/>
      <c r="W123" s="811"/>
      <c r="X123" s="811"/>
      <c r="Y123" s="811"/>
      <c r="Z123" s="811"/>
    </row>
    <row r="124" ht="11.25" customHeight="1">
      <c r="A124" s="100" t="s">
        <v>113</v>
      </c>
      <c r="B124" s="81" t="s">
        <v>89</v>
      </c>
      <c r="C124" s="100" t="s">
        <v>6892</v>
      </c>
      <c r="D124" s="164">
        <v>100.0</v>
      </c>
      <c r="E124" s="365">
        <v>100.0</v>
      </c>
      <c r="F124" s="100" t="s">
        <v>113</v>
      </c>
      <c r="G124" s="811"/>
      <c r="H124" s="811"/>
      <c r="I124" s="811"/>
      <c r="J124" s="811"/>
      <c r="K124" s="811"/>
      <c r="L124" s="811"/>
      <c r="M124" s="811"/>
      <c r="N124" s="811"/>
      <c r="O124" s="811"/>
      <c r="P124" s="811"/>
      <c r="Q124" s="811"/>
      <c r="R124" s="811"/>
      <c r="S124" s="811"/>
      <c r="T124" s="811"/>
      <c r="U124" s="811"/>
      <c r="V124" s="811"/>
      <c r="W124" s="811"/>
      <c r="X124" s="811"/>
      <c r="Y124" s="811"/>
      <c r="Z124" s="811"/>
    </row>
    <row r="125" ht="11.25" customHeight="1">
      <c r="A125" s="100" t="s">
        <v>113</v>
      </c>
      <c r="B125" s="81" t="s">
        <v>89</v>
      </c>
      <c r="C125" s="100" t="s">
        <v>6893</v>
      </c>
      <c r="D125" s="164">
        <v>50.0</v>
      </c>
      <c r="E125" s="365">
        <v>50.0</v>
      </c>
      <c r="F125" s="100" t="s">
        <v>113</v>
      </c>
      <c r="G125" s="811"/>
      <c r="H125" s="811"/>
      <c r="I125" s="811"/>
      <c r="J125" s="811"/>
      <c r="K125" s="811"/>
      <c r="L125" s="811"/>
      <c r="M125" s="811"/>
      <c r="N125" s="811"/>
      <c r="O125" s="811"/>
      <c r="P125" s="811"/>
      <c r="Q125" s="811"/>
      <c r="R125" s="811"/>
      <c r="S125" s="811"/>
      <c r="T125" s="811"/>
      <c r="U125" s="811"/>
      <c r="V125" s="811"/>
      <c r="W125" s="811"/>
      <c r="X125" s="811"/>
      <c r="Y125" s="811"/>
      <c r="Z125" s="811"/>
    </row>
    <row r="126" ht="11.25" customHeight="1">
      <c r="A126" s="100" t="s">
        <v>113</v>
      </c>
      <c r="B126" s="81" t="s">
        <v>89</v>
      </c>
      <c r="C126" s="100" t="s">
        <v>6882</v>
      </c>
      <c r="D126" s="164">
        <v>20.0</v>
      </c>
      <c r="E126" s="365">
        <v>20.0</v>
      </c>
      <c r="F126" s="100" t="s">
        <v>113</v>
      </c>
      <c r="G126" s="811"/>
      <c r="H126" s="811"/>
      <c r="I126" s="811"/>
      <c r="J126" s="811"/>
      <c r="K126" s="811"/>
      <c r="L126" s="811"/>
      <c r="M126" s="811"/>
      <c r="N126" s="811"/>
      <c r="O126" s="811"/>
      <c r="P126" s="811"/>
      <c r="Q126" s="811"/>
      <c r="R126" s="811"/>
      <c r="S126" s="811"/>
      <c r="T126" s="811"/>
      <c r="U126" s="811"/>
      <c r="V126" s="811"/>
      <c r="W126" s="811"/>
      <c r="X126" s="811"/>
      <c r="Y126" s="811"/>
      <c r="Z126" s="811"/>
    </row>
    <row r="127" ht="11.25" customHeight="1">
      <c r="A127" s="100" t="s">
        <v>113</v>
      </c>
      <c r="B127" s="81" t="s">
        <v>89</v>
      </c>
      <c r="C127" s="100" t="s">
        <v>6894</v>
      </c>
      <c r="D127" s="164">
        <v>20.0</v>
      </c>
      <c r="E127" s="365">
        <v>20.0</v>
      </c>
      <c r="F127" s="100" t="s">
        <v>113</v>
      </c>
      <c r="G127" s="811"/>
      <c r="H127" s="811"/>
      <c r="I127" s="811"/>
      <c r="J127" s="811"/>
      <c r="K127" s="811"/>
      <c r="L127" s="811"/>
      <c r="M127" s="811"/>
      <c r="N127" s="811"/>
      <c r="O127" s="811"/>
      <c r="P127" s="811"/>
      <c r="Q127" s="811"/>
      <c r="R127" s="811"/>
      <c r="S127" s="811"/>
      <c r="T127" s="811"/>
      <c r="U127" s="811"/>
      <c r="V127" s="811"/>
      <c r="W127" s="811"/>
      <c r="X127" s="811"/>
      <c r="Y127" s="811"/>
      <c r="Z127" s="811"/>
    </row>
    <row r="128" ht="11.25" customHeight="1">
      <c r="A128" s="100" t="s">
        <v>113</v>
      </c>
      <c r="B128" s="81" t="s">
        <v>89</v>
      </c>
      <c r="C128" s="100" t="s">
        <v>6895</v>
      </c>
      <c r="D128" s="164">
        <v>20.0</v>
      </c>
      <c r="E128" s="365">
        <v>20.0</v>
      </c>
      <c r="F128" s="100" t="s">
        <v>113</v>
      </c>
      <c r="G128" s="811"/>
      <c r="H128" s="811"/>
      <c r="I128" s="811"/>
      <c r="J128" s="811"/>
      <c r="K128" s="811"/>
      <c r="L128" s="811"/>
      <c r="M128" s="811"/>
      <c r="N128" s="811"/>
      <c r="O128" s="811"/>
      <c r="P128" s="811"/>
      <c r="Q128" s="811"/>
      <c r="R128" s="811"/>
      <c r="S128" s="811"/>
      <c r="T128" s="811"/>
      <c r="U128" s="811"/>
      <c r="V128" s="811"/>
      <c r="W128" s="811"/>
      <c r="X128" s="811"/>
      <c r="Y128" s="811"/>
      <c r="Z128" s="811"/>
    </row>
    <row r="129" ht="11.25" customHeight="1">
      <c r="A129" s="100" t="s">
        <v>113</v>
      </c>
      <c r="B129" s="81" t="s">
        <v>89</v>
      </c>
      <c r="C129" s="100" t="s">
        <v>6896</v>
      </c>
      <c r="D129" s="164">
        <v>20.0</v>
      </c>
      <c r="E129" s="365">
        <v>20.0</v>
      </c>
      <c r="F129" s="100" t="s">
        <v>113</v>
      </c>
      <c r="G129" s="811"/>
      <c r="H129" s="811"/>
      <c r="I129" s="811"/>
      <c r="J129" s="811"/>
      <c r="K129" s="811"/>
      <c r="L129" s="811"/>
      <c r="M129" s="811"/>
      <c r="N129" s="811"/>
      <c r="O129" s="811"/>
      <c r="P129" s="811"/>
      <c r="Q129" s="811"/>
      <c r="R129" s="811"/>
      <c r="S129" s="811"/>
      <c r="T129" s="811"/>
      <c r="U129" s="811"/>
      <c r="V129" s="811"/>
      <c r="W129" s="811"/>
      <c r="X129" s="811"/>
      <c r="Y129" s="811"/>
      <c r="Z129" s="811"/>
    </row>
    <row r="130" ht="11.25" customHeight="1">
      <c r="A130" s="100" t="s">
        <v>113</v>
      </c>
      <c r="B130" s="81" t="s">
        <v>89</v>
      </c>
      <c r="C130" s="100" t="s">
        <v>6897</v>
      </c>
      <c r="D130" s="164">
        <v>20.0</v>
      </c>
      <c r="E130" s="365">
        <v>20.0</v>
      </c>
      <c r="F130" s="100" t="s">
        <v>113</v>
      </c>
      <c r="G130" s="811"/>
      <c r="H130" s="811"/>
      <c r="I130" s="811"/>
      <c r="J130" s="811"/>
      <c r="K130" s="811"/>
      <c r="L130" s="811"/>
      <c r="M130" s="811"/>
      <c r="N130" s="811"/>
      <c r="O130" s="811"/>
      <c r="P130" s="811"/>
      <c r="Q130" s="811"/>
      <c r="R130" s="811"/>
      <c r="S130" s="811"/>
      <c r="T130" s="811"/>
      <c r="U130" s="811"/>
      <c r="V130" s="811"/>
      <c r="W130" s="811"/>
      <c r="X130" s="811"/>
      <c r="Y130" s="811"/>
      <c r="Z130" s="811"/>
    </row>
    <row r="131" ht="11.25" customHeight="1">
      <c r="A131" s="100" t="s">
        <v>113</v>
      </c>
      <c r="B131" s="81" t="s">
        <v>89</v>
      </c>
      <c r="C131" s="100" t="s">
        <v>6897</v>
      </c>
      <c r="D131" s="164">
        <v>20.0</v>
      </c>
      <c r="E131" s="365">
        <v>20.0</v>
      </c>
      <c r="F131" s="100" t="s">
        <v>113</v>
      </c>
      <c r="G131" s="811"/>
      <c r="H131" s="811"/>
      <c r="I131" s="811"/>
      <c r="J131" s="811"/>
      <c r="K131" s="811"/>
      <c r="L131" s="811"/>
      <c r="M131" s="811"/>
      <c r="N131" s="811"/>
      <c r="O131" s="811"/>
      <c r="P131" s="811"/>
      <c r="Q131" s="811"/>
      <c r="R131" s="811"/>
      <c r="S131" s="811"/>
      <c r="T131" s="811"/>
      <c r="U131" s="811"/>
      <c r="V131" s="811"/>
      <c r="W131" s="811"/>
      <c r="X131" s="811"/>
      <c r="Y131" s="811"/>
      <c r="Z131" s="811"/>
    </row>
    <row r="132" ht="11.25" customHeight="1">
      <c r="A132" s="100" t="s">
        <v>113</v>
      </c>
      <c r="B132" s="81" t="s">
        <v>89</v>
      </c>
      <c r="C132" s="100" t="s">
        <v>6898</v>
      </c>
      <c r="D132" s="164">
        <v>40.0</v>
      </c>
      <c r="E132" s="365">
        <v>40.0</v>
      </c>
      <c r="F132" s="100" t="s">
        <v>113</v>
      </c>
      <c r="G132" s="811"/>
      <c r="H132" s="811"/>
      <c r="I132" s="811"/>
      <c r="J132" s="811"/>
      <c r="K132" s="811"/>
      <c r="L132" s="811"/>
      <c r="M132" s="811"/>
      <c r="N132" s="811"/>
      <c r="O132" s="811"/>
      <c r="P132" s="811"/>
      <c r="Q132" s="811"/>
      <c r="R132" s="811"/>
      <c r="S132" s="811"/>
      <c r="T132" s="811"/>
      <c r="U132" s="811"/>
      <c r="V132" s="811"/>
      <c r="W132" s="811"/>
      <c r="X132" s="811"/>
      <c r="Y132" s="811"/>
      <c r="Z132" s="811"/>
    </row>
    <row r="133" ht="11.25" customHeight="1">
      <c r="A133" s="100" t="s">
        <v>113</v>
      </c>
      <c r="B133" s="81" t="s">
        <v>89</v>
      </c>
      <c r="C133" s="100" t="s">
        <v>6899</v>
      </c>
      <c r="D133" s="164">
        <v>30.0</v>
      </c>
      <c r="E133" s="365">
        <v>30.0</v>
      </c>
      <c r="F133" s="100" t="s">
        <v>113</v>
      </c>
      <c r="G133" s="811"/>
      <c r="H133" s="811"/>
      <c r="I133" s="811"/>
      <c r="J133" s="811"/>
      <c r="K133" s="811"/>
      <c r="L133" s="811"/>
      <c r="M133" s="811"/>
      <c r="N133" s="811"/>
      <c r="O133" s="811"/>
      <c r="P133" s="811"/>
      <c r="Q133" s="811"/>
      <c r="R133" s="811"/>
      <c r="S133" s="811"/>
      <c r="T133" s="811"/>
      <c r="U133" s="811"/>
      <c r="V133" s="811"/>
      <c r="W133" s="811"/>
      <c r="X133" s="811"/>
      <c r="Y133" s="811"/>
      <c r="Z133" s="811"/>
    </row>
    <row r="134" ht="11.25" customHeight="1">
      <c r="A134" s="228" t="s">
        <v>113</v>
      </c>
      <c r="B134" s="214" t="s">
        <v>89</v>
      </c>
      <c r="C134" s="228" t="s">
        <v>6899</v>
      </c>
      <c r="D134" s="369">
        <v>30.0</v>
      </c>
      <c r="E134" s="370">
        <v>30.0</v>
      </c>
      <c r="F134" s="228" t="s">
        <v>113</v>
      </c>
      <c r="G134" s="811"/>
      <c r="H134" s="811"/>
      <c r="I134" s="811"/>
      <c r="J134" s="811"/>
      <c r="K134" s="811"/>
      <c r="L134" s="811"/>
      <c r="M134" s="811"/>
      <c r="N134" s="811"/>
      <c r="O134" s="811"/>
      <c r="P134" s="811"/>
      <c r="Q134" s="811"/>
      <c r="R134" s="811"/>
      <c r="S134" s="811"/>
      <c r="T134" s="811"/>
      <c r="U134" s="811"/>
      <c r="V134" s="811"/>
      <c r="W134" s="811"/>
      <c r="X134" s="811"/>
      <c r="Y134" s="811"/>
      <c r="Z134" s="811"/>
    </row>
    <row r="135" ht="11.25" customHeight="1">
      <c r="A135" s="100" t="s">
        <v>113</v>
      </c>
      <c r="B135" s="81" t="s">
        <v>89</v>
      </c>
      <c r="C135" s="100" t="s">
        <v>6900</v>
      </c>
      <c r="D135" s="164">
        <v>30.0</v>
      </c>
      <c r="E135" s="365">
        <v>30.0</v>
      </c>
      <c r="F135" s="100" t="s">
        <v>113</v>
      </c>
      <c r="G135" s="811"/>
      <c r="H135" s="811"/>
      <c r="I135" s="811"/>
      <c r="J135" s="811"/>
      <c r="K135" s="811"/>
      <c r="L135" s="811"/>
      <c r="M135" s="811"/>
      <c r="N135" s="811"/>
      <c r="O135" s="811"/>
      <c r="P135" s="811"/>
      <c r="Q135" s="811"/>
      <c r="R135" s="811"/>
      <c r="S135" s="811"/>
      <c r="T135" s="811"/>
      <c r="U135" s="811"/>
      <c r="V135" s="811"/>
      <c r="W135" s="811"/>
      <c r="X135" s="811"/>
      <c r="Y135" s="811"/>
      <c r="Z135" s="811"/>
    </row>
    <row r="136" ht="11.25" customHeight="1">
      <c r="A136" s="100" t="s">
        <v>114</v>
      </c>
      <c r="B136" s="81" t="s">
        <v>89</v>
      </c>
      <c r="C136" s="100" t="s">
        <v>6901</v>
      </c>
      <c r="D136" s="164">
        <v>20.0</v>
      </c>
      <c r="E136" s="365">
        <v>20.0</v>
      </c>
      <c r="F136" s="100" t="s">
        <v>114</v>
      </c>
      <c r="G136" s="811"/>
      <c r="H136" s="811"/>
      <c r="I136" s="811"/>
      <c r="J136" s="811"/>
      <c r="K136" s="811"/>
      <c r="L136" s="811"/>
      <c r="M136" s="811"/>
      <c r="N136" s="811"/>
      <c r="O136" s="811"/>
      <c r="P136" s="811"/>
      <c r="Q136" s="811"/>
      <c r="R136" s="811"/>
      <c r="S136" s="811"/>
      <c r="T136" s="811"/>
      <c r="U136" s="811"/>
      <c r="V136" s="811"/>
      <c r="W136" s="811"/>
      <c r="X136" s="811"/>
      <c r="Y136" s="811"/>
      <c r="Z136" s="811"/>
    </row>
    <row r="137" ht="11.25" customHeight="1">
      <c r="A137" s="100" t="s">
        <v>114</v>
      </c>
      <c r="B137" s="81" t="s">
        <v>89</v>
      </c>
      <c r="C137" s="100" t="s">
        <v>6902</v>
      </c>
      <c r="D137" s="164">
        <v>10.0</v>
      </c>
      <c r="E137" s="365">
        <v>10.0</v>
      </c>
      <c r="F137" s="100" t="s">
        <v>114</v>
      </c>
      <c r="G137" s="811"/>
      <c r="H137" s="811"/>
      <c r="I137" s="811"/>
      <c r="J137" s="811"/>
      <c r="K137" s="811"/>
      <c r="L137" s="811"/>
      <c r="M137" s="811"/>
      <c r="N137" s="811"/>
      <c r="O137" s="811"/>
      <c r="P137" s="811"/>
      <c r="Q137" s="811"/>
      <c r="R137" s="811"/>
      <c r="S137" s="811"/>
      <c r="T137" s="811"/>
      <c r="U137" s="811"/>
      <c r="V137" s="811"/>
      <c r="W137" s="811"/>
      <c r="X137" s="811"/>
      <c r="Y137" s="811"/>
      <c r="Z137" s="811"/>
    </row>
    <row r="138" ht="11.25" customHeight="1">
      <c r="A138" s="100" t="s">
        <v>114</v>
      </c>
      <c r="B138" s="81" t="s">
        <v>89</v>
      </c>
      <c r="C138" s="100" t="s">
        <v>6850</v>
      </c>
      <c r="D138" s="164">
        <v>10.0</v>
      </c>
      <c r="E138" s="365">
        <v>10.0</v>
      </c>
      <c r="F138" s="100" t="s">
        <v>114</v>
      </c>
      <c r="G138" s="811"/>
      <c r="H138" s="811"/>
      <c r="I138" s="811"/>
      <c r="J138" s="811"/>
      <c r="K138" s="811"/>
      <c r="L138" s="811"/>
      <c r="M138" s="811"/>
      <c r="N138" s="811"/>
      <c r="O138" s="811"/>
      <c r="P138" s="811"/>
      <c r="Q138" s="811"/>
      <c r="R138" s="811"/>
      <c r="S138" s="811"/>
      <c r="T138" s="811"/>
      <c r="U138" s="811"/>
      <c r="V138" s="811"/>
      <c r="W138" s="811"/>
      <c r="X138" s="811"/>
      <c r="Y138" s="811"/>
      <c r="Z138" s="811"/>
    </row>
    <row r="139" ht="11.25" customHeight="1">
      <c r="A139" s="354" t="s">
        <v>115</v>
      </c>
      <c r="B139" s="172" t="s">
        <v>89</v>
      </c>
      <c r="C139" s="354" t="s">
        <v>6903</v>
      </c>
      <c r="D139" s="317">
        <v>20.0</v>
      </c>
      <c r="E139" s="317" t="s">
        <v>6904</v>
      </c>
      <c r="F139" s="354" t="s">
        <v>115</v>
      </c>
      <c r="G139" s="811"/>
      <c r="H139" s="811"/>
      <c r="I139" s="811"/>
      <c r="J139" s="811"/>
      <c r="K139" s="811"/>
      <c r="L139" s="811"/>
      <c r="M139" s="811"/>
      <c r="N139" s="811"/>
      <c r="O139" s="811"/>
      <c r="P139" s="811"/>
      <c r="Q139" s="811"/>
      <c r="R139" s="811"/>
      <c r="S139" s="811"/>
      <c r="T139" s="811"/>
      <c r="U139" s="811"/>
      <c r="V139" s="811"/>
      <c r="W139" s="811"/>
      <c r="X139" s="811"/>
      <c r="Y139" s="811"/>
      <c r="Z139" s="811"/>
    </row>
    <row r="140" ht="11.25" customHeight="1">
      <c r="A140" s="354" t="s">
        <v>115</v>
      </c>
      <c r="B140" s="172" t="s">
        <v>89</v>
      </c>
      <c r="C140" s="354" t="s">
        <v>6905</v>
      </c>
      <c r="D140" s="445">
        <v>20.0</v>
      </c>
      <c r="E140" s="509">
        <v>20.0</v>
      </c>
      <c r="F140" s="354" t="s">
        <v>115</v>
      </c>
      <c r="G140" s="811"/>
      <c r="H140" s="811"/>
      <c r="I140" s="811"/>
      <c r="J140" s="811"/>
      <c r="K140" s="811"/>
      <c r="L140" s="811"/>
      <c r="M140" s="811"/>
      <c r="N140" s="811"/>
      <c r="O140" s="811"/>
      <c r="P140" s="811"/>
      <c r="Q140" s="811"/>
      <c r="R140" s="811"/>
      <c r="S140" s="811"/>
      <c r="T140" s="811"/>
      <c r="U140" s="811"/>
      <c r="V140" s="811"/>
      <c r="W140" s="811"/>
      <c r="X140" s="811"/>
      <c r="Y140" s="811"/>
      <c r="Z140" s="811"/>
    </row>
    <row r="141" ht="11.25" customHeight="1">
      <c r="A141" s="100" t="s">
        <v>5407</v>
      </c>
      <c r="B141" s="81" t="s">
        <v>89</v>
      </c>
      <c r="C141" s="100" t="s">
        <v>6906</v>
      </c>
      <c r="D141" s="164">
        <v>30.0</v>
      </c>
      <c r="E141" s="365">
        <v>30.0</v>
      </c>
      <c r="F141" s="100" t="s">
        <v>5407</v>
      </c>
      <c r="G141" s="811"/>
      <c r="H141" s="811"/>
      <c r="I141" s="811"/>
      <c r="J141" s="811"/>
      <c r="K141" s="811"/>
      <c r="L141" s="811"/>
      <c r="M141" s="811"/>
      <c r="N141" s="811"/>
      <c r="O141" s="811"/>
      <c r="P141" s="811"/>
      <c r="Q141" s="811"/>
      <c r="R141" s="811"/>
      <c r="S141" s="811"/>
      <c r="T141" s="811"/>
      <c r="U141" s="811"/>
      <c r="V141" s="811"/>
      <c r="W141" s="811"/>
      <c r="X141" s="811"/>
      <c r="Y141" s="811"/>
      <c r="Z141" s="811"/>
    </row>
    <row r="142" ht="11.25" customHeight="1">
      <c r="A142" s="100" t="s">
        <v>5407</v>
      </c>
      <c r="B142" s="81" t="s">
        <v>89</v>
      </c>
      <c r="C142" s="100" t="s">
        <v>6907</v>
      </c>
      <c r="D142" s="164">
        <v>20.0</v>
      </c>
      <c r="E142" s="365">
        <v>20.0</v>
      </c>
      <c r="F142" s="100" t="s">
        <v>5407</v>
      </c>
      <c r="G142" s="811"/>
      <c r="H142" s="811"/>
      <c r="I142" s="811"/>
      <c r="J142" s="811"/>
      <c r="K142" s="811"/>
      <c r="L142" s="811"/>
      <c r="M142" s="811"/>
      <c r="N142" s="811"/>
      <c r="O142" s="811"/>
      <c r="P142" s="811"/>
      <c r="Q142" s="811"/>
      <c r="R142" s="811"/>
      <c r="S142" s="811"/>
      <c r="T142" s="811"/>
      <c r="U142" s="811"/>
      <c r="V142" s="811"/>
      <c r="W142" s="811"/>
      <c r="X142" s="811"/>
      <c r="Y142" s="811"/>
      <c r="Z142" s="811"/>
    </row>
    <row r="143" ht="11.25" customHeight="1">
      <c r="A143" s="354"/>
      <c r="B143" s="172"/>
      <c r="C143" s="354"/>
      <c r="D143" s="445"/>
      <c r="E143" s="509"/>
      <c r="F143" s="354"/>
      <c r="G143" s="811"/>
      <c r="H143" s="811"/>
      <c r="I143" s="811"/>
      <c r="J143" s="811"/>
      <c r="K143" s="811"/>
      <c r="L143" s="811"/>
      <c r="M143" s="811"/>
      <c r="N143" s="811"/>
      <c r="O143" s="811"/>
      <c r="P143" s="811"/>
      <c r="Q143" s="811"/>
      <c r="R143" s="811"/>
      <c r="S143" s="811"/>
      <c r="T143" s="811"/>
      <c r="U143" s="811"/>
      <c r="V143" s="811"/>
      <c r="W143" s="811"/>
      <c r="X143" s="811"/>
      <c r="Y143" s="811"/>
      <c r="Z143" s="811"/>
    </row>
    <row r="144" ht="11.25" customHeight="1">
      <c r="A144" s="354"/>
      <c r="B144" s="172"/>
      <c r="C144" s="354"/>
      <c r="D144" s="445"/>
      <c r="E144" s="509"/>
      <c r="F144" s="354"/>
      <c r="G144" s="811"/>
      <c r="H144" s="811"/>
      <c r="I144" s="811"/>
      <c r="J144" s="811"/>
      <c r="K144" s="811"/>
      <c r="L144" s="811"/>
      <c r="M144" s="811"/>
      <c r="N144" s="811"/>
      <c r="O144" s="811"/>
      <c r="P144" s="811"/>
      <c r="Q144" s="811"/>
      <c r="R144" s="811"/>
      <c r="S144" s="811"/>
      <c r="T144" s="811"/>
      <c r="U144" s="811"/>
      <c r="V144" s="811"/>
      <c r="W144" s="811"/>
      <c r="X144" s="811"/>
      <c r="Y144" s="811"/>
      <c r="Z144" s="811"/>
    </row>
    <row r="145" ht="11.25" customHeight="1">
      <c r="A145" s="354"/>
      <c r="B145" s="172"/>
      <c r="C145" s="354"/>
      <c r="D145" s="445"/>
      <c r="E145" s="509"/>
      <c r="F145" s="354"/>
      <c r="G145" s="811"/>
      <c r="H145" s="811"/>
      <c r="I145" s="811"/>
      <c r="J145" s="811"/>
      <c r="K145" s="811"/>
      <c r="L145" s="811"/>
      <c r="M145" s="811"/>
      <c r="N145" s="811"/>
      <c r="O145" s="811"/>
      <c r="P145" s="811"/>
      <c r="Q145" s="811"/>
      <c r="R145" s="811"/>
      <c r="S145" s="811"/>
      <c r="T145" s="811"/>
      <c r="U145" s="811"/>
      <c r="V145" s="811"/>
      <c r="W145" s="811"/>
      <c r="X145" s="811"/>
      <c r="Y145" s="811"/>
      <c r="Z145" s="811"/>
    </row>
    <row r="146" ht="11.25" customHeight="1">
      <c r="A146" s="354"/>
      <c r="B146" s="172"/>
      <c r="C146" s="354"/>
      <c r="D146" s="445"/>
      <c r="E146" s="445"/>
      <c r="F146" s="354"/>
      <c r="G146" s="811"/>
      <c r="H146" s="811"/>
      <c r="I146" s="811"/>
      <c r="J146" s="811"/>
      <c r="K146" s="811"/>
      <c r="L146" s="811"/>
      <c r="M146" s="811"/>
      <c r="N146" s="811"/>
      <c r="O146" s="811"/>
      <c r="P146" s="811"/>
      <c r="Q146" s="811"/>
      <c r="R146" s="811"/>
      <c r="S146" s="811"/>
      <c r="T146" s="811"/>
      <c r="U146" s="811"/>
      <c r="V146" s="811"/>
      <c r="W146" s="811"/>
      <c r="X146" s="811"/>
      <c r="Y146" s="811"/>
      <c r="Z146" s="811"/>
    </row>
    <row r="147" ht="11.25" customHeight="1">
      <c r="A147" s="702"/>
      <c r="B147" s="703"/>
      <c r="C147" s="702"/>
      <c r="D147" s="830"/>
      <c r="E147" s="721"/>
      <c r="F147" s="659"/>
      <c r="G147" s="811"/>
      <c r="H147" s="811"/>
      <c r="I147" s="811"/>
      <c r="J147" s="811"/>
      <c r="K147" s="811"/>
      <c r="L147" s="811"/>
      <c r="M147" s="811"/>
      <c r="N147" s="811"/>
      <c r="O147" s="811"/>
      <c r="P147" s="811"/>
      <c r="Q147" s="811"/>
      <c r="R147" s="811"/>
      <c r="S147" s="811"/>
      <c r="T147" s="811"/>
      <c r="U147" s="811"/>
      <c r="V147" s="811"/>
      <c r="W147" s="811"/>
      <c r="X147" s="811"/>
      <c r="Y147" s="811"/>
      <c r="Z147" s="811"/>
    </row>
    <row r="148" ht="11.25" customHeight="1">
      <c r="A148" s="814"/>
      <c r="B148" s="815"/>
      <c r="C148" s="815"/>
      <c r="D148" s="816"/>
      <c r="E148" s="816">
        <f>SUM(E8:E147)</f>
        <v>4430</v>
      </c>
      <c r="F148" s="811"/>
      <c r="G148" s="811"/>
      <c r="H148" s="811"/>
      <c r="I148" s="811"/>
      <c r="J148" s="811"/>
      <c r="K148" s="811"/>
      <c r="L148" s="811"/>
      <c r="M148" s="811"/>
      <c r="N148" s="811"/>
      <c r="O148" s="811"/>
      <c r="P148" s="811"/>
      <c r="Q148" s="811"/>
      <c r="R148" s="811"/>
      <c r="S148" s="811"/>
      <c r="T148" s="811"/>
      <c r="U148" s="811"/>
      <c r="V148" s="811"/>
      <c r="W148" s="811"/>
      <c r="X148" s="811"/>
      <c r="Y148" s="811"/>
      <c r="Z148" s="811"/>
    </row>
    <row r="149" ht="11.25" customHeight="1">
      <c r="A149" s="184"/>
      <c r="B149" s="184"/>
      <c r="C149" s="815"/>
      <c r="D149" s="815"/>
      <c r="E149" s="815"/>
      <c r="F149" s="817"/>
      <c r="G149" s="817"/>
      <c r="H149" s="811"/>
      <c r="I149" s="811"/>
      <c r="J149" s="811"/>
      <c r="K149" s="811"/>
      <c r="L149" s="811"/>
      <c r="M149" s="811"/>
      <c r="N149" s="811"/>
      <c r="O149" s="811"/>
      <c r="P149" s="811"/>
      <c r="Q149" s="811"/>
      <c r="R149" s="811"/>
      <c r="S149" s="811"/>
      <c r="T149" s="811"/>
      <c r="U149" s="811"/>
      <c r="V149" s="811"/>
      <c r="W149" s="811"/>
      <c r="X149" s="811"/>
      <c r="Y149" s="811"/>
      <c r="Z149" s="811"/>
    </row>
    <row r="150" ht="11.25" customHeight="1">
      <c r="A150" s="818" t="s">
        <v>742</v>
      </c>
      <c r="B150" s="154"/>
      <c r="C150" s="154"/>
      <c r="D150" s="154"/>
      <c r="E150" s="154"/>
      <c r="F150" s="154"/>
      <c r="G150" s="154"/>
      <c r="H150" s="184"/>
      <c r="I150" s="184"/>
      <c r="J150" s="184"/>
      <c r="K150" s="184"/>
      <c r="L150" s="184"/>
      <c r="M150" s="184"/>
      <c r="N150" s="184"/>
      <c r="O150" s="184"/>
      <c r="P150" s="184"/>
      <c r="Q150" s="184"/>
      <c r="R150" s="184"/>
      <c r="S150" s="184"/>
      <c r="T150" s="184"/>
      <c r="U150" s="184"/>
      <c r="V150" s="184"/>
      <c r="W150" s="184"/>
      <c r="X150" s="184"/>
      <c r="Y150" s="811"/>
      <c r="Z150" s="811"/>
    </row>
    <row r="151" ht="15.75" customHeight="1">
      <c r="A151" s="155"/>
      <c r="B151" s="155"/>
      <c r="C151" s="156"/>
      <c r="D151" s="156"/>
      <c r="E151" s="1"/>
      <c r="F151" s="1"/>
      <c r="G151" s="1"/>
    </row>
    <row r="152" ht="15.75" customHeight="1">
      <c r="A152" s="155"/>
      <c r="B152" s="155"/>
      <c r="C152" s="156"/>
      <c r="D152" s="156"/>
      <c r="E152" s="156"/>
      <c r="F152" s="1"/>
      <c r="G152" s="1"/>
    </row>
    <row r="153" ht="15.75" customHeight="1">
      <c r="A153" s="155"/>
      <c r="B153" s="155"/>
      <c r="C153" s="156"/>
      <c r="D153" s="156"/>
      <c r="E153" s="1"/>
      <c r="F153" s="1"/>
      <c r="G153" s="1"/>
    </row>
    <row r="154" ht="15.75" customHeight="1">
      <c r="A154" s="155"/>
      <c r="B154" s="155"/>
      <c r="C154" s="156"/>
      <c r="D154" s="156"/>
      <c r="E154" s="156"/>
      <c r="F154" s="1"/>
      <c r="G154" s="1"/>
    </row>
    <row r="155" ht="15.75" customHeight="1">
      <c r="A155" s="155"/>
      <c r="B155" s="155"/>
      <c r="C155" s="156"/>
      <c r="D155" s="156"/>
      <c r="E155" s="156"/>
      <c r="F155" s="1"/>
      <c r="G155" s="1"/>
    </row>
    <row r="156" ht="15.75" customHeight="1">
      <c r="A156" s="155"/>
      <c r="B156" s="155"/>
      <c r="C156" s="156"/>
      <c r="D156" s="156"/>
      <c r="E156" s="156"/>
      <c r="F156" s="1"/>
      <c r="G156" s="1"/>
    </row>
    <row r="157" ht="15.75" customHeight="1">
      <c r="A157" s="155"/>
      <c r="B157" s="155"/>
      <c r="C157" s="156"/>
      <c r="D157" s="156"/>
      <c r="E157" s="156"/>
      <c r="F157" s="1"/>
      <c r="G157" s="1"/>
    </row>
    <row r="158" ht="15.75" customHeight="1">
      <c r="A158" s="155"/>
      <c r="B158" s="155"/>
      <c r="C158" s="156"/>
      <c r="D158" s="156"/>
      <c r="E158" s="156"/>
      <c r="F158" s="1"/>
      <c r="G158" s="1"/>
    </row>
    <row r="159" ht="15.75" customHeight="1">
      <c r="A159" s="155"/>
      <c r="B159" s="155"/>
      <c r="C159" s="156"/>
      <c r="D159" s="156"/>
      <c r="E159" s="156"/>
      <c r="F159" s="1"/>
      <c r="G159" s="1"/>
    </row>
    <row r="160" ht="15.75" customHeight="1">
      <c r="A160" s="155"/>
      <c r="B160" s="155"/>
      <c r="C160" s="156"/>
      <c r="D160" s="156"/>
      <c r="E160" s="156"/>
      <c r="F160" s="1"/>
      <c r="G160" s="1"/>
    </row>
    <row r="161" ht="15.75" customHeight="1">
      <c r="A161" s="155"/>
      <c r="B161" s="155"/>
      <c r="C161" s="156"/>
      <c r="D161" s="156"/>
      <c r="E161" s="156"/>
      <c r="F161" s="1"/>
      <c r="G161" s="1"/>
    </row>
    <row r="162" ht="15.75" customHeight="1">
      <c r="A162" s="155"/>
      <c r="B162" s="155"/>
      <c r="C162" s="156"/>
      <c r="D162" s="156"/>
      <c r="E162" s="156"/>
      <c r="F162" s="1"/>
      <c r="G162" s="1"/>
    </row>
    <row r="163" ht="15.75" customHeight="1">
      <c r="A163" s="155"/>
      <c r="B163" s="155"/>
      <c r="C163" s="156"/>
      <c r="D163" s="156"/>
      <c r="E163" s="156"/>
      <c r="F163" s="1"/>
      <c r="G163" s="1"/>
    </row>
    <row r="164" ht="15.75" customHeight="1">
      <c r="A164" s="155"/>
      <c r="B164" s="155"/>
      <c r="C164" s="156"/>
      <c r="D164" s="156"/>
      <c r="E164" s="156"/>
      <c r="F164" s="1"/>
      <c r="G164" s="1"/>
    </row>
    <row r="165" ht="15.75" customHeight="1">
      <c r="A165" s="155"/>
      <c r="B165" s="155"/>
      <c r="C165" s="156"/>
      <c r="D165" s="156"/>
      <c r="E165" s="156"/>
      <c r="F165" s="1"/>
      <c r="G165" s="1"/>
    </row>
    <row r="166" ht="15.75" customHeight="1">
      <c r="A166" s="155"/>
      <c r="B166" s="155"/>
      <c r="C166" s="156"/>
      <c r="D166" s="156"/>
      <c r="E166" s="156"/>
      <c r="F166" s="1"/>
      <c r="G166" s="1"/>
    </row>
    <row r="167" ht="15.75" customHeight="1">
      <c r="A167" s="155"/>
      <c r="B167" s="155"/>
      <c r="C167" s="156"/>
      <c r="D167" s="156"/>
      <c r="E167" s="156"/>
      <c r="F167" s="1"/>
      <c r="G167" s="1"/>
    </row>
    <row r="168" ht="15.75" customHeight="1">
      <c r="A168" s="155"/>
      <c r="B168" s="155"/>
      <c r="C168" s="156"/>
      <c r="D168" s="156"/>
      <c r="E168" s="156"/>
      <c r="F168" s="1"/>
      <c r="G168" s="1"/>
    </row>
    <row r="169" ht="15.75" customHeight="1">
      <c r="A169" s="155"/>
      <c r="B169" s="155"/>
      <c r="C169" s="156"/>
      <c r="D169" s="156"/>
      <c r="E169" s="156"/>
      <c r="F169" s="1"/>
      <c r="G169" s="1"/>
    </row>
    <row r="170" ht="15.75" customHeight="1">
      <c r="A170" s="155"/>
      <c r="B170" s="155"/>
      <c r="C170" s="156"/>
      <c r="D170" s="156"/>
      <c r="E170" s="156"/>
      <c r="F170" s="1"/>
      <c r="G170" s="1"/>
    </row>
    <row r="171" ht="15.75" customHeight="1">
      <c r="A171" s="155"/>
      <c r="B171" s="155"/>
      <c r="C171" s="156"/>
      <c r="D171" s="156"/>
      <c r="E171" s="156"/>
      <c r="F171" s="1"/>
      <c r="G171" s="1"/>
    </row>
    <row r="172" ht="15.75" customHeight="1">
      <c r="A172" s="155"/>
      <c r="B172" s="155"/>
      <c r="C172" s="156"/>
      <c r="D172" s="156"/>
      <c r="E172" s="156"/>
      <c r="F172" s="1"/>
      <c r="G172" s="1"/>
    </row>
    <row r="173" ht="15.75" customHeight="1">
      <c r="A173" s="155"/>
      <c r="B173" s="155"/>
      <c r="C173" s="156"/>
      <c r="D173" s="156"/>
      <c r="E173" s="156"/>
      <c r="F173" s="1"/>
      <c r="G173" s="1"/>
    </row>
    <row r="174" ht="15.75" customHeight="1">
      <c r="A174" s="155"/>
      <c r="B174" s="155"/>
      <c r="C174" s="156"/>
      <c r="D174" s="156"/>
      <c r="E174" s="156"/>
      <c r="F174" s="1"/>
      <c r="G174" s="1"/>
    </row>
    <row r="175" ht="15.75" customHeight="1">
      <c r="A175" s="155"/>
      <c r="B175" s="155"/>
      <c r="C175" s="156"/>
      <c r="D175" s="156"/>
      <c r="E175" s="156"/>
      <c r="F175" s="1"/>
      <c r="G175" s="1"/>
    </row>
    <row r="176" ht="15.75" customHeight="1">
      <c r="A176" s="155"/>
      <c r="B176" s="155"/>
      <c r="C176" s="156"/>
      <c r="D176" s="156"/>
      <c r="E176" s="156"/>
      <c r="F176" s="1"/>
      <c r="G176" s="1"/>
    </row>
    <row r="177" ht="15.75" customHeight="1">
      <c r="A177" s="155"/>
      <c r="B177" s="155"/>
      <c r="C177" s="156"/>
      <c r="D177" s="156"/>
      <c r="E177" s="156"/>
      <c r="F177" s="1"/>
      <c r="G177" s="1"/>
    </row>
    <row r="178" ht="15.75" customHeight="1">
      <c r="A178" s="155"/>
      <c r="B178" s="155"/>
      <c r="C178" s="156"/>
      <c r="D178" s="156"/>
      <c r="E178" s="156"/>
      <c r="F178" s="1"/>
      <c r="G178" s="1"/>
    </row>
    <row r="179" ht="15.75" customHeight="1">
      <c r="A179" s="155"/>
      <c r="B179" s="155"/>
      <c r="C179" s="156"/>
      <c r="D179" s="156"/>
      <c r="E179" s="156"/>
      <c r="F179" s="1"/>
      <c r="G179" s="1"/>
    </row>
    <row r="180" ht="15.75" customHeight="1">
      <c r="A180" s="155"/>
      <c r="B180" s="155"/>
      <c r="C180" s="156"/>
      <c r="D180" s="156"/>
      <c r="E180" s="156"/>
      <c r="F180" s="1"/>
      <c r="G180" s="1"/>
    </row>
    <row r="181" ht="15.75" customHeight="1">
      <c r="A181" s="155"/>
      <c r="B181" s="155"/>
      <c r="C181" s="156"/>
      <c r="D181" s="156"/>
      <c r="E181" s="156"/>
      <c r="F181" s="1"/>
      <c r="G181" s="1"/>
    </row>
    <row r="182" ht="15.75" customHeight="1">
      <c r="A182" s="155"/>
      <c r="B182" s="155"/>
      <c r="C182" s="156"/>
      <c r="D182" s="156"/>
      <c r="E182" s="156"/>
      <c r="F182" s="1"/>
      <c r="G182" s="1"/>
    </row>
    <row r="183" ht="15.75" customHeight="1">
      <c r="A183" s="155"/>
      <c r="B183" s="155"/>
      <c r="C183" s="156"/>
      <c r="D183" s="156"/>
      <c r="E183" s="156"/>
      <c r="F183" s="1"/>
      <c r="G183" s="1"/>
    </row>
    <row r="184" ht="15.75" customHeight="1">
      <c r="A184" s="155"/>
      <c r="B184" s="155"/>
      <c r="C184" s="156"/>
      <c r="D184" s="156"/>
      <c r="E184" s="156"/>
      <c r="F184" s="1"/>
      <c r="G184" s="1"/>
    </row>
    <row r="185" ht="15.75" customHeight="1">
      <c r="A185" s="155"/>
      <c r="B185" s="155"/>
      <c r="C185" s="156"/>
      <c r="D185" s="156"/>
      <c r="E185" s="156"/>
      <c r="F185" s="1"/>
      <c r="G185" s="1"/>
    </row>
    <row r="186" ht="15.75" customHeight="1">
      <c r="A186" s="155"/>
      <c r="B186" s="155"/>
      <c r="C186" s="156"/>
      <c r="D186" s="156"/>
      <c r="E186" s="156"/>
      <c r="F186" s="1"/>
      <c r="G186" s="1"/>
    </row>
    <row r="187" ht="15.75" customHeight="1">
      <c r="A187" s="155"/>
      <c r="B187" s="155"/>
      <c r="C187" s="156"/>
      <c r="D187" s="156"/>
      <c r="E187" s="156"/>
      <c r="F187" s="1"/>
      <c r="G187" s="1"/>
    </row>
    <row r="188" ht="15.75" customHeight="1">
      <c r="A188" s="155"/>
      <c r="B188" s="155"/>
      <c r="C188" s="156"/>
      <c r="D188" s="156"/>
      <c r="E188" s="156"/>
      <c r="F188" s="1"/>
      <c r="G188" s="1"/>
    </row>
    <row r="189" ht="15.75" customHeight="1">
      <c r="A189" s="155"/>
      <c r="B189" s="155"/>
      <c r="C189" s="156"/>
      <c r="D189" s="156"/>
      <c r="E189" s="156"/>
      <c r="F189" s="1"/>
      <c r="G189" s="1"/>
    </row>
    <row r="190" ht="15.75" customHeight="1">
      <c r="A190" s="155"/>
      <c r="B190" s="155"/>
      <c r="C190" s="156"/>
      <c r="D190" s="156"/>
      <c r="E190" s="156"/>
      <c r="F190" s="1"/>
      <c r="G190" s="1"/>
    </row>
    <row r="191" ht="15.75" customHeight="1">
      <c r="A191" s="155"/>
      <c r="B191" s="155"/>
      <c r="C191" s="156"/>
      <c r="D191" s="156"/>
      <c r="E191" s="156"/>
      <c r="F191" s="1"/>
      <c r="G191" s="1"/>
    </row>
    <row r="192" ht="15.75" customHeight="1">
      <c r="A192" s="155"/>
      <c r="B192" s="155"/>
      <c r="C192" s="156"/>
      <c r="D192" s="156"/>
      <c r="E192" s="156"/>
      <c r="F192" s="1"/>
      <c r="G192" s="1"/>
    </row>
    <row r="193" ht="15.75" customHeight="1">
      <c r="A193" s="155"/>
      <c r="B193" s="155"/>
      <c r="C193" s="156"/>
      <c r="D193" s="156"/>
      <c r="E193" s="156"/>
      <c r="F193" s="1"/>
      <c r="G193" s="1"/>
    </row>
    <row r="194" ht="15.75" customHeight="1">
      <c r="A194" s="155"/>
      <c r="B194" s="155"/>
      <c r="C194" s="156"/>
      <c r="D194" s="156"/>
      <c r="E194" s="156"/>
      <c r="F194" s="1"/>
      <c r="G194" s="1"/>
    </row>
    <row r="195" ht="15.75" customHeight="1">
      <c r="A195" s="155"/>
      <c r="B195" s="155"/>
      <c r="C195" s="156"/>
      <c r="D195" s="156"/>
      <c r="E195" s="156"/>
      <c r="F195" s="1"/>
      <c r="G195" s="1"/>
    </row>
    <row r="196" ht="15.75" customHeight="1">
      <c r="A196" s="155"/>
      <c r="B196" s="155"/>
      <c r="C196" s="156"/>
      <c r="D196" s="156"/>
      <c r="E196" s="156"/>
      <c r="F196" s="1"/>
      <c r="G196" s="1"/>
    </row>
    <row r="197" ht="15.75" customHeight="1">
      <c r="A197" s="155"/>
      <c r="B197" s="155"/>
      <c r="C197" s="156"/>
      <c r="D197" s="156"/>
      <c r="E197" s="156"/>
      <c r="F197" s="1"/>
      <c r="G197" s="1"/>
    </row>
    <row r="198" ht="15.75" customHeight="1">
      <c r="A198" s="155"/>
      <c r="B198" s="155"/>
      <c r="C198" s="156"/>
      <c r="D198" s="156"/>
      <c r="E198" s="156"/>
      <c r="F198" s="1"/>
      <c r="G198" s="1"/>
    </row>
    <row r="199" ht="15.75" customHeight="1">
      <c r="A199" s="155"/>
      <c r="B199" s="155"/>
      <c r="C199" s="156"/>
      <c r="D199" s="156"/>
      <c r="E199" s="156"/>
      <c r="F199" s="1"/>
      <c r="G199" s="1"/>
    </row>
    <row r="200" ht="15.75" customHeight="1">
      <c r="A200" s="155"/>
      <c r="B200" s="155"/>
      <c r="C200" s="156"/>
      <c r="D200" s="156"/>
      <c r="E200" s="156"/>
      <c r="F200" s="1"/>
      <c r="G200" s="1"/>
    </row>
    <row r="201" ht="15.75" customHeight="1">
      <c r="A201" s="155"/>
      <c r="B201" s="155"/>
      <c r="C201" s="156"/>
      <c r="D201" s="156"/>
      <c r="E201" s="156"/>
      <c r="F201" s="1"/>
      <c r="G201" s="1"/>
    </row>
    <row r="202" ht="15.75" customHeight="1">
      <c r="A202" s="155"/>
      <c r="B202" s="155"/>
      <c r="C202" s="156"/>
      <c r="D202" s="156"/>
      <c r="E202" s="156"/>
      <c r="F202" s="1"/>
      <c r="G202" s="1"/>
    </row>
    <row r="203" ht="15.75" customHeight="1">
      <c r="A203" s="155"/>
      <c r="B203" s="155"/>
      <c r="C203" s="156"/>
      <c r="D203" s="156"/>
      <c r="E203" s="156"/>
      <c r="F203" s="1"/>
      <c r="G203" s="1"/>
    </row>
    <row r="204" ht="15.75" customHeight="1">
      <c r="A204" s="155"/>
      <c r="B204" s="155"/>
      <c r="C204" s="156"/>
      <c r="D204" s="156"/>
      <c r="E204" s="156"/>
      <c r="F204" s="1"/>
      <c r="G204" s="1"/>
    </row>
    <row r="205" ht="15.75" customHeight="1">
      <c r="A205" s="155"/>
      <c r="B205" s="155"/>
      <c r="C205" s="156"/>
      <c r="D205" s="156"/>
      <c r="E205" s="156"/>
      <c r="F205" s="1"/>
      <c r="G205" s="1"/>
    </row>
    <row r="206" ht="15.75" customHeight="1">
      <c r="A206" s="155"/>
      <c r="B206" s="155"/>
      <c r="C206" s="156"/>
      <c r="D206" s="156"/>
      <c r="E206" s="156"/>
      <c r="F206" s="1"/>
      <c r="G206" s="1"/>
    </row>
    <row r="207" ht="15.75" customHeight="1">
      <c r="A207" s="155"/>
      <c r="B207" s="155"/>
      <c r="C207" s="156"/>
      <c r="D207" s="156"/>
      <c r="E207" s="156"/>
      <c r="F207" s="1"/>
      <c r="G207" s="1"/>
    </row>
    <row r="208" ht="15.75" customHeight="1">
      <c r="A208" s="155"/>
      <c r="B208" s="155"/>
      <c r="C208" s="156"/>
      <c r="D208" s="156"/>
      <c r="E208" s="156"/>
      <c r="F208" s="1"/>
      <c r="G208" s="1"/>
    </row>
    <row r="209" ht="15.75" customHeight="1">
      <c r="A209" s="155"/>
      <c r="B209" s="155"/>
      <c r="C209" s="156"/>
      <c r="D209" s="156"/>
      <c r="E209" s="156"/>
      <c r="F209" s="1"/>
      <c r="G209" s="1"/>
    </row>
    <row r="210" ht="15.75" customHeight="1">
      <c r="A210" s="155"/>
      <c r="B210" s="155"/>
      <c r="C210" s="156"/>
      <c r="D210" s="156"/>
      <c r="E210" s="156"/>
      <c r="F210" s="1"/>
      <c r="G210" s="1"/>
    </row>
    <row r="211" ht="15.75" customHeight="1">
      <c r="A211" s="155"/>
      <c r="B211" s="155"/>
      <c r="C211" s="156"/>
      <c r="D211" s="156"/>
      <c r="E211" s="156"/>
      <c r="F211" s="1"/>
      <c r="G211" s="1"/>
    </row>
    <row r="212" ht="15.75" customHeight="1">
      <c r="A212" s="155"/>
      <c r="B212" s="155"/>
      <c r="C212" s="156"/>
      <c r="D212" s="156"/>
      <c r="E212" s="156"/>
      <c r="F212" s="1"/>
      <c r="G212" s="1"/>
    </row>
    <row r="213" ht="15.75" customHeight="1">
      <c r="A213" s="155"/>
      <c r="B213" s="155"/>
      <c r="C213" s="156"/>
      <c r="D213" s="156"/>
      <c r="E213" s="156"/>
      <c r="F213" s="1"/>
      <c r="G213" s="1"/>
    </row>
    <row r="214" ht="15.75" customHeight="1">
      <c r="A214" s="155"/>
      <c r="B214" s="155"/>
      <c r="C214" s="156"/>
      <c r="D214" s="156"/>
      <c r="E214" s="156"/>
      <c r="F214" s="1"/>
      <c r="G214" s="1"/>
    </row>
    <row r="215" ht="15.75" customHeight="1">
      <c r="A215" s="155"/>
      <c r="B215" s="155"/>
      <c r="C215" s="156"/>
      <c r="D215" s="156"/>
      <c r="E215" s="156"/>
      <c r="F215" s="1"/>
      <c r="G215" s="1"/>
    </row>
    <row r="216" ht="15.75" customHeight="1">
      <c r="A216" s="155"/>
      <c r="B216" s="155"/>
      <c r="C216" s="156"/>
      <c r="D216" s="156"/>
      <c r="E216" s="156"/>
      <c r="F216" s="1"/>
      <c r="G216" s="1"/>
    </row>
    <row r="217" ht="15.75" customHeight="1">
      <c r="A217" s="155"/>
      <c r="B217" s="155"/>
      <c r="C217" s="156"/>
      <c r="D217" s="156"/>
      <c r="E217" s="156"/>
      <c r="F217" s="1"/>
      <c r="G217" s="1"/>
    </row>
    <row r="218" ht="15.75" customHeight="1">
      <c r="A218" s="155"/>
      <c r="B218" s="155"/>
      <c r="C218" s="156"/>
      <c r="D218" s="156"/>
      <c r="E218" s="156"/>
      <c r="F218" s="1"/>
      <c r="G218" s="1"/>
    </row>
    <row r="219" ht="15.75" customHeight="1">
      <c r="A219" s="155"/>
      <c r="B219" s="155"/>
      <c r="C219" s="156"/>
      <c r="D219" s="156"/>
      <c r="E219" s="156"/>
      <c r="F219" s="1"/>
      <c r="G219" s="1"/>
    </row>
    <row r="220" ht="15.75" customHeight="1">
      <c r="A220" s="155"/>
      <c r="B220" s="155"/>
      <c r="C220" s="156"/>
      <c r="D220" s="156"/>
      <c r="E220" s="156"/>
      <c r="F220" s="1"/>
      <c r="G220" s="1"/>
    </row>
    <row r="221" ht="15.75" customHeight="1">
      <c r="A221" s="155"/>
      <c r="B221" s="155"/>
      <c r="C221" s="156"/>
      <c r="D221" s="156"/>
      <c r="E221" s="156"/>
      <c r="F221" s="1"/>
      <c r="G221" s="1"/>
    </row>
    <row r="222" ht="15.75" customHeight="1">
      <c r="A222" s="155"/>
      <c r="B222" s="155"/>
      <c r="C222" s="156"/>
      <c r="D222" s="156"/>
      <c r="E222" s="156"/>
      <c r="F222" s="1"/>
      <c r="G222" s="1"/>
    </row>
    <row r="223" ht="15.75" customHeight="1">
      <c r="A223" s="155"/>
      <c r="B223" s="155"/>
      <c r="C223" s="156"/>
      <c r="D223" s="156"/>
      <c r="E223" s="156"/>
      <c r="F223" s="1"/>
      <c r="G223" s="1"/>
    </row>
    <row r="224" ht="15.75" customHeight="1">
      <c r="A224" s="155"/>
      <c r="B224" s="155"/>
      <c r="C224" s="156"/>
      <c r="D224" s="156"/>
      <c r="E224" s="156"/>
      <c r="F224" s="1"/>
      <c r="G224" s="1"/>
    </row>
    <row r="225" ht="15.75" customHeight="1">
      <c r="A225" s="155"/>
      <c r="B225" s="155"/>
      <c r="C225" s="156"/>
      <c r="D225" s="156"/>
      <c r="E225" s="156"/>
      <c r="F225" s="1"/>
      <c r="G225" s="1"/>
    </row>
    <row r="226" ht="15.75" customHeight="1">
      <c r="A226" s="155"/>
      <c r="B226" s="155"/>
      <c r="C226" s="156"/>
      <c r="D226" s="156"/>
      <c r="E226" s="156"/>
      <c r="F226" s="1"/>
      <c r="G226" s="1"/>
    </row>
    <row r="227" ht="15.75" customHeight="1">
      <c r="A227" s="155"/>
      <c r="B227" s="155"/>
      <c r="C227" s="156"/>
      <c r="D227" s="156"/>
      <c r="E227" s="156"/>
      <c r="F227" s="1"/>
      <c r="G227" s="1"/>
    </row>
    <row r="228" ht="15.75" customHeight="1">
      <c r="A228" s="155"/>
      <c r="B228" s="155"/>
      <c r="C228" s="156"/>
      <c r="D228" s="156"/>
      <c r="E228" s="156"/>
      <c r="F228" s="1"/>
      <c r="G228" s="1"/>
    </row>
    <row r="229" ht="15.75" customHeight="1">
      <c r="A229" s="155"/>
      <c r="B229" s="155"/>
      <c r="C229" s="156"/>
      <c r="D229" s="156"/>
      <c r="E229" s="156"/>
      <c r="F229" s="1"/>
      <c r="G229" s="1"/>
    </row>
    <row r="230" ht="15.75" customHeight="1">
      <c r="A230" s="155"/>
      <c r="B230" s="155"/>
      <c r="C230" s="156"/>
      <c r="D230" s="156"/>
      <c r="E230" s="156"/>
      <c r="F230" s="1"/>
      <c r="G230" s="1"/>
    </row>
    <row r="231" ht="15.75" customHeight="1">
      <c r="A231" s="155"/>
      <c r="B231" s="155"/>
      <c r="C231" s="156"/>
      <c r="D231" s="156"/>
      <c r="E231" s="156"/>
      <c r="F231" s="1"/>
      <c r="G231" s="1"/>
    </row>
    <row r="232" ht="15.75" customHeight="1">
      <c r="A232" s="155"/>
      <c r="B232" s="155"/>
      <c r="C232" s="156"/>
      <c r="D232" s="156"/>
      <c r="E232" s="156"/>
      <c r="F232" s="1"/>
      <c r="G232" s="1"/>
    </row>
    <row r="233" ht="15.75" customHeight="1">
      <c r="A233" s="155"/>
      <c r="B233" s="155"/>
      <c r="C233" s="156"/>
      <c r="D233" s="156"/>
      <c r="E233" s="156"/>
      <c r="F233" s="1"/>
      <c r="G233" s="1"/>
    </row>
    <row r="234" ht="15.75" customHeight="1">
      <c r="A234" s="155"/>
      <c r="B234" s="155"/>
      <c r="C234" s="156"/>
      <c r="D234" s="156"/>
      <c r="E234" s="156"/>
      <c r="F234" s="1"/>
      <c r="G234" s="1"/>
    </row>
    <row r="235" ht="15.75" customHeight="1">
      <c r="A235" s="155"/>
      <c r="B235" s="155"/>
      <c r="C235" s="156"/>
      <c r="D235" s="156"/>
      <c r="E235" s="156"/>
      <c r="F235" s="1"/>
      <c r="G235" s="1"/>
    </row>
    <row r="236" ht="15.75" customHeight="1">
      <c r="A236" s="155"/>
      <c r="B236" s="155"/>
      <c r="C236" s="156"/>
      <c r="D236" s="156"/>
      <c r="E236" s="156"/>
      <c r="F236" s="1"/>
      <c r="G236" s="1"/>
    </row>
    <row r="237" ht="15.75" customHeight="1">
      <c r="A237" s="155"/>
      <c r="B237" s="155"/>
      <c r="C237" s="156"/>
      <c r="D237" s="156"/>
      <c r="E237" s="156"/>
      <c r="F237" s="1"/>
      <c r="G237" s="1"/>
    </row>
    <row r="238" ht="15.75" customHeight="1">
      <c r="A238" s="155"/>
      <c r="B238" s="155"/>
      <c r="C238" s="156"/>
      <c r="D238" s="156"/>
      <c r="E238" s="156"/>
      <c r="F238" s="1"/>
      <c r="G238" s="1"/>
    </row>
    <row r="239" ht="15.75" customHeight="1">
      <c r="A239" s="155"/>
      <c r="B239" s="155"/>
      <c r="C239" s="156"/>
      <c r="D239" s="156"/>
      <c r="E239" s="156"/>
      <c r="F239" s="1"/>
      <c r="G239" s="1"/>
    </row>
    <row r="240" ht="15.75" customHeight="1">
      <c r="A240" s="155"/>
      <c r="B240" s="155"/>
      <c r="C240" s="156"/>
      <c r="D240" s="156"/>
      <c r="E240" s="156"/>
      <c r="F240" s="1"/>
      <c r="G240" s="1"/>
    </row>
    <row r="241" ht="15.75" customHeight="1">
      <c r="A241" s="155"/>
      <c r="B241" s="155"/>
      <c r="C241" s="156"/>
      <c r="D241" s="156"/>
      <c r="E241" s="156"/>
      <c r="F241" s="1"/>
      <c r="G241" s="1"/>
    </row>
    <row r="242" ht="15.75" customHeight="1">
      <c r="A242" s="155"/>
      <c r="B242" s="155"/>
      <c r="C242" s="156"/>
      <c r="D242" s="156"/>
      <c r="E242" s="156"/>
      <c r="F242" s="1"/>
      <c r="G242" s="1"/>
    </row>
    <row r="243" ht="15.75" customHeight="1">
      <c r="A243" s="155"/>
      <c r="B243" s="155"/>
      <c r="C243" s="156"/>
      <c r="D243" s="156"/>
      <c r="E243" s="156"/>
      <c r="F243" s="1"/>
      <c r="G243" s="1"/>
    </row>
    <row r="244" ht="15.75" customHeight="1">
      <c r="A244" s="155"/>
      <c r="B244" s="155"/>
      <c r="C244" s="156"/>
      <c r="D244" s="156"/>
      <c r="E244" s="156"/>
      <c r="F244" s="1"/>
      <c r="G244" s="1"/>
    </row>
    <row r="245" ht="15.75" customHeight="1">
      <c r="A245" s="155"/>
      <c r="B245" s="155"/>
      <c r="C245" s="156"/>
      <c r="D245" s="156"/>
      <c r="E245" s="156"/>
      <c r="F245" s="1"/>
      <c r="G245" s="1"/>
    </row>
    <row r="246" ht="15.75" customHeight="1">
      <c r="A246" s="155"/>
      <c r="B246" s="155"/>
      <c r="C246" s="156"/>
      <c r="D246" s="156"/>
      <c r="E246" s="156"/>
      <c r="F246" s="1"/>
      <c r="G246" s="1"/>
    </row>
    <row r="247" ht="15.75" customHeight="1">
      <c r="A247" s="155"/>
      <c r="B247" s="155"/>
      <c r="C247" s="156"/>
      <c r="D247" s="156"/>
      <c r="E247" s="156"/>
      <c r="F247" s="1"/>
      <c r="G247" s="1"/>
    </row>
    <row r="248" ht="15.75" customHeight="1">
      <c r="A248" s="155"/>
      <c r="B248" s="155"/>
      <c r="C248" s="156"/>
      <c r="D248" s="156"/>
      <c r="E248" s="156"/>
      <c r="F248" s="1"/>
      <c r="G248" s="1"/>
    </row>
    <row r="249" ht="15.75" customHeight="1">
      <c r="A249" s="155"/>
      <c r="B249" s="155"/>
      <c r="C249" s="156"/>
      <c r="D249" s="156"/>
      <c r="E249" s="156"/>
      <c r="F249" s="1"/>
      <c r="G249" s="1"/>
    </row>
    <row r="250" ht="15.75" customHeight="1">
      <c r="A250" s="155"/>
      <c r="B250" s="155"/>
      <c r="C250" s="156"/>
      <c r="D250" s="156"/>
      <c r="E250" s="156"/>
      <c r="F250" s="1"/>
      <c r="G250" s="1"/>
    </row>
    <row r="251" ht="15.75" customHeight="1">
      <c r="A251" s="155"/>
      <c r="B251" s="155"/>
      <c r="C251" s="156"/>
      <c r="D251" s="156"/>
      <c r="E251" s="156"/>
      <c r="F251" s="1"/>
      <c r="G251" s="1"/>
    </row>
    <row r="252" ht="15.75" customHeight="1">
      <c r="A252" s="155"/>
      <c r="B252" s="155"/>
      <c r="C252" s="156"/>
      <c r="D252" s="156"/>
      <c r="E252" s="156"/>
      <c r="F252" s="1"/>
      <c r="G252" s="1"/>
    </row>
    <row r="253" ht="15.75" customHeight="1">
      <c r="A253" s="155"/>
      <c r="B253" s="155"/>
      <c r="C253" s="156"/>
      <c r="D253" s="156"/>
      <c r="E253" s="156"/>
      <c r="F253" s="1"/>
      <c r="G253" s="1"/>
    </row>
    <row r="254" ht="15.75" customHeight="1">
      <c r="A254" s="155"/>
      <c r="B254" s="155"/>
      <c r="C254" s="156"/>
      <c r="D254" s="156"/>
      <c r="E254" s="156"/>
      <c r="F254" s="1"/>
      <c r="G254" s="1"/>
    </row>
    <row r="255" ht="15.75" customHeight="1">
      <c r="A255" s="155"/>
      <c r="B255" s="155"/>
      <c r="C255" s="156"/>
      <c r="D255" s="156"/>
      <c r="E255" s="156"/>
      <c r="F255" s="1"/>
      <c r="G255" s="1"/>
    </row>
    <row r="256" ht="15.75" customHeight="1">
      <c r="A256" s="155"/>
      <c r="B256" s="155"/>
      <c r="C256" s="156"/>
      <c r="D256" s="156"/>
      <c r="E256" s="156"/>
      <c r="F256" s="1"/>
      <c r="G256" s="1"/>
    </row>
    <row r="257" ht="15.75" customHeight="1">
      <c r="A257" s="155"/>
      <c r="B257" s="155"/>
      <c r="C257" s="156"/>
      <c r="D257" s="156"/>
      <c r="E257" s="156"/>
      <c r="F257" s="1"/>
      <c r="G257" s="1"/>
    </row>
    <row r="258" ht="15.75" customHeight="1">
      <c r="A258" s="155"/>
      <c r="B258" s="155"/>
      <c r="C258" s="156"/>
      <c r="D258" s="156"/>
      <c r="E258" s="156"/>
      <c r="F258" s="1"/>
      <c r="G258" s="1"/>
    </row>
    <row r="259" ht="15.75" customHeight="1">
      <c r="A259" s="155"/>
      <c r="B259" s="155"/>
      <c r="C259" s="156"/>
      <c r="D259" s="156"/>
      <c r="E259" s="156"/>
      <c r="F259" s="1"/>
      <c r="G259" s="1"/>
    </row>
    <row r="260" ht="15.75" customHeight="1">
      <c r="A260" s="155"/>
      <c r="B260" s="155"/>
      <c r="C260" s="156"/>
      <c r="D260" s="156"/>
      <c r="E260" s="156"/>
      <c r="F260" s="1"/>
      <c r="G260" s="1"/>
    </row>
    <row r="261" ht="15.75" customHeight="1">
      <c r="A261" s="155"/>
      <c r="B261" s="155"/>
      <c r="C261" s="156"/>
      <c r="D261" s="156"/>
      <c r="E261" s="156"/>
      <c r="F261" s="1"/>
      <c r="G261" s="1"/>
    </row>
    <row r="262" ht="15.75" customHeight="1">
      <c r="A262" s="155"/>
      <c r="B262" s="155"/>
      <c r="C262" s="156"/>
      <c r="D262" s="156"/>
      <c r="E262" s="156"/>
      <c r="F262" s="1"/>
      <c r="G262" s="1"/>
    </row>
    <row r="263" ht="15.75" customHeight="1">
      <c r="A263" s="155"/>
      <c r="B263" s="155"/>
      <c r="C263" s="156"/>
      <c r="D263" s="156"/>
      <c r="E263" s="156"/>
      <c r="F263" s="1"/>
      <c r="G263" s="1"/>
    </row>
    <row r="264" ht="15.75" customHeight="1">
      <c r="A264" s="155"/>
      <c r="B264" s="155"/>
      <c r="C264" s="156"/>
      <c r="D264" s="156"/>
      <c r="E264" s="156"/>
      <c r="F264" s="1"/>
      <c r="G264" s="1"/>
    </row>
    <row r="265" ht="15.75" customHeight="1">
      <c r="A265" s="155"/>
      <c r="B265" s="155"/>
      <c r="C265" s="156"/>
      <c r="D265" s="156"/>
      <c r="E265" s="156"/>
      <c r="F265" s="1"/>
      <c r="G265" s="1"/>
    </row>
    <row r="266" ht="15.75" customHeight="1">
      <c r="A266" s="155"/>
      <c r="B266" s="155"/>
      <c r="C266" s="156"/>
      <c r="D266" s="156"/>
      <c r="E266" s="156"/>
      <c r="F266" s="1"/>
      <c r="G266" s="1"/>
    </row>
    <row r="267" ht="15.75" customHeight="1">
      <c r="A267" s="155"/>
      <c r="B267" s="155"/>
      <c r="C267" s="156"/>
      <c r="D267" s="156"/>
      <c r="E267" s="156"/>
      <c r="F267" s="1"/>
      <c r="G267" s="1"/>
    </row>
    <row r="268" ht="15.75" customHeight="1">
      <c r="A268" s="155"/>
      <c r="B268" s="155"/>
      <c r="C268" s="156"/>
      <c r="D268" s="156"/>
      <c r="E268" s="156"/>
      <c r="F268" s="1"/>
      <c r="G268" s="1"/>
    </row>
    <row r="269" ht="15.75" customHeight="1">
      <c r="A269" s="155"/>
      <c r="B269" s="155"/>
      <c r="C269" s="156"/>
      <c r="D269" s="156"/>
      <c r="E269" s="156"/>
      <c r="F269" s="1"/>
      <c r="G269" s="1"/>
    </row>
    <row r="270" ht="15.75" customHeight="1">
      <c r="A270" s="155"/>
      <c r="B270" s="155"/>
      <c r="C270" s="156"/>
      <c r="D270" s="156"/>
      <c r="E270" s="156"/>
      <c r="F270" s="1"/>
      <c r="G270" s="1"/>
    </row>
    <row r="271" ht="15.75" customHeight="1">
      <c r="A271" s="155"/>
      <c r="B271" s="155"/>
      <c r="C271" s="156"/>
      <c r="D271" s="156"/>
      <c r="E271" s="156"/>
      <c r="F271" s="1"/>
      <c r="G271" s="1"/>
    </row>
    <row r="272" ht="15.75" customHeight="1">
      <c r="A272" s="155"/>
      <c r="B272" s="155"/>
      <c r="C272" s="156"/>
      <c r="D272" s="156"/>
      <c r="E272" s="156"/>
      <c r="F272" s="1"/>
      <c r="G272" s="1"/>
    </row>
    <row r="273" ht="15.75" customHeight="1">
      <c r="A273" s="155"/>
      <c r="B273" s="155"/>
      <c r="C273" s="156"/>
      <c r="D273" s="156"/>
      <c r="E273" s="156"/>
      <c r="F273" s="1"/>
      <c r="G273" s="1"/>
    </row>
    <row r="274" ht="15.75" customHeight="1">
      <c r="A274" s="155"/>
      <c r="B274" s="155"/>
      <c r="C274" s="156"/>
      <c r="D274" s="156"/>
      <c r="E274" s="156"/>
      <c r="F274" s="1"/>
      <c r="G274" s="1"/>
    </row>
    <row r="275" ht="15.75" customHeight="1">
      <c r="A275" s="155"/>
      <c r="B275" s="155"/>
      <c r="C275" s="156"/>
      <c r="D275" s="156"/>
      <c r="E275" s="156"/>
      <c r="F275" s="1"/>
      <c r="G275" s="1"/>
    </row>
    <row r="276" ht="15.75" customHeight="1">
      <c r="A276" s="155"/>
      <c r="B276" s="155"/>
      <c r="C276" s="156"/>
      <c r="D276" s="156"/>
      <c r="E276" s="156"/>
      <c r="F276" s="1"/>
      <c r="G276" s="1"/>
    </row>
    <row r="277" ht="15.75" customHeight="1">
      <c r="A277" s="155"/>
      <c r="B277" s="155"/>
      <c r="C277" s="156"/>
      <c r="D277" s="156"/>
      <c r="E277" s="156"/>
      <c r="F277" s="1"/>
      <c r="G277" s="1"/>
    </row>
    <row r="278" ht="15.75" customHeight="1">
      <c r="A278" s="155"/>
      <c r="B278" s="155"/>
      <c r="C278" s="156"/>
      <c r="D278" s="156"/>
      <c r="E278" s="156"/>
      <c r="F278" s="1"/>
      <c r="G278" s="1"/>
    </row>
    <row r="279" ht="15.75" customHeight="1">
      <c r="A279" s="155"/>
      <c r="B279" s="155"/>
      <c r="C279" s="156"/>
      <c r="D279" s="156"/>
      <c r="E279" s="156"/>
      <c r="F279" s="1"/>
      <c r="G279" s="1"/>
    </row>
    <row r="280" ht="15.75" customHeight="1">
      <c r="A280" s="155"/>
      <c r="B280" s="155"/>
      <c r="C280" s="156"/>
      <c r="D280" s="156"/>
      <c r="E280" s="156"/>
      <c r="F280" s="1"/>
      <c r="G280" s="1"/>
    </row>
    <row r="281" ht="15.75" customHeight="1">
      <c r="A281" s="155"/>
      <c r="B281" s="155"/>
      <c r="C281" s="156"/>
      <c r="D281" s="156"/>
      <c r="E281" s="156"/>
      <c r="F281" s="1"/>
      <c r="G281" s="1"/>
    </row>
    <row r="282" ht="15.75" customHeight="1">
      <c r="A282" s="155"/>
      <c r="B282" s="155"/>
      <c r="C282" s="156"/>
      <c r="D282" s="156"/>
      <c r="E282" s="156"/>
      <c r="F282" s="1"/>
      <c r="G282" s="1"/>
    </row>
    <row r="283" ht="15.75" customHeight="1">
      <c r="A283" s="155"/>
      <c r="B283" s="155"/>
      <c r="C283" s="156"/>
      <c r="D283" s="156"/>
      <c r="E283" s="156"/>
      <c r="F283" s="1"/>
      <c r="G283" s="1"/>
    </row>
    <row r="284" ht="15.75" customHeight="1">
      <c r="A284" s="155"/>
      <c r="B284" s="155"/>
      <c r="C284" s="156"/>
      <c r="D284" s="156"/>
      <c r="E284" s="156"/>
      <c r="F284" s="1"/>
      <c r="G284" s="1"/>
    </row>
    <row r="285" ht="15.75" customHeight="1">
      <c r="A285" s="155"/>
      <c r="B285" s="155"/>
      <c r="C285" s="156"/>
      <c r="D285" s="156"/>
      <c r="E285" s="156"/>
      <c r="F285" s="1"/>
      <c r="G285" s="1"/>
    </row>
    <row r="286" ht="15.75" customHeight="1">
      <c r="A286" s="155"/>
      <c r="B286" s="155"/>
      <c r="C286" s="156"/>
      <c r="D286" s="156"/>
      <c r="E286" s="156"/>
      <c r="F286" s="1"/>
      <c r="G286" s="1"/>
    </row>
    <row r="287" ht="15.75" customHeight="1">
      <c r="A287" s="155"/>
      <c r="B287" s="155"/>
      <c r="C287" s="156"/>
      <c r="D287" s="156"/>
      <c r="E287" s="156"/>
      <c r="F287" s="1"/>
      <c r="G287" s="1"/>
    </row>
    <row r="288" ht="15.75" customHeight="1">
      <c r="A288" s="155"/>
      <c r="B288" s="155"/>
      <c r="C288" s="156"/>
      <c r="D288" s="156"/>
      <c r="E288" s="156"/>
      <c r="F288" s="1"/>
      <c r="G288" s="1"/>
    </row>
    <row r="289" ht="15.75" customHeight="1">
      <c r="A289" s="155"/>
      <c r="B289" s="155"/>
      <c r="C289" s="156"/>
      <c r="D289" s="156"/>
      <c r="E289" s="156"/>
      <c r="F289" s="1"/>
      <c r="G289" s="1"/>
    </row>
    <row r="290" ht="15.75" customHeight="1">
      <c r="A290" s="155"/>
      <c r="B290" s="155"/>
      <c r="C290" s="156"/>
      <c r="D290" s="156"/>
      <c r="E290" s="156"/>
      <c r="F290" s="1"/>
      <c r="G290" s="1"/>
    </row>
    <row r="291" ht="15.75" customHeight="1">
      <c r="A291" s="155"/>
      <c r="B291" s="155"/>
      <c r="C291" s="156"/>
      <c r="D291" s="156"/>
      <c r="E291" s="156"/>
      <c r="F291" s="1"/>
      <c r="G291" s="1"/>
    </row>
    <row r="292" ht="15.75" customHeight="1">
      <c r="A292" s="155"/>
      <c r="B292" s="155"/>
      <c r="C292" s="156"/>
      <c r="D292" s="156"/>
      <c r="E292" s="156"/>
      <c r="F292" s="1"/>
      <c r="G292" s="1"/>
    </row>
    <row r="293" ht="15.75" customHeight="1">
      <c r="A293" s="155"/>
      <c r="B293" s="155"/>
      <c r="C293" s="156"/>
      <c r="D293" s="156"/>
      <c r="E293" s="156"/>
      <c r="F293" s="1"/>
      <c r="G293" s="1"/>
    </row>
    <row r="294" ht="15.75" customHeight="1">
      <c r="A294" s="155"/>
      <c r="B294" s="155"/>
      <c r="C294" s="156"/>
      <c r="D294" s="156"/>
      <c r="E294" s="156"/>
      <c r="F294" s="1"/>
      <c r="G294" s="1"/>
    </row>
    <row r="295" ht="15.75" customHeight="1">
      <c r="A295" s="155"/>
      <c r="B295" s="155"/>
      <c r="C295" s="156"/>
      <c r="D295" s="156"/>
      <c r="E295" s="156"/>
      <c r="F295" s="1"/>
      <c r="G295" s="1"/>
    </row>
    <row r="296" ht="15.75" customHeight="1">
      <c r="A296" s="155"/>
      <c r="B296" s="155"/>
      <c r="C296" s="156"/>
      <c r="D296" s="156"/>
      <c r="E296" s="156"/>
      <c r="F296" s="1"/>
      <c r="G296" s="1"/>
    </row>
    <row r="297" ht="15.75" customHeight="1">
      <c r="A297" s="155"/>
      <c r="B297" s="155"/>
      <c r="C297" s="156"/>
      <c r="D297" s="156"/>
      <c r="E297" s="156"/>
      <c r="F297" s="1"/>
      <c r="G297" s="1"/>
    </row>
    <row r="298" ht="15.75" customHeight="1">
      <c r="A298" s="155"/>
      <c r="B298" s="155"/>
      <c r="C298" s="156"/>
      <c r="D298" s="156"/>
      <c r="E298" s="156"/>
      <c r="F298" s="1"/>
      <c r="G298" s="1"/>
    </row>
    <row r="299" ht="15.75" customHeight="1">
      <c r="A299" s="155"/>
      <c r="B299" s="155"/>
      <c r="C299" s="156"/>
      <c r="D299" s="156"/>
      <c r="E299" s="156"/>
      <c r="F299" s="1"/>
      <c r="G299" s="1"/>
    </row>
    <row r="300" ht="15.75" customHeight="1">
      <c r="A300" s="155"/>
      <c r="B300" s="155"/>
      <c r="C300" s="156"/>
      <c r="D300" s="156"/>
      <c r="E300" s="156"/>
      <c r="F300" s="1"/>
      <c r="G300" s="1"/>
    </row>
    <row r="301" ht="15.75" customHeight="1">
      <c r="A301" s="155"/>
      <c r="B301" s="155"/>
      <c r="C301" s="156"/>
      <c r="D301" s="156"/>
      <c r="E301" s="156"/>
      <c r="F301" s="1"/>
      <c r="G301" s="1"/>
    </row>
    <row r="302" ht="15.75" customHeight="1">
      <c r="A302" s="155"/>
      <c r="B302" s="155"/>
      <c r="C302" s="156"/>
      <c r="D302" s="156"/>
      <c r="E302" s="156"/>
      <c r="F302" s="1"/>
      <c r="G302" s="1"/>
    </row>
    <row r="303" ht="15.75" customHeight="1">
      <c r="A303" s="155"/>
      <c r="B303" s="155"/>
      <c r="C303" s="156"/>
      <c r="D303" s="156"/>
      <c r="E303" s="156"/>
      <c r="F303" s="1"/>
      <c r="G303" s="1"/>
    </row>
    <row r="304" ht="15.75" customHeight="1">
      <c r="A304" s="155"/>
      <c r="B304" s="155"/>
      <c r="C304" s="156"/>
      <c r="D304" s="156"/>
      <c r="E304" s="156"/>
      <c r="F304" s="1"/>
      <c r="G304" s="1"/>
    </row>
    <row r="305" ht="15.75" customHeight="1">
      <c r="A305" s="155"/>
      <c r="B305" s="155"/>
      <c r="C305" s="156"/>
      <c r="D305" s="156"/>
      <c r="E305" s="156"/>
      <c r="F305" s="1"/>
      <c r="G305" s="1"/>
    </row>
    <row r="306" ht="15.75" customHeight="1">
      <c r="A306" s="155"/>
      <c r="B306" s="155"/>
      <c r="C306" s="156"/>
      <c r="D306" s="156"/>
      <c r="E306" s="156"/>
      <c r="F306" s="1"/>
      <c r="G306" s="1"/>
    </row>
    <row r="307" ht="15.75" customHeight="1">
      <c r="A307" s="155"/>
      <c r="B307" s="155"/>
      <c r="C307" s="156"/>
      <c r="D307" s="156"/>
      <c r="E307" s="156"/>
      <c r="F307" s="1"/>
      <c r="G307" s="1"/>
    </row>
    <row r="308" ht="15.75" customHeight="1">
      <c r="A308" s="155"/>
      <c r="B308" s="155"/>
      <c r="C308" s="156"/>
      <c r="D308" s="156"/>
      <c r="E308" s="156"/>
      <c r="F308" s="1"/>
      <c r="G308" s="1"/>
    </row>
    <row r="309" ht="15.75" customHeight="1">
      <c r="A309" s="155"/>
      <c r="B309" s="155"/>
      <c r="C309" s="156"/>
      <c r="D309" s="156"/>
      <c r="E309" s="156"/>
      <c r="F309" s="1"/>
      <c r="G309" s="1"/>
    </row>
    <row r="310" ht="15.75" customHeight="1">
      <c r="A310" s="155"/>
      <c r="B310" s="155"/>
      <c r="C310" s="156"/>
      <c r="D310" s="156"/>
      <c r="E310" s="156"/>
      <c r="F310" s="1"/>
      <c r="G310" s="1"/>
    </row>
    <row r="311" ht="15.75" customHeight="1">
      <c r="A311" s="155"/>
      <c r="B311" s="155"/>
      <c r="C311" s="156"/>
      <c r="D311" s="156"/>
      <c r="E311" s="156"/>
      <c r="F311" s="1"/>
      <c r="G311" s="1"/>
    </row>
    <row r="312" ht="15.75" customHeight="1">
      <c r="A312" s="155"/>
      <c r="B312" s="155"/>
      <c r="C312" s="156"/>
      <c r="D312" s="156"/>
      <c r="E312" s="156"/>
      <c r="F312" s="1"/>
      <c r="G312" s="1"/>
    </row>
    <row r="313" ht="15.75" customHeight="1">
      <c r="A313" s="155"/>
      <c r="B313" s="155"/>
      <c r="C313" s="156"/>
      <c r="D313" s="156"/>
      <c r="E313" s="156"/>
      <c r="F313" s="1"/>
      <c r="G313" s="1"/>
    </row>
    <row r="314" ht="15.75" customHeight="1">
      <c r="A314" s="155"/>
      <c r="B314" s="155"/>
      <c r="C314" s="156"/>
      <c r="D314" s="156"/>
      <c r="E314" s="156"/>
      <c r="F314" s="1"/>
      <c r="G314" s="1"/>
    </row>
    <row r="315" ht="15.75" customHeight="1">
      <c r="A315" s="155"/>
      <c r="B315" s="155"/>
      <c r="C315" s="156"/>
      <c r="D315" s="156"/>
      <c r="E315" s="156"/>
      <c r="F315" s="1"/>
      <c r="G315" s="1"/>
    </row>
    <row r="316" ht="15.75" customHeight="1">
      <c r="A316" s="155"/>
      <c r="B316" s="155"/>
      <c r="C316" s="156"/>
      <c r="D316" s="156"/>
      <c r="E316" s="156"/>
      <c r="F316" s="1"/>
      <c r="G316" s="1"/>
    </row>
    <row r="317" ht="15.75" customHeight="1">
      <c r="A317" s="155"/>
      <c r="B317" s="155"/>
      <c r="C317" s="156"/>
      <c r="D317" s="156"/>
      <c r="E317" s="156"/>
      <c r="F317" s="1"/>
      <c r="G317" s="1"/>
    </row>
    <row r="318" ht="15.75" customHeight="1">
      <c r="A318" s="155"/>
      <c r="B318" s="155"/>
      <c r="C318" s="156"/>
      <c r="D318" s="156"/>
      <c r="E318" s="156"/>
      <c r="F318" s="1"/>
      <c r="G318" s="1"/>
    </row>
    <row r="319" ht="15.75" customHeight="1">
      <c r="A319" s="155"/>
      <c r="B319" s="155"/>
      <c r="C319" s="156"/>
      <c r="D319" s="156"/>
      <c r="E319" s="156"/>
      <c r="F319" s="1"/>
      <c r="G319" s="1"/>
    </row>
    <row r="320" ht="15.75" customHeight="1">
      <c r="A320" s="155"/>
      <c r="B320" s="155"/>
      <c r="C320" s="156"/>
      <c r="D320" s="156"/>
      <c r="E320" s="156"/>
      <c r="F320" s="1"/>
      <c r="G320" s="1"/>
    </row>
    <row r="321" ht="15.75" customHeight="1">
      <c r="A321" s="155"/>
      <c r="B321" s="155"/>
      <c r="C321" s="156"/>
      <c r="D321" s="156"/>
      <c r="E321" s="156"/>
      <c r="F321" s="1"/>
      <c r="G321" s="1"/>
    </row>
    <row r="322" ht="15.75" customHeight="1">
      <c r="A322" s="155"/>
      <c r="B322" s="155"/>
      <c r="C322" s="156"/>
      <c r="D322" s="156"/>
      <c r="E322" s="156"/>
      <c r="F322" s="1"/>
      <c r="G322" s="1"/>
    </row>
    <row r="323" ht="15.75" customHeight="1">
      <c r="A323" s="155"/>
      <c r="B323" s="155"/>
      <c r="C323" s="156"/>
      <c r="D323" s="156"/>
      <c r="E323" s="156"/>
      <c r="F323" s="1"/>
      <c r="G323" s="1"/>
    </row>
    <row r="324" ht="15.75" customHeight="1">
      <c r="A324" s="155"/>
      <c r="B324" s="155"/>
      <c r="C324" s="156"/>
      <c r="D324" s="156"/>
      <c r="E324" s="156"/>
      <c r="F324" s="1"/>
      <c r="G324" s="1"/>
    </row>
    <row r="325" ht="15.75" customHeight="1">
      <c r="A325" s="155"/>
      <c r="B325" s="155"/>
      <c r="C325" s="156"/>
      <c r="D325" s="156"/>
      <c r="E325" s="156"/>
      <c r="F325" s="1"/>
      <c r="G325" s="1"/>
    </row>
    <row r="326" ht="15.75" customHeight="1">
      <c r="A326" s="155"/>
      <c r="B326" s="155"/>
      <c r="C326" s="156"/>
      <c r="D326" s="156"/>
      <c r="E326" s="156"/>
      <c r="F326" s="1"/>
      <c r="G326" s="1"/>
    </row>
    <row r="327" ht="15.75" customHeight="1">
      <c r="A327" s="155"/>
      <c r="B327" s="155"/>
      <c r="C327" s="156"/>
      <c r="D327" s="156"/>
      <c r="E327" s="156"/>
      <c r="F327" s="1"/>
      <c r="G327" s="1"/>
    </row>
    <row r="328" ht="15.75" customHeight="1">
      <c r="A328" s="155"/>
      <c r="B328" s="155"/>
      <c r="C328" s="156"/>
      <c r="D328" s="156"/>
      <c r="E328" s="156"/>
      <c r="F328" s="1"/>
      <c r="G328" s="1"/>
    </row>
    <row r="329" ht="15.75" customHeight="1">
      <c r="A329" s="155"/>
      <c r="B329" s="155"/>
      <c r="C329" s="156"/>
      <c r="D329" s="156"/>
      <c r="E329" s="156"/>
      <c r="F329" s="1"/>
      <c r="G329" s="1"/>
    </row>
    <row r="330" ht="15.75" customHeight="1">
      <c r="A330" s="155"/>
      <c r="B330" s="155"/>
      <c r="C330" s="156"/>
      <c r="D330" s="156"/>
      <c r="E330" s="156"/>
      <c r="F330" s="1"/>
      <c r="G330" s="1"/>
    </row>
    <row r="331" ht="15.75" customHeight="1">
      <c r="A331" s="155"/>
      <c r="B331" s="155"/>
      <c r="C331" s="156"/>
      <c r="D331" s="156"/>
      <c r="E331" s="156"/>
      <c r="F331" s="1"/>
      <c r="G331" s="1"/>
    </row>
    <row r="332" ht="15.75" customHeight="1">
      <c r="A332" s="155"/>
      <c r="B332" s="155"/>
      <c r="C332" s="156"/>
      <c r="D332" s="156"/>
      <c r="E332" s="156"/>
      <c r="F332" s="1"/>
      <c r="G332" s="1"/>
    </row>
    <row r="333" ht="15.75" customHeight="1">
      <c r="A333" s="155"/>
      <c r="B333" s="155"/>
      <c r="C333" s="156"/>
      <c r="D333" s="156"/>
      <c r="E333" s="156"/>
      <c r="F333" s="1"/>
      <c r="G333" s="1"/>
    </row>
    <row r="334" ht="15.75" customHeight="1">
      <c r="A334" s="155"/>
      <c r="B334" s="155"/>
      <c r="C334" s="156"/>
      <c r="D334" s="156"/>
      <c r="E334" s="156"/>
      <c r="F334" s="1"/>
      <c r="G334" s="1"/>
    </row>
    <row r="335" ht="15.75" customHeight="1">
      <c r="A335" s="155"/>
      <c r="B335" s="155"/>
      <c r="C335" s="156"/>
      <c r="D335" s="156"/>
      <c r="E335" s="156"/>
      <c r="F335" s="1"/>
      <c r="G335" s="1"/>
    </row>
    <row r="336" ht="15.75" customHeight="1">
      <c r="A336" s="155"/>
      <c r="B336" s="155"/>
      <c r="C336" s="156"/>
      <c r="D336" s="156"/>
      <c r="E336" s="156"/>
      <c r="F336" s="1"/>
      <c r="G336" s="1"/>
    </row>
    <row r="337" ht="15.75" customHeight="1">
      <c r="A337" s="155"/>
      <c r="B337" s="155"/>
      <c r="C337" s="156"/>
      <c r="D337" s="156"/>
      <c r="E337" s="156"/>
      <c r="F337" s="1"/>
      <c r="G337" s="1"/>
    </row>
    <row r="338" ht="15.75" customHeight="1">
      <c r="A338" s="155"/>
      <c r="B338" s="155"/>
      <c r="C338" s="156"/>
      <c r="D338" s="156"/>
      <c r="E338" s="156"/>
      <c r="F338" s="1"/>
      <c r="G338" s="1"/>
    </row>
    <row r="339" ht="15.75" customHeight="1">
      <c r="A339" s="155"/>
      <c r="B339" s="155"/>
      <c r="C339" s="156"/>
      <c r="D339" s="156"/>
      <c r="E339" s="156"/>
      <c r="F339" s="1"/>
      <c r="G339" s="1"/>
    </row>
    <row r="340" ht="15.75" customHeight="1">
      <c r="A340" s="155"/>
      <c r="B340" s="155"/>
      <c r="C340" s="156"/>
      <c r="D340" s="156"/>
      <c r="E340" s="156"/>
      <c r="F340" s="1"/>
      <c r="G340" s="1"/>
    </row>
    <row r="341" ht="15.75" customHeight="1">
      <c r="A341" s="155"/>
      <c r="B341" s="155"/>
      <c r="C341" s="156"/>
      <c r="D341" s="156"/>
      <c r="E341" s="156"/>
      <c r="F341" s="1"/>
      <c r="G341" s="1"/>
    </row>
    <row r="342" ht="15.75" customHeight="1">
      <c r="A342" s="155"/>
      <c r="B342" s="155"/>
      <c r="C342" s="156"/>
      <c r="D342" s="156"/>
      <c r="E342" s="156"/>
      <c r="F342" s="1"/>
      <c r="G342" s="1"/>
    </row>
    <row r="343" ht="15.75" customHeight="1">
      <c r="A343" s="155"/>
      <c r="B343" s="155"/>
      <c r="C343" s="156"/>
      <c r="D343" s="156"/>
      <c r="E343" s="156"/>
      <c r="F343" s="1"/>
      <c r="G343" s="1"/>
    </row>
    <row r="344" ht="15.75" customHeight="1">
      <c r="A344" s="155"/>
      <c r="B344" s="155"/>
      <c r="C344" s="156"/>
      <c r="D344" s="156"/>
      <c r="E344" s="156"/>
      <c r="F344" s="1"/>
      <c r="G344" s="1"/>
    </row>
    <row r="345" ht="15.75" customHeight="1">
      <c r="A345" s="155"/>
      <c r="B345" s="155"/>
      <c r="C345" s="156"/>
      <c r="D345" s="156"/>
      <c r="E345" s="156"/>
      <c r="F345" s="1"/>
      <c r="G345" s="1"/>
    </row>
    <row r="346" ht="15.75" customHeight="1">
      <c r="A346" s="155"/>
      <c r="B346" s="155"/>
      <c r="C346" s="156"/>
      <c r="D346" s="156"/>
      <c r="E346" s="156"/>
      <c r="F346" s="1"/>
      <c r="G346" s="1"/>
    </row>
    <row r="347" ht="15.75" customHeight="1">
      <c r="A347" s="155"/>
      <c r="B347" s="155"/>
      <c r="C347" s="156"/>
      <c r="D347" s="156"/>
      <c r="E347" s="156"/>
      <c r="F347" s="1"/>
      <c r="G347" s="1"/>
    </row>
    <row r="348" ht="15.75" customHeight="1">
      <c r="A348" s="155"/>
      <c r="B348" s="155"/>
      <c r="C348" s="156"/>
      <c r="D348" s="156"/>
      <c r="E348" s="156"/>
      <c r="F348" s="1"/>
      <c r="G348" s="1"/>
    </row>
    <row r="349" ht="15.75" customHeight="1">
      <c r="A349" s="155"/>
      <c r="B349" s="155"/>
      <c r="C349" s="156"/>
      <c r="D349" s="156"/>
      <c r="E349" s="156"/>
      <c r="F349" s="1"/>
      <c r="G349" s="1"/>
    </row>
    <row r="350" ht="15.75" customHeight="1">
      <c r="A350" s="155"/>
      <c r="B350" s="155"/>
      <c r="C350" s="156"/>
      <c r="D350" s="156"/>
      <c r="E350" s="156"/>
      <c r="F350" s="1"/>
      <c r="G350" s="1"/>
    </row>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150:G150"/>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9.71"/>
    <col customWidth="1" min="7" max="7" width="13.71"/>
    <col customWidth="1" min="8" max="24" width="8.0"/>
  </cols>
  <sheetData>
    <row r="1">
      <c r="A1" s="155"/>
      <c r="B1" s="155"/>
      <c r="C1" s="156"/>
      <c r="D1" s="156"/>
      <c r="E1" s="156"/>
      <c r="F1" s="1"/>
      <c r="G1" s="1"/>
    </row>
    <row r="2" ht="15.75" customHeight="1">
      <c r="A2" s="831" t="s">
        <v>6908</v>
      </c>
      <c r="B2" s="57"/>
      <c r="C2" s="57"/>
      <c r="D2" s="57"/>
      <c r="E2" s="58"/>
      <c r="F2" s="755"/>
      <c r="G2" s="755"/>
      <c r="H2" s="17"/>
      <c r="I2" s="17"/>
      <c r="J2" s="17"/>
      <c r="K2" s="17"/>
      <c r="L2" s="17"/>
      <c r="M2" s="17"/>
      <c r="N2" s="17"/>
      <c r="O2" s="17"/>
      <c r="P2" s="17"/>
      <c r="Q2" s="17"/>
      <c r="R2" s="17"/>
      <c r="S2" s="17"/>
      <c r="T2" s="17"/>
      <c r="U2" s="17"/>
      <c r="V2" s="17"/>
      <c r="W2" s="17"/>
      <c r="X2" s="17"/>
    </row>
    <row r="3" ht="15.75" customHeight="1">
      <c r="A3" s="465"/>
      <c r="B3" s="465"/>
      <c r="C3" s="465"/>
      <c r="D3" s="465"/>
      <c r="E3" s="756"/>
      <c r="F3" s="755"/>
      <c r="G3" s="755"/>
      <c r="H3" s="17"/>
      <c r="I3" s="17"/>
      <c r="J3" s="17"/>
      <c r="K3" s="17"/>
      <c r="L3" s="17"/>
      <c r="M3" s="17"/>
      <c r="N3" s="17"/>
      <c r="O3" s="17"/>
      <c r="P3" s="17"/>
      <c r="Q3" s="17"/>
      <c r="R3" s="17"/>
      <c r="S3" s="17"/>
      <c r="T3" s="17"/>
      <c r="U3" s="17"/>
      <c r="V3" s="17"/>
      <c r="W3" s="17"/>
      <c r="X3" s="17"/>
    </row>
    <row r="4" ht="14.25" customHeight="1">
      <c r="A4" s="183" t="s">
        <v>6909</v>
      </c>
      <c r="B4" s="57"/>
      <c r="C4" s="57"/>
      <c r="D4" s="57"/>
      <c r="E4" s="58"/>
      <c r="F4" s="755"/>
      <c r="G4" s="755"/>
      <c r="H4" s="17"/>
      <c r="I4" s="17"/>
      <c r="J4" s="17"/>
      <c r="K4" s="17"/>
      <c r="L4" s="17"/>
      <c r="M4" s="17"/>
      <c r="N4" s="17"/>
      <c r="O4" s="17"/>
      <c r="P4" s="17"/>
      <c r="Q4" s="17"/>
      <c r="R4" s="17"/>
      <c r="S4" s="17"/>
      <c r="T4" s="17"/>
      <c r="U4" s="17"/>
      <c r="V4" s="17"/>
      <c r="W4" s="17"/>
      <c r="X4" s="17"/>
    </row>
    <row r="5" ht="25.5" customHeight="1">
      <c r="A5" s="456" t="s">
        <v>6910</v>
      </c>
      <c r="B5" s="57"/>
      <c r="C5" s="57"/>
      <c r="D5" s="57"/>
      <c r="E5" s="58"/>
      <c r="F5" s="755"/>
      <c r="G5" s="755"/>
      <c r="H5" s="17"/>
      <c r="I5" s="17"/>
      <c r="J5" s="17"/>
      <c r="K5" s="17"/>
      <c r="L5" s="17"/>
      <c r="M5" s="17"/>
      <c r="N5" s="17"/>
      <c r="O5" s="17"/>
      <c r="P5" s="17"/>
      <c r="Q5" s="17"/>
      <c r="R5" s="17"/>
      <c r="S5" s="17"/>
      <c r="T5" s="17"/>
      <c r="U5" s="17"/>
      <c r="V5" s="17"/>
      <c r="W5" s="17"/>
      <c r="X5" s="17"/>
    </row>
    <row r="6" ht="39.75" customHeight="1">
      <c r="A6" s="456" t="s">
        <v>6911</v>
      </c>
      <c r="B6" s="57"/>
      <c r="C6" s="57"/>
      <c r="D6" s="57"/>
      <c r="E6" s="58"/>
      <c r="F6" s="755"/>
      <c r="G6" s="755"/>
      <c r="H6" s="17"/>
      <c r="I6" s="17"/>
      <c r="J6" s="17"/>
      <c r="K6" s="17"/>
      <c r="L6" s="17"/>
      <c r="M6" s="17"/>
      <c r="N6" s="17"/>
      <c r="O6" s="17"/>
      <c r="P6" s="17"/>
      <c r="Q6" s="17"/>
      <c r="R6" s="17"/>
      <c r="S6" s="17"/>
      <c r="T6" s="17"/>
      <c r="U6" s="17"/>
      <c r="V6" s="17"/>
      <c r="W6" s="17"/>
      <c r="X6" s="17"/>
    </row>
    <row r="7" ht="26.25" customHeight="1">
      <c r="A7" s="456" t="s">
        <v>6912</v>
      </c>
      <c r="B7" s="57"/>
      <c r="C7" s="57"/>
      <c r="D7" s="57"/>
      <c r="E7" s="58"/>
      <c r="F7" s="755"/>
      <c r="G7" s="755"/>
      <c r="H7" s="17"/>
      <c r="I7" s="17"/>
      <c r="J7" s="17"/>
      <c r="K7" s="17"/>
      <c r="L7" s="17"/>
      <c r="M7" s="17"/>
      <c r="N7" s="17"/>
      <c r="O7" s="17"/>
      <c r="P7" s="17"/>
      <c r="Q7" s="17"/>
      <c r="R7" s="17"/>
      <c r="S7" s="17"/>
      <c r="T7" s="17"/>
      <c r="U7" s="17"/>
      <c r="V7" s="17"/>
      <c r="W7" s="17"/>
      <c r="X7" s="17"/>
    </row>
    <row r="8" ht="59.25" customHeight="1">
      <c r="A8" s="757" t="s">
        <v>6913</v>
      </c>
      <c r="B8" s="57"/>
      <c r="C8" s="57"/>
      <c r="D8" s="57"/>
      <c r="E8" s="58"/>
      <c r="F8" s="755"/>
      <c r="G8" s="755"/>
      <c r="H8" s="17"/>
      <c r="I8" s="17"/>
      <c r="J8" s="17"/>
      <c r="K8" s="17"/>
      <c r="L8" s="17"/>
      <c r="M8" s="17"/>
      <c r="N8" s="17"/>
      <c r="O8" s="17"/>
      <c r="P8" s="17"/>
      <c r="Q8" s="17"/>
      <c r="R8" s="17"/>
      <c r="S8" s="17"/>
      <c r="T8" s="17"/>
      <c r="U8" s="17"/>
      <c r="V8" s="17"/>
      <c r="W8" s="17"/>
      <c r="X8" s="17"/>
    </row>
    <row r="9">
      <c r="A9" s="160"/>
      <c r="B9" s="160"/>
      <c r="C9" s="161"/>
      <c r="D9" s="161"/>
      <c r="E9" s="161"/>
      <c r="F9" s="160"/>
      <c r="G9" s="160"/>
      <c r="H9" s="17"/>
      <c r="I9" s="17"/>
      <c r="J9" s="17"/>
      <c r="K9" s="17"/>
      <c r="L9" s="17"/>
      <c r="M9" s="17"/>
      <c r="N9" s="17"/>
      <c r="O9" s="17"/>
      <c r="P9" s="17"/>
      <c r="Q9" s="17"/>
      <c r="R9" s="17"/>
      <c r="S9" s="17"/>
      <c r="T9" s="17"/>
      <c r="U9" s="17"/>
      <c r="V9" s="17"/>
      <c r="W9" s="17"/>
      <c r="X9" s="17"/>
    </row>
    <row r="10" ht="61.5" customHeight="1">
      <c r="A10" s="457" t="s">
        <v>3670</v>
      </c>
      <c r="B10" s="68" t="s">
        <v>8</v>
      </c>
      <c r="C10" s="68" t="s">
        <v>6914</v>
      </c>
      <c r="D10" s="185" t="s">
        <v>150</v>
      </c>
      <c r="E10" s="185" t="s">
        <v>154</v>
      </c>
      <c r="F10" s="71" t="s">
        <v>155</v>
      </c>
      <c r="H10" s="17"/>
      <c r="I10" s="17"/>
      <c r="J10" s="17"/>
      <c r="K10" s="17"/>
      <c r="L10" s="17"/>
      <c r="M10" s="17"/>
      <c r="N10" s="17"/>
      <c r="O10" s="17"/>
      <c r="P10" s="17"/>
      <c r="Q10" s="17"/>
      <c r="R10" s="17"/>
      <c r="S10" s="17"/>
      <c r="T10" s="17"/>
      <c r="U10" s="17"/>
      <c r="V10" s="17"/>
      <c r="W10" s="17"/>
      <c r="X10" s="17"/>
    </row>
    <row r="11" ht="11.25" customHeight="1">
      <c r="A11" s="354" t="s">
        <v>51</v>
      </c>
      <c r="B11" s="172" t="s">
        <v>52</v>
      </c>
      <c r="C11" s="354" t="s">
        <v>6821</v>
      </c>
      <c r="D11" s="445">
        <v>56.0</v>
      </c>
      <c r="E11" s="509">
        <v>56.0</v>
      </c>
      <c r="F11" s="731" t="s">
        <v>51</v>
      </c>
      <c r="G11" s="811"/>
      <c r="H11" s="811"/>
      <c r="I11" s="811"/>
      <c r="J11" s="811"/>
      <c r="K11" s="811"/>
      <c r="L11" s="811"/>
      <c r="M11" s="811"/>
      <c r="N11" s="811"/>
      <c r="O11" s="811"/>
      <c r="P11" s="811"/>
      <c r="Q11" s="811"/>
      <c r="R11" s="811"/>
      <c r="S11" s="811"/>
      <c r="T11" s="811"/>
      <c r="U11" s="811"/>
      <c r="V11" s="811"/>
      <c r="W11" s="811"/>
      <c r="X11" s="811"/>
      <c r="Y11" s="811"/>
      <c r="Z11" s="811"/>
    </row>
    <row r="12" ht="11.25" customHeight="1">
      <c r="A12" s="354" t="s">
        <v>51</v>
      </c>
      <c r="B12" s="172" t="s">
        <v>52</v>
      </c>
      <c r="C12" s="354" t="s">
        <v>6820</v>
      </c>
      <c r="D12" s="445">
        <v>200.0</v>
      </c>
      <c r="E12" s="511">
        <v>200.0</v>
      </c>
      <c r="F12" s="354" t="s">
        <v>51</v>
      </c>
      <c r="G12" s="811"/>
      <c r="H12" s="811"/>
      <c r="I12" s="811"/>
      <c r="J12" s="811"/>
      <c r="K12" s="811"/>
      <c r="L12" s="811"/>
      <c r="M12" s="811"/>
      <c r="N12" s="811"/>
      <c r="O12" s="811"/>
      <c r="P12" s="811"/>
      <c r="Q12" s="811"/>
      <c r="R12" s="811"/>
      <c r="S12" s="811"/>
      <c r="T12" s="811"/>
      <c r="U12" s="811"/>
      <c r="V12" s="811"/>
      <c r="W12" s="811"/>
      <c r="X12" s="811"/>
      <c r="Y12" s="811"/>
      <c r="Z12" s="811"/>
    </row>
    <row r="13" ht="11.25" customHeight="1">
      <c r="A13" s="354" t="s">
        <v>183</v>
      </c>
      <c r="B13" s="172" t="s">
        <v>52</v>
      </c>
      <c r="C13" s="354" t="s">
        <v>6820</v>
      </c>
      <c r="D13" s="445">
        <v>200.0</v>
      </c>
      <c r="E13" s="509">
        <v>200.0</v>
      </c>
      <c r="F13" s="354" t="s">
        <v>183</v>
      </c>
      <c r="G13" s="811"/>
      <c r="H13" s="811"/>
      <c r="I13" s="811"/>
      <c r="J13" s="811"/>
      <c r="K13" s="811"/>
      <c r="L13" s="811"/>
      <c r="M13" s="811"/>
      <c r="N13" s="811"/>
      <c r="O13" s="811"/>
      <c r="P13" s="811"/>
      <c r="Q13" s="811"/>
      <c r="R13" s="811"/>
      <c r="S13" s="811"/>
      <c r="T13" s="811"/>
      <c r="U13" s="811"/>
      <c r="V13" s="811"/>
      <c r="W13" s="811"/>
      <c r="X13" s="811"/>
      <c r="Y13" s="811"/>
      <c r="Z13" s="811"/>
    </row>
    <row r="14" ht="11.25" customHeight="1">
      <c r="A14" s="354" t="s">
        <v>183</v>
      </c>
      <c r="B14" s="172" t="s">
        <v>52</v>
      </c>
      <c r="C14" s="354" t="s">
        <v>6915</v>
      </c>
      <c r="D14" s="445">
        <v>56.0</v>
      </c>
      <c r="E14" s="509">
        <v>56.0</v>
      </c>
      <c r="F14" s="354" t="s">
        <v>183</v>
      </c>
      <c r="G14" s="811"/>
      <c r="H14" s="811"/>
      <c r="I14" s="811"/>
      <c r="J14" s="811"/>
      <c r="K14" s="811"/>
      <c r="L14" s="811"/>
      <c r="M14" s="811"/>
      <c r="N14" s="811"/>
      <c r="O14" s="811"/>
      <c r="P14" s="811"/>
      <c r="Q14" s="811"/>
      <c r="R14" s="811"/>
      <c r="S14" s="811"/>
      <c r="T14" s="811"/>
      <c r="U14" s="811"/>
      <c r="V14" s="811"/>
      <c r="W14" s="811"/>
      <c r="X14" s="811"/>
      <c r="Y14" s="811"/>
      <c r="Z14" s="811"/>
    </row>
    <row r="15" ht="11.25" customHeight="1">
      <c r="A15" s="354" t="s">
        <v>56</v>
      </c>
      <c r="B15" s="172" t="s">
        <v>52</v>
      </c>
      <c r="C15" s="354" t="s">
        <v>6821</v>
      </c>
      <c r="D15" s="445">
        <v>56.0</v>
      </c>
      <c r="E15" s="509">
        <v>56.0</v>
      </c>
      <c r="F15" s="354" t="s">
        <v>56</v>
      </c>
      <c r="G15" s="811"/>
      <c r="H15" s="811"/>
      <c r="I15" s="811"/>
      <c r="J15" s="811"/>
      <c r="K15" s="811"/>
      <c r="L15" s="811"/>
      <c r="M15" s="811"/>
      <c r="N15" s="811"/>
      <c r="O15" s="811"/>
      <c r="P15" s="811"/>
      <c r="Q15" s="811"/>
      <c r="R15" s="811"/>
      <c r="S15" s="811"/>
      <c r="T15" s="811"/>
      <c r="U15" s="811"/>
      <c r="V15" s="811"/>
      <c r="W15" s="811"/>
      <c r="X15" s="811"/>
      <c r="Y15" s="811"/>
      <c r="Z15" s="811"/>
    </row>
    <row r="16" ht="11.25" customHeight="1">
      <c r="A16" s="354" t="s">
        <v>57</v>
      </c>
      <c r="B16" s="172" t="s">
        <v>52</v>
      </c>
      <c r="C16" s="354" t="s">
        <v>6821</v>
      </c>
      <c r="D16" s="832">
        <v>56.0</v>
      </c>
      <c r="E16" s="833">
        <f t="shared" ref="E16:E18" si="1">D16</f>
        <v>56</v>
      </c>
      <c r="F16" s="354" t="s">
        <v>57</v>
      </c>
      <c r="G16" s="811"/>
      <c r="H16" s="811"/>
      <c r="I16" s="811"/>
      <c r="J16" s="811"/>
      <c r="K16" s="811"/>
      <c r="L16" s="811"/>
      <c r="M16" s="811"/>
      <c r="N16" s="811"/>
      <c r="O16" s="811"/>
      <c r="P16" s="811"/>
      <c r="Q16" s="811"/>
      <c r="R16" s="811"/>
      <c r="S16" s="811"/>
      <c r="T16" s="811"/>
      <c r="U16" s="811"/>
      <c r="V16" s="811"/>
      <c r="W16" s="811"/>
      <c r="X16" s="811"/>
      <c r="Y16" s="811"/>
      <c r="Z16" s="811"/>
    </row>
    <row r="17" ht="11.25" customHeight="1">
      <c r="A17" s="354" t="s">
        <v>57</v>
      </c>
      <c r="B17" s="172" t="s">
        <v>52</v>
      </c>
      <c r="C17" s="354" t="s">
        <v>6820</v>
      </c>
      <c r="D17" s="832">
        <v>200.0</v>
      </c>
      <c r="E17" s="833">
        <f t="shared" si="1"/>
        <v>200</v>
      </c>
      <c r="F17" s="354" t="s">
        <v>57</v>
      </c>
      <c r="G17" s="811"/>
      <c r="H17" s="811"/>
      <c r="I17" s="811"/>
      <c r="J17" s="811"/>
      <c r="K17" s="811"/>
      <c r="L17" s="811"/>
      <c r="M17" s="811"/>
      <c r="N17" s="811"/>
      <c r="O17" s="811"/>
      <c r="P17" s="811"/>
      <c r="Q17" s="811"/>
      <c r="R17" s="811"/>
      <c r="S17" s="811"/>
      <c r="T17" s="811"/>
      <c r="U17" s="811"/>
      <c r="V17" s="811"/>
      <c r="W17" s="811"/>
      <c r="X17" s="811"/>
      <c r="Y17" s="811"/>
      <c r="Z17" s="811"/>
    </row>
    <row r="18" ht="11.25" customHeight="1">
      <c r="A18" s="354" t="s">
        <v>57</v>
      </c>
      <c r="B18" s="172" t="s">
        <v>52</v>
      </c>
      <c r="C18" s="834" t="s">
        <v>6822</v>
      </c>
      <c r="D18" s="832">
        <v>90.0</v>
      </c>
      <c r="E18" s="833">
        <f t="shared" si="1"/>
        <v>90</v>
      </c>
      <c r="F18" s="354" t="s">
        <v>57</v>
      </c>
      <c r="G18" s="811"/>
      <c r="H18" s="811"/>
      <c r="I18" s="811"/>
      <c r="J18" s="811"/>
      <c r="K18" s="811"/>
      <c r="L18" s="811"/>
      <c r="M18" s="811"/>
      <c r="N18" s="811"/>
      <c r="O18" s="811"/>
      <c r="P18" s="811"/>
      <c r="Q18" s="811"/>
      <c r="R18" s="811"/>
      <c r="S18" s="811"/>
      <c r="T18" s="811"/>
      <c r="U18" s="811"/>
      <c r="V18" s="811"/>
      <c r="W18" s="811"/>
      <c r="X18" s="811"/>
      <c r="Y18" s="811"/>
      <c r="Z18" s="811"/>
    </row>
    <row r="19" ht="11.25" customHeight="1">
      <c r="A19" s="354" t="s">
        <v>58</v>
      </c>
      <c r="B19" s="172" t="s">
        <v>52</v>
      </c>
      <c r="C19" s="354" t="s">
        <v>6821</v>
      </c>
      <c r="D19" s="445">
        <v>56.0</v>
      </c>
      <c r="E19" s="509">
        <v>56.0</v>
      </c>
      <c r="F19" s="354" t="s">
        <v>58</v>
      </c>
      <c r="G19" s="811"/>
      <c r="H19" s="811"/>
      <c r="I19" s="811"/>
      <c r="J19" s="811"/>
      <c r="K19" s="811"/>
      <c r="L19" s="811"/>
      <c r="M19" s="811"/>
      <c r="N19" s="811"/>
      <c r="O19" s="811"/>
      <c r="P19" s="811"/>
      <c r="Q19" s="811"/>
      <c r="R19" s="811"/>
      <c r="S19" s="811"/>
      <c r="T19" s="811"/>
      <c r="U19" s="811"/>
      <c r="V19" s="811"/>
      <c r="W19" s="811"/>
      <c r="X19" s="811"/>
      <c r="Y19" s="811"/>
      <c r="Z19" s="811"/>
    </row>
    <row r="20" ht="11.25" customHeight="1">
      <c r="A20" s="354" t="s">
        <v>59</v>
      </c>
      <c r="B20" s="172" t="s">
        <v>52</v>
      </c>
      <c r="C20" s="354" t="s">
        <v>6820</v>
      </c>
      <c r="D20" s="445">
        <v>200.0</v>
      </c>
      <c r="E20" s="509">
        <v>200.0</v>
      </c>
      <c r="F20" s="354" t="s">
        <v>59</v>
      </c>
      <c r="G20" s="811"/>
      <c r="H20" s="811"/>
      <c r="I20" s="811"/>
      <c r="J20" s="811"/>
      <c r="K20" s="811"/>
      <c r="L20" s="811"/>
      <c r="M20" s="811"/>
      <c r="N20" s="811"/>
      <c r="O20" s="811"/>
      <c r="P20" s="811"/>
      <c r="Q20" s="811"/>
      <c r="R20" s="811"/>
      <c r="S20" s="811"/>
      <c r="T20" s="811"/>
      <c r="U20" s="811"/>
      <c r="V20" s="811"/>
      <c r="W20" s="811"/>
      <c r="X20" s="811"/>
      <c r="Y20" s="811"/>
      <c r="Z20" s="811"/>
    </row>
    <row r="21" ht="11.25" customHeight="1">
      <c r="A21" s="354" t="s">
        <v>59</v>
      </c>
      <c r="B21" s="172" t="s">
        <v>52</v>
      </c>
      <c r="C21" s="354" t="s">
        <v>6821</v>
      </c>
      <c r="D21" s="445">
        <v>56.0</v>
      </c>
      <c r="E21" s="509">
        <v>56.0</v>
      </c>
      <c r="F21" s="354" t="s">
        <v>59</v>
      </c>
      <c r="G21" s="811"/>
      <c r="H21" s="811"/>
      <c r="I21" s="811"/>
      <c r="J21" s="811"/>
      <c r="K21" s="811"/>
      <c r="L21" s="811"/>
      <c r="M21" s="811"/>
      <c r="N21" s="811"/>
      <c r="O21" s="811"/>
      <c r="P21" s="811"/>
      <c r="Q21" s="811"/>
      <c r="R21" s="811"/>
      <c r="S21" s="811"/>
      <c r="T21" s="811"/>
      <c r="U21" s="811"/>
      <c r="V21" s="811"/>
      <c r="W21" s="811"/>
      <c r="X21" s="811"/>
      <c r="Y21" s="811"/>
      <c r="Z21" s="811"/>
    </row>
    <row r="22" ht="11.25" customHeight="1">
      <c r="A22" s="354" t="s">
        <v>59</v>
      </c>
      <c r="B22" s="172" t="s">
        <v>52</v>
      </c>
      <c r="C22" s="354" t="s">
        <v>6916</v>
      </c>
      <c r="D22" s="445">
        <v>84.0</v>
      </c>
      <c r="E22" s="509">
        <v>42.0</v>
      </c>
      <c r="F22" s="354" t="s">
        <v>59</v>
      </c>
      <c r="G22" s="811"/>
      <c r="H22" s="811"/>
      <c r="I22" s="811"/>
      <c r="J22" s="811"/>
      <c r="K22" s="811"/>
      <c r="L22" s="811"/>
      <c r="M22" s="811"/>
      <c r="N22" s="811"/>
      <c r="O22" s="811"/>
      <c r="P22" s="811"/>
      <c r="Q22" s="811"/>
      <c r="R22" s="811"/>
      <c r="S22" s="811"/>
      <c r="T22" s="811"/>
      <c r="U22" s="811"/>
      <c r="V22" s="811"/>
      <c r="W22" s="811"/>
      <c r="X22" s="811"/>
      <c r="Y22" s="811"/>
      <c r="Z22" s="811"/>
    </row>
    <row r="23" ht="11.25" customHeight="1">
      <c r="A23" s="354" t="s">
        <v>3986</v>
      </c>
      <c r="B23" s="172" t="s">
        <v>52</v>
      </c>
      <c r="C23" s="354" t="s">
        <v>6821</v>
      </c>
      <c r="D23" s="445">
        <v>56.0</v>
      </c>
      <c r="E23" s="509">
        <v>56.0</v>
      </c>
      <c r="F23" s="354" t="s">
        <v>3986</v>
      </c>
      <c r="G23" s="811"/>
      <c r="H23" s="811"/>
      <c r="I23" s="811"/>
      <c r="J23" s="811"/>
      <c r="K23" s="811"/>
      <c r="L23" s="811"/>
      <c r="M23" s="811"/>
      <c r="N23" s="811"/>
      <c r="O23" s="811"/>
      <c r="P23" s="811"/>
      <c r="Q23" s="811"/>
      <c r="R23" s="811"/>
      <c r="S23" s="811"/>
      <c r="T23" s="811"/>
      <c r="U23" s="811"/>
      <c r="V23" s="811"/>
      <c r="W23" s="811"/>
      <c r="X23" s="811"/>
      <c r="Y23" s="811"/>
      <c r="Z23" s="811"/>
    </row>
    <row r="24" ht="11.25" customHeight="1">
      <c r="A24" s="354" t="s">
        <v>3986</v>
      </c>
      <c r="B24" s="172" t="s">
        <v>52</v>
      </c>
      <c r="C24" s="354" t="s">
        <v>6820</v>
      </c>
      <c r="D24" s="445">
        <v>200.0</v>
      </c>
      <c r="E24" s="509">
        <v>200.0</v>
      </c>
      <c r="F24" s="354" t="s">
        <v>3986</v>
      </c>
      <c r="G24" s="811"/>
      <c r="H24" s="811"/>
      <c r="I24" s="811"/>
      <c r="J24" s="811"/>
      <c r="K24" s="811"/>
      <c r="L24" s="811"/>
      <c r="M24" s="811"/>
      <c r="N24" s="811"/>
      <c r="O24" s="811"/>
      <c r="P24" s="811"/>
      <c r="Q24" s="811"/>
      <c r="R24" s="811"/>
      <c r="S24" s="811"/>
      <c r="T24" s="811"/>
      <c r="U24" s="811"/>
      <c r="V24" s="811"/>
      <c r="W24" s="811"/>
      <c r="X24" s="811"/>
      <c r="Y24" s="811"/>
      <c r="Z24" s="811"/>
    </row>
    <row r="25" ht="11.25" customHeight="1">
      <c r="A25" s="354" t="s">
        <v>3986</v>
      </c>
      <c r="B25" s="172" t="s">
        <v>52</v>
      </c>
      <c r="C25" s="354" t="s">
        <v>6917</v>
      </c>
      <c r="D25" s="445">
        <v>90.0</v>
      </c>
      <c r="E25" s="509">
        <v>90.0</v>
      </c>
      <c r="F25" s="354" t="s">
        <v>3986</v>
      </c>
      <c r="G25" s="811"/>
      <c r="H25" s="811"/>
      <c r="I25" s="811"/>
      <c r="J25" s="811"/>
      <c r="K25" s="811"/>
      <c r="L25" s="811"/>
      <c r="M25" s="811"/>
      <c r="N25" s="811"/>
      <c r="O25" s="811"/>
      <c r="P25" s="811"/>
      <c r="Q25" s="811"/>
      <c r="R25" s="811"/>
      <c r="S25" s="811"/>
      <c r="T25" s="811"/>
      <c r="U25" s="811"/>
      <c r="V25" s="811"/>
      <c r="W25" s="811"/>
      <c r="X25" s="811"/>
      <c r="Y25" s="811"/>
      <c r="Z25" s="811"/>
    </row>
    <row r="26" ht="11.25" customHeight="1">
      <c r="A26" s="354" t="s">
        <v>6918</v>
      </c>
      <c r="B26" s="172" t="s">
        <v>52</v>
      </c>
      <c r="C26" s="354" t="s">
        <v>6919</v>
      </c>
      <c r="D26" s="445">
        <v>200.0</v>
      </c>
      <c r="E26" s="509">
        <v>200.0</v>
      </c>
      <c r="F26" s="354" t="s">
        <v>6918</v>
      </c>
      <c r="G26" s="811"/>
      <c r="H26" s="811"/>
      <c r="I26" s="811"/>
      <c r="J26" s="811"/>
      <c r="K26" s="811"/>
      <c r="L26" s="811"/>
      <c r="M26" s="811"/>
      <c r="N26" s="811"/>
      <c r="O26" s="811"/>
      <c r="P26" s="811"/>
      <c r="Q26" s="811"/>
      <c r="R26" s="811"/>
      <c r="S26" s="811"/>
      <c r="T26" s="811"/>
      <c r="U26" s="811"/>
      <c r="V26" s="811"/>
      <c r="W26" s="811"/>
      <c r="X26" s="811"/>
      <c r="Y26" s="811"/>
      <c r="Z26" s="811"/>
    </row>
    <row r="27" ht="11.25" customHeight="1">
      <c r="A27" s="354" t="s">
        <v>62</v>
      </c>
      <c r="B27" s="172" t="s">
        <v>52</v>
      </c>
      <c r="C27" s="354" t="s">
        <v>6920</v>
      </c>
      <c r="D27" s="445">
        <v>56.0</v>
      </c>
      <c r="E27" s="509">
        <v>56.0</v>
      </c>
      <c r="F27" s="354" t="s">
        <v>6918</v>
      </c>
      <c r="G27" s="811"/>
      <c r="H27" s="811"/>
      <c r="I27" s="811"/>
      <c r="J27" s="811"/>
      <c r="K27" s="811"/>
      <c r="L27" s="811"/>
      <c r="M27" s="811"/>
      <c r="N27" s="811"/>
      <c r="O27" s="811"/>
      <c r="P27" s="811"/>
      <c r="Q27" s="811"/>
      <c r="R27" s="811"/>
      <c r="S27" s="811"/>
      <c r="T27" s="811"/>
      <c r="U27" s="811"/>
      <c r="V27" s="811"/>
      <c r="W27" s="811"/>
      <c r="X27" s="811"/>
      <c r="Y27" s="811"/>
      <c r="Z27" s="811"/>
    </row>
    <row r="28" ht="11.25" customHeight="1">
      <c r="A28" s="354" t="s">
        <v>62</v>
      </c>
      <c r="B28" s="172" t="s">
        <v>52</v>
      </c>
      <c r="C28" s="354" t="s">
        <v>6921</v>
      </c>
      <c r="D28" s="445">
        <v>16.0</v>
      </c>
      <c r="E28" s="509">
        <v>16.0</v>
      </c>
      <c r="F28" s="354" t="s">
        <v>6918</v>
      </c>
      <c r="G28" s="811"/>
      <c r="H28" s="811"/>
      <c r="I28" s="811"/>
      <c r="J28" s="811"/>
      <c r="K28" s="811"/>
      <c r="L28" s="811"/>
      <c r="M28" s="811"/>
      <c r="N28" s="811"/>
      <c r="O28" s="811"/>
      <c r="P28" s="811"/>
      <c r="Q28" s="811"/>
      <c r="R28" s="811"/>
      <c r="S28" s="811"/>
      <c r="T28" s="811"/>
      <c r="U28" s="811"/>
      <c r="V28" s="811"/>
      <c r="W28" s="811"/>
      <c r="X28" s="811"/>
      <c r="Y28" s="811"/>
      <c r="Z28" s="811"/>
    </row>
    <row r="29" ht="11.25" customHeight="1">
      <c r="A29" s="354" t="s">
        <v>6519</v>
      </c>
      <c r="B29" s="172" t="s">
        <v>52</v>
      </c>
      <c r="C29" s="354" t="s">
        <v>6920</v>
      </c>
      <c r="D29" s="445">
        <v>56.0</v>
      </c>
      <c r="E29" s="509">
        <v>56.0</v>
      </c>
      <c r="F29" s="354" t="s">
        <v>6519</v>
      </c>
      <c r="G29" s="811"/>
      <c r="H29" s="811"/>
      <c r="I29" s="811"/>
      <c r="J29" s="811"/>
      <c r="K29" s="811"/>
      <c r="L29" s="811"/>
      <c r="M29" s="811"/>
      <c r="N29" s="811"/>
      <c r="O29" s="811"/>
      <c r="P29" s="811"/>
      <c r="Q29" s="811"/>
      <c r="R29" s="811"/>
      <c r="S29" s="811"/>
      <c r="T29" s="811"/>
      <c r="U29" s="811"/>
      <c r="V29" s="811"/>
      <c r="W29" s="811"/>
      <c r="X29" s="811"/>
      <c r="Y29" s="811"/>
      <c r="Z29" s="811"/>
    </row>
    <row r="30" ht="11.25" customHeight="1">
      <c r="A30" s="354" t="s">
        <v>6519</v>
      </c>
      <c r="B30" s="172" t="s">
        <v>52</v>
      </c>
      <c r="C30" s="354" t="s">
        <v>6922</v>
      </c>
      <c r="D30" s="445">
        <v>200.0</v>
      </c>
      <c r="E30" s="509">
        <v>200.0</v>
      </c>
      <c r="F30" s="354" t="s">
        <v>6519</v>
      </c>
      <c r="G30" s="811"/>
      <c r="H30" s="811"/>
      <c r="I30" s="811"/>
      <c r="J30" s="811"/>
      <c r="K30" s="811"/>
      <c r="L30" s="811"/>
      <c r="M30" s="811"/>
      <c r="N30" s="811"/>
      <c r="O30" s="811"/>
      <c r="P30" s="811"/>
      <c r="Q30" s="811"/>
      <c r="R30" s="811"/>
      <c r="S30" s="811"/>
      <c r="T30" s="811"/>
      <c r="U30" s="811"/>
      <c r="V30" s="811"/>
      <c r="W30" s="811"/>
      <c r="X30" s="811"/>
      <c r="Y30" s="811"/>
      <c r="Z30" s="811"/>
    </row>
    <row r="31" ht="11.25" customHeight="1">
      <c r="A31" s="100" t="s">
        <v>6003</v>
      </c>
      <c r="B31" s="172" t="s">
        <v>52</v>
      </c>
      <c r="C31" s="354" t="s">
        <v>6820</v>
      </c>
      <c r="D31" s="445">
        <v>200.0</v>
      </c>
      <c r="E31" s="509">
        <v>200.0</v>
      </c>
      <c r="F31" s="100" t="s">
        <v>6003</v>
      </c>
      <c r="G31" s="811"/>
      <c r="H31" s="811"/>
      <c r="I31" s="811"/>
      <c r="J31" s="811"/>
      <c r="K31" s="811"/>
      <c r="L31" s="811"/>
      <c r="M31" s="811"/>
      <c r="N31" s="811"/>
      <c r="O31" s="811"/>
      <c r="P31" s="811"/>
      <c r="Q31" s="811"/>
      <c r="R31" s="811"/>
      <c r="S31" s="811"/>
      <c r="T31" s="811"/>
      <c r="U31" s="811"/>
      <c r="V31" s="811"/>
      <c r="W31" s="811"/>
      <c r="X31" s="811"/>
      <c r="Y31" s="811"/>
      <c r="Z31" s="811"/>
    </row>
    <row r="32" ht="11.25" customHeight="1">
      <c r="A32" s="100" t="s">
        <v>6003</v>
      </c>
      <c r="B32" s="172" t="s">
        <v>52</v>
      </c>
      <c r="C32" s="354" t="s">
        <v>6821</v>
      </c>
      <c r="D32" s="445">
        <v>56.0</v>
      </c>
      <c r="E32" s="509">
        <v>56.0</v>
      </c>
      <c r="F32" s="100" t="s">
        <v>6003</v>
      </c>
      <c r="G32" s="811"/>
      <c r="H32" s="811"/>
      <c r="I32" s="811"/>
      <c r="J32" s="811"/>
      <c r="K32" s="811"/>
      <c r="L32" s="811"/>
      <c r="M32" s="811"/>
      <c r="N32" s="811"/>
      <c r="O32" s="811"/>
      <c r="P32" s="811"/>
      <c r="Q32" s="811"/>
      <c r="R32" s="811"/>
      <c r="S32" s="811"/>
      <c r="T32" s="811"/>
      <c r="U32" s="811"/>
      <c r="V32" s="811"/>
      <c r="W32" s="811"/>
      <c r="X32" s="811"/>
      <c r="Y32" s="811"/>
      <c r="Z32" s="811"/>
    </row>
    <row r="33" ht="11.25" customHeight="1">
      <c r="A33" s="100" t="s">
        <v>66</v>
      </c>
      <c r="B33" s="81" t="s">
        <v>3785</v>
      </c>
      <c r="C33" s="100" t="s">
        <v>6923</v>
      </c>
      <c r="D33" s="164">
        <v>42.0</v>
      </c>
      <c r="E33" s="365">
        <v>42.0</v>
      </c>
      <c r="F33" s="100" t="s">
        <v>66</v>
      </c>
      <c r="G33" s="811"/>
      <c r="H33" s="811"/>
      <c r="I33" s="811"/>
      <c r="J33" s="811"/>
      <c r="K33" s="811"/>
      <c r="L33" s="811"/>
      <c r="M33" s="811"/>
      <c r="N33" s="811"/>
      <c r="O33" s="811"/>
      <c r="P33" s="811"/>
      <c r="Q33" s="811"/>
      <c r="R33" s="811"/>
      <c r="S33" s="811"/>
      <c r="T33" s="811"/>
      <c r="U33" s="811"/>
      <c r="V33" s="811"/>
      <c r="W33" s="811"/>
      <c r="X33" s="811"/>
      <c r="Y33" s="811"/>
      <c r="Z33" s="811"/>
    </row>
    <row r="34" ht="11.25" customHeight="1">
      <c r="A34" s="354" t="s">
        <v>66</v>
      </c>
      <c r="B34" s="172" t="s">
        <v>3785</v>
      </c>
      <c r="C34" s="354" t="s">
        <v>6821</v>
      </c>
      <c r="D34" s="445">
        <v>56.0</v>
      </c>
      <c r="E34" s="509">
        <v>56.0</v>
      </c>
      <c r="F34" s="354" t="s">
        <v>66</v>
      </c>
      <c r="G34" s="811"/>
      <c r="H34" s="811"/>
      <c r="I34" s="811"/>
      <c r="J34" s="811"/>
      <c r="K34" s="811"/>
      <c r="L34" s="811"/>
      <c r="M34" s="811"/>
      <c r="N34" s="811"/>
      <c r="O34" s="811"/>
      <c r="P34" s="811"/>
      <c r="Q34" s="811"/>
      <c r="R34" s="811"/>
      <c r="S34" s="811"/>
      <c r="T34" s="811"/>
      <c r="U34" s="811"/>
      <c r="V34" s="811"/>
      <c r="W34" s="811"/>
      <c r="X34" s="811"/>
      <c r="Y34" s="811"/>
      <c r="Z34" s="811"/>
    </row>
    <row r="35" ht="11.25" customHeight="1">
      <c r="A35" s="354" t="s">
        <v>69</v>
      </c>
      <c r="B35" s="760" t="s">
        <v>52</v>
      </c>
      <c r="C35" s="271" t="s">
        <v>6821</v>
      </c>
      <c r="D35" s="761">
        <v>56.0</v>
      </c>
      <c r="E35" s="762">
        <v>56.0</v>
      </c>
      <c r="F35" s="354" t="s">
        <v>69</v>
      </c>
      <c r="G35" s="811"/>
      <c r="H35" s="811"/>
      <c r="I35" s="811"/>
      <c r="J35" s="811"/>
      <c r="K35" s="811"/>
      <c r="L35" s="811"/>
      <c r="M35" s="811"/>
      <c r="N35" s="811"/>
      <c r="O35" s="811"/>
      <c r="P35" s="811"/>
      <c r="Q35" s="811"/>
      <c r="R35" s="811"/>
      <c r="S35" s="811"/>
      <c r="T35" s="811"/>
      <c r="U35" s="811"/>
      <c r="V35" s="811"/>
      <c r="W35" s="811"/>
      <c r="X35" s="811"/>
      <c r="Y35" s="811"/>
      <c r="Z35" s="811"/>
    </row>
    <row r="36" ht="11.25" customHeight="1">
      <c r="A36" s="747" t="s">
        <v>5603</v>
      </c>
      <c r="B36" s="192" t="s">
        <v>52</v>
      </c>
      <c r="C36" s="774" t="s">
        <v>6821</v>
      </c>
      <c r="D36" s="820">
        <v>56.0</v>
      </c>
      <c r="E36" s="821">
        <v>56.0</v>
      </c>
      <c r="F36" s="747" t="s">
        <v>5603</v>
      </c>
      <c r="G36" s="811"/>
      <c r="H36" s="811"/>
      <c r="I36" s="811"/>
      <c r="J36" s="811"/>
      <c r="K36" s="811"/>
      <c r="L36" s="811"/>
      <c r="M36" s="811"/>
      <c r="N36" s="811"/>
      <c r="O36" s="811"/>
      <c r="P36" s="811"/>
      <c r="Q36" s="811"/>
      <c r="R36" s="811"/>
      <c r="S36" s="811"/>
      <c r="T36" s="811"/>
      <c r="U36" s="811"/>
      <c r="V36" s="811"/>
      <c r="W36" s="811"/>
      <c r="X36" s="811"/>
      <c r="Y36" s="811"/>
      <c r="Z36" s="811"/>
    </row>
    <row r="37" ht="11.25" customHeight="1">
      <c r="A37" s="774" t="s">
        <v>6005</v>
      </c>
      <c r="B37" s="192" t="s">
        <v>52</v>
      </c>
      <c r="C37" s="774" t="s">
        <v>6821</v>
      </c>
      <c r="D37" s="820">
        <v>56.0</v>
      </c>
      <c r="E37" s="821">
        <v>56.0</v>
      </c>
      <c r="F37" s="774" t="s">
        <v>6005</v>
      </c>
      <c r="G37" s="811"/>
      <c r="H37" s="811"/>
      <c r="I37" s="811"/>
      <c r="J37" s="811"/>
      <c r="K37" s="811"/>
      <c r="L37" s="811"/>
      <c r="M37" s="811"/>
      <c r="N37" s="811"/>
      <c r="O37" s="811"/>
      <c r="P37" s="811"/>
      <c r="Q37" s="811"/>
      <c r="R37" s="811"/>
      <c r="S37" s="811"/>
      <c r="T37" s="811"/>
      <c r="U37" s="811"/>
      <c r="V37" s="811"/>
      <c r="W37" s="811"/>
      <c r="X37" s="811"/>
      <c r="Y37" s="811"/>
      <c r="Z37" s="811"/>
    </row>
    <row r="38" ht="11.25" customHeight="1">
      <c r="A38" s="835" t="s">
        <v>6005</v>
      </c>
      <c r="B38" s="836" t="s">
        <v>52</v>
      </c>
      <c r="C38" s="835" t="s">
        <v>6820</v>
      </c>
      <c r="D38" s="837">
        <v>200.0</v>
      </c>
      <c r="E38" s="838">
        <v>200.0</v>
      </c>
      <c r="F38" s="835" t="s">
        <v>6005</v>
      </c>
      <c r="G38" s="811"/>
      <c r="H38" s="811"/>
      <c r="I38" s="811"/>
      <c r="J38" s="811"/>
      <c r="K38" s="811"/>
      <c r="L38" s="811"/>
      <c r="M38" s="811"/>
      <c r="N38" s="811"/>
      <c r="O38" s="811"/>
      <c r="P38" s="811"/>
      <c r="Q38" s="811"/>
      <c r="R38" s="811"/>
      <c r="S38" s="811"/>
      <c r="T38" s="811"/>
      <c r="U38" s="811"/>
      <c r="V38" s="811"/>
      <c r="W38" s="811"/>
      <c r="X38" s="811"/>
      <c r="Y38" s="811"/>
      <c r="Z38" s="811"/>
    </row>
    <row r="39" ht="11.25" customHeight="1">
      <c r="A39" s="354" t="s">
        <v>5940</v>
      </c>
      <c r="B39" s="172" t="s">
        <v>52</v>
      </c>
      <c r="C39" s="354" t="s">
        <v>6924</v>
      </c>
      <c r="D39" s="445">
        <v>200.0</v>
      </c>
      <c r="E39" s="509">
        <v>200.0</v>
      </c>
      <c r="F39" s="354" t="s">
        <v>5940</v>
      </c>
      <c r="G39" s="811"/>
      <c r="H39" s="811"/>
      <c r="I39" s="811"/>
      <c r="J39" s="811"/>
      <c r="K39" s="811"/>
      <c r="L39" s="811"/>
      <c r="M39" s="811"/>
      <c r="N39" s="811"/>
      <c r="O39" s="811"/>
      <c r="P39" s="811"/>
      <c r="Q39" s="811"/>
      <c r="R39" s="811"/>
      <c r="S39" s="811"/>
      <c r="T39" s="811"/>
      <c r="U39" s="811"/>
      <c r="V39" s="811"/>
      <c r="W39" s="811"/>
      <c r="X39" s="811"/>
      <c r="Y39" s="811"/>
      <c r="Z39" s="811"/>
    </row>
    <row r="40" ht="11.25" customHeight="1">
      <c r="A40" s="354" t="s">
        <v>5940</v>
      </c>
      <c r="B40" s="172" t="s">
        <v>52</v>
      </c>
      <c r="C40" s="354" t="s">
        <v>6925</v>
      </c>
      <c r="D40" s="445">
        <v>56.0</v>
      </c>
      <c r="E40" s="509">
        <v>56.0</v>
      </c>
      <c r="F40" s="354" t="s">
        <v>5940</v>
      </c>
      <c r="G40" s="811"/>
      <c r="H40" s="811"/>
      <c r="I40" s="811"/>
      <c r="J40" s="811"/>
      <c r="K40" s="811"/>
      <c r="L40" s="811"/>
      <c r="M40" s="811"/>
      <c r="N40" s="811"/>
      <c r="O40" s="811"/>
      <c r="P40" s="811"/>
      <c r="Q40" s="811"/>
      <c r="R40" s="811"/>
      <c r="S40" s="811"/>
      <c r="T40" s="811"/>
      <c r="U40" s="811"/>
      <c r="V40" s="811"/>
      <c r="W40" s="811"/>
      <c r="X40" s="811"/>
      <c r="Y40" s="811"/>
      <c r="Z40" s="811"/>
    </row>
    <row r="41" ht="11.25" customHeight="1">
      <c r="A41" s="354" t="s">
        <v>5840</v>
      </c>
      <c r="B41" s="534" t="s">
        <v>52</v>
      </c>
      <c r="C41" s="354" t="s">
        <v>6915</v>
      </c>
      <c r="D41" s="445">
        <v>56.0</v>
      </c>
      <c r="E41" s="509">
        <v>56.0</v>
      </c>
      <c r="F41" s="354" t="s">
        <v>5840</v>
      </c>
      <c r="G41" s="811"/>
      <c r="H41" s="811"/>
      <c r="I41" s="811"/>
      <c r="J41" s="811"/>
      <c r="K41" s="811"/>
      <c r="L41" s="811"/>
      <c r="M41" s="811"/>
      <c r="N41" s="811"/>
      <c r="O41" s="811"/>
      <c r="P41" s="811"/>
      <c r="Q41" s="811"/>
      <c r="R41" s="811"/>
      <c r="S41" s="811"/>
      <c r="T41" s="811"/>
      <c r="U41" s="811"/>
      <c r="V41" s="811"/>
      <c r="W41" s="811"/>
      <c r="X41" s="811"/>
      <c r="Y41" s="811"/>
      <c r="Z41" s="811"/>
    </row>
    <row r="42" ht="11.25" customHeight="1">
      <c r="A42" s="354" t="s">
        <v>74</v>
      </c>
      <c r="B42" s="172" t="s">
        <v>3785</v>
      </c>
      <c r="C42" s="354" t="s">
        <v>6915</v>
      </c>
      <c r="D42" s="445">
        <v>56.0</v>
      </c>
      <c r="E42" s="509">
        <v>56.0</v>
      </c>
      <c r="F42" s="354" t="s">
        <v>74</v>
      </c>
      <c r="G42" s="811"/>
      <c r="H42" s="811"/>
      <c r="I42" s="811"/>
      <c r="J42" s="811"/>
      <c r="K42" s="811"/>
      <c r="L42" s="811"/>
      <c r="M42" s="811"/>
      <c r="N42" s="811"/>
      <c r="O42" s="811"/>
      <c r="P42" s="811"/>
      <c r="Q42" s="811"/>
      <c r="R42" s="811"/>
      <c r="S42" s="811"/>
      <c r="T42" s="811"/>
      <c r="U42" s="811"/>
      <c r="V42" s="811"/>
      <c r="W42" s="811"/>
      <c r="X42" s="811"/>
      <c r="Y42" s="811"/>
      <c r="Z42" s="811"/>
    </row>
    <row r="43" ht="11.25" customHeight="1">
      <c r="A43" s="354" t="s">
        <v>74</v>
      </c>
      <c r="B43" s="172" t="s">
        <v>3785</v>
      </c>
      <c r="C43" s="354" t="s">
        <v>6820</v>
      </c>
      <c r="D43" s="445">
        <v>200.0</v>
      </c>
      <c r="E43" s="509">
        <v>200.0</v>
      </c>
      <c r="F43" s="354" t="s">
        <v>74</v>
      </c>
      <c r="G43" s="811"/>
      <c r="H43" s="811"/>
      <c r="I43" s="811"/>
      <c r="J43" s="811"/>
      <c r="K43" s="811"/>
      <c r="L43" s="811"/>
      <c r="M43" s="811"/>
      <c r="N43" s="811"/>
      <c r="O43" s="811"/>
      <c r="P43" s="811"/>
      <c r="Q43" s="811"/>
      <c r="R43" s="811"/>
      <c r="S43" s="811"/>
      <c r="T43" s="811"/>
      <c r="U43" s="811"/>
      <c r="V43" s="811"/>
      <c r="W43" s="811"/>
      <c r="X43" s="811"/>
      <c r="Y43" s="811"/>
      <c r="Z43" s="811"/>
    </row>
    <row r="44" ht="11.25" customHeight="1">
      <c r="A44" s="354" t="s">
        <v>75</v>
      </c>
      <c r="B44" s="172" t="s">
        <v>52</v>
      </c>
      <c r="C44" s="354" t="s">
        <v>6926</v>
      </c>
      <c r="D44" s="445">
        <v>200.0</v>
      </c>
      <c r="E44" s="509">
        <v>200.0</v>
      </c>
      <c r="F44" s="354" t="s">
        <v>75</v>
      </c>
      <c r="G44" s="811"/>
      <c r="H44" s="811"/>
      <c r="I44" s="811"/>
      <c r="J44" s="811"/>
      <c r="K44" s="811"/>
      <c r="L44" s="811"/>
      <c r="M44" s="811"/>
      <c r="N44" s="811"/>
      <c r="O44" s="811"/>
      <c r="P44" s="811"/>
      <c r="Q44" s="811"/>
      <c r="R44" s="811"/>
      <c r="S44" s="811"/>
      <c r="T44" s="811"/>
      <c r="U44" s="811"/>
      <c r="V44" s="811"/>
      <c r="W44" s="811"/>
      <c r="X44" s="811"/>
      <c r="Y44" s="811"/>
      <c r="Z44" s="811"/>
    </row>
    <row r="45" ht="11.25" customHeight="1">
      <c r="A45" s="731" t="s">
        <v>75</v>
      </c>
      <c r="B45" s="390" t="s">
        <v>52</v>
      </c>
      <c r="C45" s="731" t="s">
        <v>6927</v>
      </c>
      <c r="D45" s="773">
        <v>56.0</v>
      </c>
      <c r="E45" s="767">
        <v>56.0</v>
      </c>
      <c r="F45" s="731" t="s">
        <v>75</v>
      </c>
      <c r="G45" s="811"/>
      <c r="H45" s="811"/>
      <c r="I45" s="811"/>
      <c r="J45" s="811"/>
      <c r="K45" s="811"/>
      <c r="L45" s="811"/>
      <c r="M45" s="811"/>
      <c r="N45" s="811"/>
      <c r="O45" s="811"/>
      <c r="P45" s="811"/>
      <c r="Q45" s="811"/>
      <c r="R45" s="811"/>
      <c r="S45" s="811"/>
      <c r="T45" s="811"/>
      <c r="U45" s="811"/>
      <c r="V45" s="811"/>
      <c r="W45" s="811"/>
      <c r="X45" s="811"/>
      <c r="Y45" s="811"/>
      <c r="Z45" s="811"/>
    </row>
    <row r="46" ht="11.25" customHeight="1">
      <c r="A46" s="354" t="s">
        <v>6928</v>
      </c>
      <c r="B46" s="172" t="s">
        <v>3785</v>
      </c>
      <c r="C46" s="354" t="s">
        <v>6915</v>
      </c>
      <c r="D46" s="445">
        <v>56.0</v>
      </c>
      <c r="E46" s="509">
        <v>56.0</v>
      </c>
      <c r="F46" s="354" t="s">
        <v>6928</v>
      </c>
      <c r="G46" s="811"/>
      <c r="H46" s="811"/>
      <c r="I46" s="811"/>
      <c r="J46" s="811"/>
      <c r="K46" s="811"/>
      <c r="L46" s="811"/>
      <c r="M46" s="811"/>
      <c r="N46" s="811"/>
      <c r="O46" s="811"/>
      <c r="P46" s="811"/>
      <c r="Q46" s="811"/>
      <c r="R46" s="811"/>
      <c r="S46" s="811"/>
      <c r="T46" s="811"/>
      <c r="U46" s="811"/>
      <c r="V46" s="811"/>
      <c r="W46" s="811"/>
      <c r="X46" s="811"/>
      <c r="Y46" s="811"/>
      <c r="Z46" s="811"/>
    </row>
    <row r="47" ht="11.25" customHeight="1">
      <c r="A47" s="354" t="s">
        <v>6928</v>
      </c>
      <c r="B47" s="172" t="s">
        <v>3785</v>
      </c>
      <c r="C47" s="354" t="s">
        <v>6820</v>
      </c>
      <c r="D47" s="445">
        <v>200.0</v>
      </c>
      <c r="E47" s="509">
        <v>200.0</v>
      </c>
      <c r="F47" s="354" t="s">
        <v>6928</v>
      </c>
      <c r="G47" s="811"/>
      <c r="H47" s="811"/>
      <c r="I47" s="811"/>
      <c r="J47" s="811"/>
      <c r="K47" s="811"/>
      <c r="L47" s="811"/>
      <c r="M47" s="811"/>
      <c r="N47" s="811"/>
      <c r="O47" s="811"/>
      <c r="P47" s="811"/>
      <c r="Q47" s="811"/>
      <c r="R47" s="811"/>
      <c r="S47" s="811"/>
      <c r="T47" s="811"/>
      <c r="U47" s="811"/>
      <c r="V47" s="811"/>
      <c r="W47" s="811"/>
      <c r="X47" s="811"/>
      <c r="Y47" s="811"/>
      <c r="Z47" s="811"/>
    </row>
    <row r="48" ht="11.25" customHeight="1">
      <c r="A48" s="774" t="s">
        <v>78</v>
      </c>
      <c r="B48" s="192" t="s">
        <v>52</v>
      </c>
      <c r="C48" s="774" t="s">
        <v>6821</v>
      </c>
      <c r="D48" s="820">
        <v>56.0</v>
      </c>
      <c r="E48" s="821">
        <v>56.0</v>
      </c>
      <c r="F48" s="774" t="s">
        <v>78</v>
      </c>
      <c r="G48" s="811"/>
      <c r="H48" s="811"/>
      <c r="I48" s="811"/>
      <c r="J48" s="811"/>
      <c r="K48" s="811"/>
      <c r="L48" s="811"/>
      <c r="M48" s="811"/>
      <c r="N48" s="811"/>
      <c r="O48" s="811"/>
      <c r="P48" s="811"/>
      <c r="Q48" s="811"/>
      <c r="R48" s="811"/>
      <c r="S48" s="811"/>
      <c r="T48" s="811"/>
      <c r="U48" s="811"/>
      <c r="V48" s="811"/>
      <c r="W48" s="811"/>
      <c r="X48" s="811"/>
      <c r="Y48" s="811"/>
      <c r="Z48" s="811"/>
    </row>
    <row r="49" ht="11.25" customHeight="1">
      <c r="A49" s="774" t="s">
        <v>78</v>
      </c>
      <c r="B49" s="192" t="s">
        <v>52</v>
      </c>
      <c r="C49" s="774" t="s">
        <v>6820</v>
      </c>
      <c r="D49" s="820">
        <v>200.0</v>
      </c>
      <c r="E49" s="821">
        <v>200.0</v>
      </c>
      <c r="F49" s="774" t="s">
        <v>78</v>
      </c>
      <c r="G49" s="811"/>
      <c r="H49" s="811"/>
      <c r="I49" s="811"/>
      <c r="J49" s="811"/>
      <c r="K49" s="811"/>
      <c r="L49" s="811"/>
      <c r="M49" s="811"/>
      <c r="N49" s="811"/>
      <c r="O49" s="811"/>
      <c r="P49" s="811"/>
      <c r="Q49" s="811"/>
      <c r="R49" s="811"/>
      <c r="S49" s="811"/>
      <c r="T49" s="811"/>
      <c r="U49" s="811"/>
      <c r="V49" s="811"/>
      <c r="W49" s="811"/>
      <c r="X49" s="811"/>
      <c r="Y49" s="811"/>
      <c r="Z49" s="811"/>
    </row>
    <row r="50" ht="11.25" customHeight="1">
      <c r="A50" s="354" t="s">
        <v>3706</v>
      </c>
      <c r="B50" s="172" t="s">
        <v>52</v>
      </c>
      <c r="C50" s="354" t="s">
        <v>6821</v>
      </c>
      <c r="D50" s="445">
        <v>56.0</v>
      </c>
      <c r="E50" s="509">
        <v>56.0</v>
      </c>
      <c r="F50" s="354" t="s">
        <v>3706</v>
      </c>
      <c r="G50" s="811"/>
      <c r="H50" s="811"/>
      <c r="I50" s="811"/>
      <c r="J50" s="811"/>
      <c r="K50" s="811"/>
      <c r="L50" s="811"/>
      <c r="M50" s="811"/>
      <c r="N50" s="811"/>
      <c r="O50" s="811"/>
      <c r="P50" s="811"/>
      <c r="Q50" s="811"/>
      <c r="R50" s="811"/>
      <c r="S50" s="811"/>
      <c r="T50" s="811"/>
      <c r="U50" s="811"/>
      <c r="V50" s="811"/>
      <c r="W50" s="811"/>
      <c r="X50" s="811"/>
      <c r="Y50" s="811"/>
      <c r="Z50" s="811"/>
    </row>
    <row r="51" ht="11.25" customHeight="1">
      <c r="A51" s="354" t="s">
        <v>3706</v>
      </c>
      <c r="B51" s="172" t="s">
        <v>52</v>
      </c>
      <c r="C51" s="354" t="s">
        <v>6929</v>
      </c>
      <c r="D51" s="445">
        <v>4.0</v>
      </c>
      <c r="E51" s="509">
        <v>112.0</v>
      </c>
      <c r="F51" s="354" t="s">
        <v>3706</v>
      </c>
      <c r="G51" s="811"/>
      <c r="H51" s="811"/>
      <c r="I51" s="811"/>
      <c r="J51" s="811"/>
      <c r="K51" s="811"/>
      <c r="L51" s="811"/>
      <c r="M51" s="811"/>
      <c r="N51" s="811"/>
      <c r="O51" s="811"/>
      <c r="P51" s="811"/>
      <c r="Q51" s="811"/>
      <c r="R51" s="811"/>
      <c r="S51" s="811"/>
      <c r="T51" s="811"/>
      <c r="U51" s="811"/>
      <c r="V51" s="811"/>
      <c r="W51" s="811"/>
      <c r="X51" s="811"/>
      <c r="Y51" s="811"/>
      <c r="Z51" s="811"/>
    </row>
    <row r="52" ht="11.25" customHeight="1">
      <c r="A52" s="354" t="s">
        <v>3706</v>
      </c>
      <c r="B52" s="172" t="s">
        <v>52</v>
      </c>
      <c r="C52" s="354" t="s">
        <v>6930</v>
      </c>
      <c r="D52" s="445">
        <v>2.0</v>
      </c>
      <c r="E52" s="509">
        <v>52.0</v>
      </c>
      <c r="F52" s="354" t="s">
        <v>3706</v>
      </c>
      <c r="G52" s="811"/>
      <c r="H52" s="811"/>
      <c r="I52" s="811"/>
      <c r="J52" s="811"/>
      <c r="K52" s="811"/>
      <c r="L52" s="811"/>
      <c r="M52" s="811"/>
      <c r="N52" s="811"/>
      <c r="O52" s="811"/>
      <c r="P52" s="811"/>
      <c r="Q52" s="811"/>
      <c r="R52" s="811"/>
      <c r="S52" s="811"/>
      <c r="T52" s="811"/>
      <c r="U52" s="811"/>
      <c r="V52" s="811"/>
      <c r="W52" s="811"/>
      <c r="X52" s="811"/>
      <c r="Y52" s="811"/>
      <c r="Z52" s="811"/>
    </row>
    <row r="53" ht="11.25" customHeight="1">
      <c r="A53" s="747" t="s">
        <v>82</v>
      </c>
      <c r="B53" s="415" t="s">
        <v>52</v>
      </c>
      <c r="C53" s="747" t="s">
        <v>6821</v>
      </c>
      <c r="D53" s="763">
        <v>56.0</v>
      </c>
      <c r="E53" s="822">
        <v>56.0</v>
      </c>
      <c r="F53" s="747" t="s">
        <v>82</v>
      </c>
      <c r="G53" s="811"/>
      <c r="H53" s="811"/>
      <c r="I53" s="811"/>
      <c r="J53" s="811"/>
      <c r="K53" s="811"/>
      <c r="L53" s="811"/>
      <c r="M53" s="811"/>
      <c r="N53" s="811"/>
      <c r="O53" s="811"/>
      <c r="P53" s="811"/>
      <c r="Q53" s="811"/>
      <c r="R53" s="811"/>
      <c r="S53" s="811"/>
      <c r="T53" s="811"/>
      <c r="U53" s="811"/>
      <c r="V53" s="811"/>
      <c r="W53" s="811"/>
      <c r="X53" s="811"/>
      <c r="Y53" s="811"/>
      <c r="Z53" s="811"/>
    </row>
    <row r="54" ht="11.25" customHeight="1">
      <c r="A54" s="747" t="s">
        <v>82</v>
      </c>
      <c r="B54" s="415" t="s">
        <v>52</v>
      </c>
      <c r="C54" s="747" t="s">
        <v>6820</v>
      </c>
      <c r="D54" s="763">
        <v>200.0</v>
      </c>
      <c r="E54" s="822">
        <v>200.0</v>
      </c>
      <c r="F54" s="747" t="s">
        <v>82</v>
      </c>
      <c r="G54" s="811"/>
      <c r="H54" s="811"/>
      <c r="I54" s="811"/>
      <c r="J54" s="811"/>
      <c r="K54" s="811"/>
      <c r="L54" s="811"/>
      <c r="M54" s="811"/>
      <c r="N54" s="811"/>
      <c r="O54" s="811"/>
      <c r="P54" s="811"/>
      <c r="Q54" s="811"/>
      <c r="R54" s="811"/>
      <c r="S54" s="811"/>
      <c r="T54" s="811"/>
      <c r="U54" s="811"/>
      <c r="V54" s="811"/>
      <c r="W54" s="811"/>
      <c r="X54" s="811"/>
      <c r="Y54" s="811"/>
      <c r="Z54" s="811"/>
    </row>
    <row r="55" ht="11.25" customHeight="1">
      <c r="A55" s="354" t="s">
        <v>83</v>
      </c>
      <c r="B55" s="172" t="s">
        <v>52</v>
      </c>
      <c r="C55" s="354" t="s">
        <v>6927</v>
      </c>
      <c r="D55" s="445">
        <v>56.0</v>
      </c>
      <c r="E55" s="767">
        <v>56.0</v>
      </c>
      <c r="F55" s="354" t="s">
        <v>83</v>
      </c>
      <c r="G55" s="811"/>
      <c r="H55" s="811"/>
      <c r="I55" s="811"/>
      <c r="J55" s="811"/>
      <c r="K55" s="811"/>
      <c r="L55" s="811"/>
      <c r="M55" s="811"/>
      <c r="N55" s="811"/>
      <c r="O55" s="811"/>
      <c r="P55" s="811"/>
      <c r="Q55" s="811"/>
      <c r="R55" s="811"/>
      <c r="S55" s="811"/>
      <c r="T55" s="811"/>
      <c r="U55" s="811"/>
      <c r="V55" s="811"/>
      <c r="W55" s="811"/>
      <c r="X55" s="811"/>
      <c r="Y55" s="811"/>
      <c r="Z55" s="811"/>
    </row>
    <row r="56" ht="11.25" customHeight="1">
      <c r="A56" s="136" t="s">
        <v>84</v>
      </c>
      <c r="B56" s="760" t="s">
        <v>52</v>
      </c>
      <c r="C56" s="271" t="s">
        <v>6821</v>
      </c>
      <c r="D56" s="768">
        <v>56.0</v>
      </c>
      <c r="E56" s="413">
        <v>56.0</v>
      </c>
      <c r="F56" s="310" t="s">
        <v>84</v>
      </c>
      <c r="G56" s="811"/>
      <c r="H56" s="811"/>
      <c r="I56" s="811"/>
      <c r="J56" s="811"/>
      <c r="K56" s="811"/>
      <c r="L56" s="811"/>
      <c r="M56" s="811"/>
      <c r="N56" s="811"/>
      <c r="O56" s="811"/>
      <c r="P56" s="811"/>
      <c r="Q56" s="811"/>
      <c r="R56" s="811"/>
      <c r="S56" s="811"/>
      <c r="T56" s="811"/>
      <c r="U56" s="811"/>
      <c r="V56" s="811"/>
      <c r="W56" s="811"/>
      <c r="X56" s="811"/>
      <c r="Y56" s="811"/>
      <c r="Z56" s="811"/>
    </row>
    <row r="57" ht="11.25" customHeight="1">
      <c r="A57" s="747" t="s">
        <v>85</v>
      </c>
      <c r="B57" s="415" t="s">
        <v>52</v>
      </c>
      <c r="C57" s="747" t="s">
        <v>6927</v>
      </c>
      <c r="D57" s="769">
        <v>56.0</v>
      </c>
      <c r="E57" s="413">
        <v>56.0</v>
      </c>
      <c r="F57" s="770" t="s">
        <v>85</v>
      </c>
      <c r="G57" s="811"/>
      <c r="H57" s="811"/>
      <c r="I57" s="811"/>
      <c r="J57" s="811"/>
      <c r="K57" s="811"/>
      <c r="L57" s="811"/>
      <c r="M57" s="811"/>
      <c r="N57" s="811"/>
      <c r="O57" s="811"/>
      <c r="P57" s="811"/>
      <c r="Q57" s="811"/>
      <c r="R57" s="811"/>
      <c r="S57" s="811"/>
      <c r="T57" s="811"/>
      <c r="U57" s="811"/>
      <c r="V57" s="811"/>
      <c r="W57" s="811"/>
      <c r="X57" s="811"/>
      <c r="Y57" s="811"/>
      <c r="Z57" s="811"/>
    </row>
    <row r="58" ht="11.25" customHeight="1">
      <c r="A58" s="354" t="s">
        <v>4998</v>
      </c>
      <c r="B58" s="172" t="s">
        <v>52</v>
      </c>
      <c r="C58" s="354" t="s">
        <v>6931</v>
      </c>
      <c r="D58" s="771">
        <v>56.0</v>
      </c>
      <c r="E58" s="413">
        <v>56.0</v>
      </c>
      <c r="F58" s="772" t="s">
        <v>4998</v>
      </c>
      <c r="G58" s="811"/>
      <c r="H58" s="811"/>
      <c r="I58" s="811"/>
      <c r="J58" s="811"/>
      <c r="K58" s="811"/>
      <c r="L58" s="811"/>
      <c r="M58" s="811"/>
      <c r="N58" s="811"/>
      <c r="O58" s="811"/>
      <c r="P58" s="811"/>
      <c r="Q58" s="811"/>
      <c r="R58" s="811"/>
      <c r="S58" s="811"/>
      <c r="T58" s="811"/>
      <c r="U58" s="811"/>
      <c r="V58" s="811"/>
      <c r="W58" s="811"/>
      <c r="X58" s="811"/>
      <c r="Y58" s="811"/>
      <c r="Z58" s="811"/>
    </row>
    <row r="59" ht="11.25" customHeight="1">
      <c r="A59" s="354" t="s">
        <v>5022</v>
      </c>
      <c r="B59" s="172" t="s">
        <v>89</v>
      </c>
      <c r="C59" s="354" t="s">
        <v>6821</v>
      </c>
      <c r="D59" s="445">
        <v>56.0</v>
      </c>
      <c r="E59" s="509">
        <v>56.0</v>
      </c>
      <c r="F59" s="354" t="s">
        <v>5022</v>
      </c>
      <c r="G59" s="811"/>
      <c r="H59" s="811"/>
      <c r="I59" s="811"/>
      <c r="J59" s="811"/>
      <c r="K59" s="811"/>
      <c r="L59" s="811"/>
      <c r="M59" s="811"/>
      <c r="N59" s="811"/>
      <c r="O59" s="811"/>
      <c r="P59" s="811"/>
      <c r="Q59" s="811"/>
      <c r="R59" s="811"/>
      <c r="S59" s="811"/>
      <c r="T59" s="811"/>
      <c r="U59" s="811"/>
      <c r="V59" s="811"/>
      <c r="W59" s="811"/>
      <c r="X59" s="811"/>
      <c r="Y59" s="811"/>
      <c r="Z59" s="811"/>
    </row>
    <row r="60" ht="11.25" customHeight="1">
      <c r="A60" s="354" t="s">
        <v>5025</v>
      </c>
      <c r="B60" s="192" t="s">
        <v>89</v>
      </c>
      <c r="C60" s="747" t="s">
        <v>6927</v>
      </c>
      <c r="D60" s="763">
        <v>56.0</v>
      </c>
      <c r="E60" s="822">
        <v>56.0</v>
      </c>
      <c r="F60" s="354" t="s">
        <v>5025</v>
      </c>
      <c r="G60" s="811"/>
      <c r="H60" s="811"/>
      <c r="I60" s="811"/>
      <c r="J60" s="811"/>
      <c r="K60" s="811"/>
      <c r="L60" s="811"/>
      <c r="M60" s="811"/>
      <c r="N60" s="811"/>
      <c r="O60" s="811"/>
      <c r="P60" s="811"/>
      <c r="Q60" s="811"/>
      <c r="R60" s="811"/>
      <c r="S60" s="811"/>
      <c r="T60" s="811"/>
      <c r="U60" s="811"/>
      <c r="V60" s="811"/>
      <c r="W60" s="811"/>
      <c r="X60" s="811"/>
      <c r="Y60" s="811"/>
      <c r="Z60" s="811"/>
    </row>
    <row r="61" ht="11.25" customHeight="1">
      <c r="A61" s="165" t="s">
        <v>5025</v>
      </c>
      <c r="B61" s="6" t="s">
        <v>89</v>
      </c>
      <c r="C61" s="165" t="s">
        <v>6922</v>
      </c>
      <c r="D61" s="324">
        <v>200.0</v>
      </c>
      <c r="E61" s="324">
        <v>200.0</v>
      </c>
      <c r="F61" s="354" t="s">
        <v>5025</v>
      </c>
      <c r="G61" s="811"/>
      <c r="H61" s="811"/>
      <c r="I61" s="811"/>
      <c r="J61" s="811"/>
      <c r="K61" s="811"/>
      <c r="L61" s="811"/>
      <c r="M61" s="811"/>
      <c r="N61" s="811"/>
      <c r="O61" s="811"/>
      <c r="P61" s="811"/>
      <c r="Q61" s="811"/>
      <c r="R61" s="811"/>
      <c r="S61" s="811"/>
      <c r="T61" s="811"/>
      <c r="U61" s="811"/>
      <c r="V61" s="811"/>
      <c r="W61" s="811"/>
      <c r="X61" s="811"/>
      <c r="Y61" s="811"/>
      <c r="Z61" s="811"/>
    </row>
    <row r="62" ht="11.25" customHeight="1">
      <c r="A62" s="747" t="s">
        <v>91</v>
      </c>
      <c r="B62" s="415" t="s">
        <v>89</v>
      </c>
      <c r="C62" s="747" t="s">
        <v>6915</v>
      </c>
      <c r="D62" s="824">
        <v>56.0</v>
      </c>
      <c r="E62" s="593">
        <v>56.0</v>
      </c>
      <c r="F62" s="782" t="s">
        <v>91</v>
      </c>
      <c r="G62" s="811"/>
      <c r="H62" s="811"/>
      <c r="I62" s="811"/>
      <c r="J62" s="811"/>
      <c r="K62" s="811"/>
      <c r="L62" s="811"/>
      <c r="M62" s="811"/>
      <c r="N62" s="811"/>
      <c r="O62" s="811"/>
      <c r="P62" s="811"/>
      <c r="Q62" s="811"/>
      <c r="R62" s="811"/>
      <c r="S62" s="811"/>
      <c r="T62" s="811"/>
      <c r="U62" s="811"/>
      <c r="V62" s="811"/>
      <c r="W62" s="811"/>
      <c r="X62" s="811"/>
      <c r="Y62" s="811"/>
      <c r="Z62" s="811"/>
    </row>
    <row r="63" ht="11.25" customHeight="1">
      <c r="A63" s="354" t="s">
        <v>5053</v>
      </c>
      <c r="B63" s="415" t="s">
        <v>89</v>
      </c>
      <c r="C63" s="354" t="s">
        <v>6927</v>
      </c>
      <c r="D63" s="445">
        <v>56.0</v>
      </c>
      <c r="E63" s="509">
        <v>56.0</v>
      </c>
      <c r="F63" s="354" t="s">
        <v>5053</v>
      </c>
      <c r="G63" s="811"/>
      <c r="H63" s="811"/>
      <c r="I63" s="811"/>
      <c r="J63" s="811"/>
      <c r="K63" s="811"/>
      <c r="L63" s="811"/>
      <c r="M63" s="811"/>
      <c r="N63" s="811"/>
      <c r="O63" s="811"/>
      <c r="P63" s="811"/>
      <c r="Q63" s="811"/>
      <c r="R63" s="811"/>
      <c r="S63" s="811"/>
      <c r="T63" s="811"/>
      <c r="U63" s="811"/>
      <c r="V63" s="811"/>
      <c r="W63" s="811"/>
      <c r="X63" s="811"/>
      <c r="Y63" s="811"/>
      <c r="Z63" s="811"/>
    </row>
    <row r="64" ht="11.25" customHeight="1">
      <c r="A64" s="354" t="s">
        <v>5053</v>
      </c>
      <c r="B64" s="415" t="s">
        <v>1491</v>
      </c>
      <c r="C64" s="354" t="s">
        <v>6922</v>
      </c>
      <c r="D64" s="445">
        <v>200.0</v>
      </c>
      <c r="E64" s="509">
        <v>200.0</v>
      </c>
      <c r="F64" s="354" t="s">
        <v>5053</v>
      </c>
      <c r="G64" s="811"/>
      <c r="H64" s="811"/>
      <c r="I64" s="811"/>
      <c r="J64" s="811"/>
      <c r="K64" s="811"/>
      <c r="L64" s="811"/>
      <c r="M64" s="811"/>
      <c r="N64" s="811"/>
      <c r="O64" s="811"/>
      <c r="P64" s="811"/>
      <c r="Q64" s="811"/>
      <c r="R64" s="811"/>
      <c r="S64" s="811"/>
      <c r="T64" s="811"/>
      <c r="U64" s="811"/>
      <c r="V64" s="811"/>
      <c r="W64" s="811"/>
      <c r="X64" s="811"/>
      <c r="Y64" s="811"/>
      <c r="Z64" s="811"/>
    </row>
    <row r="65" ht="11.25" customHeight="1">
      <c r="A65" s="354" t="s">
        <v>3996</v>
      </c>
      <c r="B65" s="172" t="s">
        <v>89</v>
      </c>
      <c r="C65" s="354" t="s">
        <v>6927</v>
      </c>
      <c r="D65" s="445">
        <v>56.0</v>
      </c>
      <c r="E65" s="509">
        <v>56.0</v>
      </c>
      <c r="F65" s="354" t="s">
        <v>3996</v>
      </c>
      <c r="G65" s="811"/>
      <c r="H65" s="811"/>
      <c r="I65" s="811"/>
      <c r="J65" s="811"/>
      <c r="K65" s="811"/>
      <c r="L65" s="811"/>
      <c r="M65" s="811"/>
      <c r="N65" s="811"/>
      <c r="O65" s="811"/>
      <c r="P65" s="811"/>
      <c r="Q65" s="811"/>
      <c r="R65" s="811"/>
      <c r="S65" s="811"/>
      <c r="T65" s="811"/>
      <c r="U65" s="811"/>
      <c r="V65" s="811"/>
      <c r="W65" s="811"/>
      <c r="X65" s="811"/>
      <c r="Y65" s="811"/>
      <c r="Z65" s="811"/>
    </row>
    <row r="66" ht="11.25" customHeight="1">
      <c r="A66" s="354" t="s">
        <v>3996</v>
      </c>
      <c r="B66" s="172" t="s">
        <v>89</v>
      </c>
      <c r="C66" s="354" t="s">
        <v>6932</v>
      </c>
      <c r="D66" s="445">
        <v>200.0</v>
      </c>
      <c r="E66" s="509">
        <v>200.0</v>
      </c>
      <c r="F66" s="354" t="s">
        <v>3996</v>
      </c>
      <c r="G66" s="811"/>
      <c r="H66" s="811"/>
      <c r="I66" s="811"/>
      <c r="J66" s="811"/>
      <c r="K66" s="811"/>
      <c r="L66" s="811"/>
      <c r="M66" s="811"/>
      <c r="N66" s="811"/>
      <c r="O66" s="811"/>
      <c r="P66" s="811"/>
      <c r="Q66" s="811"/>
      <c r="R66" s="811"/>
      <c r="S66" s="811"/>
      <c r="T66" s="811"/>
      <c r="U66" s="811"/>
      <c r="V66" s="811"/>
      <c r="W66" s="811"/>
      <c r="X66" s="811"/>
      <c r="Y66" s="811"/>
      <c r="Z66" s="811"/>
    </row>
    <row r="67" ht="11.25" customHeight="1">
      <c r="A67" s="731" t="s">
        <v>5688</v>
      </c>
      <c r="B67" s="390" t="s">
        <v>89</v>
      </c>
      <c r="C67" s="731" t="s">
        <v>6925</v>
      </c>
      <c r="D67" s="393">
        <v>56.0</v>
      </c>
      <c r="E67" s="393">
        <v>56.0</v>
      </c>
      <c r="F67" s="354" t="s">
        <v>5688</v>
      </c>
      <c r="G67" s="811"/>
      <c r="H67" s="811"/>
      <c r="I67" s="811"/>
      <c r="J67" s="811"/>
      <c r="K67" s="811"/>
      <c r="L67" s="811"/>
      <c r="M67" s="811"/>
      <c r="N67" s="811"/>
      <c r="O67" s="811"/>
      <c r="P67" s="811"/>
      <c r="Q67" s="811"/>
      <c r="R67" s="811"/>
      <c r="S67" s="811"/>
      <c r="T67" s="811"/>
      <c r="U67" s="811"/>
      <c r="V67" s="811"/>
      <c r="W67" s="811"/>
      <c r="X67" s="811"/>
      <c r="Y67" s="811"/>
      <c r="Z67" s="811"/>
    </row>
    <row r="68" ht="11.25" customHeight="1">
      <c r="A68" s="100" t="s">
        <v>95</v>
      </c>
      <c r="B68" s="81" t="s">
        <v>89</v>
      </c>
      <c r="C68" s="100" t="s">
        <v>6925</v>
      </c>
      <c r="D68" s="221">
        <v>56.0</v>
      </c>
      <c r="E68" s="221">
        <v>56.0</v>
      </c>
      <c r="F68" s="100" t="s">
        <v>95</v>
      </c>
      <c r="G68" s="811"/>
      <c r="H68" s="811"/>
      <c r="I68" s="811"/>
      <c r="J68" s="811"/>
      <c r="K68" s="811"/>
      <c r="L68" s="811"/>
      <c r="M68" s="811"/>
      <c r="N68" s="811"/>
      <c r="O68" s="811"/>
      <c r="P68" s="811"/>
      <c r="Q68" s="811"/>
      <c r="R68" s="811"/>
      <c r="S68" s="811"/>
      <c r="T68" s="811"/>
      <c r="U68" s="811"/>
      <c r="V68" s="811"/>
      <c r="W68" s="811"/>
      <c r="X68" s="811"/>
      <c r="Y68" s="811"/>
      <c r="Z68" s="811"/>
    </row>
    <row r="69" ht="11.25" customHeight="1">
      <c r="A69" s="100" t="s">
        <v>95</v>
      </c>
      <c r="B69" s="81" t="s">
        <v>89</v>
      </c>
      <c r="C69" s="100" t="s">
        <v>6933</v>
      </c>
      <c r="D69" s="221">
        <v>200.0</v>
      </c>
      <c r="E69" s="221">
        <v>200.0</v>
      </c>
      <c r="F69" s="100" t="s">
        <v>95</v>
      </c>
      <c r="G69" s="811"/>
      <c r="H69" s="811"/>
      <c r="I69" s="811"/>
      <c r="J69" s="811"/>
      <c r="K69" s="811"/>
      <c r="L69" s="811"/>
      <c r="M69" s="811"/>
      <c r="N69" s="811"/>
      <c r="O69" s="811"/>
      <c r="P69" s="811"/>
      <c r="Q69" s="811"/>
      <c r="R69" s="811"/>
      <c r="S69" s="811"/>
      <c r="T69" s="811"/>
      <c r="U69" s="811"/>
      <c r="V69" s="811"/>
      <c r="W69" s="811"/>
      <c r="X69" s="811"/>
      <c r="Y69" s="811"/>
      <c r="Z69" s="811"/>
    </row>
    <row r="70" ht="11.25" customHeight="1">
      <c r="A70" s="100" t="s">
        <v>96</v>
      </c>
      <c r="B70" s="81" t="s">
        <v>89</v>
      </c>
      <c r="C70" s="100" t="s">
        <v>6920</v>
      </c>
      <c r="D70" s="164">
        <v>56.0</v>
      </c>
      <c r="E70" s="365">
        <v>56.0</v>
      </c>
      <c r="F70" s="100" t="s">
        <v>96</v>
      </c>
      <c r="G70" s="811"/>
      <c r="H70" s="811"/>
      <c r="I70" s="811"/>
      <c r="J70" s="811"/>
      <c r="K70" s="811"/>
      <c r="L70" s="811"/>
      <c r="M70" s="811"/>
      <c r="N70" s="811"/>
      <c r="O70" s="811"/>
      <c r="P70" s="811"/>
      <c r="Q70" s="811"/>
      <c r="R70" s="811"/>
      <c r="S70" s="811"/>
      <c r="T70" s="811"/>
      <c r="U70" s="811"/>
      <c r="V70" s="811"/>
      <c r="W70" s="811"/>
      <c r="X70" s="811"/>
      <c r="Y70" s="811"/>
      <c r="Z70" s="811"/>
    </row>
    <row r="71" ht="11.25" customHeight="1">
      <c r="A71" s="100" t="s">
        <v>96</v>
      </c>
      <c r="B71" s="81" t="s">
        <v>89</v>
      </c>
      <c r="C71" s="100" t="s">
        <v>6934</v>
      </c>
      <c r="D71" s="164" t="s">
        <v>6935</v>
      </c>
      <c r="E71" s="365">
        <v>125.0</v>
      </c>
      <c r="F71" s="100" t="s">
        <v>96</v>
      </c>
      <c r="G71" s="811"/>
      <c r="H71" s="811"/>
      <c r="I71" s="811"/>
      <c r="J71" s="811"/>
      <c r="K71" s="811"/>
      <c r="L71" s="811"/>
      <c r="M71" s="811"/>
      <c r="N71" s="811"/>
      <c r="O71" s="811"/>
      <c r="P71" s="811"/>
      <c r="Q71" s="811"/>
      <c r="R71" s="811"/>
      <c r="S71" s="811"/>
      <c r="T71" s="811"/>
      <c r="U71" s="811"/>
      <c r="V71" s="811"/>
      <c r="W71" s="811"/>
      <c r="X71" s="811"/>
      <c r="Y71" s="811"/>
      <c r="Z71" s="811"/>
    </row>
    <row r="72" ht="11.25" customHeight="1">
      <c r="A72" s="100" t="s">
        <v>96</v>
      </c>
      <c r="B72" s="81" t="s">
        <v>89</v>
      </c>
      <c r="C72" s="100" t="s">
        <v>6936</v>
      </c>
      <c r="D72" s="164" t="s">
        <v>6935</v>
      </c>
      <c r="E72" s="365">
        <v>125.0</v>
      </c>
      <c r="F72" s="100" t="s">
        <v>96</v>
      </c>
      <c r="G72" s="811"/>
      <c r="H72" s="811"/>
      <c r="I72" s="811"/>
      <c r="J72" s="811"/>
      <c r="K72" s="811"/>
      <c r="L72" s="811"/>
      <c r="M72" s="811"/>
      <c r="N72" s="811"/>
      <c r="O72" s="811"/>
      <c r="P72" s="811"/>
      <c r="Q72" s="811"/>
      <c r="R72" s="811"/>
      <c r="S72" s="811"/>
      <c r="T72" s="811"/>
      <c r="U72" s="811"/>
      <c r="V72" s="811"/>
      <c r="W72" s="811"/>
      <c r="X72" s="811"/>
      <c r="Y72" s="811"/>
      <c r="Z72" s="811"/>
    </row>
    <row r="73" ht="11.25" customHeight="1">
      <c r="A73" s="354" t="s">
        <v>6014</v>
      </c>
      <c r="B73" s="839" t="s">
        <v>89</v>
      </c>
      <c r="C73" s="354" t="s">
        <v>6820</v>
      </c>
      <c r="D73" s="445">
        <v>200.0</v>
      </c>
      <c r="E73" s="509">
        <v>200.0</v>
      </c>
      <c r="F73" s="354" t="s">
        <v>6014</v>
      </c>
      <c r="G73" s="811"/>
      <c r="H73" s="811"/>
      <c r="I73" s="811"/>
      <c r="J73" s="811"/>
      <c r="K73" s="811"/>
      <c r="L73" s="811"/>
      <c r="M73" s="811"/>
      <c r="N73" s="811"/>
      <c r="O73" s="811"/>
      <c r="P73" s="811"/>
      <c r="Q73" s="811"/>
      <c r="R73" s="811"/>
      <c r="S73" s="811"/>
      <c r="T73" s="811"/>
      <c r="U73" s="811"/>
      <c r="V73" s="811"/>
      <c r="W73" s="811"/>
      <c r="X73" s="811"/>
      <c r="Y73" s="811"/>
      <c r="Z73" s="811"/>
    </row>
    <row r="74" ht="11.25" customHeight="1">
      <c r="A74" s="354" t="s">
        <v>6014</v>
      </c>
      <c r="B74" s="839" t="s">
        <v>89</v>
      </c>
      <c r="C74" s="354" t="s">
        <v>6915</v>
      </c>
      <c r="D74" s="445">
        <v>56.0</v>
      </c>
      <c r="E74" s="509">
        <v>56.0</v>
      </c>
      <c r="F74" s="354" t="s">
        <v>6014</v>
      </c>
      <c r="G74" s="811"/>
      <c r="H74" s="811"/>
      <c r="I74" s="811"/>
      <c r="J74" s="811"/>
      <c r="K74" s="811"/>
      <c r="L74" s="811"/>
      <c r="M74" s="811"/>
      <c r="N74" s="811"/>
      <c r="O74" s="811"/>
      <c r="P74" s="811"/>
      <c r="Q74" s="811"/>
      <c r="R74" s="811"/>
      <c r="S74" s="811"/>
      <c r="T74" s="811"/>
      <c r="U74" s="811"/>
      <c r="V74" s="811"/>
      <c r="W74" s="811"/>
      <c r="X74" s="811"/>
      <c r="Y74" s="811"/>
      <c r="Z74" s="811"/>
    </row>
    <row r="75" ht="11.25" customHeight="1">
      <c r="A75" s="271" t="s">
        <v>5704</v>
      </c>
      <c r="B75" s="760" t="s">
        <v>89</v>
      </c>
      <c r="C75" s="271" t="s">
        <v>6915</v>
      </c>
      <c r="D75" s="761">
        <v>56.0</v>
      </c>
      <c r="E75" s="762">
        <v>56.0</v>
      </c>
      <c r="F75" s="271" t="s">
        <v>5704</v>
      </c>
      <c r="G75" s="811"/>
      <c r="H75" s="811"/>
      <c r="I75" s="811"/>
      <c r="J75" s="811"/>
      <c r="K75" s="811"/>
      <c r="L75" s="811"/>
      <c r="M75" s="811"/>
      <c r="N75" s="811"/>
      <c r="O75" s="811"/>
      <c r="P75" s="811"/>
      <c r="Q75" s="811"/>
      <c r="R75" s="811"/>
      <c r="S75" s="811"/>
      <c r="T75" s="811"/>
      <c r="U75" s="811"/>
      <c r="V75" s="811"/>
      <c r="W75" s="811"/>
      <c r="X75" s="811"/>
      <c r="Y75" s="811"/>
      <c r="Z75" s="811"/>
    </row>
    <row r="76" ht="11.25" customHeight="1">
      <c r="A76" s="271" t="s">
        <v>5704</v>
      </c>
      <c r="B76" s="760" t="s">
        <v>89</v>
      </c>
      <c r="C76" s="271" t="s">
        <v>6820</v>
      </c>
      <c r="D76" s="761">
        <v>200.0</v>
      </c>
      <c r="E76" s="762">
        <v>200.0</v>
      </c>
      <c r="F76" s="271" t="s">
        <v>5704</v>
      </c>
      <c r="G76" s="811"/>
      <c r="H76" s="811"/>
      <c r="I76" s="811"/>
      <c r="J76" s="811"/>
      <c r="K76" s="811"/>
      <c r="L76" s="811"/>
      <c r="M76" s="811"/>
      <c r="N76" s="811"/>
      <c r="O76" s="811"/>
      <c r="P76" s="811"/>
      <c r="Q76" s="811"/>
      <c r="R76" s="811"/>
      <c r="S76" s="811"/>
      <c r="T76" s="811"/>
      <c r="U76" s="811"/>
      <c r="V76" s="811"/>
      <c r="W76" s="811"/>
      <c r="X76" s="811"/>
      <c r="Y76" s="811"/>
      <c r="Z76" s="811"/>
    </row>
    <row r="77" ht="11.25" customHeight="1">
      <c r="A77" s="100" t="s">
        <v>99</v>
      </c>
      <c r="B77" s="81" t="s">
        <v>89</v>
      </c>
      <c r="C77" s="100" t="s">
        <v>6915</v>
      </c>
      <c r="D77" s="164">
        <f>56</f>
        <v>56</v>
      </c>
      <c r="E77" s="370">
        <v>56.0</v>
      </c>
      <c r="F77" s="228" t="s">
        <v>99</v>
      </c>
      <c r="G77" s="811"/>
      <c r="H77" s="811"/>
      <c r="I77" s="811"/>
      <c r="J77" s="811"/>
      <c r="K77" s="811"/>
      <c r="L77" s="811"/>
      <c r="M77" s="811"/>
      <c r="N77" s="811"/>
      <c r="O77" s="811"/>
      <c r="P77" s="811"/>
      <c r="Q77" s="811"/>
      <c r="R77" s="811"/>
      <c r="S77" s="811"/>
      <c r="T77" s="811"/>
      <c r="U77" s="811"/>
      <c r="V77" s="811"/>
      <c r="W77" s="811"/>
      <c r="X77" s="811"/>
      <c r="Y77" s="811"/>
      <c r="Z77" s="811"/>
    </row>
    <row r="78" ht="11.25" customHeight="1">
      <c r="A78" s="100" t="s">
        <v>99</v>
      </c>
      <c r="B78" s="81" t="s">
        <v>89</v>
      </c>
      <c r="C78" s="100" t="s">
        <v>6820</v>
      </c>
      <c r="D78" s="840">
        <v>200.0</v>
      </c>
      <c r="E78" s="365">
        <v>200.0</v>
      </c>
      <c r="F78" s="100" t="s">
        <v>99</v>
      </c>
      <c r="G78" s="811"/>
      <c r="H78" s="811"/>
      <c r="I78" s="811"/>
      <c r="J78" s="811"/>
      <c r="K78" s="811"/>
      <c r="L78" s="811"/>
      <c r="M78" s="811"/>
      <c r="N78" s="811"/>
      <c r="O78" s="811"/>
      <c r="P78" s="811"/>
      <c r="Q78" s="811"/>
      <c r="R78" s="811"/>
      <c r="S78" s="811"/>
      <c r="T78" s="811"/>
      <c r="U78" s="811"/>
      <c r="V78" s="811"/>
      <c r="W78" s="811"/>
      <c r="X78" s="811"/>
      <c r="Y78" s="811"/>
      <c r="Z78" s="811"/>
    </row>
    <row r="79" ht="11.25" customHeight="1">
      <c r="A79" s="354" t="s">
        <v>100</v>
      </c>
      <c r="B79" s="172" t="s">
        <v>89</v>
      </c>
      <c r="C79" s="354" t="s">
        <v>6937</v>
      </c>
      <c r="D79" s="445">
        <v>200.0</v>
      </c>
      <c r="E79" s="509">
        <v>200.0</v>
      </c>
      <c r="F79" s="354" t="s">
        <v>100</v>
      </c>
      <c r="G79" s="811"/>
      <c r="H79" s="811"/>
      <c r="I79" s="811"/>
      <c r="J79" s="811"/>
      <c r="K79" s="811"/>
      <c r="L79" s="811"/>
      <c r="M79" s="811"/>
      <c r="N79" s="811"/>
      <c r="O79" s="811"/>
      <c r="P79" s="811"/>
      <c r="Q79" s="811"/>
      <c r="R79" s="811"/>
      <c r="S79" s="811"/>
      <c r="T79" s="811"/>
      <c r="U79" s="811"/>
      <c r="V79" s="811"/>
      <c r="W79" s="811"/>
      <c r="X79" s="811"/>
      <c r="Y79" s="811"/>
      <c r="Z79" s="811"/>
    </row>
    <row r="80" ht="11.25" customHeight="1">
      <c r="A80" s="354" t="s">
        <v>100</v>
      </c>
      <c r="B80" s="172" t="s">
        <v>89</v>
      </c>
      <c r="C80" s="731" t="s">
        <v>6920</v>
      </c>
      <c r="D80" s="773">
        <v>56.0</v>
      </c>
      <c r="E80" s="767">
        <v>56.0</v>
      </c>
      <c r="F80" s="731" t="s">
        <v>100</v>
      </c>
      <c r="G80" s="811"/>
      <c r="H80" s="811"/>
      <c r="I80" s="811"/>
      <c r="J80" s="811"/>
      <c r="K80" s="811"/>
      <c r="L80" s="811"/>
      <c r="M80" s="811"/>
      <c r="N80" s="811"/>
      <c r="O80" s="811"/>
      <c r="P80" s="811"/>
      <c r="Q80" s="811"/>
      <c r="R80" s="811"/>
      <c r="S80" s="811"/>
      <c r="T80" s="811"/>
      <c r="U80" s="811"/>
      <c r="V80" s="811"/>
      <c r="W80" s="811"/>
      <c r="X80" s="811"/>
      <c r="Y80" s="811"/>
      <c r="Z80" s="811"/>
    </row>
    <row r="81" ht="11.25" customHeight="1">
      <c r="A81" s="354" t="s">
        <v>5236</v>
      </c>
      <c r="B81" s="172" t="s">
        <v>89</v>
      </c>
      <c r="C81" s="354" t="s">
        <v>6922</v>
      </c>
      <c r="D81" s="445">
        <v>200.0</v>
      </c>
      <c r="E81" s="509">
        <v>200.0</v>
      </c>
      <c r="F81" s="354" t="s">
        <v>5236</v>
      </c>
      <c r="G81" s="811"/>
      <c r="H81" s="811"/>
      <c r="I81" s="811"/>
      <c r="J81" s="811"/>
      <c r="K81" s="811"/>
      <c r="L81" s="811"/>
      <c r="M81" s="811"/>
      <c r="N81" s="811"/>
      <c r="O81" s="811"/>
      <c r="P81" s="811"/>
      <c r="Q81" s="811"/>
      <c r="R81" s="811"/>
      <c r="S81" s="811"/>
      <c r="T81" s="811"/>
      <c r="U81" s="811"/>
      <c r="V81" s="811"/>
      <c r="W81" s="811"/>
      <c r="X81" s="811"/>
      <c r="Y81" s="811"/>
      <c r="Z81" s="811"/>
    </row>
    <row r="82" ht="11.25" customHeight="1">
      <c r="A82" s="354" t="s">
        <v>5236</v>
      </c>
      <c r="B82" s="172" t="s">
        <v>89</v>
      </c>
      <c r="C82" s="354" t="s">
        <v>6920</v>
      </c>
      <c r="D82" s="445">
        <v>56.0</v>
      </c>
      <c r="E82" s="509">
        <v>56.0</v>
      </c>
      <c r="F82" s="354" t="s">
        <v>5236</v>
      </c>
      <c r="G82" s="811"/>
      <c r="H82" s="811"/>
      <c r="I82" s="811"/>
      <c r="J82" s="811"/>
      <c r="K82" s="811"/>
      <c r="L82" s="811"/>
      <c r="M82" s="811"/>
      <c r="N82" s="811"/>
      <c r="O82" s="811"/>
      <c r="P82" s="811"/>
      <c r="Q82" s="811"/>
      <c r="R82" s="811"/>
      <c r="S82" s="811"/>
      <c r="T82" s="811"/>
      <c r="U82" s="811"/>
      <c r="V82" s="811"/>
      <c r="W82" s="811"/>
      <c r="X82" s="811"/>
      <c r="Y82" s="811"/>
      <c r="Z82" s="811"/>
    </row>
    <row r="83" ht="11.25" customHeight="1">
      <c r="A83" s="774" t="s">
        <v>5250</v>
      </c>
      <c r="B83" s="775" t="s">
        <v>89</v>
      </c>
      <c r="C83" s="354" t="s">
        <v>6927</v>
      </c>
      <c r="D83" s="445">
        <v>56.0</v>
      </c>
      <c r="E83" s="509">
        <v>56.0</v>
      </c>
      <c r="F83" s="774" t="s">
        <v>5250</v>
      </c>
      <c r="G83" s="811"/>
      <c r="H83" s="811"/>
      <c r="I83" s="811"/>
      <c r="J83" s="811"/>
      <c r="K83" s="811"/>
      <c r="L83" s="811"/>
      <c r="M83" s="811"/>
      <c r="N83" s="811"/>
      <c r="O83" s="811"/>
      <c r="P83" s="811"/>
      <c r="Q83" s="811"/>
      <c r="R83" s="811"/>
      <c r="S83" s="811"/>
      <c r="T83" s="811"/>
      <c r="U83" s="811"/>
      <c r="V83" s="811"/>
      <c r="W83" s="811"/>
      <c r="X83" s="811"/>
      <c r="Y83" s="811"/>
      <c r="Z83" s="811"/>
    </row>
    <row r="84" ht="11.25" customHeight="1">
      <c r="A84" s="354" t="s">
        <v>5966</v>
      </c>
      <c r="B84" s="172" t="s">
        <v>5647</v>
      </c>
      <c r="C84" s="354" t="s">
        <v>6938</v>
      </c>
      <c r="D84" s="445">
        <v>200.0</v>
      </c>
      <c r="E84" s="509">
        <v>200.0</v>
      </c>
      <c r="F84" s="354" t="s">
        <v>5966</v>
      </c>
      <c r="G84" s="811"/>
      <c r="H84" s="811"/>
      <c r="I84" s="811"/>
      <c r="J84" s="811"/>
      <c r="K84" s="811"/>
      <c r="L84" s="811"/>
      <c r="M84" s="811"/>
      <c r="N84" s="811"/>
      <c r="O84" s="811"/>
      <c r="P84" s="811"/>
      <c r="Q84" s="811"/>
      <c r="R84" s="811"/>
      <c r="S84" s="811"/>
      <c r="T84" s="811"/>
      <c r="U84" s="811"/>
      <c r="V84" s="811"/>
      <c r="W84" s="811"/>
      <c r="X84" s="811"/>
      <c r="Y84" s="811"/>
      <c r="Z84" s="811"/>
    </row>
    <row r="85" ht="11.25" customHeight="1">
      <c r="A85" s="731" t="s">
        <v>5966</v>
      </c>
      <c r="B85" s="390" t="s">
        <v>5647</v>
      </c>
      <c r="C85" s="731" t="s">
        <v>6927</v>
      </c>
      <c r="D85" s="773">
        <v>56.0</v>
      </c>
      <c r="E85" s="767">
        <v>56.0</v>
      </c>
      <c r="F85" s="731" t="s">
        <v>5966</v>
      </c>
      <c r="G85" s="811"/>
      <c r="H85" s="811"/>
      <c r="I85" s="811"/>
      <c r="J85" s="811"/>
      <c r="K85" s="811"/>
      <c r="L85" s="811"/>
      <c r="M85" s="811"/>
      <c r="N85" s="811"/>
      <c r="O85" s="811"/>
      <c r="P85" s="811"/>
      <c r="Q85" s="811"/>
      <c r="R85" s="811"/>
      <c r="S85" s="811"/>
      <c r="T85" s="811"/>
      <c r="U85" s="811"/>
      <c r="V85" s="811"/>
      <c r="W85" s="811"/>
      <c r="X85" s="811"/>
      <c r="Y85" s="811"/>
      <c r="Z85" s="811"/>
    </row>
    <row r="86" ht="11.25" customHeight="1">
      <c r="A86" s="100" t="s">
        <v>5303</v>
      </c>
      <c r="B86" s="81" t="s">
        <v>89</v>
      </c>
      <c r="C86" s="100" t="s">
        <v>6927</v>
      </c>
      <c r="D86" s="164">
        <v>56.0</v>
      </c>
      <c r="E86" s="365">
        <v>56.0</v>
      </c>
      <c r="F86" s="100" t="s">
        <v>5303</v>
      </c>
      <c r="G86" s="811"/>
      <c r="H86" s="811"/>
      <c r="I86" s="811"/>
      <c r="J86" s="811"/>
      <c r="K86" s="811"/>
      <c r="L86" s="811"/>
      <c r="M86" s="811"/>
      <c r="N86" s="811"/>
      <c r="O86" s="811"/>
      <c r="P86" s="811"/>
      <c r="Q86" s="811"/>
      <c r="R86" s="811"/>
      <c r="S86" s="811"/>
      <c r="T86" s="811"/>
      <c r="U86" s="811"/>
      <c r="V86" s="811"/>
      <c r="W86" s="811"/>
      <c r="X86" s="811"/>
      <c r="Y86" s="811"/>
      <c r="Z86" s="811"/>
    </row>
    <row r="87" ht="11.25" customHeight="1">
      <c r="A87" s="100" t="s">
        <v>5303</v>
      </c>
      <c r="B87" s="81" t="s">
        <v>89</v>
      </c>
      <c r="C87" s="100" t="s">
        <v>6939</v>
      </c>
      <c r="D87" s="164">
        <v>112.0</v>
      </c>
      <c r="E87" s="365">
        <v>112.0</v>
      </c>
      <c r="F87" s="100" t="s">
        <v>5303</v>
      </c>
      <c r="G87" s="811"/>
      <c r="H87" s="811"/>
      <c r="I87" s="811"/>
      <c r="J87" s="811"/>
      <c r="K87" s="811"/>
      <c r="L87" s="811"/>
      <c r="M87" s="811"/>
      <c r="N87" s="811"/>
      <c r="O87" s="811"/>
      <c r="P87" s="811"/>
      <c r="Q87" s="811"/>
      <c r="R87" s="811"/>
      <c r="S87" s="811"/>
      <c r="T87" s="811"/>
      <c r="U87" s="811"/>
      <c r="V87" s="811"/>
      <c r="W87" s="811"/>
      <c r="X87" s="811"/>
      <c r="Y87" s="811"/>
      <c r="Z87" s="811"/>
    </row>
    <row r="88" ht="11.25" customHeight="1">
      <c r="A88" s="100" t="s">
        <v>5303</v>
      </c>
      <c r="B88" s="81" t="s">
        <v>89</v>
      </c>
      <c r="C88" s="100" t="s">
        <v>6940</v>
      </c>
      <c r="D88" s="164">
        <v>60.0</v>
      </c>
      <c r="E88" s="365">
        <v>60.0</v>
      </c>
      <c r="F88" s="100" t="s">
        <v>5303</v>
      </c>
      <c r="G88" s="811"/>
      <c r="H88" s="811"/>
      <c r="I88" s="811"/>
      <c r="J88" s="811"/>
      <c r="K88" s="811"/>
      <c r="L88" s="811"/>
      <c r="M88" s="811"/>
      <c r="N88" s="811"/>
      <c r="O88" s="811"/>
      <c r="P88" s="811"/>
      <c r="Q88" s="811"/>
      <c r="R88" s="811"/>
      <c r="S88" s="811"/>
      <c r="T88" s="811"/>
      <c r="U88" s="811"/>
      <c r="V88" s="811"/>
      <c r="W88" s="811"/>
      <c r="X88" s="811"/>
      <c r="Y88" s="811"/>
      <c r="Z88" s="811"/>
    </row>
    <row r="89" ht="11.25" customHeight="1">
      <c r="A89" s="100" t="s">
        <v>105</v>
      </c>
      <c r="B89" s="81" t="s">
        <v>89</v>
      </c>
      <c r="C89" s="100" t="s">
        <v>6915</v>
      </c>
      <c r="D89" s="164">
        <v>56.0</v>
      </c>
      <c r="E89" s="365">
        <v>56.0</v>
      </c>
      <c r="F89" s="100" t="s">
        <v>105</v>
      </c>
      <c r="G89" s="811"/>
      <c r="H89" s="811"/>
      <c r="I89" s="811"/>
      <c r="J89" s="811"/>
      <c r="K89" s="811"/>
      <c r="L89" s="811"/>
      <c r="M89" s="811"/>
      <c r="N89" s="811"/>
      <c r="O89" s="811"/>
      <c r="P89" s="811"/>
      <c r="Q89" s="811"/>
      <c r="R89" s="811"/>
      <c r="S89" s="811"/>
      <c r="T89" s="811"/>
      <c r="U89" s="811"/>
      <c r="V89" s="811"/>
      <c r="W89" s="811"/>
      <c r="X89" s="811"/>
      <c r="Y89" s="811"/>
      <c r="Z89" s="811"/>
    </row>
    <row r="90" ht="11.25" customHeight="1">
      <c r="A90" s="100" t="s">
        <v>105</v>
      </c>
      <c r="B90" s="81" t="s">
        <v>89</v>
      </c>
      <c r="C90" s="100" t="s">
        <v>6941</v>
      </c>
      <c r="D90" s="164">
        <v>200.0</v>
      </c>
      <c r="E90" s="365">
        <v>200.0</v>
      </c>
      <c r="F90" s="100" t="s">
        <v>105</v>
      </c>
      <c r="G90" s="811"/>
      <c r="H90" s="811"/>
      <c r="I90" s="811"/>
      <c r="J90" s="811"/>
      <c r="K90" s="811"/>
      <c r="L90" s="811"/>
      <c r="M90" s="811"/>
      <c r="N90" s="811"/>
      <c r="O90" s="811"/>
      <c r="P90" s="811"/>
      <c r="Q90" s="811"/>
      <c r="R90" s="811"/>
      <c r="S90" s="811"/>
      <c r="T90" s="811"/>
      <c r="U90" s="811"/>
      <c r="V90" s="811"/>
      <c r="W90" s="811"/>
      <c r="X90" s="811"/>
      <c r="Y90" s="811"/>
      <c r="Z90" s="811"/>
    </row>
    <row r="91" ht="11.25" customHeight="1">
      <c r="A91" s="354" t="s">
        <v>106</v>
      </c>
      <c r="B91" s="172" t="s">
        <v>89</v>
      </c>
      <c r="C91" s="354" t="s">
        <v>6821</v>
      </c>
      <c r="D91" s="445">
        <v>56.0</v>
      </c>
      <c r="E91" s="509">
        <v>56.0</v>
      </c>
      <c r="F91" s="354" t="s">
        <v>106</v>
      </c>
      <c r="G91" s="811"/>
      <c r="H91" s="811"/>
      <c r="I91" s="811"/>
      <c r="J91" s="811"/>
      <c r="K91" s="811"/>
      <c r="L91" s="811"/>
      <c r="M91" s="811"/>
      <c r="N91" s="811"/>
      <c r="O91" s="811"/>
      <c r="P91" s="811"/>
      <c r="Q91" s="811"/>
      <c r="R91" s="811"/>
      <c r="S91" s="811"/>
      <c r="T91" s="811"/>
      <c r="U91" s="811"/>
      <c r="V91" s="811"/>
      <c r="W91" s="811"/>
      <c r="X91" s="811"/>
      <c r="Y91" s="811"/>
      <c r="Z91" s="811"/>
    </row>
    <row r="92" ht="11.25" customHeight="1">
      <c r="A92" s="354" t="s">
        <v>107</v>
      </c>
      <c r="B92" s="172" t="s">
        <v>89</v>
      </c>
      <c r="C92" s="354" t="s">
        <v>6927</v>
      </c>
      <c r="D92" s="445">
        <v>56.0</v>
      </c>
      <c r="E92" s="509">
        <v>56.0</v>
      </c>
      <c r="F92" s="354" t="s">
        <v>107</v>
      </c>
      <c r="G92" s="811"/>
      <c r="H92" s="811"/>
      <c r="I92" s="811"/>
      <c r="J92" s="811"/>
      <c r="K92" s="811"/>
      <c r="L92" s="811"/>
      <c r="M92" s="811"/>
      <c r="N92" s="811"/>
      <c r="O92" s="811"/>
      <c r="P92" s="811"/>
      <c r="Q92" s="811"/>
      <c r="R92" s="811"/>
      <c r="S92" s="811"/>
      <c r="T92" s="811"/>
      <c r="U92" s="811"/>
      <c r="V92" s="811"/>
      <c r="W92" s="811"/>
      <c r="X92" s="811"/>
      <c r="Y92" s="811"/>
      <c r="Z92" s="811"/>
    </row>
    <row r="93" ht="11.25" customHeight="1">
      <c r="A93" s="354" t="s">
        <v>6942</v>
      </c>
      <c r="B93" s="172" t="s">
        <v>6943</v>
      </c>
      <c r="C93" s="354" t="s">
        <v>6915</v>
      </c>
      <c r="D93" s="445">
        <v>56.0</v>
      </c>
      <c r="E93" s="509">
        <v>56.0</v>
      </c>
      <c r="F93" s="354" t="s">
        <v>6942</v>
      </c>
      <c r="G93" s="811"/>
      <c r="H93" s="811"/>
      <c r="I93" s="811"/>
      <c r="J93" s="811"/>
      <c r="K93" s="811"/>
      <c r="L93" s="811"/>
      <c r="M93" s="811"/>
      <c r="N93" s="811"/>
      <c r="O93" s="811"/>
      <c r="P93" s="811"/>
      <c r="Q93" s="811"/>
      <c r="R93" s="811"/>
      <c r="S93" s="811"/>
      <c r="T93" s="811"/>
      <c r="U93" s="811"/>
      <c r="V93" s="811"/>
      <c r="W93" s="811"/>
      <c r="X93" s="811"/>
      <c r="Y93" s="811"/>
      <c r="Z93" s="811"/>
    </row>
    <row r="94" ht="11.25" customHeight="1">
      <c r="A94" s="731" t="s">
        <v>110</v>
      </c>
      <c r="B94" s="390" t="s">
        <v>89</v>
      </c>
      <c r="C94" s="731" t="s">
        <v>6915</v>
      </c>
      <c r="D94" s="773">
        <v>56.0</v>
      </c>
      <c r="E94" s="767">
        <v>56.0</v>
      </c>
      <c r="F94" s="354" t="s">
        <v>110</v>
      </c>
      <c r="G94" s="811"/>
      <c r="H94" s="811"/>
      <c r="I94" s="811"/>
      <c r="J94" s="811"/>
      <c r="K94" s="811"/>
      <c r="L94" s="811"/>
      <c r="M94" s="811"/>
      <c r="N94" s="811"/>
      <c r="O94" s="811"/>
      <c r="P94" s="811"/>
      <c r="Q94" s="811"/>
      <c r="R94" s="811"/>
      <c r="S94" s="811"/>
      <c r="T94" s="811"/>
      <c r="U94" s="811"/>
      <c r="V94" s="811"/>
      <c r="W94" s="811"/>
      <c r="X94" s="811"/>
      <c r="Y94" s="811"/>
      <c r="Z94" s="811"/>
    </row>
    <row r="95" ht="11.25" customHeight="1">
      <c r="A95" s="354" t="s">
        <v>2977</v>
      </c>
      <c r="B95" s="172" t="s">
        <v>89</v>
      </c>
      <c r="C95" s="354" t="s">
        <v>6820</v>
      </c>
      <c r="D95" s="317">
        <v>200.0</v>
      </c>
      <c r="E95" s="317">
        <v>200.0</v>
      </c>
      <c r="F95" s="354" t="s">
        <v>2977</v>
      </c>
      <c r="G95" s="811"/>
      <c r="H95" s="811"/>
      <c r="I95" s="811"/>
      <c r="J95" s="811"/>
      <c r="K95" s="811"/>
      <c r="L95" s="811"/>
      <c r="M95" s="811"/>
      <c r="N95" s="811"/>
      <c r="O95" s="811"/>
      <c r="P95" s="811"/>
      <c r="Q95" s="811"/>
      <c r="R95" s="811"/>
      <c r="S95" s="811"/>
      <c r="T95" s="811"/>
      <c r="U95" s="811"/>
      <c r="V95" s="811"/>
      <c r="W95" s="811"/>
      <c r="X95" s="811"/>
      <c r="Y95" s="811"/>
      <c r="Z95" s="811"/>
    </row>
    <row r="96" ht="11.25" customHeight="1">
      <c r="A96" s="354" t="s">
        <v>2977</v>
      </c>
      <c r="B96" s="172" t="s">
        <v>89</v>
      </c>
      <c r="C96" s="354" t="s">
        <v>6915</v>
      </c>
      <c r="D96" s="317">
        <v>56.0</v>
      </c>
      <c r="E96" s="317">
        <v>56.0</v>
      </c>
      <c r="F96" s="354" t="s">
        <v>2977</v>
      </c>
      <c r="G96" s="811"/>
      <c r="H96" s="811"/>
      <c r="I96" s="811"/>
      <c r="J96" s="811"/>
      <c r="K96" s="811"/>
      <c r="L96" s="811"/>
      <c r="M96" s="811"/>
      <c r="N96" s="811"/>
      <c r="O96" s="811"/>
      <c r="P96" s="811"/>
      <c r="Q96" s="811"/>
      <c r="R96" s="811"/>
      <c r="S96" s="811"/>
      <c r="T96" s="811"/>
      <c r="U96" s="811"/>
      <c r="V96" s="811"/>
      <c r="W96" s="811"/>
      <c r="X96" s="811"/>
      <c r="Y96" s="811"/>
      <c r="Z96" s="811"/>
    </row>
    <row r="97" ht="11.25" customHeight="1">
      <c r="A97" s="354" t="s">
        <v>6406</v>
      </c>
      <c r="B97" s="172" t="s">
        <v>89</v>
      </c>
      <c r="C97" s="354" t="s">
        <v>6927</v>
      </c>
      <c r="D97" s="445">
        <v>56.0</v>
      </c>
      <c r="E97" s="509">
        <v>56.0</v>
      </c>
      <c r="F97" s="354" t="s">
        <v>6406</v>
      </c>
      <c r="G97" s="811"/>
      <c r="H97" s="811"/>
      <c r="I97" s="811"/>
      <c r="J97" s="811"/>
      <c r="K97" s="811"/>
      <c r="L97" s="811"/>
      <c r="M97" s="811"/>
      <c r="N97" s="811"/>
      <c r="O97" s="811"/>
      <c r="P97" s="811"/>
      <c r="Q97" s="811"/>
      <c r="R97" s="811"/>
      <c r="S97" s="811"/>
      <c r="T97" s="811"/>
      <c r="U97" s="811"/>
      <c r="V97" s="811"/>
      <c r="W97" s="811"/>
      <c r="X97" s="811"/>
      <c r="Y97" s="811"/>
      <c r="Z97" s="811"/>
    </row>
    <row r="98" ht="11.25" customHeight="1">
      <c r="A98" s="354" t="s">
        <v>113</v>
      </c>
      <c r="B98" s="172" t="s">
        <v>89</v>
      </c>
      <c r="C98" s="354" t="s">
        <v>6821</v>
      </c>
      <c r="D98" s="445">
        <v>56.0</v>
      </c>
      <c r="E98" s="509">
        <v>56.0</v>
      </c>
      <c r="F98" s="354" t="s">
        <v>113</v>
      </c>
      <c r="G98" s="811"/>
      <c r="H98" s="811"/>
      <c r="I98" s="811"/>
      <c r="J98" s="811"/>
      <c r="K98" s="811"/>
      <c r="L98" s="811"/>
      <c r="M98" s="811"/>
      <c r="N98" s="811"/>
      <c r="O98" s="811"/>
      <c r="P98" s="811"/>
      <c r="Q98" s="811"/>
      <c r="R98" s="811"/>
      <c r="S98" s="811"/>
      <c r="T98" s="811"/>
      <c r="U98" s="811"/>
      <c r="V98" s="811"/>
      <c r="W98" s="811"/>
      <c r="X98" s="811"/>
      <c r="Y98" s="811"/>
      <c r="Z98" s="811"/>
    </row>
    <row r="99" ht="11.25" customHeight="1">
      <c r="A99" s="354" t="s">
        <v>113</v>
      </c>
      <c r="B99" s="172" t="s">
        <v>89</v>
      </c>
      <c r="C99" s="354" t="s">
        <v>6944</v>
      </c>
      <c r="D99" s="445">
        <v>200.0</v>
      </c>
      <c r="E99" s="509">
        <v>200.0</v>
      </c>
      <c r="F99" s="354" t="s">
        <v>113</v>
      </c>
      <c r="G99" s="811"/>
      <c r="H99" s="811"/>
      <c r="I99" s="811"/>
      <c r="J99" s="811"/>
      <c r="K99" s="811"/>
      <c r="L99" s="811"/>
      <c r="M99" s="811"/>
      <c r="N99" s="811"/>
      <c r="O99" s="811"/>
      <c r="P99" s="811"/>
      <c r="Q99" s="811"/>
      <c r="R99" s="811"/>
      <c r="S99" s="811"/>
      <c r="T99" s="811"/>
      <c r="U99" s="811"/>
      <c r="V99" s="811"/>
      <c r="W99" s="811"/>
      <c r="X99" s="811"/>
      <c r="Y99" s="811"/>
      <c r="Z99" s="811"/>
    </row>
    <row r="100" ht="11.25" customHeight="1">
      <c r="A100" s="354" t="s">
        <v>114</v>
      </c>
      <c r="B100" s="172" t="s">
        <v>89</v>
      </c>
      <c r="C100" s="354" t="s">
        <v>6915</v>
      </c>
      <c r="D100" s="445">
        <v>56.0</v>
      </c>
      <c r="E100" s="509">
        <v>56.0</v>
      </c>
      <c r="F100" s="354" t="s">
        <v>114</v>
      </c>
      <c r="G100" s="811"/>
      <c r="H100" s="811"/>
      <c r="I100" s="811"/>
      <c r="J100" s="811"/>
      <c r="K100" s="811"/>
      <c r="L100" s="811"/>
      <c r="M100" s="811"/>
      <c r="N100" s="811"/>
      <c r="O100" s="811"/>
      <c r="P100" s="811"/>
      <c r="Q100" s="811"/>
      <c r="R100" s="811"/>
      <c r="S100" s="811"/>
      <c r="T100" s="811"/>
      <c r="U100" s="811"/>
      <c r="V100" s="811"/>
      <c r="W100" s="811"/>
      <c r="X100" s="811"/>
      <c r="Y100" s="811"/>
      <c r="Z100" s="811"/>
    </row>
    <row r="101" ht="11.25" customHeight="1">
      <c r="A101" s="354" t="s">
        <v>114</v>
      </c>
      <c r="B101" s="172" t="s">
        <v>89</v>
      </c>
      <c r="C101" s="354" t="s">
        <v>6820</v>
      </c>
      <c r="D101" s="445">
        <v>200.0</v>
      </c>
      <c r="E101" s="509">
        <v>200.0</v>
      </c>
      <c r="F101" s="354" t="s">
        <v>114</v>
      </c>
      <c r="G101" s="811"/>
      <c r="H101" s="811"/>
      <c r="I101" s="811"/>
      <c r="J101" s="811"/>
      <c r="K101" s="811"/>
      <c r="L101" s="811"/>
      <c r="M101" s="811"/>
      <c r="N101" s="811"/>
      <c r="O101" s="811"/>
      <c r="P101" s="811"/>
      <c r="Q101" s="811"/>
      <c r="R101" s="811"/>
      <c r="S101" s="811"/>
      <c r="T101" s="811"/>
      <c r="U101" s="811"/>
      <c r="V101" s="811"/>
      <c r="W101" s="811"/>
      <c r="X101" s="811"/>
      <c r="Y101" s="811"/>
      <c r="Z101" s="811"/>
    </row>
    <row r="102" ht="11.25" customHeight="1">
      <c r="A102" s="354" t="s">
        <v>115</v>
      </c>
      <c r="B102" s="172" t="s">
        <v>89</v>
      </c>
      <c r="C102" s="354" t="s">
        <v>6821</v>
      </c>
      <c r="D102" s="445">
        <v>56.0</v>
      </c>
      <c r="E102" s="509">
        <v>56.0</v>
      </c>
      <c r="F102" s="354" t="s">
        <v>115</v>
      </c>
      <c r="G102" s="811"/>
      <c r="H102" s="811"/>
      <c r="I102" s="811"/>
      <c r="J102" s="811"/>
      <c r="K102" s="811"/>
      <c r="L102" s="811"/>
      <c r="M102" s="811"/>
      <c r="N102" s="811"/>
      <c r="O102" s="811"/>
      <c r="P102" s="811"/>
      <c r="Q102" s="811"/>
      <c r="R102" s="811"/>
      <c r="S102" s="811"/>
      <c r="T102" s="811"/>
      <c r="U102" s="811"/>
      <c r="V102" s="811"/>
      <c r="W102" s="811"/>
      <c r="X102" s="811"/>
      <c r="Y102" s="811"/>
      <c r="Z102" s="811"/>
    </row>
    <row r="103" ht="11.25" customHeight="1">
      <c r="A103" s="731" t="s">
        <v>5407</v>
      </c>
      <c r="B103" s="390" t="s">
        <v>89</v>
      </c>
      <c r="C103" s="731" t="s">
        <v>6920</v>
      </c>
      <c r="D103" s="773">
        <v>56.0</v>
      </c>
      <c r="E103" s="767">
        <v>56.0</v>
      </c>
      <c r="F103" s="731" t="s">
        <v>5407</v>
      </c>
      <c r="G103" s="811"/>
      <c r="H103" s="811"/>
      <c r="I103" s="811"/>
      <c r="J103" s="811"/>
      <c r="K103" s="811"/>
      <c r="L103" s="811"/>
      <c r="M103" s="811"/>
      <c r="N103" s="811"/>
      <c r="O103" s="811"/>
      <c r="P103" s="811"/>
      <c r="Q103" s="811"/>
      <c r="R103" s="811"/>
      <c r="S103" s="811"/>
      <c r="T103" s="811"/>
      <c r="U103" s="811"/>
      <c r="V103" s="811"/>
      <c r="W103" s="811"/>
      <c r="X103" s="811"/>
      <c r="Y103" s="811"/>
      <c r="Z103" s="811"/>
    </row>
    <row r="104" ht="11.25" customHeight="1">
      <c r="A104" s="731" t="s">
        <v>117</v>
      </c>
      <c r="B104" s="390" t="s">
        <v>89</v>
      </c>
      <c r="C104" s="731" t="s">
        <v>6927</v>
      </c>
      <c r="D104" s="773">
        <v>56.0</v>
      </c>
      <c r="E104" s="767">
        <v>56.0</v>
      </c>
      <c r="F104" s="731" t="s">
        <v>117</v>
      </c>
      <c r="G104" s="811"/>
      <c r="H104" s="811"/>
      <c r="I104" s="811"/>
      <c r="J104" s="811"/>
      <c r="K104" s="811"/>
      <c r="L104" s="811"/>
      <c r="M104" s="811"/>
      <c r="N104" s="811"/>
      <c r="O104" s="811"/>
      <c r="P104" s="811"/>
      <c r="Q104" s="811"/>
      <c r="R104" s="811"/>
      <c r="S104" s="811"/>
      <c r="T104" s="811"/>
      <c r="U104" s="811"/>
      <c r="V104" s="811"/>
      <c r="W104" s="811"/>
      <c r="X104" s="811"/>
      <c r="Y104" s="811"/>
      <c r="Z104" s="811"/>
    </row>
    <row r="105" ht="11.25" customHeight="1">
      <c r="A105" s="354" t="s">
        <v>5460</v>
      </c>
      <c r="B105" s="172" t="s">
        <v>52</v>
      </c>
      <c r="C105" s="354" t="s">
        <v>6821</v>
      </c>
      <c r="D105" s="445">
        <v>56.0</v>
      </c>
      <c r="E105" s="509">
        <v>56.0</v>
      </c>
      <c r="F105" s="354" t="s">
        <v>5460</v>
      </c>
      <c r="G105" s="811"/>
      <c r="H105" s="811"/>
      <c r="I105" s="811"/>
      <c r="J105" s="811"/>
      <c r="K105" s="811"/>
      <c r="L105" s="811"/>
      <c r="M105" s="811"/>
      <c r="N105" s="811"/>
      <c r="O105" s="811"/>
      <c r="P105" s="811"/>
      <c r="Q105" s="811"/>
      <c r="R105" s="811"/>
      <c r="S105" s="811"/>
      <c r="T105" s="811"/>
      <c r="U105" s="811"/>
      <c r="V105" s="811"/>
      <c r="W105" s="811"/>
      <c r="X105" s="811"/>
      <c r="Y105" s="811"/>
      <c r="Z105" s="811"/>
    </row>
    <row r="106" ht="11.25" customHeight="1">
      <c r="A106" s="354" t="s">
        <v>5460</v>
      </c>
      <c r="B106" s="172" t="s">
        <v>52</v>
      </c>
      <c r="C106" s="354" t="s">
        <v>6820</v>
      </c>
      <c r="D106" s="445">
        <v>200.0</v>
      </c>
      <c r="E106" s="509">
        <v>200.0</v>
      </c>
      <c r="F106" s="354" t="s">
        <v>5460</v>
      </c>
      <c r="G106" s="811"/>
      <c r="H106" s="811"/>
      <c r="I106" s="811"/>
      <c r="J106" s="811"/>
      <c r="K106" s="811"/>
      <c r="L106" s="811"/>
      <c r="M106" s="811"/>
      <c r="N106" s="811"/>
      <c r="O106" s="811"/>
      <c r="P106" s="811"/>
      <c r="Q106" s="811"/>
      <c r="R106" s="811"/>
      <c r="S106" s="811"/>
      <c r="T106" s="811"/>
      <c r="U106" s="811"/>
      <c r="V106" s="811"/>
      <c r="W106" s="811"/>
      <c r="X106" s="811"/>
      <c r="Y106" s="811"/>
      <c r="Z106" s="811"/>
    </row>
    <row r="107" ht="11.25" customHeight="1">
      <c r="A107" s="354"/>
      <c r="B107" s="172"/>
      <c r="C107" s="354"/>
      <c r="D107" s="445"/>
      <c r="E107" s="509"/>
      <c r="F107" s="165"/>
      <c r="G107" s="811"/>
      <c r="H107" s="811"/>
      <c r="I107" s="811"/>
      <c r="J107" s="811"/>
      <c r="K107" s="811"/>
      <c r="L107" s="811"/>
      <c r="M107" s="811"/>
      <c r="N107" s="811"/>
      <c r="O107" s="811"/>
      <c r="P107" s="811"/>
      <c r="Q107" s="811"/>
      <c r="R107" s="811"/>
      <c r="S107" s="811"/>
      <c r="T107" s="811"/>
      <c r="U107" s="811"/>
      <c r="V107" s="811"/>
      <c r="W107" s="811"/>
      <c r="X107" s="811"/>
      <c r="Y107" s="811"/>
      <c r="Z107" s="811"/>
    </row>
    <row r="108" ht="11.25" customHeight="1">
      <c r="A108" s="814"/>
      <c r="B108" s="815"/>
      <c r="C108" s="815"/>
      <c r="D108" s="816"/>
      <c r="E108" s="816">
        <f>SUM(E11:E107)</f>
        <v>9946</v>
      </c>
      <c r="F108" s="811"/>
      <c r="G108" s="811"/>
      <c r="H108" s="811"/>
      <c r="I108" s="811"/>
      <c r="J108" s="811"/>
      <c r="K108" s="811"/>
      <c r="L108" s="811"/>
      <c r="M108" s="811"/>
      <c r="N108" s="811"/>
      <c r="O108" s="811"/>
      <c r="P108" s="811"/>
      <c r="Q108" s="811"/>
      <c r="R108" s="811"/>
      <c r="S108" s="811"/>
      <c r="T108" s="811"/>
      <c r="U108" s="811"/>
      <c r="V108" s="811"/>
      <c r="W108" s="811"/>
      <c r="X108" s="811"/>
      <c r="Y108" s="811"/>
      <c r="Z108" s="811"/>
    </row>
    <row r="109" ht="11.25" customHeight="1">
      <c r="A109" s="184"/>
      <c r="B109" s="184"/>
      <c r="C109" s="815"/>
      <c r="D109" s="815"/>
      <c r="E109" s="815"/>
      <c r="F109" s="817"/>
      <c r="G109" s="817"/>
      <c r="H109" s="811"/>
      <c r="I109" s="811"/>
      <c r="J109" s="811"/>
      <c r="K109" s="811"/>
      <c r="L109" s="811"/>
      <c r="M109" s="811"/>
      <c r="N109" s="811"/>
      <c r="O109" s="811"/>
      <c r="P109" s="811"/>
      <c r="Q109" s="811"/>
      <c r="R109" s="811"/>
      <c r="S109" s="811"/>
      <c r="T109" s="811"/>
      <c r="U109" s="811"/>
      <c r="V109" s="811"/>
      <c r="W109" s="811"/>
      <c r="X109" s="811"/>
      <c r="Y109" s="811"/>
      <c r="Z109" s="811"/>
    </row>
    <row r="110" ht="11.25" customHeight="1">
      <c r="A110" s="818" t="s">
        <v>742</v>
      </c>
      <c r="B110" s="154"/>
      <c r="C110" s="154"/>
      <c r="D110" s="154"/>
      <c r="E110" s="154"/>
      <c r="F110" s="154"/>
      <c r="G110" s="154"/>
      <c r="H110" s="184"/>
      <c r="I110" s="184"/>
      <c r="J110" s="184"/>
      <c r="K110" s="184"/>
      <c r="L110" s="184"/>
      <c r="M110" s="184"/>
      <c r="N110" s="184"/>
      <c r="O110" s="184"/>
      <c r="P110" s="184"/>
      <c r="Q110" s="184"/>
      <c r="R110" s="184"/>
      <c r="S110" s="184"/>
      <c r="T110" s="184"/>
      <c r="U110" s="184"/>
      <c r="V110" s="184"/>
      <c r="W110" s="184"/>
      <c r="X110" s="184"/>
      <c r="Y110" s="811"/>
      <c r="Z110" s="811"/>
    </row>
    <row r="111" ht="15.75" customHeight="1">
      <c r="A111" s="155"/>
      <c r="B111" s="155"/>
      <c r="C111" s="156"/>
      <c r="D111" s="156"/>
      <c r="E111" s="1"/>
      <c r="F111" s="1"/>
      <c r="G111" s="1"/>
    </row>
    <row r="112" ht="15.75" customHeight="1">
      <c r="A112" s="155"/>
      <c r="B112" s="155"/>
      <c r="C112" s="156"/>
      <c r="D112" s="156"/>
      <c r="E112" s="156"/>
      <c r="F112" s="1"/>
      <c r="G112" s="1"/>
    </row>
    <row r="113" ht="15.75" customHeight="1">
      <c r="A113" s="155"/>
      <c r="B113" s="155"/>
      <c r="C113" s="156"/>
      <c r="D113" s="156"/>
      <c r="E113" s="1"/>
      <c r="F113" s="1"/>
      <c r="G113" s="1"/>
    </row>
    <row r="114" ht="15.75" customHeight="1">
      <c r="A114" s="155"/>
      <c r="B114" s="155"/>
      <c r="C114" s="156"/>
      <c r="D114" s="156"/>
      <c r="E114" s="156"/>
      <c r="F114" s="1"/>
      <c r="G114" s="1"/>
    </row>
    <row r="115" ht="15.75" customHeight="1">
      <c r="A115" s="155"/>
      <c r="B115" s="155"/>
      <c r="C115" s="156"/>
      <c r="D115" s="156"/>
      <c r="E115" s="156"/>
      <c r="F115" s="1"/>
      <c r="G115" s="1"/>
    </row>
    <row r="116" ht="15.75" customHeight="1">
      <c r="A116" s="155"/>
      <c r="B116" s="155"/>
      <c r="C116" s="156"/>
      <c r="D116" s="156"/>
      <c r="E116" s="156"/>
      <c r="F116" s="1"/>
      <c r="G116" s="1"/>
    </row>
    <row r="117" ht="15.75" customHeight="1">
      <c r="A117" s="155"/>
      <c r="B117" s="155"/>
      <c r="C117" s="156"/>
      <c r="D117" s="156"/>
      <c r="E117" s="156"/>
      <c r="F117" s="1"/>
      <c r="G117" s="1"/>
    </row>
    <row r="118" ht="15.75" customHeight="1">
      <c r="A118" s="155"/>
      <c r="B118" s="155"/>
      <c r="C118" s="156"/>
      <c r="D118" s="156"/>
      <c r="E118" s="156"/>
      <c r="F118" s="1"/>
      <c r="G118" s="1"/>
    </row>
    <row r="119" ht="15.75" customHeight="1">
      <c r="A119" s="155"/>
      <c r="B119" s="155"/>
      <c r="C119" s="156"/>
      <c r="D119" s="156"/>
      <c r="E119" s="156"/>
      <c r="F119" s="1"/>
      <c r="G119" s="1"/>
    </row>
    <row r="120" ht="15.75" customHeight="1">
      <c r="A120" s="155"/>
      <c r="B120" s="155"/>
      <c r="C120" s="156"/>
      <c r="D120" s="156"/>
      <c r="E120" s="156"/>
      <c r="F120" s="1"/>
      <c r="G120" s="1"/>
    </row>
    <row r="121" ht="15.75" customHeight="1">
      <c r="A121" s="155"/>
      <c r="B121" s="155"/>
      <c r="C121" s="156"/>
      <c r="D121" s="156"/>
      <c r="E121" s="156"/>
      <c r="F121" s="1"/>
      <c r="G121" s="1"/>
    </row>
    <row r="122" ht="15.75" customHeight="1">
      <c r="A122" s="155"/>
      <c r="B122" s="155"/>
      <c r="C122" s="156"/>
      <c r="D122" s="156"/>
      <c r="E122" s="156"/>
      <c r="F122" s="1"/>
      <c r="G122" s="1"/>
    </row>
    <row r="123" ht="15.75" customHeight="1">
      <c r="A123" s="155"/>
      <c r="B123" s="155"/>
      <c r="C123" s="156"/>
      <c r="D123" s="156"/>
      <c r="E123" s="156"/>
      <c r="F123" s="1"/>
      <c r="G123" s="1"/>
    </row>
    <row r="124" ht="15.75" customHeight="1">
      <c r="A124" s="155"/>
      <c r="B124" s="155"/>
      <c r="C124" s="156"/>
      <c r="D124" s="156"/>
      <c r="E124" s="156"/>
      <c r="F124" s="1"/>
      <c r="G124" s="1"/>
    </row>
    <row r="125" ht="15.75" customHeight="1">
      <c r="A125" s="155"/>
      <c r="B125" s="155"/>
      <c r="C125" s="156"/>
      <c r="D125" s="156"/>
      <c r="E125" s="156"/>
      <c r="F125" s="1"/>
      <c r="G125" s="1"/>
    </row>
    <row r="126" ht="15.75" customHeight="1">
      <c r="A126" s="155"/>
      <c r="B126" s="155"/>
      <c r="C126" s="156"/>
      <c r="D126" s="156"/>
      <c r="E126" s="156"/>
      <c r="F126" s="1"/>
      <c r="G126" s="1"/>
    </row>
    <row r="127" ht="15.75" customHeight="1">
      <c r="A127" s="155"/>
      <c r="B127" s="155"/>
      <c r="C127" s="156"/>
      <c r="D127" s="156"/>
      <c r="E127" s="156"/>
      <c r="F127" s="1"/>
      <c r="G127" s="1"/>
    </row>
    <row r="128" ht="15.75" customHeight="1">
      <c r="A128" s="155"/>
      <c r="B128" s="155"/>
      <c r="C128" s="156"/>
      <c r="D128" s="156"/>
      <c r="E128" s="156"/>
      <c r="F128" s="1"/>
      <c r="G128" s="1"/>
    </row>
    <row r="129" ht="15.75" customHeight="1">
      <c r="A129" s="155"/>
      <c r="B129" s="155"/>
      <c r="C129" s="156"/>
      <c r="D129" s="156"/>
      <c r="E129" s="156"/>
      <c r="F129" s="1"/>
      <c r="G129" s="1"/>
    </row>
    <row r="130" ht="15.75" customHeight="1">
      <c r="A130" s="155"/>
      <c r="B130" s="155"/>
      <c r="C130" s="156"/>
      <c r="D130" s="156"/>
      <c r="E130" s="156"/>
      <c r="F130" s="1"/>
      <c r="G130" s="1"/>
    </row>
    <row r="131" ht="15.75" customHeight="1">
      <c r="A131" s="155"/>
      <c r="B131" s="155"/>
      <c r="C131" s="156"/>
      <c r="D131" s="156"/>
      <c r="E131" s="156"/>
      <c r="F131" s="1"/>
      <c r="G131" s="1"/>
    </row>
    <row r="132" ht="15.75" customHeight="1">
      <c r="A132" s="155"/>
      <c r="B132" s="155"/>
      <c r="C132" s="156"/>
      <c r="D132" s="156"/>
      <c r="E132" s="156"/>
      <c r="F132" s="1"/>
      <c r="G132" s="1"/>
    </row>
    <row r="133" ht="15.75" customHeight="1">
      <c r="A133" s="155"/>
      <c r="B133" s="155"/>
      <c r="C133" s="156"/>
      <c r="D133" s="156"/>
      <c r="E133" s="156"/>
      <c r="F133" s="1"/>
      <c r="G133" s="1"/>
    </row>
    <row r="134" ht="15.75" customHeight="1">
      <c r="A134" s="155"/>
      <c r="B134" s="155"/>
      <c r="C134" s="156"/>
      <c r="D134" s="156"/>
      <c r="E134" s="156"/>
      <c r="F134" s="1"/>
      <c r="G134" s="1"/>
    </row>
    <row r="135" ht="15.75" customHeight="1">
      <c r="A135" s="155"/>
      <c r="B135" s="155"/>
      <c r="C135" s="156"/>
      <c r="D135" s="156"/>
      <c r="E135" s="156"/>
      <c r="F135" s="1"/>
      <c r="G135" s="1"/>
    </row>
    <row r="136" ht="15.75" customHeight="1">
      <c r="A136" s="155"/>
      <c r="B136" s="155"/>
      <c r="C136" s="156"/>
      <c r="D136" s="156"/>
      <c r="E136" s="156"/>
      <c r="F136" s="1"/>
      <c r="G136" s="1"/>
    </row>
    <row r="137" ht="15.75" customHeight="1">
      <c r="A137" s="155"/>
      <c r="B137" s="155"/>
      <c r="C137" s="156"/>
      <c r="D137" s="156"/>
      <c r="E137" s="156"/>
      <c r="F137" s="1"/>
      <c r="G137" s="1"/>
    </row>
    <row r="138" ht="15.75" customHeight="1">
      <c r="A138" s="155"/>
      <c r="B138" s="155"/>
      <c r="C138" s="156"/>
      <c r="D138" s="156"/>
      <c r="E138" s="156"/>
      <c r="F138" s="1"/>
      <c r="G138" s="1"/>
    </row>
    <row r="139" ht="15.75" customHeight="1">
      <c r="A139" s="155"/>
      <c r="B139" s="155"/>
      <c r="C139" s="156"/>
      <c r="D139" s="156"/>
      <c r="E139" s="156"/>
      <c r="F139" s="1"/>
      <c r="G139" s="1"/>
    </row>
    <row r="140" ht="15.75" customHeight="1">
      <c r="A140" s="155"/>
      <c r="B140" s="155"/>
      <c r="C140" s="156"/>
      <c r="D140" s="156"/>
      <c r="E140" s="156"/>
      <c r="F140" s="1"/>
      <c r="G140" s="1"/>
    </row>
    <row r="141" ht="15.75" customHeight="1">
      <c r="A141" s="155"/>
      <c r="B141" s="155"/>
      <c r="C141" s="156"/>
      <c r="D141" s="156"/>
      <c r="E141" s="156"/>
      <c r="F141" s="1"/>
      <c r="G141" s="1"/>
    </row>
    <row r="142" ht="15.75" customHeight="1">
      <c r="A142" s="155"/>
      <c r="B142" s="155"/>
      <c r="C142" s="156"/>
      <c r="D142" s="156"/>
      <c r="E142" s="156"/>
      <c r="F142" s="1"/>
      <c r="G142" s="1"/>
    </row>
    <row r="143" ht="15.75" customHeight="1">
      <c r="A143" s="155"/>
      <c r="B143" s="155"/>
      <c r="C143" s="156"/>
      <c r="D143" s="156"/>
      <c r="E143" s="156"/>
      <c r="F143" s="1"/>
      <c r="G143" s="1"/>
    </row>
    <row r="144" ht="15.75" customHeight="1">
      <c r="A144" s="155"/>
      <c r="B144" s="155"/>
      <c r="C144" s="156"/>
      <c r="D144" s="156"/>
      <c r="E144" s="156"/>
      <c r="F144" s="1"/>
      <c r="G144" s="1"/>
    </row>
    <row r="145" ht="15.75" customHeight="1">
      <c r="A145" s="155"/>
      <c r="B145" s="155"/>
      <c r="C145" s="156"/>
      <c r="D145" s="156"/>
      <c r="E145" s="156"/>
      <c r="F145" s="1"/>
      <c r="G145" s="1"/>
    </row>
    <row r="146" ht="15.75" customHeight="1">
      <c r="A146" s="155"/>
      <c r="B146" s="155"/>
      <c r="C146" s="156"/>
      <c r="D146" s="156"/>
      <c r="E146" s="156"/>
      <c r="F146" s="1"/>
      <c r="G146" s="1"/>
    </row>
    <row r="147" ht="15.75" customHeight="1">
      <c r="A147" s="155"/>
      <c r="B147" s="155"/>
      <c r="C147" s="156"/>
      <c r="D147" s="156"/>
      <c r="E147" s="156"/>
      <c r="F147" s="1"/>
      <c r="G147" s="1"/>
    </row>
    <row r="148" ht="15.75" customHeight="1">
      <c r="A148" s="155"/>
      <c r="B148" s="155"/>
      <c r="C148" s="156"/>
      <c r="D148" s="156"/>
      <c r="E148" s="156"/>
      <c r="F148" s="1"/>
      <c r="G148" s="1"/>
    </row>
    <row r="149" ht="15.75" customHeight="1">
      <c r="A149" s="155"/>
      <c r="B149" s="155"/>
      <c r="C149" s="156"/>
      <c r="D149" s="156"/>
      <c r="E149" s="156"/>
      <c r="F149" s="1"/>
      <c r="G149" s="1"/>
    </row>
    <row r="150" ht="15.75" customHeight="1">
      <c r="A150" s="155"/>
      <c r="B150" s="155"/>
      <c r="C150" s="156"/>
      <c r="D150" s="156"/>
      <c r="E150" s="156"/>
      <c r="F150" s="1"/>
      <c r="G150" s="1"/>
    </row>
    <row r="151" ht="15.75" customHeight="1">
      <c r="A151" s="155"/>
      <c r="B151" s="155"/>
      <c r="C151" s="156"/>
      <c r="D151" s="156"/>
      <c r="E151" s="156"/>
      <c r="F151" s="1"/>
      <c r="G151" s="1"/>
    </row>
    <row r="152" ht="15.75" customHeight="1">
      <c r="A152" s="155"/>
      <c r="B152" s="155"/>
      <c r="C152" s="156"/>
      <c r="D152" s="156"/>
      <c r="E152" s="156"/>
      <c r="F152" s="1"/>
      <c r="G152" s="1"/>
    </row>
    <row r="153" ht="15.75" customHeight="1">
      <c r="A153" s="155"/>
      <c r="B153" s="155"/>
      <c r="C153" s="156"/>
      <c r="D153" s="156"/>
      <c r="E153" s="156"/>
      <c r="F153" s="1"/>
      <c r="G153" s="1"/>
    </row>
    <row r="154" ht="15.75" customHeight="1">
      <c r="A154" s="155"/>
      <c r="B154" s="155"/>
      <c r="C154" s="156"/>
      <c r="D154" s="156"/>
      <c r="E154" s="156"/>
      <c r="F154" s="1"/>
      <c r="G154" s="1"/>
    </row>
    <row r="155" ht="15.75" customHeight="1">
      <c r="A155" s="155"/>
      <c r="B155" s="155"/>
      <c r="C155" s="156"/>
      <c r="D155" s="156"/>
      <c r="E155" s="156"/>
      <c r="F155" s="1"/>
      <c r="G155" s="1"/>
    </row>
    <row r="156" ht="15.75" customHeight="1">
      <c r="A156" s="155"/>
      <c r="B156" s="155"/>
      <c r="C156" s="156"/>
      <c r="D156" s="156"/>
      <c r="E156" s="156"/>
      <c r="F156" s="1"/>
      <c r="G156" s="1"/>
    </row>
    <row r="157" ht="15.75" customHeight="1">
      <c r="A157" s="155"/>
      <c r="B157" s="155"/>
      <c r="C157" s="156"/>
      <c r="D157" s="156"/>
      <c r="E157" s="156"/>
      <c r="F157" s="1"/>
      <c r="G157" s="1"/>
    </row>
    <row r="158" ht="15.75" customHeight="1">
      <c r="A158" s="155"/>
      <c r="B158" s="155"/>
      <c r="C158" s="156"/>
      <c r="D158" s="156"/>
      <c r="E158" s="156"/>
      <c r="F158" s="1"/>
      <c r="G158" s="1"/>
    </row>
    <row r="159" ht="15.75" customHeight="1">
      <c r="A159" s="155"/>
      <c r="B159" s="155"/>
      <c r="C159" s="156"/>
      <c r="D159" s="156"/>
      <c r="E159" s="156"/>
      <c r="F159" s="1"/>
      <c r="G159" s="1"/>
    </row>
    <row r="160" ht="15.75" customHeight="1">
      <c r="A160" s="155"/>
      <c r="B160" s="155"/>
      <c r="C160" s="156"/>
      <c r="D160" s="156"/>
      <c r="E160" s="156"/>
      <c r="F160" s="1"/>
      <c r="G160" s="1"/>
    </row>
    <row r="161" ht="15.75" customHeight="1">
      <c r="A161" s="155"/>
      <c r="B161" s="155"/>
      <c r="C161" s="156"/>
      <c r="D161" s="156"/>
      <c r="E161" s="156"/>
      <c r="F161" s="1"/>
      <c r="G161" s="1"/>
    </row>
    <row r="162" ht="15.75" customHeight="1">
      <c r="A162" s="155"/>
      <c r="B162" s="155"/>
      <c r="C162" s="156"/>
      <c r="D162" s="156"/>
      <c r="E162" s="156"/>
      <c r="F162" s="1"/>
      <c r="G162" s="1"/>
    </row>
    <row r="163" ht="15.75" customHeight="1">
      <c r="A163" s="155"/>
      <c r="B163" s="155"/>
      <c r="C163" s="156"/>
      <c r="D163" s="156"/>
      <c r="E163" s="156"/>
      <c r="F163" s="1"/>
      <c r="G163" s="1"/>
    </row>
    <row r="164" ht="15.75" customHeight="1">
      <c r="A164" s="155"/>
      <c r="B164" s="155"/>
      <c r="C164" s="156"/>
      <c r="D164" s="156"/>
      <c r="E164" s="156"/>
      <c r="F164" s="1"/>
      <c r="G164" s="1"/>
    </row>
    <row r="165" ht="15.75" customHeight="1">
      <c r="A165" s="155"/>
      <c r="B165" s="155"/>
      <c r="C165" s="156"/>
      <c r="D165" s="156"/>
      <c r="E165" s="156"/>
      <c r="F165" s="1"/>
      <c r="G165" s="1"/>
    </row>
    <row r="166" ht="15.75" customHeight="1">
      <c r="A166" s="155"/>
      <c r="B166" s="155"/>
      <c r="C166" s="156"/>
      <c r="D166" s="156"/>
      <c r="E166" s="156"/>
      <c r="F166" s="1"/>
      <c r="G166" s="1"/>
    </row>
    <row r="167" ht="15.75" customHeight="1">
      <c r="A167" s="155"/>
      <c r="B167" s="155"/>
      <c r="C167" s="156"/>
      <c r="D167" s="156"/>
      <c r="E167" s="156"/>
      <c r="F167" s="1"/>
      <c r="G167" s="1"/>
    </row>
    <row r="168" ht="15.75" customHeight="1">
      <c r="A168" s="155"/>
      <c r="B168" s="155"/>
      <c r="C168" s="156"/>
      <c r="D168" s="156"/>
      <c r="E168" s="156"/>
      <c r="F168" s="1"/>
      <c r="G168" s="1"/>
    </row>
    <row r="169" ht="15.75" customHeight="1">
      <c r="A169" s="155"/>
      <c r="B169" s="155"/>
      <c r="C169" s="156"/>
      <c r="D169" s="156"/>
      <c r="E169" s="156"/>
      <c r="F169" s="1"/>
      <c r="G169" s="1"/>
    </row>
    <row r="170" ht="15.75" customHeight="1">
      <c r="A170" s="155"/>
      <c r="B170" s="155"/>
      <c r="C170" s="156"/>
      <c r="D170" s="156"/>
      <c r="E170" s="156"/>
      <c r="F170" s="1"/>
      <c r="G170" s="1"/>
    </row>
    <row r="171" ht="15.75" customHeight="1">
      <c r="A171" s="155"/>
      <c r="B171" s="155"/>
      <c r="C171" s="156"/>
      <c r="D171" s="156"/>
      <c r="E171" s="156"/>
      <c r="F171" s="1"/>
      <c r="G171" s="1"/>
    </row>
    <row r="172" ht="15.75" customHeight="1">
      <c r="A172" s="155"/>
      <c r="B172" s="155"/>
      <c r="C172" s="156"/>
      <c r="D172" s="156"/>
      <c r="E172" s="156"/>
      <c r="F172" s="1"/>
      <c r="G172" s="1"/>
    </row>
    <row r="173" ht="15.75" customHeight="1">
      <c r="A173" s="155"/>
      <c r="B173" s="155"/>
      <c r="C173" s="156"/>
      <c r="D173" s="156"/>
      <c r="E173" s="156"/>
      <c r="F173" s="1"/>
      <c r="G173" s="1"/>
    </row>
    <row r="174" ht="15.75" customHeight="1">
      <c r="A174" s="155"/>
      <c r="B174" s="155"/>
      <c r="C174" s="156"/>
      <c r="D174" s="156"/>
      <c r="E174" s="156"/>
      <c r="F174" s="1"/>
      <c r="G174" s="1"/>
    </row>
    <row r="175" ht="15.75" customHeight="1">
      <c r="A175" s="155"/>
      <c r="B175" s="155"/>
      <c r="C175" s="156"/>
      <c r="D175" s="156"/>
      <c r="E175" s="156"/>
      <c r="F175" s="1"/>
      <c r="G175" s="1"/>
    </row>
    <row r="176" ht="15.75" customHeight="1">
      <c r="A176" s="155"/>
      <c r="B176" s="155"/>
      <c r="C176" s="156"/>
      <c r="D176" s="156"/>
      <c r="E176" s="156"/>
      <c r="F176" s="1"/>
      <c r="G176" s="1"/>
    </row>
    <row r="177" ht="15.75" customHeight="1">
      <c r="A177" s="155"/>
      <c r="B177" s="155"/>
      <c r="C177" s="156"/>
      <c r="D177" s="156"/>
      <c r="E177" s="156"/>
      <c r="F177" s="1"/>
      <c r="G177" s="1"/>
    </row>
    <row r="178" ht="15.75" customHeight="1">
      <c r="A178" s="155"/>
      <c r="B178" s="155"/>
      <c r="C178" s="156"/>
      <c r="D178" s="156"/>
      <c r="E178" s="156"/>
      <c r="F178" s="1"/>
      <c r="G178" s="1"/>
    </row>
    <row r="179" ht="15.75" customHeight="1">
      <c r="A179" s="155"/>
      <c r="B179" s="155"/>
      <c r="C179" s="156"/>
      <c r="D179" s="156"/>
      <c r="E179" s="156"/>
      <c r="F179" s="1"/>
      <c r="G179" s="1"/>
    </row>
    <row r="180" ht="15.75" customHeight="1">
      <c r="A180" s="155"/>
      <c r="B180" s="155"/>
      <c r="C180" s="156"/>
      <c r="D180" s="156"/>
      <c r="E180" s="156"/>
      <c r="F180" s="1"/>
      <c r="G180" s="1"/>
    </row>
    <row r="181" ht="15.75" customHeight="1">
      <c r="A181" s="155"/>
      <c r="B181" s="155"/>
      <c r="C181" s="156"/>
      <c r="D181" s="156"/>
      <c r="E181" s="156"/>
      <c r="F181" s="1"/>
      <c r="G181" s="1"/>
    </row>
    <row r="182" ht="15.75" customHeight="1">
      <c r="A182" s="155"/>
      <c r="B182" s="155"/>
      <c r="C182" s="156"/>
      <c r="D182" s="156"/>
      <c r="E182" s="156"/>
      <c r="F182" s="1"/>
      <c r="G182" s="1"/>
    </row>
    <row r="183" ht="15.75" customHeight="1">
      <c r="A183" s="155"/>
      <c r="B183" s="155"/>
      <c r="C183" s="156"/>
      <c r="D183" s="156"/>
      <c r="E183" s="156"/>
      <c r="F183" s="1"/>
      <c r="G183" s="1"/>
    </row>
    <row r="184" ht="15.75" customHeight="1">
      <c r="A184" s="155"/>
      <c r="B184" s="155"/>
      <c r="C184" s="156"/>
      <c r="D184" s="156"/>
      <c r="E184" s="156"/>
      <c r="F184" s="1"/>
      <c r="G184" s="1"/>
    </row>
    <row r="185" ht="15.75" customHeight="1">
      <c r="A185" s="155"/>
      <c r="B185" s="155"/>
      <c r="C185" s="156"/>
      <c r="D185" s="156"/>
      <c r="E185" s="156"/>
      <c r="F185" s="1"/>
      <c r="G185" s="1"/>
    </row>
    <row r="186" ht="15.75" customHeight="1">
      <c r="A186" s="155"/>
      <c r="B186" s="155"/>
      <c r="C186" s="156"/>
      <c r="D186" s="156"/>
      <c r="E186" s="156"/>
      <c r="F186" s="1"/>
      <c r="G186" s="1"/>
    </row>
    <row r="187" ht="15.75" customHeight="1">
      <c r="A187" s="155"/>
      <c r="B187" s="155"/>
      <c r="C187" s="156"/>
      <c r="D187" s="156"/>
      <c r="E187" s="156"/>
      <c r="F187" s="1"/>
      <c r="G187" s="1"/>
    </row>
    <row r="188" ht="15.75" customHeight="1">
      <c r="A188" s="155"/>
      <c r="B188" s="155"/>
      <c r="C188" s="156"/>
      <c r="D188" s="156"/>
      <c r="E188" s="156"/>
      <c r="F188" s="1"/>
      <c r="G188" s="1"/>
    </row>
    <row r="189" ht="15.75" customHeight="1">
      <c r="A189" s="155"/>
      <c r="B189" s="155"/>
      <c r="C189" s="156"/>
      <c r="D189" s="156"/>
      <c r="E189" s="156"/>
      <c r="F189" s="1"/>
      <c r="G189" s="1"/>
    </row>
    <row r="190" ht="15.75" customHeight="1">
      <c r="A190" s="155"/>
      <c r="B190" s="155"/>
      <c r="C190" s="156"/>
      <c r="D190" s="156"/>
      <c r="E190" s="156"/>
      <c r="F190" s="1"/>
      <c r="G190" s="1"/>
    </row>
    <row r="191" ht="15.75" customHeight="1">
      <c r="A191" s="155"/>
      <c r="B191" s="155"/>
      <c r="C191" s="156"/>
      <c r="D191" s="156"/>
      <c r="E191" s="156"/>
      <c r="F191" s="1"/>
      <c r="G191" s="1"/>
    </row>
    <row r="192" ht="15.75" customHeight="1">
      <c r="A192" s="155"/>
      <c r="B192" s="155"/>
      <c r="C192" s="156"/>
      <c r="D192" s="156"/>
      <c r="E192" s="156"/>
      <c r="F192" s="1"/>
      <c r="G192" s="1"/>
    </row>
    <row r="193" ht="15.75" customHeight="1">
      <c r="A193" s="155"/>
      <c r="B193" s="155"/>
      <c r="C193" s="156"/>
      <c r="D193" s="156"/>
      <c r="E193" s="156"/>
      <c r="F193" s="1"/>
      <c r="G193" s="1"/>
    </row>
    <row r="194" ht="15.75" customHeight="1">
      <c r="A194" s="155"/>
      <c r="B194" s="155"/>
      <c r="C194" s="156"/>
      <c r="D194" s="156"/>
      <c r="E194" s="156"/>
      <c r="F194" s="1"/>
      <c r="G194" s="1"/>
    </row>
    <row r="195" ht="15.75" customHeight="1">
      <c r="A195" s="155"/>
      <c r="B195" s="155"/>
      <c r="C195" s="156"/>
      <c r="D195" s="156"/>
      <c r="E195" s="156"/>
      <c r="F195" s="1"/>
      <c r="G195" s="1"/>
    </row>
    <row r="196" ht="15.75" customHeight="1">
      <c r="A196" s="155"/>
      <c r="B196" s="155"/>
      <c r="C196" s="156"/>
      <c r="D196" s="156"/>
      <c r="E196" s="156"/>
      <c r="F196" s="1"/>
      <c r="G196" s="1"/>
    </row>
    <row r="197" ht="15.75" customHeight="1">
      <c r="A197" s="155"/>
      <c r="B197" s="155"/>
      <c r="C197" s="156"/>
      <c r="D197" s="156"/>
      <c r="E197" s="156"/>
      <c r="F197" s="1"/>
      <c r="G197" s="1"/>
    </row>
    <row r="198" ht="15.75" customHeight="1">
      <c r="A198" s="155"/>
      <c r="B198" s="155"/>
      <c r="C198" s="156"/>
      <c r="D198" s="156"/>
      <c r="E198" s="156"/>
      <c r="F198" s="1"/>
      <c r="G198" s="1"/>
    </row>
    <row r="199" ht="15.75" customHeight="1">
      <c r="A199" s="155"/>
      <c r="B199" s="155"/>
      <c r="C199" s="156"/>
      <c r="D199" s="156"/>
      <c r="E199" s="156"/>
      <c r="F199" s="1"/>
      <c r="G199" s="1"/>
    </row>
    <row r="200" ht="15.75" customHeight="1">
      <c r="A200" s="155"/>
      <c r="B200" s="155"/>
      <c r="C200" s="156"/>
      <c r="D200" s="156"/>
      <c r="E200" s="156"/>
      <c r="F200" s="1"/>
      <c r="G200" s="1"/>
    </row>
    <row r="201" ht="15.75" customHeight="1">
      <c r="A201" s="155"/>
      <c r="B201" s="155"/>
      <c r="C201" s="156"/>
      <c r="D201" s="156"/>
      <c r="E201" s="156"/>
      <c r="F201" s="1"/>
      <c r="G201" s="1"/>
    </row>
    <row r="202" ht="15.75" customHeight="1">
      <c r="A202" s="155"/>
      <c r="B202" s="155"/>
      <c r="C202" s="156"/>
      <c r="D202" s="156"/>
      <c r="E202" s="156"/>
      <c r="F202" s="1"/>
      <c r="G202" s="1"/>
    </row>
    <row r="203" ht="15.75" customHeight="1">
      <c r="A203" s="155"/>
      <c r="B203" s="155"/>
      <c r="C203" s="156"/>
      <c r="D203" s="156"/>
      <c r="E203" s="156"/>
      <c r="F203" s="1"/>
      <c r="G203" s="1"/>
    </row>
    <row r="204" ht="15.75" customHeight="1">
      <c r="A204" s="155"/>
      <c r="B204" s="155"/>
      <c r="C204" s="156"/>
      <c r="D204" s="156"/>
      <c r="E204" s="156"/>
      <c r="F204" s="1"/>
      <c r="G204" s="1"/>
    </row>
    <row r="205" ht="15.75" customHeight="1">
      <c r="A205" s="155"/>
      <c r="B205" s="155"/>
      <c r="C205" s="156"/>
      <c r="D205" s="156"/>
      <c r="E205" s="156"/>
      <c r="F205" s="1"/>
      <c r="G205" s="1"/>
    </row>
    <row r="206" ht="15.75" customHeight="1">
      <c r="A206" s="155"/>
      <c r="B206" s="155"/>
      <c r="C206" s="156"/>
      <c r="D206" s="156"/>
      <c r="E206" s="156"/>
      <c r="F206" s="1"/>
      <c r="G206" s="1"/>
    </row>
    <row r="207" ht="15.75" customHeight="1">
      <c r="A207" s="155"/>
      <c r="B207" s="155"/>
      <c r="C207" s="156"/>
      <c r="D207" s="156"/>
      <c r="E207" s="156"/>
      <c r="F207" s="1"/>
      <c r="G207" s="1"/>
    </row>
    <row r="208" ht="15.75" customHeight="1">
      <c r="A208" s="155"/>
      <c r="B208" s="155"/>
      <c r="C208" s="156"/>
      <c r="D208" s="156"/>
      <c r="E208" s="156"/>
      <c r="F208" s="1"/>
      <c r="G208" s="1"/>
    </row>
    <row r="209" ht="15.75" customHeight="1">
      <c r="A209" s="155"/>
      <c r="B209" s="155"/>
      <c r="C209" s="156"/>
      <c r="D209" s="156"/>
      <c r="E209" s="156"/>
      <c r="F209" s="1"/>
      <c r="G209" s="1"/>
    </row>
    <row r="210" ht="15.75" customHeight="1">
      <c r="A210" s="155"/>
      <c r="B210" s="155"/>
      <c r="C210" s="156"/>
      <c r="D210" s="156"/>
      <c r="E210" s="156"/>
      <c r="F210" s="1"/>
      <c r="G210" s="1"/>
    </row>
    <row r="211" ht="15.75" customHeight="1">
      <c r="A211" s="155"/>
      <c r="B211" s="155"/>
      <c r="C211" s="156"/>
      <c r="D211" s="156"/>
      <c r="E211" s="156"/>
      <c r="F211" s="1"/>
      <c r="G211" s="1"/>
    </row>
    <row r="212" ht="15.75" customHeight="1">
      <c r="A212" s="155"/>
      <c r="B212" s="155"/>
      <c r="C212" s="156"/>
      <c r="D212" s="156"/>
      <c r="E212" s="156"/>
      <c r="F212" s="1"/>
      <c r="G212" s="1"/>
    </row>
    <row r="213" ht="15.75" customHeight="1">
      <c r="A213" s="155"/>
      <c r="B213" s="155"/>
      <c r="C213" s="156"/>
      <c r="D213" s="156"/>
      <c r="E213" s="156"/>
      <c r="F213" s="1"/>
      <c r="G213" s="1"/>
    </row>
    <row r="214" ht="15.75" customHeight="1">
      <c r="A214" s="155"/>
      <c r="B214" s="155"/>
      <c r="C214" s="156"/>
      <c r="D214" s="156"/>
      <c r="E214" s="156"/>
      <c r="F214" s="1"/>
      <c r="G214" s="1"/>
    </row>
    <row r="215" ht="15.75" customHeight="1">
      <c r="A215" s="155"/>
      <c r="B215" s="155"/>
      <c r="C215" s="156"/>
      <c r="D215" s="156"/>
      <c r="E215" s="156"/>
      <c r="F215" s="1"/>
      <c r="G215" s="1"/>
    </row>
    <row r="216" ht="15.75" customHeight="1">
      <c r="A216" s="155"/>
      <c r="B216" s="155"/>
      <c r="C216" s="156"/>
      <c r="D216" s="156"/>
      <c r="E216" s="156"/>
      <c r="F216" s="1"/>
      <c r="G216" s="1"/>
    </row>
    <row r="217" ht="15.75" customHeight="1">
      <c r="A217" s="155"/>
      <c r="B217" s="155"/>
      <c r="C217" s="156"/>
      <c r="D217" s="156"/>
      <c r="E217" s="156"/>
      <c r="F217" s="1"/>
      <c r="G217" s="1"/>
    </row>
    <row r="218" ht="15.75" customHeight="1">
      <c r="A218" s="155"/>
      <c r="B218" s="155"/>
      <c r="C218" s="156"/>
      <c r="D218" s="156"/>
      <c r="E218" s="156"/>
      <c r="F218" s="1"/>
      <c r="G218" s="1"/>
    </row>
    <row r="219" ht="15.75" customHeight="1">
      <c r="A219" s="155"/>
      <c r="B219" s="155"/>
      <c r="C219" s="156"/>
      <c r="D219" s="156"/>
      <c r="E219" s="156"/>
      <c r="F219" s="1"/>
      <c r="G219" s="1"/>
    </row>
    <row r="220" ht="15.75" customHeight="1">
      <c r="A220" s="155"/>
      <c r="B220" s="155"/>
      <c r="C220" s="156"/>
      <c r="D220" s="156"/>
      <c r="E220" s="156"/>
      <c r="F220" s="1"/>
      <c r="G220" s="1"/>
    </row>
    <row r="221" ht="15.75" customHeight="1">
      <c r="A221" s="155"/>
      <c r="B221" s="155"/>
      <c r="C221" s="156"/>
      <c r="D221" s="156"/>
      <c r="E221" s="156"/>
      <c r="F221" s="1"/>
      <c r="G221" s="1"/>
    </row>
    <row r="222" ht="15.75" customHeight="1">
      <c r="A222" s="155"/>
      <c r="B222" s="155"/>
      <c r="C222" s="156"/>
      <c r="D222" s="156"/>
      <c r="E222" s="156"/>
      <c r="F222" s="1"/>
      <c r="G222" s="1"/>
    </row>
    <row r="223" ht="15.75" customHeight="1">
      <c r="A223" s="155"/>
      <c r="B223" s="155"/>
      <c r="C223" s="156"/>
      <c r="D223" s="156"/>
      <c r="E223" s="156"/>
      <c r="F223" s="1"/>
      <c r="G223" s="1"/>
    </row>
    <row r="224" ht="15.75" customHeight="1">
      <c r="A224" s="155"/>
      <c r="B224" s="155"/>
      <c r="C224" s="156"/>
      <c r="D224" s="156"/>
      <c r="E224" s="156"/>
      <c r="F224" s="1"/>
      <c r="G224" s="1"/>
    </row>
    <row r="225" ht="15.75" customHeight="1">
      <c r="A225" s="155"/>
      <c r="B225" s="155"/>
      <c r="C225" s="156"/>
      <c r="D225" s="156"/>
      <c r="E225" s="156"/>
      <c r="F225" s="1"/>
      <c r="G225" s="1"/>
    </row>
    <row r="226" ht="15.75" customHeight="1">
      <c r="A226" s="155"/>
      <c r="B226" s="155"/>
      <c r="C226" s="156"/>
      <c r="D226" s="156"/>
      <c r="E226" s="156"/>
      <c r="F226" s="1"/>
      <c r="G226" s="1"/>
    </row>
    <row r="227" ht="15.75" customHeight="1">
      <c r="A227" s="155"/>
      <c r="B227" s="155"/>
      <c r="C227" s="156"/>
      <c r="D227" s="156"/>
      <c r="E227" s="156"/>
      <c r="F227" s="1"/>
      <c r="G227" s="1"/>
    </row>
    <row r="228" ht="15.75" customHeight="1">
      <c r="A228" s="155"/>
      <c r="B228" s="155"/>
      <c r="C228" s="156"/>
      <c r="D228" s="156"/>
      <c r="E228" s="156"/>
      <c r="F228" s="1"/>
      <c r="G228" s="1"/>
    </row>
    <row r="229" ht="15.75" customHeight="1">
      <c r="A229" s="155"/>
      <c r="B229" s="155"/>
      <c r="C229" s="156"/>
      <c r="D229" s="156"/>
      <c r="E229" s="156"/>
      <c r="F229" s="1"/>
      <c r="G229" s="1"/>
    </row>
    <row r="230" ht="15.75" customHeight="1">
      <c r="A230" s="155"/>
      <c r="B230" s="155"/>
      <c r="C230" s="156"/>
      <c r="D230" s="156"/>
      <c r="E230" s="156"/>
      <c r="F230" s="1"/>
      <c r="G230" s="1"/>
    </row>
    <row r="231" ht="15.75" customHeight="1">
      <c r="A231" s="155"/>
      <c r="B231" s="155"/>
      <c r="C231" s="156"/>
      <c r="D231" s="156"/>
      <c r="E231" s="156"/>
      <c r="F231" s="1"/>
      <c r="G231" s="1"/>
    </row>
    <row r="232" ht="15.75" customHeight="1">
      <c r="A232" s="155"/>
      <c r="B232" s="155"/>
      <c r="C232" s="156"/>
      <c r="D232" s="156"/>
      <c r="E232" s="156"/>
      <c r="F232" s="1"/>
      <c r="G232" s="1"/>
    </row>
    <row r="233" ht="15.75" customHeight="1">
      <c r="A233" s="155"/>
      <c r="B233" s="155"/>
      <c r="C233" s="156"/>
      <c r="D233" s="156"/>
      <c r="E233" s="156"/>
      <c r="F233" s="1"/>
      <c r="G233" s="1"/>
    </row>
    <row r="234" ht="15.75" customHeight="1">
      <c r="A234" s="155"/>
      <c r="B234" s="155"/>
      <c r="C234" s="156"/>
      <c r="D234" s="156"/>
      <c r="E234" s="156"/>
      <c r="F234" s="1"/>
      <c r="G234" s="1"/>
    </row>
    <row r="235" ht="15.75" customHeight="1">
      <c r="A235" s="155"/>
      <c r="B235" s="155"/>
      <c r="C235" s="156"/>
      <c r="D235" s="156"/>
      <c r="E235" s="156"/>
      <c r="F235" s="1"/>
      <c r="G235" s="1"/>
    </row>
    <row r="236" ht="15.75" customHeight="1">
      <c r="A236" s="155"/>
      <c r="B236" s="155"/>
      <c r="C236" s="156"/>
      <c r="D236" s="156"/>
      <c r="E236" s="156"/>
      <c r="F236" s="1"/>
      <c r="G236" s="1"/>
    </row>
    <row r="237" ht="15.75" customHeight="1">
      <c r="A237" s="155"/>
      <c r="B237" s="155"/>
      <c r="C237" s="156"/>
      <c r="D237" s="156"/>
      <c r="E237" s="156"/>
      <c r="F237" s="1"/>
      <c r="G237" s="1"/>
    </row>
    <row r="238" ht="15.75" customHeight="1">
      <c r="A238" s="155"/>
      <c r="B238" s="155"/>
      <c r="C238" s="156"/>
      <c r="D238" s="156"/>
      <c r="E238" s="156"/>
      <c r="F238" s="1"/>
      <c r="G238" s="1"/>
    </row>
    <row r="239" ht="15.75" customHeight="1">
      <c r="A239" s="155"/>
      <c r="B239" s="155"/>
      <c r="C239" s="156"/>
      <c r="D239" s="156"/>
      <c r="E239" s="156"/>
      <c r="F239" s="1"/>
      <c r="G239" s="1"/>
    </row>
    <row r="240" ht="15.75" customHeight="1">
      <c r="A240" s="155"/>
      <c r="B240" s="155"/>
      <c r="C240" s="156"/>
      <c r="D240" s="156"/>
      <c r="E240" s="156"/>
      <c r="F240" s="1"/>
      <c r="G240" s="1"/>
    </row>
    <row r="241" ht="15.75" customHeight="1">
      <c r="A241" s="155"/>
      <c r="B241" s="155"/>
      <c r="C241" s="156"/>
      <c r="D241" s="156"/>
      <c r="E241" s="156"/>
      <c r="F241" s="1"/>
      <c r="G241" s="1"/>
    </row>
    <row r="242" ht="15.75" customHeight="1">
      <c r="A242" s="155"/>
      <c r="B242" s="155"/>
      <c r="C242" s="156"/>
      <c r="D242" s="156"/>
      <c r="E242" s="156"/>
      <c r="F242" s="1"/>
      <c r="G242" s="1"/>
    </row>
    <row r="243" ht="15.75" customHeight="1">
      <c r="A243" s="155"/>
      <c r="B243" s="155"/>
      <c r="C243" s="156"/>
      <c r="D243" s="156"/>
      <c r="E243" s="156"/>
      <c r="F243" s="1"/>
      <c r="G243" s="1"/>
    </row>
    <row r="244" ht="15.75" customHeight="1">
      <c r="A244" s="155"/>
      <c r="B244" s="155"/>
      <c r="C244" s="156"/>
      <c r="D244" s="156"/>
      <c r="E244" s="156"/>
      <c r="F244" s="1"/>
      <c r="G244" s="1"/>
    </row>
    <row r="245" ht="15.75" customHeight="1">
      <c r="A245" s="155"/>
      <c r="B245" s="155"/>
      <c r="C245" s="156"/>
      <c r="D245" s="156"/>
      <c r="E245" s="156"/>
      <c r="F245" s="1"/>
      <c r="G245" s="1"/>
    </row>
    <row r="246" ht="15.75" customHeight="1">
      <c r="A246" s="155"/>
      <c r="B246" s="155"/>
      <c r="C246" s="156"/>
      <c r="D246" s="156"/>
      <c r="E246" s="156"/>
      <c r="F246" s="1"/>
      <c r="G246" s="1"/>
    </row>
    <row r="247" ht="15.75" customHeight="1">
      <c r="A247" s="155"/>
      <c r="B247" s="155"/>
      <c r="C247" s="156"/>
      <c r="D247" s="156"/>
      <c r="E247" s="156"/>
      <c r="F247" s="1"/>
      <c r="G247" s="1"/>
    </row>
    <row r="248" ht="15.75" customHeight="1">
      <c r="A248" s="155"/>
      <c r="B248" s="155"/>
      <c r="C248" s="156"/>
      <c r="D248" s="156"/>
      <c r="E248" s="156"/>
      <c r="F248" s="1"/>
      <c r="G248" s="1"/>
    </row>
    <row r="249" ht="15.75" customHeight="1">
      <c r="A249" s="155"/>
      <c r="B249" s="155"/>
      <c r="C249" s="156"/>
      <c r="D249" s="156"/>
      <c r="E249" s="156"/>
      <c r="F249" s="1"/>
      <c r="G249" s="1"/>
    </row>
    <row r="250" ht="15.75" customHeight="1">
      <c r="A250" s="155"/>
      <c r="B250" s="155"/>
      <c r="C250" s="156"/>
      <c r="D250" s="156"/>
      <c r="E250" s="156"/>
      <c r="F250" s="1"/>
      <c r="G250" s="1"/>
    </row>
    <row r="251" ht="15.75" customHeight="1">
      <c r="A251" s="155"/>
      <c r="B251" s="155"/>
      <c r="C251" s="156"/>
      <c r="D251" s="156"/>
      <c r="E251" s="156"/>
      <c r="F251" s="1"/>
      <c r="G251" s="1"/>
    </row>
    <row r="252" ht="15.75" customHeight="1">
      <c r="A252" s="155"/>
      <c r="B252" s="155"/>
      <c r="C252" s="156"/>
      <c r="D252" s="156"/>
      <c r="E252" s="156"/>
      <c r="F252" s="1"/>
      <c r="G252" s="1"/>
    </row>
    <row r="253" ht="15.75" customHeight="1">
      <c r="A253" s="155"/>
      <c r="B253" s="155"/>
      <c r="C253" s="156"/>
      <c r="D253" s="156"/>
      <c r="E253" s="156"/>
      <c r="F253" s="1"/>
      <c r="G253" s="1"/>
    </row>
    <row r="254" ht="15.75" customHeight="1">
      <c r="A254" s="155"/>
      <c r="B254" s="155"/>
      <c r="C254" s="156"/>
      <c r="D254" s="156"/>
      <c r="E254" s="156"/>
      <c r="F254" s="1"/>
      <c r="G254" s="1"/>
    </row>
    <row r="255" ht="15.75" customHeight="1">
      <c r="A255" s="155"/>
      <c r="B255" s="155"/>
      <c r="C255" s="156"/>
      <c r="D255" s="156"/>
      <c r="E255" s="156"/>
      <c r="F255" s="1"/>
      <c r="G255" s="1"/>
    </row>
    <row r="256" ht="15.75" customHeight="1">
      <c r="A256" s="155"/>
      <c r="B256" s="155"/>
      <c r="C256" s="156"/>
      <c r="D256" s="156"/>
      <c r="E256" s="156"/>
      <c r="F256" s="1"/>
      <c r="G256" s="1"/>
    </row>
    <row r="257" ht="15.75" customHeight="1">
      <c r="A257" s="155"/>
      <c r="B257" s="155"/>
      <c r="C257" s="156"/>
      <c r="D257" s="156"/>
      <c r="E257" s="156"/>
      <c r="F257" s="1"/>
      <c r="G257" s="1"/>
    </row>
    <row r="258" ht="15.75" customHeight="1">
      <c r="A258" s="155"/>
      <c r="B258" s="155"/>
      <c r="C258" s="156"/>
      <c r="D258" s="156"/>
      <c r="E258" s="156"/>
      <c r="F258" s="1"/>
      <c r="G258" s="1"/>
    </row>
    <row r="259" ht="15.75" customHeight="1">
      <c r="A259" s="155"/>
      <c r="B259" s="155"/>
      <c r="C259" s="156"/>
      <c r="D259" s="156"/>
      <c r="E259" s="156"/>
      <c r="F259" s="1"/>
      <c r="G259" s="1"/>
    </row>
    <row r="260" ht="15.75" customHeight="1">
      <c r="A260" s="155"/>
      <c r="B260" s="155"/>
      <c r="C260" s="156"/>
      <c r="D260" s="156"/>
      <c r="E260" s="156"/>
      <c r="F260" s="1"/>
      <c r="G260" s="1"/>
    </row>
    <row r="261" ht="15.75" customHeight="1">
      <c r="A261" s="155"/>
      <c r="B261" s="155"/>
      <c r="C261" s="156"/>
      <c r="D261" s="156"/>
      <c r="E261" s="156"/>
      <c r="F261" s="1"/>
      <c r="G261" s="1"/>
    </row>
    <row r="262" ht="15.75" customHeight="1">
      <c r="A262" s="155"/>
      <c r="B262" s="155"/>
      <c r="C262" s="156"/>
      <c r="D262" s="156"/>
      <c r="E262" s="156"/>
      <c r="F262" s="1"/>
      <c r="G262" s="1"/>
    </row>
    <row r="263" ht="15.75" customHeight="1">
      <c r="A263" s="155"/>
      <c r="B263" s="155"/>
      <c r="C263" s="156"/>
      <c r="D263" s="156"/>
      <c r="E263" s="156"/>
      <c r="F263" s="1"/>
      <c r="G263" s="1"/>
    </row>
    <row r="264" ht="15.75" customHeight="1">
      <c r="A264" s="155"/>
      <c r="B264" s="155"/>
      <c r="C264" s="156"/>
      <c r="D264" s="156"/>
      <c r="E264" s="156"/>
      <c r="F264" s="1"/>
      <c r="G264" s="1"/>
    </row>
    <row r="265" ht="15.75" customHeight="1">
      <c r="A265" s="155"/>
      <c r="B265" s="155"/>
      <c r="C265" s="156"/>
      <c r="D265" s="156"/>
      <c r="E265" s="156"/>
      <c r="F265" s="1"/>
      <c r="G265" s="1"/>
    </row>
    <row r="266" ht="15.75" customHeight="1">
      <c r="A266" s="155"/>
      <c r="B266" s="155"/>
      <c r="C266" s="156"/>
      <c r="D266" s="156"/>
      <c r="E266" s="156"/>
      <c r="F266" s="1"/>
      <c r="G266" s="1"/>
    </row>
    <row r="267" ht="15.75" customHeight="1">
      <c r="A267" s="155"/>
      <c r="B267" s="155"/>
      <c r="C267" s="156"/>
      <c r="D267" s="156"/>
      <c r="E267" s="156"/>
      <c r="F267" s="1"/>
      <c r="G267" s="1"/>
    </row>
    <row r="268" ht="15.75" customHeight="1">
      <c r="A268" s="155"/>
      <c r="B268" s="155"/>
      <c r="C268" s="156"/>
      <c r="D268" s="156"/>
      <c r="E268" s="156"/>
      <c r="F268" s="1"/>
      <c r="G268" s="1"/>
    </row>
    <row r="269" ht="15.75" customHeight="1">
      <c r="A269" s="155"/>
      <c r="B269" s="155"/>
      <c r="C269" s="156"/>
      <c r="D269" s="156"/>
      <c r="E269" s="156"/>
      <c r="F269" s="1"/>
      <c r="G269" s="1"/>
    </row>
    <row r="270" ht="15.75" customHeight="1">
      <c r="A270" s="155"/>
      <c r="B270" s="155"/>
      <c r="C270" s="156"/>
      <c r="D270" s="156"/>
      <c r="E270" s="156"/>
      <c r="F270" s="1"/>
      <c r="G270" s="1"/>
    </row>
    <row r="271" ht="15.75" customHeight="1">
      <c r="A271" s="155"/>
      <c r="B271" s="155"/>
      <c r="C271" s="156"/>
      <c r="D271" s="156"/>
      <c r="E271" s="156"/>
      <c r="F271" s="1"/>
      <c r="G271" s="1"/>
    </row>
    <row r="272" ht="15.75" customHeight="1">
      <c r="A272" s="155"/>
      <c r="B272" s="155"/>
      <c r="C272" s="156"/>
      <c r="D272" s="156"/>
      <c r="E272" s="156"/>
      <c r="F272" s="1"/>
      <c r="G272" s="1"/>
    </row>
    <row r="273" ht="15.75" customHeight="1">
      <c r="A273" s="155"/>
      <c r="B273" s="155"/>
      <c r="C273" s="156"/>
      <c r="D273" s="156"/>
      <c r="E273" s="156"/>
      <c r="F273" s="1"/>
      <c r="G273" s="1"/>
    </row>
    <row r="274" ht="15.75" customHeight="1">
      <c r="A274" s="155"/>
      <c r="B274" s="155"/>
      <c r="C274" s="156"/>
      <c r="D274" s="156"/>
      <c r="E274" s="156"/>
      <c r="F274" s="1"/>
      <c r="G274" s="1"/>
    </row>
    <row r="275" ht="15.75" customHeight="1">
      <c r="A275" s="155"/>
      <c r="B275" s="155"/>
      <c r="C275" s="156"/>
      <c r="D275" s="156"/>
      <c r="E275" s="156"/>
      <c r="F275" s="1"/>
      <c r="G275" s="1"/>
    </row>
    <row r="276" ht="15.75" customHeight="1">
      <c r="A276" s="155"/>
      <c r="B276" s="155"/>
      <c r="C276" s="156"/>
      <c r="D276" s="156"/>
      <c r="E276" s="156"/>
      <c r="F276" s="1"/>
      <c r="G276" s="1"/>
    </row>
    <row r="277" ht="15.75" customHeight="1">
      <c r="A277" s="155"/>
      <c r="B277" s="155"/>
      <c r="C277" s="156"/>
      <c r="D277" s="156"/>
      <c r="E277" s="156"/>
      <c r="F277" s="1"/>
      <c r="G277" s="1"/>
    </row>
    <row r="278" ht="15.75" customHeight="1">
      <c r="A278" s="155"/>
      <c r="B278" s="155"/>
      <c r="C278" s="156"/>
      <c r="D278" s="156"/>
      <c r="E278" s="156"/>
      <c r="F278" s="1"/>
      <c r="G278" s="1"/>
    </row>
    <row r="279" ht="15.75" customHeight="1">
      <c r="A279" s="155"/>
      <c r="B279" s="155"/>
      <c r="C279" s="156"/>
      <c r="D279" s="156"/>
      <c r="E279" s="156"/>
      <c r="F279" s="1"/>
      <c r="G279" s="1"/>
    </row>
    <row r="280" ht="15.75" customHeight="1">
      <c r="A280" s="155"/>
      <c r="B280" s="155"/>
      <c r="C280" s="156"/>
      <c r="D280" s="156"/>
      <c r="E280" s="156"/>
      <c r="F280" s="1"/>
      <c r="G280" s="1"/>
    </row>
    <row r="281" ht="15.75" customHeight="1">
      <c r="A281" s="155"/>
      <c r="B281" s="155"/>
      <c r="C281" s="156"/>
      <c r="D281" s="156"/>
      <c r="E281" s="156"/>
      <c r="F281" s="1"/>
      <c r="G281" s="1"/>
    </row>
    <row r="282" ht="15.75" customHeight="1">
      <c r="A282" s="155"/>
      <c r="B282" s="155"/>
      <c r="C282" s="156"/>
      <c r="D282" s="156"/>
      <c r="E282" s="156"/>
      <c r="F282" s="1"/>
      <c r="G282" s="1"/>
    </row>
    <row r="283" ht="15.75" customHeight="1">
      <c r="A283" s="155"/>
      <c r="B283" s="155"/>
      <c r="C283" s="156"/>
      <c r="D283" s="156"/>
      <c r="E283" s="156"/>
      <c r="F283" s="1"/>
      <c r="G283" s="1"/>
    </row>
    <row r="284" ht="15.75" customHeight="1">
      <c r="A284" s="155"/>
      <c r="B284" s="155"/>
      <c r="C284" s="156"/>
      <c r="D284" s="156"/>
      <c r="E284" s="156"/>
      <c r="F284" s="1"/>
      <c r="G284" s="1"/>
    </row>
    <row r="285" ht="15.75" customHeight="1">
      <c r="A285" s="155"/>
      <c r="B285" s="155"/>
      <c r="C285" s="156"/>
      <c r="D285" s="156"/>
      <c r="E285" s="156"/>
      <c r="F285" s="1"/>
      <c r="G285" s="1"/>
    </row>
    <row r="286" ht="15.75" customHeight="1">
      <c r="A286" s="155"/>
      <c r="B286" s="155"/>
      <c r="C286" s="156"/>
      <c r="D286" s="156"/>
      <c r="E286" s="156"/>
      <c r="F286" s="1"/>
      <c r="G286" s="1"/>
    </row>
    <row r="287" ht="15.75" customHeight="1">
      <c r="A287" s="155"/>
      <c r="B287" s="155"/>
      <c r="C287" s="156"/>
      <c r="D287" s="156"/>
      <c r="E287" s="156"/>
      <c r="F287" s="1"/>
      <c r="G287" s="1"/>
    </row>
    <row r="288" ht="15.75" customHeight="1">
      <c r="A288" s="155"/>
      <c r="B288" s="155"/>
      <c r="C288" s="156"/>
      <c r="D288" s="156"/>
      <c r="E288" s="156"/>
      <c r="F288" s="1"/>
      <c r="G288" s="1"/>
    </row>
    <row r="289" ht="15.75" customHeight="1">
      <c r="A289" s="155"/>
      <c r="B289" s="155"/>
      <c r="C289" s="156"/>
      <c r="D289" s="156"/>
      <c r="E289" s="156"/>
      <c r="F289" s="1"/>
      <c r="G289" s="1"/>
    </row>
    <row r="290" ht="15.75" customHeight="1">
      <c r="A290" s="155"/>
      <c r="B290" s="155"/>
      <c r="C290" s="156"/>
      <c r="D290" s="156"/>
      <c r="E290" s="156"/>
      <c r="F290" s="1"/>
      <c r="G290" s="1"/>
    </row>
    <row r="291" ht="15.75" customHeight="1">
      <c r="A291" s="155"/>
      <c r="B291" s="155"/>
      <c r="C291" s="156"/>
      <c r="D291" s="156"/>
      <c r="E291" s="156"/>
      <c r="F291" s="1"/>
      <c r="G291" s="1"/>
    </row>
    <row r="292" ht="15.75" customHeight="1">
      <c r="A292" s="155"/>
      <c r="B292" s="155"/>
      <c r="C292" s="156"/>
      <c r="D292" s="156"/>
      <c r="E292" s="156"/>
      <c r="F292" s="1"/>
      <c r="G292" s="1"/>
    </row>
    <row r="293" ht="15.75" customHeight="1">
      <c r="A293" s="155"/>
      <c r="B293" s="155"/>
      <c r="C293" s="156"/>
      <c r="D293" s="156"/>
      <c r="E293" s="156"/>
      <c r="F293" s="1"/>
      <c r="G293" s="1"/>
    </row>
    <row r="294" ht="15.75" customHeight="1">
      <c r="A294" s="155"/>
      <c r="B294" s="155"/>
      <c r="C294" s="156"/>
      <c r="D294" s="156"/>
      <c r="E294" s="156"/>
      <c r="F294" s="1"/>
      <c r="G294" s="1"/>
    </row>
    <row r="295" ht="15.75" customHeight="1">
      <c r="A295" s="155"/>
      <c r="B295" s="155"/>
      <c r="C295" s="156"/>
      <c r="D295" s="156"/>
      <c r="E295" s="156"/>
      <c r="F295" s="1"/>
      <c r="G295" s="1"/>
    </row>
    <row r="296" ht="15.75" customHeight="1">
      <c r="A296" s="155"/>
      <c r="B296" s="155"/>
      <c r="C296" s="156"/>
      <c r="D296" s="156"/>
      <c r="E296" s="156"/>
      <c r="F296" s="1"/>
      <c r="G296" s="1"/>
    </row>
    <row r="297" ht="15.75" customHeight="1">
      <c r="A297" s="155"/>
      <c r="B297" s="155"/>
      <c r="C297" s="156"/>
      <c r="D297" s="156"/>
      <c r="E297" s="156"/>
      <c r="F297" s="1"/>
      <c r="G297" s="1"/>
    </row>
    <row r="298" ht="15.75" customHeight="1">
      <c r="A298" s="155"/>
      <c r="B298" s="155"/>
      <c r="C298" s="156"/>
      <c r="D298" s="156"/>
      <c r="E298" s="156"/>
      <c r="F298" s="1"/>
      <c r="G298" s="1"/>
    </row>
    <row r="299" ht="15.75" customHeight="1">
      <c r="A299" s="155"/>
      <c r="B299" s="155"/>
      <c r="C299" s="156"/>
      <c r="D299" s="156"/>
      <c r="E299" s="156"/>
      <c r="F299" s="1"/>
      <c r="G299" s="1"/>
    </row>
    <row r="300" ht="15.75" customHeight="1">
      <c r="A300" s="155"/>
      <c r="B300" s="155"/>
      <c r="C300" s="156"/>
      <c r="D300" s="156"/>
      <c r="E300" s="156"/>
      <c r="F300" s="1"/>
      <c r="G300" s="1"/>
    </row>
    <row r="301" ht="15.75" customHeight="1">
      <c r="A301" s="155"/>
      <c r="B301" s="155"/>
      <c r="C301" s="156"/>
      <c r="D301" s="156"/>
      <c r="E301" s="156"/>
      <c r="F301" s="1"/>
      <c r="G301" s="1"/>
    </row>
    <row r="302" ht="15.75" customHeight="1">
      <c r="A302" s="155"/>
      <c r="B302" s="155"/>
      <c r="C302" s="156"/>
      <c r="D302" s="156"/>
      <c r="E302" s="156"/>
      <c r="F302" s="1"/>
      <c r="G302" s="1"/>
    </row>
    <row r="303" ht="15.75" customHeight="1">
      <c r="A303" s="155"/>
      <c r="B303" s="155"/>
      <c r="C303" s="156"/>
      <c r="D303" s="156"/>
      <c r="E303" s="156"/>
      <c r="F303" s="1"/>
      <c r="G303" s="1"/>
    </row>
    <row r="304" ht="15.75" customHeight="1">
      <c r="A304" s="155"/>
      <c r="B304" s="155"/>
      <c r="C304" s="156"/>
      <c r="D304" s="156"/>
      <c r="E304" s="156"/>
      <c r="F304" s="1"/>
      <c r="G304" s="1"/>
    </row>
    <row r="305" ht="15.75" customHeight="1">
      <c r="A305" s="155"/>
      <c r="B305" s="155"/>
      <c r="C305" s="156"/>
      <c r="D305" s="156"/>
      <c r="E305" s="156"/>
      <c r="F305" s="1"/>
      <c r="G305" s="1"/>
    </row>
    <row r="306" ht="15.75" customHeight="1">
      <c r="A306" s="155"/>
      <c r="B306" s="155"/>
      <c r="C306" s="156"/>
      <c r="D306" s="156"/>
      <c r="E306" s="156"/>
      <c r="F306" s="1"/>
      <c r="G306" s="1"/>
    </row>
    <row r="307" ht="15.75" customHeight="1">
      <c r="A307" s="155"/>
      <c r="B307" s="155"/>
      <c r="C307" s="156"/>
      <c r="D307" s="156"/>
      <c r="E307" s="156"/>
      <c r="F307" s="1"/>
      <c r="G307" s="1"/>
    </row>
    <row r="308" ht="15.75" customHeight="1">
      <c r="A308" s="155"/>
      <c r="B308" s="155"/>
      <c r="C308" s="156"/>
      <c r="D308" s="156"/>
      <c r="E308" s="156"/>
      <c r="F308" s="1"/>
      <c r="G308" s="1"/>
    </row>
    <row r="309" ht="15.75" customHeight="1">
      <c r="A309" s="155"/>
      <c r="B309" s="155"/>
      <c r="C309" s="156"/>
      <c r="D309" s="156"/>
      <c r="E309" s="156"/>
      <c r="F309" s="1"/>
      <c r="G309" s="1"/>
    </row>
    <row r="310" ht="15.75" customHeight="1">
      <c r="A310" s="155"/>
      <c r="B310" s="155"/>
      <c r="C310" s="156"/>
      <c r="D310" s="156"/>
      <c r="E310" s="156"/>
      <c r="F310" s="1"/>
      <c r="G310" s="1"/>
    </row>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10:G110"/>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30.29"/>
    <col customWidth="1" min="7" max="8" width="13.71"/>
    <col customWidth="1" min="9" max="25" width="8.0"/>
  </cols>
  <sheetData>
    <row r="1">
      <c r="A1" s="155"/>
      <c r="B1" s="155"/>
      <c r="C1" s="156"/>
      <c r="D1" s="156"/>
      <c r="E1" s="156"/>
      <c r="F1" s="817"/>
      <c r="G1" s="1"/>
      <c r="H1" s="1"/>
    </row>
    <row r="2" ht="15.75" customHeight="1">
      <c r="A2" s="157" t="s">
        <v>6945</v>
      </c>
      <c r="B2" s="57"/>
      <c r="C2" s="57"/>
      <c r="D2" s="57"/>
      <c r="E2" s="58"/>
      <c r="F2" s="841"/>
      <c r="G2" s="755"/>
      <c r="H2" s="755"/>
      <c r="I2" s="17"/>
      <c r="J2" s="17"/>
      <c r="K2" s="17"/>
      <c r="L2" s="17"/>
      <c r="M2" s="17"/>
      <c r="N2" s="17"/>
      <c r="O2" s="17"/>
      <c r="P2" s="17"/>
      <c r="Q2" s="17"/>
      <c r="R2" s="17"/>
      <c r="S2" s="17"/>
      <c r="T2" s="17"/>
      <c r="U2" s="17"/>
      <c r="V2" s="17"/>
      <c r="W2" s="17"/>
      <c r="X2" s="17"/>
      <c r="Y2" s="17"/>
    </row>
    <row r="3" ht="15.75" customHeight="1">
      <c r="A3" s="465"/>
      <c r="B3" s="465"/>
      <c r="C3" s="465"/>
      <c r="D3" s="465"/>
      <c r="E3" s="756"/>
      <c r="F3" s="841"/>
      <c r="G3" s="755"/>
      <c r="H3" s="755"/>
      <c r="I3" s="17"/>
      <c r="J3" s="17"/>
      <c r="K3" s="17"/>
      <c r="L3" s="17"/>
      <c r="M3" s="17"/>
      <c r="N3" s="17"/>
      <c r="O3" s="17"/>
      <c r="P3" s="17"/>
      <c r="Q3" s="17"/>
      <c r="R3" s="17"/>
      <c r="S3" s="17"/>
      <c r="T3" s="17"/>
      <c r="U3" s="17"/>
      <c r="V3" s="17"/>
      <c r="W3" s="17"/>
      <c r="X3" s="17"/>
      <c r="Y3" s="17"/>
    </row>
    <row r="4" ht="14.25" customHeight="1">
      <c r="A4" s="456" t="s">
        <v>6946</v>
      </c>
      <c r="B4" s="57"/>
      <c r="C4" s="57"/>
      <c r="D4" s="57"/>
      <c r="E4" s="58"/>
      <c r="F4" s="841"/>
      <c r="G4" s="755"/>
      <c r="H4" s="755"/>
      <c r="I4" s="17"/>
      <c r="J4" s="17"/>
      <c r="K4" s="17"/>
      <c r="L4" s="17"/>
      <c r="M4" s="17"/>
      <c r="N4" s="17"/>
      <c r="O4" s="17"/>
      <c r="P4" s="17"/>
      <c r="Q4" s="17"/>
      <c r="R4" s="17"/>
      <c r="S4" s="17"/>
      <c r="T4" s="17"/>
      <c r="U4" s="17"/>
      <c r="V4" s="17"/>
      <c r="W4" s="17"/>
      <c r="X4" s="17"/>
      <c r="Y4" s="17"/>
    </row>
    <row r="5" ht="17.25" customHeight="1">
      <c r="A5" s="456" t="s">
        <v>6947</v>
      </c>
      <c r="B5" s="57"/>
      <c r="C5" s="57"/>
      <c r="D5" s="57"/>
      <c r="E5" s="58"/>
      <c r="F5" s="841"/>
      <c r="G5" s="755"/>
      <c r="H5" s="755"/>
      <c r="I5" s="17"/>
      <c r="J5" s="17"/>
      <c r="K5" s="17"/>
      <c r="L5" s="17"/>
      <c r="M5" s="17"/>
      <c r="N5" s="17"/>
      <c r="O5" s="17"/>
      <c r="P5" s="17"/>
      <c r="Q5" s="17"/>
      <c r="R5" s="17"/>
      <c r="S5" s="17"/>
      <c r="T5" s="17"/>
      <c r="U5" s="17"/>
      <c r="V5" s="17"/>
      <c r="W5" s="17"/>
      <c r="X5" s="17"/>
      <c r="Y5" s="17"/>
    </row>
    <row r="6" ht="19.5" customHeight="1">
      <c r="A6" s="456" t="s">
        <v>6948</v>
      </c>
      <c r="B6" s="57"/>
      <c r="C6" s="57"/>
      <c r="D6" s="57"/>
      <c r="E6" s="58"/>
      <c r="F6" s="841"/>
      <c r="G6" s="755"/>
      <c r="H6" s="755"/>
      <c r="I6" s="17"/>
      <c r="J6" s="17"/>
      <c r="K6" s="17"/>
      <c r="L6" s="17"/>
      <c r="M6" s="17"/>
      <c r="N6" s="17"/>
      <c r="O6" s="17"/>
      <c r="P6" s="17"/>
      <c r="Q6" s="17"/>
      <c r="R6" s="17"/>
      <c r="S6" s="17"/>
      <c r="T6" s="17"/>
      <c r="U6" s="17"/>
      <c r="V6" s="17"/>
      <c r="W6" s="17"/>
      <c r="X6" s="17"/>
      <c r="Y6" s="17"/>
    </row>
    <row r="7" ht="164.25" customHeight="1">
      <c r="A7" s="757" t="s">
        <v>6949</v>
      </c>
      <c r="B7" s="57"/>
      <c r="C7" s="57"/>
      <c r="D7" s="57"/>
      <c r="E7" s="58"/>
      <c r="F7" s="841"/>
      <c r="G7" s="755"/>
      <c r="H7" s="755"/>
      <c r="I7" s="17"/>
      <c r="J7" s="17"/>
      <c r="K7" s="17"/>
      <c r="L7" s="17"/>
      <c r="M7" s="17"/>
      <c r="N7" s="17"/>
      <c r="O7" s="17"/>
      <c r="P7" s="17"/>
      <c r="Q7" s="17"/>
      <c r="R7" s="17"/>
      <c r="S7" s="17"/>
      <c r="T7" s="17"/>
      <c r="U7" s="17"/>
      <c r="V7" s="17"/>
      <c r="W7" s="17"/>
      <c r="X7" s="17"/>
      <c r="Y7" s="17"/>
    </row>
    <row r="8">
      <c r="A8" s="160"/>
      <c r="B8" s="160"/>
      <c r="C8" s="161"/>
      <c r="D8" s="161"/>
      <c r="E8" s="161"/>
      <c r="F8" s="160"/>
      <c r="G8" s="160"/>
      <c r="H8" s="160"/>
      <c r="I8" s="17"/>
      <c r="J8" s="17"/>
      <c r="K8" s="17"/>
      <c r="L8" s="17"/>
      <c r="M8" s="17"/>
      <c r="N8" s="17"/>
      <c r="O8" s="17"/>
      <c r="P8" s="17"/>
      <c r="Q8" s="17"/>
      <c r="R8" s="17"/>
      <c r="S8" s="17"/>
      <c r="T8" s="17"/>
      <c r="U8" s="17"/>
      <c r="V8" s="17"/>
      <c r="W8" s="17"/>
      <c r="X8" s="17"/>
      <c r="Y8" s="17"/>
    </row>
    <row r="9" ht="55.5" customHeight="1">
      <c r="A9" s="457" t="s">
        <v>3670</v>
      </c>
      <c r="B9" s="68" t="s">
        <v>8</v>
      </c>
      <c r="C9" s="68" t="s">
        <v>6950</v>
      </c>
      <c r="D9" s="185" t="s">
        <v>150</v>
      </c>
      <c r="E9" s="185" t="s">
        <v>154</v>
      </c>
      <c r="F9" s="521" t="s">
        <v>155</v>
      </c>
      <c r="I9" s="17"/>
      <c r="J9" s="17"/>
      <c r="K9" s="17"/>
      <c r="L9" s="17"/>
      <c r="M9" s="17"/>
      <c r="N9" s="17"/>
      <c r="O9" s="17"/>
      <c r="P9" s="17"/>
      <c r="Q9" s="17"/>
      <c r="R9" s="17"/>
      <c r="S9" s="17"/>
      <c r="T9" s="17"/>
      <c r="U9" s="17"/>
      <c r="V9" s="17"/>
      <c r="W9" s="17"/>
      <c r="X9" s="17"/>
      <c r="Y9" s="17"/>
    </row>
    <row r="10" ht="11.25" customHeight="1">
      <c r="A10" s="100" t="s">
        <v>51</v>
      </c>
      <c r="B10" s="493" t="s">
        <v>52</v>
      </c>
      <c r="C10" s="100" t="s">
        <v>6951</v>
      </c>
      <c r="D10" s="164">
        <v>40.0</v>
      </c>
      <c r="E10" s="365">
        <v>30.0</v>
      </c>
      <c r="F10" s="100" t="s">
        <v>51</v>
      </c>
      <c r="G10" s="811"/>
      <c r="H10" s="811"/>
      <c r="I10" s="811"/>
      <c r="J10" s="811"/>
      <c r="K10" s="811"/>
      <c r="L10" s="811"/>
      <c r="M10" s="811"/>
      <c r="N10" s="811"/>
      <c r="O10" s="811"/>
      <c r="P10" s="811"/>
      <c r="Q10" s="811"/>
      <c r="R10" s="811"/>
      <c r="S10" s="811"/>
      <c r="T10" s="811"/>
      <c r="U10" s="811"/>
      <c r="V10" s="811"/>
      <c r="W10" s="811"/>
      <c r="X10" s="811"/>
      <c r="Y10" s="811"/>
      <c r="Z10" s="811"/>
    </row>
    <row r="11" ht="11.25" customHeight="1">
      <c r="A11" s="100" t="s">
        <v>57</v>
      </c>
      <c r="B11" s="493" t="s">
        <v>52</v>
      </c>
      <c r="C11" s="100" t="s">
        <v>6952</v>
      </c>
      <c r="D11" s="164">
        <v>30.0</v>
      </c>
      <c r="E11" s="365">
        <v>30.0</v>
      </c>
      <c r="F11" s="100" t="s">
        <v>57</v>
      </c>
      <c r="G11" s="811"/>
      <c r="H11" s="811"/>
      <c r="I11" s="811"/>
      <c r="J11" s="811"/>
      <c r="K11" s="811"/>
      <c r="L11" s="811"/>
      <c r="M11" s="811"/>
      <c r="N11" s="811"/>
      <c r="O11" s="811"/>
      <c r="P11" s="811"/>
      <c r="Q11" s="811"/>
      <c r="R11" s="811"/>
      <c r="S11" s="811"/>
      <c r="T11" s="811"/>
      <c r="U11" s="811"/>
      <c r="V11" s="811"/>
      <c r="W11" s="811"/>
      <c r="X11" s="811"/>
      <c r="Y11" s="811"/>
      <c r="Z11" s="811"/>
    </row>
    <row r="12" ht="11.25" customHeight="1">
      <c r="A12" s="100" t="s">
        <v>58</v>
      </c>
      <c r="B12" s="493" t="s">
        <v>52</v>
      </c>
      <c r="C12" s="100" t="s">
        <v>6953</v>
      </c>
      <c r="D12" s="164">
        <v>20.0</v>
      </c>
      <c r="E12" s="365">
        <v>10.0</v>
      </c>
      <c r="F12" s="100" t="s">
        <v>58</v>
      </c>
      <c r="G12" s="811"/>
      <c r="H12" s="811"/>
      <c r="I12" s="811"/>
      <c r="J12" s="811"/>
      <c r="K12" s="811"/>
      <c r="L12" s="811"/>
      <c r="M12" s="811"/>
      <c r="N12" s="811"/>
      <c r="O12" s="811"/>
      <c r="P12" s="811"/>
      <c r="Q12" s="811"/>
      <c r="R12" s="811"/>
      <c r="S12" s="811"/>
      <c r="T12" s="811"/>
      <c r="U12" s="811"/>
      <c r="V12" s="811"/>
      <c r="W12" s="811"/>
      <c r="X12" s="811"/>
      <c r="Y12" s="811"/>
      <c r="Z12" s="811"/>
    </row>
    <row r="13" ht="11.25" customHeight="1">
      <c r="A13" s="354" t="s">
        <v>59</v>
      </c>
      <c r="B13" s="493" t="s">
        <v>52</v>
      </c>
      <c r="C13" s="354" t="s">
        <v>6954</v>
      </c>
      <c r="D13" s="445">
        <v>60.0</v>
      </c>
      <c r="E13" s="509">
        <v>30.0</v>
      </c>
      <c r="F13" s="354" t="s">
        <v>59</v>
      </c>
      <c r="G13" s="811"/>
      <c r="H13" s="811"/>
      <c r="I13" s="811"/>
      <c r="J13" s="811"/>
      <c r="K13" s="811"/>
      <c r="L13" s="811"/>
      <c r="M13" s="811"/>
      <c r="N13" s="811"/>
      <c r="O13" s="811"/>
      <c r="P13" s="811"/>
      <c r="Q13" s="811"/>
      <c r="R13" s="811"/>
      <c r="S13" s="811"/>
      <c r="T13" s="811"/>
      <c r="U13" s="811"/>
      <c r="V13" s="811"/>
      <c r="W13" s="811"/>
      <c r="X13" s="811"/>
      <c r="Y13" s="811"/>
      <c r="Z13" s="811"/>
    </row>
    <row r="14" ht="11.25" customHeight="1">
      <c r="A14" s="100" t="s">
        <v>59</v>
      </c>
      <c r="B14" s="493" t="s">
        <v>52</v>
      </c>
      <c r="C14" s="100" t="s">
        <v>6955</v>
      </c>
      <c r="D14" s="164"/>
      <c r="E14" s="365">
        <v>10.0</v>
      </c>
      <c r="F14" s="100" t="s">
        <v>59</v>
      </c>
      <c r="G14" s="811"/>
      <c r="H14" s="811"/>
      <c r="I14" s="811"/>
      <c r="J14" s="811"/>
      <c r="K14" s="811"/>
      <c r="L14" s="811"/>
      <c r="M14" s="811"/>
      <c r="N14" s="811"/>
      <c r="O14" s="811"/>
      <c r="P14" s="811"/>
      <c r="Q14" s="811"/>
      <c r="R14" s="811"/>
      <c r="S14" s="811"/>
      <c r="T14" s="811"/>
      <c r="U14" s="811"/>
      <c r="V14" s="811"/>
      <c r="W14" s="811"/>
      <c r="X14" s="811"/>
      <c r="Y14" s="811"/>
      <c r="Z14" s="811"/>
    </row>
    <row r="15" ht="11.25" customHeight="1">
      <c r="A15" s="100" t="s">
        <v>59</v>
      </c>
      <c r="B15" s="493" t="s">
        <v>52</v>
      </c>
      <c r="C15" s="100" t="s">
        <v>6956</v>
      </c>
      <c r="D15" s="164" t="s">
        <v>6957</v>
      </c>
      <c r="E15" s="365">
        <v>30.0</v>
      </c>
      <c r="F15" s="100" t="s">
        <v>59</v>
      </c>
      <c r="G15" s="811"/>
      <c r="H15" s="811"/>
      <c r="I15" s="811"/>
      <c r="J15" s="811"/>
      <c r="K15" s="811"/>
      <c r="L15" s="811"/>
      <c r="M15" s="811"/>
      <c r="N15" s="811"/>
      <c r="O15" s="811"/>
      <c r="P15" s="811"/>
      <c r="Q15" s="811"/>
      <c r="R15" s="811"/>
      <c r="S15" s="811"/>
      <c r="T15" s="811"/>
      <c r="U15" s="811"/>
      <c r="V15" s="811"/>
      <c r="W15" s="811"/>
      <c r="X15" s="811"/>
      <c r="Y15" s="811"/>
      <c r="Z15" s="811"/>
    </row>
    <row r="16" ht="11.25" customHeight="1">
      <c r="A16" s="100" t="s">
        <v>3986</v>
      </c>
      <c r="B16" s="493" t="s">
        <v>52</v>
      </c>
      <c r="C16" s="100" t="s">
        <v>6958</v>
      </c>
      <c r="D16" s="164">
        <v>8.0</v>
      </c>
      <c r="E16" s="365">
        <v>8.0</v>
      </c>
      <c r="F16" s="228" t="s">
        <v>3986</v>
      </c>
      <c r="G16" s="811"/>
      <c r="H16" s="811"/>
      <c r="I16" s="811"/>
      <c r="J16" s="811"/>
      <c r="K16" s="811"/>
      <c r="L16" s="811"/>
      <c r="M16" s="811"/>
      <c r="N16" s="811"/>
      <c r="O16" s="811"/>
      <c r="P16" s="811"/>
      <c r="Q16" s="811"/>
      <c r="R16" s="811"/>
      <c r="S16" s="811"/>
      <c r="T16" s="811"/>
      <c r="U16" s="811"/>
      <c r="V16" s="811"/>
      <c r="W16" s="811"/>
      <c r="X16" s="811"/>
      <c r="Y16" s="811"/>
      <c r="Z16" s="811"/>
    </row>
    <row r="17" ht="11.25" customHeight="1">
      <c r="A17" s="100" t="s">
        <v>6000</v>
      </c>
      <c r="B17" s="493" t="s">
        <v>52</v>
      </c>
      <c r="C17" s="100" t="s">
        <v>6959</v>
      </c>
      <c r="D17" s="164" t="s">
        <v>6960</v>
      </c>
      <c r="E17" s="365">
        <v>16.0</v>
      </c>
      <c r="F17" s="100" t="s">
        <v>6000</v>
      </c>
      <c r="G17" s="811"/>
      <c r="H17" s="811"/>
      <c r="I17" s="811"/>
      <c r="J17" s="811"/>
      <c r="K17" s="811"/>
      <c r="L17" s="811"/>
      <c r="M17" s="811"/>
      <c r="N17" s="811"/>
      <c r="O17" s="811"/>
      <c r="P17" s="811"/>
      <c r="Q17" s="811"/>
      <c r="R17" s="811"/>
      <c r="S17" s="811"/>
      <c r="T17" s="811"/>
      <c r="U17" s="811"/>
      <c r="V17" s="811"/>
      <c r="W17" s="811"/>
      <c r="X17" s="811"/>
      <c r="Y17" s="811"/>
      <c r="Z17" s="811"/>
    </row>
    <row r="18" ht="11.25" customHeight="1">
      <c r="A18" s="100" t="s">
        <v>6000</v>
      </c>
      <c r="B18" s="493" t="s">
        <v>52</v>
      </c>
      <c r="C18" s="100" t="s">
        <v>6961</v>
      </c>
      <c r="D18" s="164">
        <v>20.0</v>
      </c>
      <c r="E18" s="365">
        <v>20.0</v>
      </c>
      <c r="F18" s="100" t="s">
        <v>6000</v>
      </c>
      <c r="G18" s="811"/>
      <c r="H18" s="811"/>
      <c r="I18" s="811"/>
      <c r="J18" s="811"/>
      <c r="K18" s="811"/>
      <c r="L18" s="811"/>
      <c r="M18" s="811"/>
      <c r="N18" s="811"/>
      <c r="O18" s="811"/>
      <c r="P18" s="811"/>
      <c r="Q18" s="811"/>
      <c r="R18" s="811"/>
      <c r="S18" s="811"/>
      <c r="T18" s="811"/>
      <c r="U18" s="811"/>
      <c r="V18" s="811"/>
      <c r="W18" s="811"/>
      <c r="X18" s="811"/>
      <c r="Y18" s="811"/>
      <c r="Z18" s="811"/>
    </row>
    <row r="19" ht="11.25" customHeight="1">
      <c r="A19" s="100" t="s">
        <v>6000</v>
      </c>
      <c r="B19" s="493" t="s">
        <v>52</v>
      </c>
      <c r="C19" s="100" t="s">
        <v>6962</v>
      </c>
      <c r="D19" s="164">
        <v>10.0</v>
      </c>
      <c r="E19" s="365">
        <v>10.0</v>
      </c>
      <c r="F19" s="228" t="s">
        <v>6000</v>
      </c>
      <c r="G19" s="811"/>
      <c r="H19" s="811"/>
      <c r="I19" s="811"/>
      <c r="J19" s="811"/>
      <c r="K19" s="811"/>
      <c r="L19" s="811"/>
      <c r="M19" s="811"/>
      <c r="N19" s="811"/>
      <c r="O19" s="811"/>
      <c r="P19" s="811"/>
      <c r="Q19" s="811"/>
      <c r="R19" s="811"/>
      <c r="S19" s="811"/>
      <c r="T19" s="811"/>
      <c r="U19" s="811"/>
      <c r="V19" s="811"/>
      <c r="W19" s="811"/>
      <c r="X19" s="811"/>
      <c r="Y19" s="811"/>
      <c r="Z19" s="811"/>
    </row>
    <row r="20" ht="11.25" customHeight="1">
      <c r="A20" s="747" t="s">
        <v>5603</v>
      </c>
      <c r="B20" s="493" t="s">
        <v>52</v>
      </c>
      <c r="C20" s="774" t="s">
        <v>6963</v>
      </c>
      <c r="D20" s="820">
        <v>30.0</v>
      </c>
      <c r="E20" s="821">
        <v>30.0</v>
      </c>
      <c r="F20" s="747" t="s">
        <v>5603</v>
      </c>
      <c r="G20" s="811"/>
      <c r="H20" s="811"/>
      <c r="I20" s="811"/>
      <c r="J20" s="811"/>
      <c r="K20" s="811"/>
      <c r="L20" s="811"/>
      <c r="M20" s="811"/>
      <c r="N20" s="811"/>
      <c r="O20" s="811"/>
      <c r="P20" s="811"/>
      <c r="Q20" s="811"/>
      <c r="R20" s="811"/>
      <c r="S20" s="811"/>
      <c r="T20" s="811"/>
      <c r="U20" s="811"/>
      <c r="V20" s="811"/>
      <c r="W20" s="811"/>
      <c r="X20" s="811"/>
      <c r="Y20" s="811"/>
      <c r="Z20" s="811"/>
    </row>
    <row r="21" ht="11.25" customHeight="1">
      <c r="A21" s="187" t="s">
        <v>6005</v>
      </c>
      <c r="B21" s="493" t="s">
        <v>52</v>
      </c>
      <c r="C21" s="187" t="s">
        <v>6963</v>
      </c>
      <c r="D21" s="823">
        <v>30.0</v>
      </c>
      <c r="E21" s="543">
        <v>30.0</v>
      </c>
      <c r="F21" s="187" t="s">
        <v>6005</v>
      </c>
      <c r="G21" s="811"/>
      <c r="H21" s="811"/>
      <c r="I21" s="811"/>
      <c r="J21" s="811"/>
      <c r="K21" s="811"/>
      <c r="L21" s="811"/>
      <c r="M21" s="811"/>
      <c r="N21" s="811"/>
      <c r="O21" s="811"/>
      <c r="P21" s="811"/>
      <c r="Q21" s="811"/>
      <c r="R21" s="811"/>
      <c r="S21" s="811"/>
      <c r="T21" s="811"/>
      <c r="U21" s="811"/>
      <c r="V21" s="811"/>
      <c r="W21" s="811"/>
      <c r="X21" s="811"/>
      <c r="Y21" s="811"/>
      <c r="Z21" s="811"/>
    </row>
    <row r="22" ht="11.25" customHeight="1">
      <c r="A22" s="100" t="s">
        <v>6005</v>
      </c>
      <c r="B22" s="493" t="s">
        <v>52</v>
      </c>
      <c r="C22" s="100" t="s">
        <v>6964</v>
      </c>
      <c r="D22" s="164">
        <v>50.0</v>
      </c>
      <c r="E22" s="365">
        <v>50.0</v>
      </c>
      <c r="F22" s="187" t="s">
        <v>6005</v>
      </c>
      <c r="G22" s="811"/>
      <c r="H22" s="811"/>
      <c r="I22" s="811"/>
      <c r="J22" s="811"/>
      <c r="K22" s="811"/>
      <c r="L22" s="811"/>
      <c r="M22" s="811"/>
      <c r="N22" s="811"/>
      <c r="O22" s="811"/>
      <c r="P22" s="811"/>
      <c r="Q22" s="811"/>
      <c r="R22" s="811"/>
      <c r="S22" s="811"/>
      <c r="T22" s="811"/>
      <c r="U22" s="811"/>
      <c r="V22" s="811"/>
      <c r="W22" s="811"/>
      <c r="X22" s="811"/>
      <c r="Y22" s="811"/>
      <c r="Z22" s="811"/>
    </row>
    <row r="23" ht="11.25" customHeight="1">
      <c r="A23" s="100" t="s">
        <v>5940</v>
      </c>
      <c r="B23" s="493" t="s">
        <v>52</v>
      </c>
      <c r="C23" s="100" t="s">
        <v>6965</v>
      </c>
      <c r="D23" s="164">
        <v>50.0</v>
      </c>
      <c r="E23" s="365">
        <v>50.0</v>
      </c>
      <c r="F23" s="100" t="s">
        <v>5940</v>
      </c>
      <c r="G23" s="811"/>
      <c r="H23" s="811"/>
      <c r="I23" s="811"/>
      <c r="J23" s="811"/>
      <c r="K23" s="811"/>
      <c r="L23" s="811"/>
      <c r="M23" s="811"/>
      <c r="N23" s="811"/>
      <c r="O23" s="811"/>
      <c r="P23" s="811"/>
      <c r="Q23" s="811"/>
      <c r="R23" s="811"/>
      <c r="S23" s="811"/>
      <c r="T23" s="811"/>
      <c r="U23" s="811"/>
      <c r="V23" s="811"/>
      <c r="W23" s="811"/>
      <c r="X23" s="811"/>
      <c r="Y23" s="811"/>
      <c r="Z23" s="811"/>
    </row>
    <row r="24" ht="11.25" customHeight="1">
      <c r="A24" s="100" t="s">
        <v>5940</v>
      </c>
      <c r="B24" s="493" t="s">
        <v>52</v>
      </c>
      <c r="C24" s="100" t="s">
        <v>6966</v>
      </c>
      <c r="D24" s="164">
        <v>50.0</v>
      </c>
      <c r="E24" s="365">
        <v>50.0</v>
      </c>
      <c r="F24" s="100" t="s">
        <v>5940</v>
      </c>
      <c r="G24" s="811"/>
      <c r="H24" s="811"/>
      <c r="I24" s="811"/>
      <c r="J24" s="811"/>
      <c r="K24" s="811"/>
      <c r="L24" s="811"/>
      <c r="M24" s="811"/>
      <c r="N24" s="811"/>
      <c r="O24" s="811"/>
      <c r="P24" s="811"/>
      <c r="Q24" s="811"/>
      <c r="R24" s="811"/>
      <c r="S24" s="811"/>
      <c r="T24" s="811"/>
      <c r="U24" s="811"/>
      <c r="V24" s="811"/>
      <c r="W24" s="811"/>
      <c r="X24" s="811"/>
      <c r="Y24" s="811"/>
      <c r="Z24" s="811"/>
    </row>
    <row r="25" ht="11.25" customHeight="1">
      <c r="A25" s="100" t="s">
        <v>6034</v>
      </c>
      <c r="B25" s="493" t="s">
        <v>52</v>
      </c>
      <c r="C25" s="100" t="s">
        <v>6963</v>
      </c>
      <c r="D25" s="164">
        <v>30.0</v>
      </c>
      <c r="E25" s="365">
        <v>30.0</v>
      </c>
      <c r="F25" s="100" t="s">
        <v>5940</v>
      </c>
      <c r="G25" s="811"/>
      <c r="H25" s="811"/>
      <c r="I25" s="811"/>
      <c r="J25" s="811"/>
      <c r="K25" s="811"/>
      <c r="L25" s="811"/>
      <c r="M25" s="811"/>
      <c r="N25" s="811"/>
      <c r="O25" s="811"/>
      <c r="P25" s="811"/>
      <c r="Q25" s="811"/>
      <c r="R25" s="811"/>
      <c r="S25" s="811"/>
      <c r="T25" s="811"/>
      <c r="U25" s="811"/>
      <c r="V25" s="811"/>
      <c r="W25" s="811"/>
      <c r="X25" s="811"/>
      <c r="Y25" s="811"/>
      <c r="Z25" s="811"/>
    </row>
    <row r="26" ht="11.25" customHeight="1">
      <c r="A26" s="100" t="s">
        <v>5840</v>
      </c>
      <c r="B26" s="493" t="s">
        <v>52</v>
      </c>
      <c r="C26" s="100" t="s">
        <v>6967</v>
      </c>
      <c r="D26" s="164">
        <v>60.0</v>
      </c>
      <c r="E26" s="365">
        <v>60.0</v>
      </c>
      <c r="F26" s="100" t="s">
        <v>5840</v>
      </c>
      <c r="G26" s="811"/>
      <c r="H26" s="811"/>
      <c r="I26" s="811"/>
      <c r="J26" s="811"/>
      <c r="K26" s="811"/>
      <c r="L26" s="811"/>
      <c r="M26" s="811"/>
      <c r="N26" s="811"/>
      <c r="O26" s="811"/>
      <c r="P26" s="811"/>
      <c r="Q26" s="811"/>
      <c r="R26" s="811"/>
      <c r="S26" s="811"/>
      <c r="T26" s="811"/>
      <c r="U26" s="811"/>
      <c r="V26" s="811"/>
      <c r="W26" s="811"/>
      <c r="X26" s="811"/>
      <c r="Y26" s="811"/>
      <c r="Z26" s="811"/>
    </row>
    <row r="27" ht="11.25" customHeight="1">
      <c r="A27" s="100" t="s">
        <v>5840</v>
      </c>
      <c r="B27" s="493" t="s">
        <v>52</v>
      </c>
      <c r="C27" s="187" t="s">
        <v>6968</v>
      </c>
      <c r="D27" s="164">
        <v>30.0</v>
      </c>
      <c r="E27" s="365">
        <v>30.0</v>
      </c>
      <c r="F27" s="100" t="s">
        <v>5840</v>
      </c>
      <c r="G27" s="811"/>
      <c r="H27" s="811"/>
      <c r="I27" s="811"/>
      <c r="J27" s="811"/>
      <c r="K27" s="811"/>
      <c r="L27" s="811"/>
      <c r="M27" s="811"/>
      <c r="N27" s="811"/>
      <c r="O27" s="811"/>
      <c r="P27" s="811"/>
      <c r="Q27" s="811"/>
      <c r="R27" s="811"/>
      <c r="S27" s="811"/>
      <c r="T27" s="811"/>
      <c r="U27" s="811"/>
      <c r="V27" s="811"/>
      <c r="W27" s="811"/>
      <c r="X27" s="811"/>
      <c r="Y27" s="811"/>
      <c r="Z27" s="811"/>
    </row>
    <row r="28" ht="11.25" customHeight="1">
      <c r="A28" s="100" t="s">
        <v>6969</v>
      </c>
      <c r="B28" s="493" t="s">
        <v>52</v>
      </c>
      <c r="C28" s="100" t="s">
        <v>6970</v>
      </c>
      <c r="D28" s="164">
        <v>10.0</v>
      </c>
      <c r="E28" s="365">
        <v>5.0</v>
      </c>
      <c r="F28" s="100" t="s">
        <v>6971</v>
      </c>
      <c r="G28" s="811"/>
      <c r="H28" s="811"/>
      <c r="I28" s="811"/>
      <c r="J28" s="811"/>
      <c r="K28" s="811"/>
      <c r="L28" s="811"/>
      <c r="M28" s="811"/>
      <c r="N28" s="811"/>
      <c r="O28" s="811"/>
      <c r="P28" s="811"/>
      <c r="Q28" s="811"/>
      <c r="R28" s="811"/>
      <c r="S28" s="811"/>
      <c r="T28" s="811"/>
      <c r="U28" s="811"/>
      <c r="V28" s="811"/>
      <c r="W28" s="811"/>
      <c r="X28" s="811"/>
      <c r="Y28" s="811"/>
      <c r="Z28" s="811"/>
    </row>
    <row r="29" ht="11.25" customHeight="1">
      <c r="A29" s="100" t="s">
        <v>6971</v>
      </c>
      <c r="B29" s="493" t="s">
        <v>52</v>
      </c>
      <c r="C29" s="100" t="s">
        <v>6972</v>
      </c>
      <c r="D29" s="164">
        <v>30.0</v>
      </c>
      <c r="E29" s="365">
        <v>30.0</v>
      </c>
      <c r="F29" s="100" t="s">
        <v>6971</v>
      </c>
      <c r="G29" s="811"/>
      <c r="H29" s="811"/>
      <c r="I29" s="811"/>
      <c r="J29" s="811"/>
      <c r="K29" s="811"/>
      <c r="L29" s="811"/>
      <c r="M29" s="811"/>
      <c r="N29" s="811"/>
      <c r="O29" s="811"/>
      <c r="P29" s="811"/>
      <c r="Q29" s="811"/>
      <c r="R29" s="811"/>
      <c r="S29" s="811"/>
      <c r="T29" s="811"/>
      <c r="U29" s="811"/>
      <c r="V29" s="811"/>
      <c r="W29" s="811"/>
      <c r="X29" s="811"/>
      <c r="Y29" s="811"/>
      <c r="Z29" s="811"/>
    </row>
    <row r="30" ht="11.25" customHeight="1">
      <c r="A30" s="100" t="s">
        <v>75</v>
      </c>
      <c r="B30" s="493" t="s">
        <v>52</v>
      </c>
      <c r="C30" s="100" t="s">
        <v>6963</v>
      </c>
      <c r="D30" s="164">
        <v>30.0</v>
      </c>
      <c r="E30" s="365">
        <v>30.0</v>
      </c>
      <c r="F30" s="100" t="s">
        <v>75</v>
      </c>
      <c r="G30" s="811"/>
      <c r="H30" s="811"/>
      <c r="I30" s="811"/>
      <c r="J30" s="811"/>
      <c r="K30" s="811"/>
      <c r="L30" s="811"/>
      <c r="M30" s="811"/>
      <c r="N30" s="811"/>
      <c r="O30" s="811"/>
      <c r="P30" s="811"/>
      <c r="Q30" s="811"/>
      <c r="R30" s="811"/>
      <c r="S30" s="811"/>
      <c r="T30" s="811"/>
      <c r="U30" s="811"/>
      <c r="V30" s="811"/>
      <c r="W30" s="811"/>
      <c r="X30" s="811"/>
      <c r="Y30" s="811"/>
      <c r="Z30" s="811"/>
    </row>
    <row r="31" ht="11.25" customHeight="1">
      <c r="A31" s="100" t="s">
        <v>6973</v>
      </c>
      <c r="B31" s="493" t="s">
        <v>52</v>
      </c>
      <c r="C31" s="100" t="s">
        <v>6970</v>
      </c>
      <c r="D31" s="164">
        <v>10.0</v>
      </c>
      <c r="E31" s="365">
        <v>5.0</v>
      </c>
      <c r="F31" s="100" t="s">
        <v>76</v>
      </c>
      <c r="G31" s="811"/>
      <c r="H31" s="811"/>
      <c r="I31" s="811"/>
      <c r="J31" s="811"/>
      <c r="K31" s="811"/>
      <c r="L31" s="811"/>
      <c r="M31" s="811"/>
      <c r="N31" s="811"/>
      <c r="O31" s="811"/>
      <c r="P31" s="811"/>
      <c r="Q31" s="811"/>
      <c r="R31" s="811"/>
      <c r="S31" s="811"/>
      <c r="T31" s="811"/>
      <c r="U31" s="811"/>
      <c r="V31" s="811"/>
      <c r="W31" s="811"/>
      <c r="X31" s="811"/>
      <c r="Y31" s="811"/>
      <c r="Z31" s="811"/>
    </row>
    <row r="32" ht="11.25" customHeight="1">
      <c r="A32" s="100" t="s">
        <v>76</v>
      </c>
      <c r="B32" s="493" t="s">
        <v>52</v>
      </c>
      <c r="C32" s="100" t="s">
        <v>6974</v>
      </c>
      <c r="D32" s="164">
        <v>60.0</v>
      </c>
      <c r="E32" s="365">
        <v>60.0</v>
      </c>
      <c r="F32" s="100" t="s">
        <v>76</v>
      </c>
      <c r="G32" s="811"/>
      <c r="H32" s="811"/>
      <c r="I32" s="811"/>
      <c r="J32" s="811"/>
      <c r="K32" s="811"/>
      <c r="L32" s="811"/>
      <c r="M32" s="811"/>
      <c r="N32" s="811"/>
      <c r="O32" s="811"/>
      <c r="P32" s="811"/>
      <c r="Q32" s="811"/>
      <c r="R32" s="811"/>
      <c r="S32" s="811"/>
      <c r="T32" s="811"/>
      <c r="U32" s="811"/>
      <c r="V32" s="811"/>
      <c r="W32" s="811"/>
      <c r="X32" s="811"/>
      <c r="Y32" s="811"/>
      <c r="Z32" s="811"/>
    </row>
    <row r="33" ht="11.25" customHeight="1">
      <c r="A33" s="187" t="s">
        <v>78</v>
      </c>
      <c r="B33" s="493" t="s">
        <v>52</v>
      </c>
      <c r="C33" s="187" t="s">
        <v>6963</v>
      </c>
      <c r="D33" s="823">
        <v>30.0</v>
      </c>
      <c r="E33" s="543">
        <v>30.0</v>
      </c>
      <c r="F33" s="187" t="s">
        <v>78</v>
      </c>
      <c r="G33" s="811"/>
      <c r="H33" s="811"/>
      <c r="I33" s="811"/>
      <c r="J33" s="811"/>
      <c r="K33" s="811"/>
      <c r="L33" s="811"/>
      <c r="M33" s="811"/>
      <c r="N33" s="811"/>
      <c r="O33" s="811"/>
      <c r="P33" s="811"/>
      <c r="Q33" s="811"/>
      <c r="R33" s="811"/>
      <c r="S33" s="811"/>
      <c r="T33" s="811"/>
      <c r="U33" s="811"/>
      <c r="V33" s="811"/>
      <c r="W33" s="811"/>
      <c r="X33" s="811"/>
      <c r="Y33" s="811"/>
      <c r="Z33" s="811"/>
    </row>
    <row r="34" ht="11.25" customHeight="1">
      <c r="A34" s="187" t="s">
        <v>82</v>
      </c>
      <c r="B34" s="493" t="s">
        <v>52</v>
      </c>
      <c r="C34" s="187" t="s">
        <v>6975</v>
      </c>
      <c r="D34" s="823" t="s">
        <v>6976</v>
      </c>
      <c r="E34" s="543">
        <v>130.0</v>
      </c>
      <c r="F34" s="187" t="s">
        <v>82</v>
      </c>
      <c r="G34" s="811"/>
      <c r="H34" s="811"/>
      <c r="I34" s="811"/>
      <c r="J34" s="811"/>
      <c r="K34" s="811"/>
      <c r="L34" s="811"/>
      <c r="M34" s="811"/>
      <c r="N34" s="811"/>
      <c r="O34" s="811"/>
      <c r="P34" s="811"/>
      <c r="Q34" s="811"/>
      <c r="R34" s="811"/>
      <c r="S34" s="811"/>
      <c r="T34" s="811"/>
      <c r="U34" s="811"/>
      <c r="V34" s="811"/>
      <c r="W34" s="811"/>
      <c r="X34" s="811"/>
      <c r="Y34" s="811"/>
      <c r="Z34" s="811"/>
    </row>
    <row r="35" ht="11.25" customHeight="1">
      <c r="A35" s="190" t="s">
        <v>82</v>
      </c>
      <c r="B35" s="493" t="s">
        <v>52</v>
      </c>
      <c r="C35" s="100" t="s">
        <v>6977</v>
      </c>
      <c r="D35" s="486">
        <v>10.0</v>
      </c>
      <c r="E35" s="535">
        <v>10.0</v>
      </c>
      <c r="F35" s="187" t="s">
        <v>82</v>
      </c>
      <c r="G35" s="811"/>
      <c r="H35" s="811"/>
      <c r="I35" s="811"/>
      <c r="J35" s="811"/>
      <c r="K35" s="811"/>
      <c r="L35" s="811"/>
      <c r="M35" s="811"/>
      <c r="N35" s="811"/>
      <c r="O35" s="811"/>
      <c r="P35" s="811"/>
      <c r="Q35" s="811"/>
      <c r="R35" s="811"/>
      <c r="S35" s="811"/>
      <c r="T35" s="811"/>
      <c r="U35" s="811"/>
      <c r="V35" s="811"/>
      <c r="W35" s="811"/>
      <c r="X35" s="811"/>
      <c r="Y35" s="811"/>
      <c r="Z35" s="811"/>
    </row>
    <row r="36" ht="11.25" customHeight="1">
      <c r="A36" s="354" t="s">
        <v>5022</v>
      </c>
      <c r="B36" s="81" t="s">
        <v>89</v>
      </c>
      <c r="C36" s="100" t="s">
        <v>6978</v>
      </c>
      <c r="D36" s="164">
        <v>30.0</v>
      </c>
      <c r="E36" s="365">
        <v>30.0</v>
      </c>
      <c r="F36" s="354" t="s">
        <v>5022</v>
      </c>
      <c r="G36" s="811"/>
      <c r="H36" s="811"/>
      <c r="I36" s="811"/>
      <c r="J36" s="811"/>
      <c r="K36" s="811"/>
      <c r="L36" s="811"/>
      <c r="M36" s="811"/>
      <c r="N36" s="811"/>
      <c r="O36" s="811"/>
      <c r="P36" s="811"/>
      <c r="Q36" s="811"/>
      <c r="R36" s="811"/>
      <c r="S36" s="811"/>
      <c r="T36" s="811"/>
      <c r="U36" s="811"/>
      <c r="V36" s="811"/>
      <c r="W36" s="811"/>
      <c r="X36" s="811"/>
      <c r="Y36" s="811"/>
      <c r="Z36" s="811"/>
    </row>
    <row r="37" ht="11.25" customHeight="1">
      <c r="A37" s="354" t="s">
        <v>5022</v>
      </c>
      <c r="B37" s="81" t="s">
        <v>89</v>
      </c>
      <c r="C37" s="100" t="s">
        <v>6979</v>
      </c>
      <c r="D37" s="164">
        <v>30.0</v>
      </c>
      <c r="E37" s="365">
        <v>30.0</v>
      </c>
      <c r="F37" s="354" t="s">
        <v>5022</v>
      </c>
      <c r="G37" s="811"/>
      <c r="H37" s="811"/>
      <c r="I37" s="811"/>
      <c r="J37" s="811"/>
      <c r="K37" s="811"/>
      <c r="L37" s="811"/>
      <c r="M37" s="811"/>
      <c r="N37" s="811"/>
      <c r="O37" s="811"/>
      <c r="P37" s="811"/>
      <c r="Q37" s="811"/>
      <c r="R37" s="811"/>
      <c r="S37" s="811"/>
      <c r="T37" s="811"/>
      <c r="U37" s="811"/>
      <c r="V37" s="811"/>
      <c r="W37" s="811"/>
      <c r="X37" s="811"/>
      <c r="Y37" s="811"/>
      <c r="Z37" s="811"/>
    </row>
    <row r="38" ht="11.25" customHeight="1">
      <c r="A38" s="100" t="s">
        <v>5025</v>
      </c>
      <c r="B38" s="81" t="s">
        <v>89</v>
      </c>
      <c r="C38" s="100" t="s">
        <v>6980</v>
      </c>
      <c r="D38" s="164">
        <v>30.0</v>
      </c>
      <c r="E38" s="365">
        <v>30.0</v>
      </c>
      <c r="F38" s="100" t="s">
        <v>5025</v>
      </c>
      <c r="G38" s="811"/>
      <c r="H38" s="811"/>
      <c r="I38" s="811"/>
      <c r="J38" s="811"/>
      <c r="K38" s="811"/>
      <c r="L38" s="811"/>
      <c r="M38" s="811"/>
      <c r="N38" s="811"/>
      <c r="O38" s="811"/>
      <c r="P38" s="811"/>
      <c r="Q38" s="811"/>
      <c r="R38" s="811"/>
      <c r="S38" s="811"/>
      <c r="T38" s="811"/>
      <c r="U38" s="811"/>
      <c r="V38" s="811"/>
      <c r="W38" s="811"/>
      <c r="X38" s="811"/>
      <c r="Y38" s="811"/>
      <c r="Z38" s="811"/>
    </row>
    <row r="39" ht="11.25" customHeight="1">
      <c r="A39" s="100" t="s">
        <v>5025</v>
      </c>
      <c r="B39" s="81" t="s">
        <v>89</v>
      </c>
      <c r="C39" s="100" t="s">
        <v>6981</v>
      </c>
      <c r="D39" s="164">
        <v>30.0</v>
      </c>
      <c r="E39" s="365">
        <v>30.0</v>
      </c>
      <c r="F39" s="100" t="s">
        <v>5025</v>
      </c>
      <c r="G39" s="811"/>
      <c r="H39" s="811"/>
      <c r="I39" s="811"/>
      <c r="J39" s="811"/>
      <c r="K39" s="811"/>
      <c r="L39" s="811"/>
      <c r="M39" s="811"/>
      <c r="N39" s="811"/>
      <c r="O39" s="811"/>
      <c r="P39" s="811"/>
      <c r="Q39" s="811"/>
      <c r="R39" s="811"/>
      <c r="S39" s="811"/>
      <c r="T39" s="811"/>
      <c r="U39" s="811"/>
      <c r="V39" s="811"/>
      <c r="W39" s="811"/>
      <c r="X39" s="811"/>
      <c r="Y39" s="811"/>
      <c r="Z39" s="811"/>
    </row>
    <row r="40" ht="11.25" customHeight="1">
      <c r="A40" s="100" t="s">
        <v>91</v>
      </c>
      <c r="B40" s="81" t="s">
        <v>89</v>
      </c>
      <c r="C40" s="623" t="s">
        <v>6982</v>
      </c>
      <c r="D40" s="164">
        <v>30.0</v>
      </c>
      <c r="E40" s="365">
        <v>30.0</v>
      </c>
      <c r="F40" s="100" t="s">
        <v>91</v>
      </c>
      <c r="G40" s="811"/>
      <c r="H40" s="811"/>
      <c r="I40" s="811"/>
      <c r="J40" s="811"/>
      <c r="K40" s="811"/>
      <c r="L40" s="811"/>
      <c r="M40" s="811"/>
      <c r="N40" s="811"/>
      <c r="O40" s="811"/>
      <c r="P40" s="811"/>
      <c r="Q40" s="811"/>
      <c r="R40" s="811"/>
      <c r="S40" s="811"/>
      <c r="T40" s="811"/>
      <c r="U40" s="811"/>
      <c r="V40" s="811"/>
      <c r="W40" s="811"/>
      <c r="X40" s="811"/>
      <c r="Y40" s="811"/>
      <c r="Z40" s="811"/>
    </row>
    <row r="41" ht="11.25" customHeight="1">
      <c r="A41" s="100" t="s">
        <v>91</v>
      </c>
      <c r="B41" s="81" t="s">
        <v>89</v>
      </c>
      <c r="C41" s="623" t="s">
        <v>6983</v>
      </c>
      <c r="D41" s="164">
        <v>30.0</v>
      </c>
      <c r="E41" s="365">
        <v>0.0</v>
      </c>
      <c r="F41" s="100" t="s">
        <v>91</v>
      </c>
      <c r="G41" s="811"/>
      <c r="H41" s="811"/>
      <c r="I41" s="811"/>
      <c r="J41" s="811"/>
      <c r="K41" s="811"/>
      <c r="L41" s="811"/>
      <c r="M41" s="811"/>
      <c r="N41" s="811"/>
      <c r="O41" s="811"/>
      <c r="P41" s="811"/>
      <c r="Q41" s="811"/>
      <c r="R41" s="811"/>
      <c r="S41" s="811"/>
      <c r="T41" s="811"/>
      <c r="U41" s="811"/>
      <c r="V41" s="811"/>
      <c r="W41" s="811"/>
      <c r="X41" s="811"/>
      <c r="Y41" s="811"/>
      <c r="Z41" s="811"/>
    </row>
    <row r="42" ht="11.25" customHeight="1">
      <c r="A42" s="100" t="s">
        <v>91</v>
      </c>
      <c r="B42" s="81" t="s">
        <v>89</v>
      </c>
      <c r="C42" s="623" t="s">
        <v>6984</v>
      </c>
      <c r="D42" s="164">
        <v>30.0</v>
      </c>
      <c r="E42" s="365">
        <v>30.0</v>
      </c>
      <c r="F42" s="100" t="s">
        <v>91</v>
      </c>
      <c r="G42" s="811"/>
      <c r="H42" s="811"/>
      <c r="I42" s="811"/>
      <c r="J42" s="811"/>
      <c r="K42" s="811"/>
      <c r="L42" s="811"/>
      <c r="M42" s="811"/>
      <c r="N42" s="811"/>
      <c r="O42" s="811"/>
      <c r="P42" s="811"/>
      <c r="Q42" s="811"/>
      <c r="R42" s="811"/>
      <c r="S42" s="811"/>
      <c r="T42" s="811"/>
      <c r="U42" s="811"/>
      <c r="V42" s="811"/>
      <c r="W42" s="811"/>
      <c r="X42" s="811"/>
      <c r="Y42" s="811"/>
      <c r="Z42" s="811"/>
    </row>
    <row r="43" ht="11.25" customHeight="1">
      <c r="A43" s="100" t="s">
        <v>91</v>
      </c>
      <c r="B43" s="81" t="s">
        <v>89</v>
      </c>
      <c r="C43" s="623" t="s">
        <v>6985</v>
      </c>
      <c r="D43" s="164">
        <v>30.0</v>
      </c>
      <c r="E43" s="365">
        <v>0.0</v>
      </c>
      <c r="F43" s="100" t="s">
        <v>91</v>
      </c>
      <c r="G43" s="811"/>
      <c r="H43" s="811"/>
      <c r="I43" s="811"/>
      <c r="J43" s="811"/>
      <c r="K43" s="811"/>
      <c r="L43" s="811"/>
      <c r="M43" s="811"/>
      <c r="N43" s="811"/>
      <c r="O43" s="811"/>
      <c r="P43" s="811"/>
      <c r="Q43" s="811"/>
      <c r="R43" s="811"/>
      <c r="S43" s="811"/>
      <c r="T43" s="811"/>
      <c r="U43" s="811"/>
      <c r="V43" s="811"/>
      <c r="W43" s="811"/>
      <c r="X43" s="811"/>
      <c r="Y43" s="811"/>
      <c r="Z43" s="811"/>
    </row>
    <row r="44" ht="11.25" customHeight="1">
      <c r="A44" s="228" t="s">
        <v>91</v>
      </c>
      <c r="B44" s="214" t="s">
        <v>89</v>
      </c>
      <c r="C44" s="228" t="s">
        <v>6986</v>
      </c>
      <c r="D44" s="369">
        <v>10.0</v>
      </c>
      <c r="E44" s="370">
        <v>10.0</v>
      </c>
      <c r="F44" s="228" t="s">
        <v>91</v>
      </c>
      <c r="G44" s="811"/>
      <c r="H44" s="811"/>
      <c r="I44" s="811"/>
      <c r="J44" s="811"/>
      <c r="K44" s="811"/>
      <c r="L44" s="811"/>
      <c r="M44" s="811"/>
      <c r="N44" s="811"/>
      <c r="O44" s="811"/>
      <c r="P44" s="811"/>
      <c r="Q44" s="811"/>
      <c r="R44" s="811"/>
      <c r="S44" s="811"/>
      <c r="T44" s="811"/>
      <c r="U44" s="811"/>
      <c r="V44" s="811"/>
      <c r="W44" s="811"/>
      <c r="X44" s="811"/>
      <c r="Y44" s="811"/>
      <c r="Z44" s="811"/>
    </row>
    <row r="45" ht="11.25" customHeight="1">
      <c r="A45" s="100" t="s">
        <v>5053</v>
      </c>
      <c r="B45" s="81" t="s">
        <v>89</v>
      </c>
      <c r="C45" s="100" t="s">
        <v>6979</v>
      </c>
      <c r="D45" s="164">
        <v>30.0</v>
      </c>
      <c r="E45" s="365">
        <v>30.0</v>
      </c>
      <c r="F45" s="100" t="s">
        <v>5053</v>
      </c>
      <c r="G45" s="811"/>
      <c r="H45" s="811"/>
      <c r="I45" s="811"/>
      <c r="J45" s="811"/>
      <c r="K45" s="811"/>
      <c r="L45" s="811"/>
      <c r="M45" s="811"/>
      <c r="N45" s="811"/>
      <c r="O45" s="811"/>
      <c r="P45" s="811"/>
      <c r="Q45" s="811"/>
      <c r="R45" s="811"/>
      <c r="S45" s="811"/>
      <c r="T45" s="811"/>
      <c r="U45" s="811"/>
      <c r="V45" s="811"/>
      <c r="W45" s="811"/>
      <c r="X45" s="811"/>
      <c r="Y45" s="811"/>
      <c r="Z45" s="811"/>
    </row>
    <row r="46" ht="11.25" customHeight="1">
      <c r="A46" s="100" t="s">
        <v>5053</v>
      </c>
      <c r="B46" s="81" t="s">
        <v>89</v>
      </c>
      <c r="C46" s="100" t="s">
        <v>6978</v>
      </c>
      <c r="D46" s="164">
        <v>30.0</v>
      </c>
      <c r="E46" s="365">
        <v>30.0</v>
      </c>
      <c r="F46" s="100" t="s">
        <v>5053</v>
      </c>
      <c r="G46" s="811"/>
      <c r="H46" s="811"/>
      <c r="I46" s="811"/>
      <c r="J46" s="811"/>
      <c r="K46" s="811"/>
      <c r="L46" s="811"/>
      <c r="M46" s="811"/>
      <c r="N46" s="811"/>
      <c r="O46" s="811"/>
      <c r="P46" s="811"/>
      <c r="Q46" s="811"/>
      <c r="R46" s="811"/>
      <c r="S46" s="811"/>
      <c r="T46" s="811"/>
      <c r="U46" s="811"/>
      <c r="V46" s="811"/>
      <c r="W46" s="811"/>
      <c r="X46" s="811"/>
      <c r="Y46" s="811"/>
      <c r="Z46" s="811"/>
    </row>
    <row r="47" ht="11.25" customHeight="1">
      <c r="A47" s="354" t="s">
        <v>3996</v>
      </c>
      <c r="B47" s="172" t="s">
        <v>89</v>
      </c>
      <c r="C47" s="354" t="s">
        <v>6987</v>
      </c>
      <c r="D47" s="445">
        <v>50.0</v>
      </c>
      <c r="E47" s="445">
        <v>50.0</v>
      </c>
      <c r="F47" s="354" t="s">
        <v>3996</v>
      </c>
      <c r="G47" s="811"/>
      <c r="H47" s="811"/>
      <c r="I47" s="811"/>
      <c r="J47" s="811"/>
      <c r="K47" s="811"/>
      <c r="L47" s="811"/>
      <c r="M47" s="811"/>
      <c r="N47" s="811"/>
      <c r="O47" s="811"/>
      <c r="P47" s="811"/>
      <c r="Q47" s="811"/>
      <c r="R47" s="811"/>
      <c r="S47" s="811"/>
      <c r="T47" s="811"/>
      <c r="U47" s="811"/>
      <c r="V47" s="811"/>
      <c r="W47" s="811"/>
      <c r="X47" s="811"/>
      <c r="Y47" s="811"/>
      <c r="Z47" s="811"/>
    </row>
    <row r="48" ht="11.25" customHeight="1">
      <c r="A48" s="100" t="s">
        <v>96</v>
      </c>
      <c r="B48" s="81" t="s">
        <v>89</v>
      </c>
      <c r="C48" s="100" t="s">
        <v>6979</v>
      </c>
      <c r="D48" s="164">
        <v>30.0</v>
      </c>
      <c r="E48" s="365">
        <v>30.0</v>
      </c>
      <c r="F48" s="100" t="s">
        <v>96</v>
      </c>
      <c r="G48" s="811"/>
      <c r="H48" s="811"/>
      <c r="I48" s="811"/>
      <c r="J48" s="811"/>
      <c r="K48" s="811"/>
      <c r="L48" s="811"/>
      <c r="M48" s="811"/>
      <c r="N48" s="811"/>
      <c r="O48" s="811"/>
      <c r="P48" s="811"/>
      <c r="Q48" s="811"/>
      <c r="R48" s="811"/>
      <c r="S48" s="811"/>
      <c r="T48" s="811"/>
      <c r="U48" s="811"/>
      <c r="V48" s="811"/>
      <c r="W48" s="811"/>
      <c r="X48" s="811"/>
      <c r="Y48" s="811"/>
      <c r="Z48" s="811"/>
    </row>
    <row r="49" ht="11.25" customHeight="1">
      <c r="A49" s="100" t="s">
        <v>96</v>
      </c>
      <c r="B49" s="81" t="s">
        <v>89</v>
      </c>
      <c r="C49" s="100" t="s">
        <v>6978</v>
      </c>
      <c r="D49" s="164">
        <v>30.0</v>
      </c>
      <c r="E49" s="365">
        <v>30.0</v>
      </c>
      <c r="F49" s="100" t="s">
        <v>96</v>
      </c>
      <c r="G49" s="811"/>
      <c r="H49" s="811"/>
      <c r="I49" s="811"/>
      <c r="J49" s="811"/>
      <c r="K49" s="811"/>
      <c r="L49" s="811"/>
      <c r="M49" s="811"/>
      <c r="N49" s="811"/>
      <c r="O49" s="811"/>
      <c r="P49" s="811"/>
      <c r="Q49" s="811"/>
      <c r="R49" s="811"/>
      <c r="S49" s="811"/>
      <c r="T49" s="811"/>
      <c r="U49" s="811"/>
      <c r="V49" s="811"/>
      <c r="W49" s="811"/>
      <c r="X49" s="811"/>
      <c r="Y49" s="811"/>
      <c r="Z49" s="811"/>
    </row>
    <row r="50" ht="11.25" customHeight="1">
      <c r="A50" s="100" t="s">
        <v>96</v>
      </c>
      <c r="B50" s="81" t="s">
        <v>89</v>
      </c>
      <c r="C50" s="100" t="s">
        <v>6988</v>
      </c>
      <c r="D50" s="164">
        <v>10.0</v>
      </c>
      <c r="E50" s="365">
        <v>10.0</v>
      </c>
      <c r="F50" s="100" t="s">
        <v>96</v>
      </c>
      <c r="G50" s="811"/>
      <c r="H50" s="811"/>
      <c r="I50" s="811"/>
      <c r="J50" s="811"/>
      <c r="K50" s="811"/>
      <c r="L50" s="811"/>
      <c r="M50" s="811"/>
      <c r="N50" s="811"/>
      <c r="O50" s="811"/>
      <c r="P50" s="811"/>
      <c r="Q50" s="811"/>
      <c r="R50" s="811"/>
      <c r="S50" s="811"/>
      <c r="T50" s="811"/>
      <c r="U50" s="811"/>
      <c r="V50" s="811"/>
      <c r="W50" s="811"/>
      <c r="X50" s="811"/>
      <c r="Y50" s="811"/>
      <c r="Z50" s="811"/>
    </row>
    <row r="51" ht="11.25" customHeight="1">
      <c r="A51" s="100" t="s">
        <v>6014</v>
      </c>
      <c r="B51" s="323" t="s">
        <v>89</v>
      </c>
      <c r="C51" s="260" t="s">
        <v>6989</v>
      </c>
      <c r="D51" s="842">
        <v>30.0</v>
      </c>
      <c r="E51" s="842">
        <v>30.0</v>
      </c>
      <c r="F51" s="100" t="s">
        <v>6014</v>
      </c>
      <c r="G51" s="811"/>
      <c r="H51" s="811"/>
      <c r="I51" s="811"/>
      <c r="J51" s="811"/>
      <c r="K51" s="811"/>
      <c r="L51" s="811"/>
      <c r="M51" s="811"/>
      <c r="N51" s="811"/>
      <c r="O51" s="811"/>
      <c r="P51" s="811"/>
      <c r="Q51" s="811"/>
      <c r="R51" s="811"/>
      <c r="S51" s="811"/>
      <c r="T51" s="811"/>
      <c r="U51" s="811"/>
      <c r="V51" s="811"/>
      <c r="W51" s="811"/>
      <c r="X51" s="811"/>
      <c r="Y51" s="811"/>
      <c r="Z51" s="811"/>
    </row>
    <row r="52" ht="11.25" customHeight="1">
      <c r="A52" s="100" t="s">
        <v>6014</v>
      </c>
      <c r="B52" s="323" t="s">
        <v>89</v>
      </c>
      <c r="C52" s="260" t="s">
        <v>6990</v>
      </c>
      <c r="D52" s="842">
        <v>30.0</v>
      </c>
      <c r="E52" s="842">
        <v>30.0</v>
      </c>
      <c r="F52" s="100" t="s">
        <v>6014</v>
      </c>
      <c r="G52" s="811"/>
      <c r="H52" s="811"/>
      <c r="I52" s="811"/>
      <c r="J52" s="811"/>
      <c r="K52" s="811"/>
      <c r="L52" s="811"/>
      <c r="M52" s="811"/>
      <c r="N52" s="811"/>
      <c r="O52" s="811"/>
      <c r="P52" s="811"/>
      <c r="Q52" s="811"/>
      <c r="R52" s="811"/>
      <c r="S52" s="811"/>
      <c r="T52" s="811"/>
      <c r="U52" s="811"/>
      <c r="V52" s="811"/>
      <c r="W52" s="811"/>
      <c r="X52" s="811"/>
      <c r="Y52" s="811"/>
      <c r="Z52" s="811"/>
    </row>
    <row r="53" ht="11.25" customHeight="1">
      <c r="A53" s="190" t="s">
        <v>5704</v>
      </c>
      <c r="B53" s="323" t="s">
        <v>89</v>
      </c>
      <c r="C53" s="100" t="s">
        <v>6991</v>
      </c>
      <c r="D53" s="164">
        <v>30.0</v>
      </c>
      <c r="E53" s="365">
        <v>30.0</v>
      </c>
      <c r="F53" s="190" t="s">
        <v>5704</v>
      </c>
      <c r="G53" s="811"/>
      <c r="H53" s="811"/>
      <c r="I53" s="811"/>
      <c r="J53" s="811"/>
      <c r="K53" s="811"/>
      <c r="L53" s="811"/>
      <c r="M53" s="811"/>
      <c r="N53" s="811"/>
      <c r="O53" s="811"/>
      <c r="P53" s="811"/>
      <c r="Q53" s="811"/>
      <c r="R53" s="811"/>
      <c r="S53" s="811"/>
      <c r="T53" s="811"/>
      <c r="U53" s="811"/>
      <c r="V53" s="811"/>
      <c r="W53" s="811"/>
      <c r="X53" s="811"/>
      <c r="Y53" s="811"/>
      <c r="Z53" s="811"/>
    </row>
    <row r="54" ht="11.25" customHeight="1">
      <c r="A54" s="190" t="s">
        <v>5704</v>
      </c>
      <c r="B54" s="323" t="s">
        <v>89</v>
      </c>
      <c r="C54" s="100" t="s">
        <v>6992</v>
      </c>
      <c r="D54" s="164">
        <v>30.0</v>
      </c>
      <c r="E54" s="365">
        <v>30.0</v>
      </c>
      <c r="F54" s="190" t="s">
        <v>5704</v>
      </c>
      <c r="G54" s="811"/>
      <c r="H54" s="811"/>
      <c r="I54" s="811"/>
      <c r="J54" s="811"/>
      <c r="K54" s="811"/>
      <c r="L54" s="811"/>
      <c r="M54" s="811"/>
      <c r="N54" s="811"/>
      <c r="O54" s="811"/>
      <c r="P54" s="811"/>
      <c r="Q54" s="811"/>
      <c r="R54" s="811"/>
      <c r="S54" s="811"/>
      <c r="T54" s="811"/>
      <c r="U54" s="811"/>
      <c r="V54" s="811"/>
      <c r="W54" s="811"/>
      <c r="X54" s="811"/>
      <c r="Y54" s="811"/>
      <c r="Z54" s="811"/>
    </row>
    <row r="55" ht="11.25" customHeight="1">
      <c r="A55" s="190" t="s">
        <v>5704</v>
      </c>
      <c r="B55" s="323" t="s">
        <v>89</v>
      </c>
      <c r="C55" s="100" t="s">
        <v>6993</v>
      </c>
      <c r="D55" s="164">
        <v>10.0</v>
      </c>
      <c r="E55" s="370">
        <v>10.0</v>
      </c>
      <c r="F55" s="685" t="s">
        <v>5704</v>
      </c>
      <c r="G55" s="811"/>
      <c r="H55" s="811"/>
      <c r="I55" s="811"/>
      <c r="J55" s="811"/>
      <c r="K55" s="811"/>
      <c r="L55" s="811"/>
      <c r="M55" s="811"/>
      <c r="N55" s="811"/>
      <c r="O55" s="811"/>
      <c r="P55" s="811"/>
      <c r="Q55" s="811"/>
      <c r="R55" s="811"/>
      <c r="S55" s="811"/>
      <c r="T55" s="811"/>
      <c r="U55" s="811"/>
      <c r="V55" s="811"/>
      <c r="W55" s="811"/>
      <c r="X55" s="811"/>
      <c r="Y55" s="811"/>
      <c r="Z55" s="811"/>
    </row>
    <row r="56" ht="11.25" customHeight="1">
      <c r="A56" s="100" t="s">
        <v>99</v>
      </c>
      <c r="B56" s="81" t="s">
        <v>89</v>
      </c>
      <c r="C56" s="100" t="s">
        <v>6994</v>
      </c>
      <c r="D56" s="164">
        <v>60.0</v>
      </c>
      <c r="E56" s="365">
        <v>60.0</v>
      </c>
      <c r="F56" s="100" t="s">
        <v>99</v>
      </c>
      <c r="G56" s="811"/>
      <c r="H56" s="811"/>
      <c r="I56" s="811"/>
      <c r="J56" s="811"/>
      <c r="K56" s="811"/>
      <c r="L56" s="811"/>
      <c r="M56" s="811"/>
      <c r="N56" s="811"/>
      <c r="O56" s="811"/>
      <c r="P56" s="811"/>
      <c r="Q56" s="811"/>
      <c r="R56" s="811"/>
      <c r="S56" s="811"/>
      <c r="T56" s="811"/>
      <c r="U56" s="811"/>
      <c r="V56" s="811"/>
      <c r="W56" s="811"/>
      <c r="X56" s="811"/>
      <c r="Y56" s="811"/>
      <c r="Z56" s="811"/>
    </row>
    <row r="57" ht="11.25" customHeight="1">
      <c r="A57" s="100" t="s">
        <v>99</v>
      </c>
      <c r="B57" s="81" t="s">
        <v>89</v>
      </c>
      <c r="C57" s="100" t="s">
        <v>6995</v>
      </c>
      <c r="D57" s="164">
        <v>60.0</v>
      </c>
      <c r="E57" s="365">
        <v>60.0</v>
      </c>
      <c r="F57" s="100" t="s">
        <v>99</v>
      </c>
      <c r="G57" s="811"/>
      <c r="H57" s="811"/>
      <c r="I57" s="811"/>
      <c r="J57" s="811"/>
      <c r="K57" s="811"/>
      <c r="L57" s="811"/>
      <c r="M57" s="811"/>
      <c r="N57" s="811"/>
      <c r="O57" s="811"/>
      <c r="P57" s="811"/>
      <c r="Q57" s="811"/>
      <c r="R57" s="811"/>
      <c r="S57" s="811"/>
      <c r="T57" s="811"/>
      <c r="U57" s="811"/>
      <c r="V57" s="811"/>
      <c r="W57" s="811"/>
      <c r="X57" s="811"/>
      <c r="Y57" s="811"/>
      <c r="Z57" s="811"/>
    </row>
    <row r="58" ht="11.25" customHeight="1">
      <c r="A58" s="100" t="s">
        <v>99</v>
      </c>
      <c r="B58" s="81" t="s">
        <v>89</v>
      </c>
      <c r="C58" s="100" t="s">
        <v>6996</v>
      </c>
      <c r="D58" s="164">
        <v>10.0</v>
      </c>
      <c r="E58" s="365">
        <v>10.0</v>
      </c>
      <c r="F58" s="100" t="s">
        <v>99</v>
      </c>
      <c r="G58" s="811"/>
      <c r="H58" s="811"/>
      <c r="I58" s="811"/>
      <c r="J58" s="811"/>
      <c r="K58" s="811"/>
      <c r="L58" s="811"/>
      <c r="M58" s="811"/>
      <c r="N58" s="811"/>
      <c r="O58" s="811"/>
      <c r="P58" s="811"/>
      <c r="Q58" s="811"/>
      <c r="R58" s="811"/>
      <c r="S58" s="811"/>
      <c r="T58" s="811"/>
      <c r="U58" s="811"/>
      <c r="V58" s="811"/>
      <c r="W58" s="811"/>
      <c r="X58" s="811"/>
      <c r="Y58" s="811"/>
      <c r="Z58" s="811"/>
    </row>
    <row r="59" ht="11.25" customHeight="1">
      <c r="A59" s="100" t="s">
        <v>99</v>
      </c>
      <c r="B59" s="81" t="s">
        <v>89</v>
      </c>
      <c r="C59" s="100" t="s">
        <v>6997</v>
      </c>
      <c r="D59" s="164">
        <v>10.0</v>
      </c>
      <c r="E59" s="365">
        <v>10.0</v>
      </c>
      <c r="F59" s="100" t="s">
        <v>99</v>
      </c>
      <c r="G59" s="811"/>
      <c r="H59" s="811"/>
      <c r="I59" s="811"/>
      <c r="J59" s="811"/>
      <c r="K59" s="811"/>
      <c r="L59" s="811"/>
      <c r="M59" s="811"/>
      <c r="N59" s="811"/>
      <c r="O59" s="811"/>
      <c r="P59" s="811"/>
      <c r="Q59" s="811"/>
      <c r="R59" s="811"/>
      <c r="S59" s="811"/>
      <c r="T59" s="811"/>
      <c r="U59" s="811"/>
      <c r="V59" s="811"/>
      <c r="W59" s="811"/>
      <c r="X59" s="811"/>
      <c r="Y59" s="811"/>
      <c r="Z59" s="811"/>
    </row>
    <row r="60" ht="11.25" customHeight="1">
      <c r="A60" s="100" t="s">
        <v>100</v>
      </c>
      <c r="B60" s="81" t="s">
        <v>89</v>
      </c>
      <c r="C60" s="100" t="s">
        <v>6998</v>
      </c>
      <c r="D60" s="164">
        <v>30.0</v>
      </c>
      <c r="E60" s="365">
        <v>30.0</v>
      </c>
      <c r="F60" s="100" t="s">
        <v>100</v>
      </c>
      <c r="G60" s="811"/>
      <c r="H60" s="811"/>
      <c r="I60" s="811"/>
      <c r="J60" s="811"/>
      <c r="K60" s="811"/>
      <c r="L60" s="811"/>
      <c r="M60" s="811"/>
      <c r="N60" s="811"/>
      <c r="O60" s="811"/>
      <c r="P60" s="811"/>
      <c r="Q60" s="811"/>
      <c r="R60" s="811"/>
      <c r="S60" s="811"/>
      <c r="T60" s="811"/>
      <c r="U60" s="811"/>
      <c r="V60" s="811"/>
      <c r="W60" s="811"/>
      <c r="X60" s="811"/>
      <c r="Y60" s="811"/>
      <c r="Z60" s="811"/>
    </row>
    <row r="61" ht="11.25" customHeight="1">
      <c r="A61" s="100" t="s">
        <v>100</v>
      </c>
      <c r="B61" s="81" t="s">
        <v>89</v>
      </c>
      <c r="C61" s="100" t="s">
        <v>6999</v>
      </c>
      <c r="D61" s="164">
        <v>30.0</v>
      </c>
      <c r="E61" s="365">
        <v>30.0</v>
      </c>
      <c r="F61" s="100" t="s">
        <v>100</v>
      </c>
      <c r="G61" s="811"/>
      <c r="H61" s="811"/>
      <c r="I61" s="811"/>
      <c r="J61" s="811"/>
      <c r="K61" s="811"/>
      <c r="L61" s="811"/>
      <c r="M61" s="811"/>
      <c r="N61" s="811"/>
      <c r="O61" s="811"/>
      <c r="P61" s="811"/>
      <c r="Q61" s="811"/>
      <c r="R61" s="811"/>
      <c r="S61" s="811"/>
      <c r="T61" s="811"/>
      <c r="U61" s="811"/>
      <c r="V61" s="811"/>
      <c r="W61" s="811"/>
      <c r="X61" s="811"/>
      <c r="Y61" s="811"/>
      <c r="Z61" s="811"/>
    </row>
    <row r="62" ht="11.25" customHeight="1">
      <c r="A62" s="100" t="s">
        <v>5236</v>
      </c>
      <c r="B62" s="81" t="s">
        <v>89</v>
      </c>
      <c r="C62" s="100" t="s">
        <v>7000</v>
      </c>
      <c r="D62" s="164">
        <v>30.0</v>
      </c>
      <c r="E62" s="365">
        <v>30.0</v>
      </c>
      <c r="F62" s="100" t="s">
        <v>5236</v>
      </c>
      <c r="G62" s="811"/>
      <c r="H62" s="811"/>
      <c r="I62" s="811"/>
      <c r="J62" s="811"/>
      <c r="K62" s="811"/>
      <c r="L62" s="811"/>
      <c r="M62" s="811"/>
      <c r="N62" s="811"/>
      <c r="O62" s="811"/>
      <c r="P62" s="811"/>
      <c r="Q62" s="811"/>
      <c r="R62" s="811"/>
      <c r="S62" s="811"/>
      <c r="T62" s="811"/>
      <c r="U62" s="811"/>
      <c r="V62" s="811"/>
      <c r="W62" s="811"/>
      <c r="X62" s="811"/>
      <c r="Y62" s="811"/>
      <c r="Z62" s="811"/>
    </row>
    <row r="63" ht="11.25" customHeight="1">
      <c r="A63" s="100" t="s">
        <v>5236</v>
      </c>
      <c r="B63" s="81" t="s">
        <v>89</v>
      </c>
      <c r="C63" s="100" t="s">
        <v>7001</v>
      </c>
      <c r="D63" s="164">
        <v>30.0</v>
      </c>
      <c r="E63" s="365">
        <v>30.0</v>
      </c>
      <c r="F63" s="100" t="s">
        <v>5236</v>
      </c>
      <c r="G63" s="811"/>
      <c r="H63" s="811"/>
      <c r="I63" s="811"/>
      <c r="J63" s="811"/>
      <c r="K63" s="811"/>
      <c r="L63" s="811"/>
      <c r="M63" s="811"/>
      <c r="N63" s="811"/>
      <c r="O63" s="811"/>
      <c r="P63" s="811"/>
      <c r="Q63" s="811"/>
      <c r="R63" s="811"/>
      <c r="S63" s="811"/>
      <c r="T63" s="811"/>
      <c r="U63" s="811"/>
      <c r="V63" s="811"/>
      <c r="W63" s="811"/>
      <c r="X63" s="811"/>
      <c r="Y63" s="811"/>
      <c r="Z63" s="811"/>
    </row>
    <row r="64" ht="11.25" customHeight="1">
      <c r="A64" s="100" t="s">
        <v>7002</v>
      </c>
      <c r="B64" s="81" t="s">
        <v>89</v>
      </c>
      <c r="C64" s="100" t="s">
        <v>6980</v>
      </c>
      <c r="D64" s="164">
        <v>30.0</v>
      </c>
      <c r="E64" s="365">
        <v>30.0</v>
      </c>
      <c r="F64" s="100" t="s">
        <v>7002</v>
      </c>
      <c r="G64" s="811"/>
      <c r="H64" s="811"/>
      <c r="I64" s="811"/>
      <c r="J64" s="811"/>
      <c r="K64" s="811"/>
      <c r="L64" s="811"/>
      <c r="M64" s="811"/>
      <c r="N64" s="811"/>
      <c r="O64" s="811"/>
      <c r="P64" s="811"/>
      <c r="Q64" s="811"/>
      <c r="R64" s="811"/>
      <c r="S64" s="811"/>
      <c r="T64" s="811"/>
      <c r="U64" s="811"/>
      <c r="V64" s="811"/>
      <c r="W64" s="811"/>
      <c r="X64" s="811"/>
      <c r="Y64" s="811"/>
      <c r="Z64" s="811"/>
    </row>
    <row r="65" ht="11.25" customHeight="1">
      <c r="A65" s="228" t="s">
        <v>7002</v>
      </c>
      <c r="B65" s="214" t="s">
        <v>89</v>
      </c>
      <c r="C65" s="228" t="s">
        <v>6981</v>
      </c>
      <c r="D65" s="369">
        <v>30.0</v>
      </c>
      <c r="E65" s="370">
        <v>30.0</v>
      </c>
      <c r="F65" s="228" t="s">
        <v>7002</v>
      </c>
      <c r="G65" s="811"/>
      <c r="H65" s="811"/>
      <c r="I65" s="811"/>
      <c r="J65" s="811"/>
      <c r="K65" s="811"/>
      <c r="L65" s="811"/>
      <c r="M65" s="811"/>
      <c r="N65" s="811"/>
      <c r="O65" s="811"/>
      <c r="P65" s="811"/>
      <c r="Q65" s="811"/>
      <c r="R65" s="811"/>
      <c r="S65" s="811"/>
      <c r="T65" s="811"/>
      <c r="U65" s="811"/>
      <c r="V65" s="811"/>
      <c r="W65" s="811"/>
      <c r="X65" s="811"/>
      <c r="Y65" s="811"/>
      <c r="Z65" s="811"/>
    </row>
    <row r="66" ht="11.25" customHeight="1">
      <c r="A66" s="100" t="s">
        <v>5303</v>
      </c>
      <c r="B66" s="75" t="s">
        <v>89</v>
      </c>
      <c r="C66" s="100" t="s">
        <v>7003</v>
      </c>
      <c r="D66" s="221">
        <v>60.0</v>
      </c>
      <c r="E66" s="221">
        <v>60.0</v>
      </c>
      <c r="F66" s="100" t="s">
        <v>5303</v>
      </c>
      <c r="G66" s="811"/>
      <c r="H66" s="811"/>
      <c r="I66" s="811"/>
      <c r="J66" s="811"/>
      <c r="K66" s="811"/>
      <c r="L66" s="811"/>
      <c r="M66" s="811"/>
      <c r="N66" s="811"/>
      <c r="O66" s="811"/>
      <c r="P66" s="811"/>
      <c r="Q66" s="811"/>
      <c r="R66" s="811"/>
      <c r="S66" s="811"/>
      <c r="T66" s="811"/>
      <c r="U66" s="811"/>
      <c r="V66" s="811"/>
      <c r="W66" s="811"/>
      <c r="X66" s="811"/>
      <c r="Y66" s="811"/>
      <c r="Z66" s="811"/>
    </row>
    <row r="67" ht="11.25" customHeight="1">
      <c r="A67" s="100" t="s">
        <v>106</v>
      </c>
      <c r="B67" s="81" t="s">
        <v>89</v>
      </c>
      <c r="C67" s="100" t="s">
        <v>7004</v>
      </c>
      <c r="D67" s="164">
        <v>60.0</v>
      </c>
      <c r="E67" s="365">
        <v>60.0</v>
      </c>
      <c r="F67" s="100" t="s">
        <v>106</v>
      </c>
      <c r="G67" s="811"/>
      <c r="H67" s="811"/>
      <c r="I67" s="811"/>
      <c r="J67" s="811"/>
      <c r="K67" s="811"/>
      <c r="L67" s="811"/>
      <c r="M67" s="811"/>
      <c r="N67" s="811"/>
      <c r="O67" s="811"/>
      <c r="P67" s="811"/>
      <c r="Q67" s="811"/>
      <c r="R67" s="811"/>
      <c r="S67" s="811"/>
      <c r="T67" s="811"/>
      <c r="U67" s="811"/>
      <c r="V67" s="811"/>
      <c r="W67" s="811"/>
      <c r="X67" s="811"/>
      <c r="Y67" s="811"/>
      <c r="Z67" s="811"/>
    </row>
    <row r="68" ht="11.25" customHeight="1">
      <c r="A68" s="100" t="s">
        <v>106</v>
      </c>
      <c r="B68" s="81" t="s">
        <v>89</v>
      </c>
      <c r="C68" s="100" t="s">
        <v>7005</v>
      </c>
      <c r="D68" s="164">
        <v>10.0</v>
      </c>
      <c r="E68" s="365">
        <v>10.0</v>
      </c>
      <c r="F68" s="100" t="s">
        <v>106</v>
      </c>
      <c r="G68" s="811"/>
      <c r="H68" s="811"/>
      <c r="I68" s="811"/>
      <c r="J68" s="811"/>
      <c r="K68" s="811"/>
      <c r="L68" s="811"/>
      <c r="M68" s="811"/>
      <c r="N68" s="811"/>
      <c r="O68" s="811"/>
      <c r="P68" s="811"/>
      <c r="Q68" s="811"/>
      <c r="R68" s="811"/>
      <c r="S68" s="811"/>
      <c r="T68" s="811"/>
      <c r="U68" s="811"/>
      <c r="V68" s="811"/>
      <c r="W68" s="811"/>
      <c r="X68" s="811"/>
      <c r="Y68" s="811"/>
      <c r="Z68" s="811"/>
    </row>
    <row r="69" ht="11.25" customHeight="1">
      <c r="A69" s="100" t="s">
        <v>106</v>
      </c>
      <c r="B69" s="81" t="s">
        <v>89</v>
      </c>
      <c r="C69" s="100" t="s">
        <v>7006</v>
      </c>
      <c r="D69" s="164">
        <v>10.0</v>
      </c>
      <c r="E69" s="365">
        <v>10.0</v>
      </c>
      <c r="F69" s="100" t="s">
        <v>106</v>
      </c>
      <c r="G69" s="811"/>
      <c r="H69" s="811"/>
      <c r="I69" s="811"/>
      <c r="J69" s="811"/>
      <c r="K69" s="811"/>
      <c r="L69" s="811"/>
      <c r="M69" s="811"/>
      <c r="N69" s="811"/>
      <c r="O69" s="811"/>
      <c r="P69" s="811"/>
      <c r="Q69" s="811"/>
      <c r="R69" s="811"/>
      <c r="S69" s="811"/>
      <c r="T69" s="811"/>
      <c r="U69" s="811"/>
      <c r="V69" s="811"/>
      <c r="W69" s="811"/>
      <c r="X69" s="811"/>
      <c r="Y69" s="811"/>
      <c r="Z69" s="811"/>
    </row>
    <row r="70" ht="11.25" customHeight="1">
      <c r="A70" s="100" t="s">
        <v>106</v>
      </c>
      <c r="B70" s="81" t="s">
        <v>89</v>
      </c>
      <c r="C70" s="100" t="s">
        <v>7007</v>
      </c>
      <c r="D70" s="164">
        <v>10.0</v>
      </c>
      <c r="E70" s="365">
        <v>10.0</v>
      </c>
      <c r="F70" s="100" t="s">
        <v>106</v>
      </c>
      <c r="G70" s="811"/>
      <c r="H70" s="811"/>
      <c r="I70" s="811"/>
      <c r="J70" s="811"/>
      <c r="K70" s="811"/>
      <c r="L70" s="811"/>
      <c r="M70" s="811"/>
      <c r="N70" s="811"/>
      <c r="O70" s="811"/>
      <c r="P70" s="811"/>
      <c r="Q70" s="811"/>
      <c r="R70" s="811"/>
      <c r="S70" s="811"/>
      <c r="T70" s="811"/>
      <c r="U70" s="811"/>
      <c r="V70" s="811"/>
      <c r="W70" s="811"/>
      <c r="X70" s="811"/>
      <c r="Y70" s="811"/>
      <c r="Z70" s="811"/>
    </row>
    <row r="71" ht="11.25" customHeight="1">
      <c r="A71" s="100" t="s">
        <v>106</v>
      </c>
      <c r="B71" s="81" t="s">
        <v>89</v>
      </c>
      <c r="C71" s="100" t="s">
        <v>7008</v>
      </c>
      <c r="D71" s="164">
        <v>10.0</v>
      </c>
      <c r="E71" s="365">
        <v>10.0</v>
      </c>
      <c r="F71" s="100" t="s">
        <v>106</v>
      </c>
      <c r="G71" s="811"/>
      <c r="H71" s="811"/>
      <c r="I71" s="811"/>
      <c r="J71" s="811"/>
      <c r="K71" s="811"/>
      <c r="L71" s="811"/>
      <c r="M71" s="811"/>
      <c r="N71" s="811"/>
      <c r="O71" s="811"/>
      <c r="P71" s="811"/>
      <c r="Q71" s="811"/>
      <c r="R71" s="811"/>
      <c r="S71" s="811"/>
      <c r="T71" s="811"/>
      <c r="U71" s="811"/>
      <c r="V71" s="811"/>
      <c r="W71" s="811"/>
      <c r="X71" s="811"/>
      <c r="Y71" s="811"/>
      <c r="Z71" s="811"/>
    </row>
    <row r="72" ht="11.25" customHeight="1">
      <c r="A72" s="100" t="s">
        <v>106</v>
      </c>
      <c r="B72" s="81" t="s">
        <v>89</v>
      </c>
      <c r="C72" s="100" t="s">
        <v>7009</v>
      </c>
      <c r="D72" s="164">
        <v>10.0</v>
      </c>
      <c r="E72" s="365">
        <v>10.0</v>
      </c>
      <c r="F72" s="100" t="s">
        <v>106</v>
      </c>
      <c r="G72" s="811"/>
      <c r="H72" s="811"/>
      <c r="I72" s="811"/>
      <c r="J72" s="811"/>
      <c r="K72" s="811"/>
      <c r="L72" s="811"/>
      <c r="M72" s="811"/>
      <c r="N72" s="811"/>
      <c r="O72" s="811"/>
      <c r="P72" s="811"/>
      <c r="Q72" s="811"/>
      <c r="R72" s="811"/>
      <c r="S72" s="811"/>
      <c r="T72" s="811"/>
      <c r="U72" s="811"/>
      <c r="V72" s="811"/>
      <c r="W72" s="811"/>
      <c r="X72" s="811"/>
      <c r="Y72" s="811"/>
      <c r="Z72" s="811"/>
    </row>
    <row r="73" ht="11.25" customHeight="1">
      <c r="A73" s="100" t="s">
        <v>106</v>
      </c>
      <c r="B73" s="81" t="s">
        <v>89</v>
      </c>
      <c r="C73" s="100" t="s">
        <v>7010</v>
      </c>
      <c r="D73" s="164">
        <v>10.0</v>
      </c>
      <c r="E73" s="365">
        <v>10.0</v>
      </c>
      <c r="F73" s="100" t="s">
        <v>106</v>
      </c>
      <c r="G73" s="811"/>
      <c r="H73" s="811"/>
      <c r="I73" s="811"/>
      <c r="J73" s="811"/>
      <c r="K73" s="811"/>
      <c r="L73" s="811"/>
      <c r="M73" s="811"/>
      <c r="N73" s="811"/>
      <c r="O73" s="811"/>
      <c r="P73" s="811"/>
      <c r="Q73" s="811"/>
      <c r="R73" s="811"/>
      <c r="S73" s="811"/>
      <c r="T73" s="811"/>
      <c r="U73" s="811"/>
      <c r="V73" s="811"/>
      <c r="W73" s="811"/>
      <c r="X73" s="811"/>
      <c r="Y73" s="811"/>
      <c r="Z73" s="811"/>
    </row>
    <row r="74" ht="11.25" customHeight="1">
      <c r="A74" s="100" t="s">
        <v>106</v>
      </c>
      <c r="B74" s="81" t="s">
        <v>89</v>
      </c>
      <c r="C74" s="100" t="s">
        <v>7011</v>
      </c>
      <c r="D74" s="164">
        <v>10.0</v>
      </c>
      <c r="E74" s="365">
        <v>10.0</v>
      </c>
      <c r="F74" s="100" t="s">
        <v>106</v>
      </c>
      <c r="G74" s="811"/>
      <c r="H74" s="811"/>
      <c r="I74" s="811"/>
      <c r="J74" s="811"/>
      <c r="K74" s="811"/>
      <c r="L74" s="811"/>
      <c r="M74" s="811"/>
      <c r="N74" s="811"/>
      <c r="O74" s="811"/>
      <c r="P74" s="811"/>
      <c r="Q74" s="811"/>
      <c r="R74" s="811"/>
      <c r="S74" s="811"/>
      <c r="T74" s="811"/>
      <c r="U74" s="811"/>
      <c r="V74" s="811"/>
      <c r="W74" s="811"/>
      <c r="X74" s="811"/>
      <c r="Y74" s="811"/>
      <c r="Z74" s="811"/>
    </row>
    <row r="75" ht="11.25" customHeight="1">
      <c r="A75" s="100" t="s">
        <v>106</v>
      </c>
      <c r="B75" s="81" t="s">
        <v>89</v>
      </c>
      <c r="C75" s="100" t="s">
        <v>7012</v>
      </c>
      <c r="D75" s="164">
        <v>10.0</v>
      </c>
      <c r="E75" s="365">
        <v>10.0</v>
      </c>
      <c r="F75" s="100" t="s">
        <v>106</v>
      </c>
      <c r="G75" s="811"/>
      <c r="H75" s="811"/>
      <c r="I75" s="811"/>
      <c r="J75" s="811"/>
      <c r="K75" s="811"/>
      <c r="L75" s="811"/>
      <c r="M75" s="811"/>
      <c r="N75" s="811"/>
      <c r="O75" s="811"/>
      <c r="P75" s="811"/>
      <c r="Q75" s="811"/>
      <c r="R75" s="811"/>
      <c r="S75" s="811"/>
      <c r="T75" s="811"/>
      <c r="U75" s="811"/>
      <c r="V75" s="811"/>
      <c r="W75" s="811"/>
      <c r="X75" s="811"/>
      <c r="Y75" s="811"/>
      <c r="Z75" s="811"/>
    </row>
    <row r="76" ht="11.25" customHeight="1">
      <c r="A76" s="100" t="s">
        <v>106</v>
      </c>
      <c r="B76" s="81" t="s">
        <v>89</v>
      </c>
      <c r="C76" s="100" t="s">
        <v>7013</v>
      </c>
      <c r="D76" s="164">
        <v>10.0</v>
      </c>
      <c r="E76" s="365">
        <v>10.0</v>
      </c>
      <c r="F76" s="100" t="s">
        <v>106</v>
      </c>
      <c r="G76" s="811"/>
      <c r="H76" s="811"/>
      <c r="I76" s="811"/>
      <c r="J76" s="811"/>
      <c r="K76" s="811"/>
      <c r="L76" s="811"/>
      <c r="M76" s="811"/>
      <c r="N76" s="811"/>
      <c r="O76" s="811"/>
      <c r="P76" s="811"/>
      <c r="Q76" s="811"/>
      <c r="R76" s="811"/>
      <c r="S76" s="811"/>
      <c r="T76" s="811"/>
      <c r="U76" s="811"/>
      <c r="V76" s="811"/>
      <c r="W76" s="811"/>
      <c r="X76" s="811"/>
      <c r="Y76" s="811"/>
      <c r="Z76" s="811"/>
    </row>
    <row r="77" ht="11.25" customHeight="1">
      <c r="A77" s="228" t="s">
        <v>106</v>
      </c>
      <c r="B77" s="214" t="s">
        <v>89</v>
      </c>
      <c r="C77" s="228" t="s">
        <v>7014</v>
      </c>
      <c r="D77" s="369">
        <v>10.0</v>
      </c>
      <c r="E77" s="370">
        <v>10.0</v>
      </c>
      <c r="F77" s="100" t="s">
        <v>106</v>
      </c>
      <c r="G77" s="811"/>
      <c r="H77" s="811"/>
      <c r="I77" s="811"/>
      <c r="J77" s="811"/>
      <c r="K77" s="811"/>
      <c r="L77" s="811"/>
      <c r="M77" s="811"/>
      <c r="N77" s="811"/>
      <c r="O77" s="811"/>
      <c r="P77" s="811"/>
      <c r="Q77" s="811"/>
      <c r="R77" s="811"/>
      <c r="S77" s="811"/>
      <c r="T77" s="811"/>
      <c r="U77" s="811"/>
      <c r="V77" s="811"/>
      <c r="W77" s="811"/>
      <c r="X77" s="811"/>
      <c r="Y77" s="811"/>
      <c r="Z77" s="811"/>
    </row>
    <row r="78" ht="11.25" customHeight="1">
      <c r="A78" s="100" t="s">
        <v>2977</v>
      </c>
      <c r="B78" s="81" t="s">
        <v>89</v>
      </c>
      <c r="C78" s="100" t="s">
        <v>7015</v>
      </c>
      <c r="D78" s="164">
        <v>10.0</v>
      </c>
      <c r="E78" s="365">
        <v>10.0</v>
      </c>
      <c r="F78" s="100" t="s">
        <v>2977</v>
      </c>
      <c r="G78" s="811"/>
      <c r="H78" s="811"/>
      <c r="I78" s="811"/>
      <c r="J78" s="811"/>
      <c r="K78" s="811"/>
      <c r="L78" s="811"/>
      <c r="M78" s="811"/>
      <c r="N78" s="811"/>
      <c r="O78" s="811"/>
      <c r="P78" s="811"/>
      <c r="Q78" s="811"/>
      <c r="R78" s="811"/>
      <c r="S78" s="811"/>
      <c r="T78" s="811"/>
      <c r="U78" s="811"/>
      <c r="V78" s="811"/>
      <c r="W78" s="811"/>
      <c r="X78" s="811"/>
      <c r="Y78" s="811"/>
      <c r="Z78" s="811"/>
    </row>
    <row r="79" ht="11.25" customHeight="1">
      <c r="A79" s="100" t="s">
        <v>2977</v>
      </c>
      <c r="B79" s="81" t="s">
        <v>89</v>
      </c>
      <c r="C79" s="100" t="s">
        <v>7016</v>
      </c>
      <c r="D79" s="164">
        <v>10.0</v>
      </c>
      <c r="E79" s="365">
        <v>10.0</v>
      </c>
      <c r="F79" s="100" t="s">
        <v>2977</v>
      </c>
      <c r="G79" s="811"/>
      <c r="H79" s="811"/>
      <c r="I79" s="811"/>
      <c r="J79" s="811"/>
      <c r="K79" s="811"/>
      <c r="L79" s="811"/>
      <c r="M79" s="811"/>
      <c r="N79" s="811"/>
      <c r="O79" s="811"/>
      <c r="P79" s="811"/>
      <c r="Q79" s="811"/>
      <c r="R79" s="811"/>
      <c r="S79" s="811"/>
      <c r="T79" s="811"/>
      <c r="U79" s="811"/>
      <c r="V79" s="811"/>
      <c r="W79" s="811"/>
      <c r="X79" s="811"/>
      <c r="Y79" s="811"/>
      <c r="Z79" s="811"/>
    </row>
    <row r="80" ht="11.25" customHeight="1">
      <c r="A80" s="100" t="s">
        <v>2977</v>
      </c>
      <c r="B80" s="81" t="s">
        <v>89</v>
      </c>
      <c r="C80" s="100" t="s">
        <v>7017</v>
      </c>
      <c r="D80" s="164">
        <v>10.0</v>
      </c>
      <c r="E80" s="365">
        <v>10.0</v>
      </c>
      <c r="F80" s="100" t="s">
        <v>2977</v>
      </c>
      <c r="G80" s="811"/>
      <c r="H80" s="811"/>
      <c r="I80" s="811"/>
      <c r="J80" s="811"/>
      <c r="K80" s="811"/>
      <c r="L80" s="811"/>
      <c r="M80" s="811"/>
      <c r="N80" s="811"/>
      <c r="O80" s="811"/>
      <c r="P80" s="811"/>
      <c r="Q80" s="811"/>
      <c r="R80" s="811"/>
      <c r="S80" s="811"/>
      <c r="T80" s="811"/>
      <c r="U80" s="811"/>
      <c r="V80" s="811"/>
      <c r="W80" s="811"/>
      <c r="X80" s="811"/>
      <c r="Y80" s="811"/>
      <c r="Z80" s="811"/>
    </row>
    <row r="81" ht="11.25" customHeight="1">
      <c r="A81" s="100" t="s">
        <v>2977</v>
      </c>
      <c r="B81" s="81" t="s">
        <v>89</v>
      </c>
      <c r="C81" s="165" t="s">
        <v>7018</v>
      </c>
      <c r="D81" s="164">
        <v>10.0</v>
      </c>
      <c r="E81" s="365">
        <v>10.0</v>
      </c>
      <c r="F81" s="100" t="s">
        <v>2977</v>
      </c>
      <c r="G81" s="811"/>
      <c r="H81" s="811"/>
      <c r="I81" s="811"/>
      <c r="J81" s="811"/>
      <c r="K81" s="811"/>
      <c r="L81" s="811"/>
      <c r="M81" s="811"/>
      <c r="N81" s="811"/>
      <c r="O81" s="811"/>
      <c r="P81" s="811"/>
      <c r="Q81" s="811"/>
      <c r="R81" s="811"/>
      <c r="S81" s="811"/>
      <c r="T81" s="811"/>
      <c r="U81" s="811"/>
      <c r="V81" s="811"/>
      <c r="W81" s="811"/>
      <c r="X81" s="811"/>
      <c r="Y81" s="811"/>
      <c r="Z81" s="811"/>
    </row>
    <row r="82" ht="11.25" customHeight="1">
      <c r="A82" s="100" t="s">
        <v>2977</v>
      </c>
      <c r="B82" s="81" t="s">
        <v>89</v>
      </c>
      <c r="C82" s="100" t="s">
        <v>7019</v>
      </c>
      <c r="D82" s="164">
        <v>10.0</v>
      </c>
      <c r="E82" s="365">
        <v>10.0</v>
      </c>
      <c r="F82" s="100" t="s">
        <v>2977</v>
      </c>
      <c r="G82" s="811"/>
      <c r="H82" s="811"/>
      <c r="I82" s="811"/>
      <c r="J82" s="811"/>
      <c r="K82" s="811"/>
      <c r="L82" s="811"/>
      <c r="M82" s="811"/>
      <c r="N82" s="811"/>
      <c r="O82" s="811"/>
      <c r="P82" s="811"/>
      <c r="Q82" s="811"/>
      <c r="R82" s="811"/>
      <c r="S82" s="811"/>
      <c r="T82" s="811"/>
      <c r="U82" s="811"/>
      <c r="V82" s="811"/>
      <c r="W82" s="811"/>
      <c r="X82" s="811"/>
      <c r="Y82" s="811"/>
      <c r="Z82" s="811"/>
    </row>
    <row r="83" ht="11.25" customHeight="1">
      <c r="A83" s="100" t="s">
        <v>2977</v>
      </c>
      <c r="B83" s="81" t="s">
        <v>89</v>
      </c>
      <c r="C83" s="100" t="s">
        <v>7020</v>
      </c>
      <c r="D83" s="164">
        <v>50.0</v>
      </c>
      <c r="E83" s="365">
        <v>50.0</v>
      </c>
      <c r="F83" s="100" t="s">
        <v>2977</v>
      </c>
      <c r="G83" s="811"/>
      <c r="H83" s="811"/>
      <c r="I83" s="811"/>
      <c r="J83" s="811"/>
      <c r="K83" s="811"/>
      <c r="L83" s="811"/>
      <c r="M83" s="811"/>
      <c r="N83" s="811"/>
      <c r="O83" s="811"/>
      <c r="P83" s="811"/>
      <c r="Q83" s="811"/>
      <c r="R83" s="811"/>
      <c r="S83" s="811"/>
      <c r="T83" s="811"/>
      <c r="U83" s="811"/>
      <c r="V83" s="811"/>
      <c r="W83" s="811"/>
      <c r="X83" s="811"/>
      <c r="Y83" s="811"/>
      <c r="Z83" s="811"/>
    </row>
    <row r="84" ht="11.25" customHeight="1">
      <c r="A84" s="100" t="s">
        <v>2977</v>
      </c>
      <c r="B84" s="81" t="s">
        <v>89</v>
      </c>
      <c r="C84" s="100" t="s">
        <v>7021</v>
      </c>
      <c r="D84" s="164">
        <v>10.0</v>
      </c>
      <c r="E84" s="365">
        <v>10.0</v>
      </c>
      <c r="F84" s="100" t="s">
        <v>2977</v>
      </c>
      <c r="G84" s="811"/>
      <c r="H84" s="811"/>
      <c r="I84" s="811"/>
      <c r="J84" s="811"/>
      <c r="K84" s="811"/>
      <c r="L84" s="811"/>
      <c r="M84" s="811"/>
      <c r="N84" s="811"/>
      <c r="O84" s="811"/>
      <c r="P84" s="811"/>
      <c r="Q84" s="811"/>
      <c r="R84" s="811"/>
      <c r="S84" s="811"/>
      <c r="T84" s="811"/>
      <c r="U84" s="811"/>
      <c r="V84" s="811"/>
      <c r="W84" s="811"/>
      <c r="X84" s="811"/>
      <c r="Y84" s="811"/>
      <c r="Z84" s="811"/>
    </row>
    <row r="85" ht="11.25" customHeight="1">
      <c r="A85" s="100" t="s">
        <v>2977</v>
      </c>
      <c r="B85" s="81" t="s">
        <v>89</v>
      </c>
      <c r="C85" s="100" t="s">
        <v>7022</v>
      </c>
      <c r="D85" s="164">
        <v>50.0</v>
      </c>
      <c r="E85" s="365">
        <v>50.0</v>
      </c>
      <c r="F85" s="100" t="s">
        <v>2977</v>
      </c>
      <c r="G85" s="811"/>
      <c r="H85" s="811"/>
      <c r="I85" s="811"/>
      <c r="J85" s="811"/>
      <c r="K85" s="811"/>
      <c r="L85" s="811"/>
      <c r="M85" s="811"/>
      <c r="N85" s="811"/>
      <c r="O85" s="811"/>
      <c r="P85" s="811"/>
      <c r="Q85" s="811"/>
      <c r="R85" s="811"/>
      <c r="S85" s="811"/>
      <c r="T85" s="811"/>
      <c r="U85" s="811"/>
      <c r="V85" s="811"/>
      <c r="W85" s="811"/>
      <c r="X85" s="811"/>
      <c r="Y85" s="811"/>
      <c r="Z85" s="811"/>
    </row>
    <row r="86" ht="11.25" customHeight="1">
      <c r="A86" s="100" t="s">
        <v>2977</v>
      </c>
      <c r="B86" s="81" t="s">
        <v>89</v>
      </c>
      <c r="C86" s="100" t="s">
        <v>7023</v>
      </c>
      <c r="D86" s="164">
        <v>10.0</v>
      </c>
      <c r="E86" s="365">
        <v>10.0</v>
      </c>
      <c r="F86" s="100" t="s">
        <v>2977</v>
      </c>
      <c r="G86" s="811"/>
      <c r="H86" s="811"/>
      <c r="I86" s="811"/>
      <c r="J86" s="811"/>
      <c r="K86" s="811"/>
      <c r="L86" s="811"/>
      <c r="M86" s="811"/>
      <c r="N86" s="811"/>
      <c r="O86" s="811"/>
      <c r="P86" s="811"/>
      <c r="Q86" s="811"/>
      <c r="R86" s="811"/>
      <c r="S86" s="811"/>
      <c r="T86" s="811"/>
      <c r="U86" s="811"/>
      <c r="V86" s="811"/>
      <c r="W86" s="811"/>
      <c r="X86" s="811"/>
      <c r="Y86" s="811"/>
      <c r="Z86" s="811"/>
    </row>
    <row r="87" ht="11.25" customHeight="1">
      <c r="A87" s="100" t="s">
        <v>2977</v>
      </c>
      <c r="B87" s="81" t="s">
        <v>89</v>
      </c>
      <c r="C87" s="100" t="s">
        <v>7024</v>
      </c>
      <c r="D87" s="164">
        <v>10.0</v>
      </c>
      <c r="E87" s="365">
        <v>10.0</v>
      </c>
      <c r="F87" s="100" t="s">
        <v>2977</v>
      </c>
      <c r="G87" s="811"/>
      <c r="H87" s="811"/>
      <c r="I87" s="811"/>
      <c r="J87" s="811"/>
      <c r="K87" s="811"/>
      <c r="L87" s="811"/>
      <c r="M87" s="811"/>
      <c r="N87" s="811"/>
      <c r="O87" s="811"/>
      <c r="P87" s="811"/>
      <c r="Q87" s="811"/>
      <c r="R87" s="811"/>
      <c r="S87" s="811"/>
      <c r="T87" s="811"/>
      <c r="U87" s="811"/>
      <c r="V87" s="811"/>
      <c r="W87" s="811"/>
      <c r="X87" s="811"/>
      <c r="Y87" s="811"/>
      <c r="Z87" s="811"/>
    </row>
    <row r="88" ht="11.25" customHeight="1">
      <c r="A88" s="100" t="s">
        <v>2977</v>
      </c>
      <c r="B88" s="81" t="s">
        <v>89</v>
      </c>
      <c r="C88" s="100" t="s">
        <v>7025</v>
      </c>
      <c r="D88" s="164">
        <v>10.0</v>
      </c>
      <c r="E88" s="365">
        <v>10.0</v>
      </c>
      <c r="F88" s="100" t="s">
        <v>2977</v>
      </c>
      <c r="G88" s="811"/>
      <c r="H88" s="811"/>
      <c r="I88" s="811"/>
      <c r="J88" s="811"/>
      <c r="K88" s="811"/>
      <c r="L88" s="811"/>
      <c r="M88" s="811"/>
      <c r="N88" s="811"/>
      <c r="O88" s="811"/>
      <c r="P88" s="811"/>
      <c r="Q88" s="811"/>
      <c r="R88" s="811"/>
      <c r="S88" s="811"/>
      <c r="T88" s="811"/>
      <c r="U88" s="811"/>
      <c r="V88" s="811"/>
      <c r="W88" s="811"/>
      <c r="X88" s="811"/>
      <c r="Y88" s="811"/>
      <c r="Z88" s="811"/>
    </row>
    <row r="89" ht="11.25" customHeight="1">
      <c r="A89" s="100" t="s">
        <v>2977</v>
      </c>
      <c r="B89" s="81" t="s">
        <v>89</v>
      </c>
      <c r="C89" s="100" t="s">
        <v>7026</v>
      </c>
      <c r="D89" s="164">
        <v>50.0</v>
      </c>
      <c r="E89" s="365">
        <v>50.0</v>
      </c>
      <c r="F89" s="100" t="s">
        <v>2977</v>
      </c>
      <c r="G89" s="811"/>
      <c r="H89" s="811"/>
      <c r="I89" s="811"/>
      <c r="J89" s="811"/>
      <c r="K89" s="811"/>
      <c r="L89" s="811"/>
      <c r="M89" s="811"/>
      <c r="N89" s="811"/>
      <c r="O89" s="811"/>
      <c r="P89" s="811"/>
      <c r="Q89" s="811"/>
      <c r="R89" s="811"/>
      <c r="S89" s="811"/>
      <c r="T89" s="811"/>
      <c r="U89" s="811"/>
      <c r="V89" s="811"/>
      <c r="W89" s="811"/>
      <c r="X89" s="811"/>
      <c r="Y89" s="811"/>
      <c r="Z89" s="811"/>
    </row>
    <row r="90" ht="11.25" customHeight="1">
      <c r="A90" s="100" t="s">
        <v>2977</v>
      </c>
      <c r="B90" s="81" t="s">
        <v>89</v>
      </c>
      <c r="C90" s="100" t="s">
        <v>7027</v>
      </c>
      <c r="D90" s="164">
        <v>10.0</v>
      </c>
      <c r="E90" s="365">
        <v>10.0</v>
      </c>
      <c r="F90" s="100" t="s">
        <v>2977</v>
      </c>
      <c r="G90" s="811"/>
      <c r="H90" s="811"/>
      <c r="I90" s="811"/>
      <c r="J90" s="811"/>
      <c r="K90" s="811"/>
      <c r="L90" s="811"/>
      <c r="M90" s="811"/>
      <c r="N90" s="811"/>
      <c r="O90" s="811"/>
      <c r="P90" s="811"/>
      <c r="Q90" s="811"/>
      <c r="R90" s="811"/>
      <c r="S90" s="811"/>
      <c r="T90" s="811"/>
      <c r="U90" s="811"/>
      <c r="V90" s="811"/>
      <c r="W90" s="811"/>
      <c r="X90" s="811"/>
      <c r="Y90" s="811"/>
      <c r="Z90" s="811"/>
    </row>
    <row r="91" ht="11.25" customHeight="1">
      <c r="A91" s="100" t="s">
        <v>2977</v>
      </c>
      <c r="B91" s="81" t="s">
        <v>89</v>
      </c>
      <c r="C91" s="100" t="s">
        <v>7028</v>
      </c>
      <c r="D91" s="164">
        <v>10.0</v>
      </c>
      <c r="E91" s="365">
        <v>10.0</v>
      </c>
      <c r="F91" s="100" t="s">
        <v>2977</v>
      </c>
      <c r="G91" s="811"/>
      <c r="H91" s="811"/>
      <c r="I91" s="811"/>
      <c r="J91" s="811"/>
      <c r="K91" s="811"/>
      <c r="L91" s="811"/>
      <c r="M91" s="811"/>
      <c r="N91" s="811"/>
      <c r="O91" s="811"/>
      <c r="P91" s="811"/>
      <c r="Q91" s="811"/>
      <c r="R91" s="811"/>
      <c r="S91" s="811"/>
      <c r="T91" s="811"/>
      <c r="U91" s="811"/>
      <c r="V91" s="811"/>
      <c r="W91" s="811"/>
      <c r="X91" s="811"/>
      <c r="Y91" s="811"/>
      <c r="Z91" s="811"/>
    </row>
    <row r="92" ht="11.25" customHeight="1">
      <c r="A92" s="100" t="s">
        <v>2977</v>
      </c>
      <c r="B92" s="81" t="s">
        <v>89</v>
      </c>
      <c r="C92" s="100" t="s">
        <v>7029</v>
      </c>
      <c r="D92" s="164">
        <v>10.0</v>
      </c>
      <c r="E92" s="365">
        <v>10.0</v>
      </c>
      <c r="F92" s="100" t="s">
        <v>2977</v>
      </c>
      <c r="G92" s="811"/>
      <c r="H92" s="811"/>
      <c r="I92" s="811"/>
      <c r="J92" s="811"/>
      <c r="K92" s="811"/>
      <c r="L92" s="811"/>
      <c r="M92" s="811"/>
      <c r="N92" s="811"/>
      <c r="O92" s="811"/>
      <c r="P92" s="811"/>
      <c r="Q92" s="811"/>
      <c r="R92" s="811"/>
      <c r="S92" s="811"/>
      <c r="T92" s="811"/>
      <c r="U92" s="811"/>
      <c r="V92" s="811"/>
      <c r="W92" s="811"/>
      <c r="X92" s="811"/>
      <c r="Y92" s="811"/>
      <c r="Z92" s="811"/>
    </row>
    <row r="93" ht="11.25" customHeight="1">
      <c r="A93" s="100" t="s">
        <v>2977</v>
      </c>
      <c r="B93" s="81" t="s">
        <v>89</v>
      </c>
      <c r="C93" s="100" t="s">
        <v>7030</v>
      </c>
      <c r="D93" s="164">
        <v>50.0</v>
      </c>
      <c r="E93" s="365">
        <v>50.0</v>
      </c>
      <c r="F93" s="100" t="s">
        <v>2977</v>
      </c>
      <c r="G93" s="811"/>
      <c r="H93" s="811"/>
      <c r="I93" s="811"/>
      <c r="J93" s="811"/>
      <c r="K93" s="811"/>
      <c r="L93" s="811"/>
      <c r="M93" s="811"/>
      <c r="N93" s="811"/>
      <c r="O93" s="811"/>
      <c r="P93" s="811"/>
      <c r="Q93" s="811"/>
      <c r="R93" s="811"/>
      <c r="S93" s="811"/>
      <c r="T93" s="811"/>
      <c r="U93" s="811"/>
      <c r="V93" s="811"/>
      <c r="W93" s="811"/>
      <c r="X93" s="811"/>
      <c r="Y93" s="811"/>
      <c r="Z93" s="811"/>
    </row>
    <row r="94" ht="11.25" customHeight="1">
      <c r="A94" s="100" t="s">
        <v>2977</v>
      </c>
      <c r="B94" s="81" t="s">
        <v>89</v>
      </c>
      <c r="C94" s="100" t="s">
        <v>7031</v>
      </c>
      <c r="D94" s="164">
        <v>10.0</v>
      </c>
      <c r="E94" s="365">
        <v>10.0</v>
      </c>
      <c r="F94" s="100" t="s">
        <v>2977</v>
      </c>
      <c r="G94" s="811"/>
      <c r="H94" s="811"/>
      <c r="I94" s="811"/>
      <c r="J94" s="811"/>
      <c r="K94" s="811"/>
      <c r="L94" s="811"/>
      <c r="M94" s="811"/>
      <c r="N94" s="811"/>
      <c r="O94" s="811"/>
      <c r="P94" s="811"/>
      <c r="Q94" s="811"/>
      <c r="R94" s="811"/>
      <c r="S94" s="811"/>
      <c r="T94" s="811"/>
      <c r="U94" s="811"/>
      <c r="V94" s="811"/>
      <c r="W94" s="811"/>
      <c r="X94" s="811"/>
      <c r="Y94" s="811"/>
      <c r="Z94" s="811"/>
    </row>
    <row r="95" ht="11.25" customHeight="1">
      <c r="A95" s="100" t="s">
        <v>2977</v>
      </c>
      <c r="B95" s="81" t="s">
        <v>89</v>
      </c>
      <c r="C95" s="100" t="s">
        <v>7032</v>
      </c>
      <c r="D95" s="164">
        <v>10.0</v>
      </c>
      <c r="E95" s="365">
        <v>10.0</v>
      </c>
      <c r="F95" s="100" t="s">
        <v>2977</v>
      </c>
      <c r="G95" s="811"/>
      <c r="H95" s="811"/>
      <c r="I95" s="811"/>
      <c r="J95" s="811"/>
      <c r="K95" s="811"/>
      <c r="L95" s="811"/>
      <c r="M95" s="811"/>
      <c r="N95" s="811"/>
      <c r="O95" s="811"/>
      <c r="P95" s="811"/>
      <c r="Q95" s="811"/>
      <c r="R95" s="811"/>
      <c r="S95" s="811"/>
      <c r="T95" s="811"/>
      <c r="U95" s="811"/>
      <c r="V95" s="811"/>
      <c r="W95" s="811"/>
      <c r="X95" s="811"/>
      <c r="Y95" s="811"/>
      <c r="Z95" s="811"/>
    </row>
    <row r="96" ht="11.25" customHeight="1">
      <c r="A96" s="100" t="s">
        <v>2977</v>
      </c>
      <c r="B96" s="81" t="s">
        <v>89</v>
      </c>
      <c r="C96" s="100" t="s">
        <v>7033</v>
      </c>
      <c r="D96" s="164">
        <v>10.0</v>
      </c>
      <c r="E96" s="365">
        <v>10.0</v>
      </c>
      <c r="F96" s="100" t="s">
        <v>2977</v>
      </c>
      <c r="G96" s="811"/>
      <c r="H96" s="811"/>
      <c r="I96" s="811"/>
      <c r="J96" s="811"/>
      <c r="K96" s="811"/>
      <c r="L96" s="811"/>
      <c r="M96" s="811"/>
      <c r="N96" s="811"/>
      <c r="O96" s="811"/>
      <c r="P96" s="811"/>
      <c r="Q96" s="811"/>
      <c r="R96" s="811"/>
      <c r="S96" s="811"/>
      <c r="T96" s="811"/>
      <c r="U96" s="811"/>
      <c r="V96" s="811"/>
      <c r="W96" s="811"/>
      <c r="X96" s="811"/>
      <c r="Y96" s="811"/>
      <c r="Z96" s="811"/>
    </row>
    <row r="97" ht="11.25" customHeight="1">
      <c r="A97" s="100" t="s">
        <v>2977</v>
      </c>
      <c r="B97" s="81" t="s">
        <v>89</v>
      </c>
      <c r="C97" s="100" t="s">
        <v>7034</v>
      </c>
      <c r="D97" s="164">
        <v>10.0</v>
      </c>
      <c r="E97" s="365">
        <v>10.0</v>
      </c>
      <c r="F97" s="100" t="s">
        <v>2977</v>
      </c>
      <c r="G97" s="811"/>
      <c r="H97" s="811"/>
      <c r="I97" s="811"/>
      <c r="J97" s="811"/>
      <c r="K97" s="811"/>
      <c r="L97" s="811"/>
      <c r="M97" s="811"/>
      <c r="N97" s="811"/>
      <c r="O97" s="811"/>
      <c r="P97" s="811"/>
      <c r="Q97" s="811"/>
      <c r="R97" s="811"/>
      <c r="S97" s="811"/>
      <c r="T97" s="811"/>
      <c r="U97" s="811"/>
      <c r="V97" s="811"/>
      <c r="W97" s="811"/>
      <c r="X97" s="811"/>
      <c r="Y97" s="811"/>
      <c r="Z97" s="811"/>
    </row>
    <row r="98" ht="11.25" customHeight="1">
      <c r="A98" s="100" t="s">
        <v>2977</v>
      </c>
      <c r="B98" s="81" t="s">
        <v>89</v>
      </c>
      <c r="C98" s="100" t="s">
        <v>7035</v>
      </c>
      <c r="D98" s="164">
        <v>10.0</v>
      </c>
      <c r="E98" s="365">
        <v>10.0</v>
      </c>
      <c r="F98" s="100" t="s">
        <v>2977</v>
      </c>
      <c r="G98" s="811"/>
      <c r="H98" s="811"/>
      <c r="I98" s="811"/>
      <c r="J98" s="811"/>
      <c r="K98" s="811"/>
      <c r="L98" s="811"/>
      <c r="M98" s="811"/>
      <c r="N98" s="811"/>
      <c r="O98" s="811"/>
      <c r="P98" s="811"/>
      <c r="Q98" s="811"/>
      <c r="R98" s="811"/>
      <c r="S98" s="811"/>
      <c r="T98" s="811"/>
      <c r="U98" s="811"/>
      <c r="V98" s="811"/>
      <c r="W98" s="811"/>
      <c r="X98" s="811"/>
      <c r="Y98" s="811"/>
      <c r="Z98" s="811"/>
    </row>
    <row r="99" ht="11.25" customHeight="1">
      <c r="A99" s="100" t="s">
        <v>2977</v>
      </c>
      <c r="B99" s="81" t="s">
        <v>89</v>
      </c>
      <c r="C99" s="100" t="s">
        <v>7036</v>
      </c>
      <c r="D99" s="164">
        <v>10.0</v>
      </c>
      <c r="E99" s="365">
        <v>10.0</v>
      </c>
      <c r="F99" s="100" t="s">
        <v>2977</v>
      </c>
      <c r="G99" s="811"/>
      <c r="H99" s="811"/>
      <c r="I99" s="811"/>
      <c r="J99" s="811"/>
      <c r="K99" s="811"/>
      <c r="L99" s="811"/>
      <c r="M99" s="811"/>
      <c r="N99" s="811"/>
      <c r="O99" s="811"/>
      <c r="P99" s="811"/>
      <c r="Q99" s="811"/>
      <c r="R99" s="811"/>
      <c r="S99" s="811"/>
      <c r="T99" s="811"/>
      <c r="U99" s="811"/>
      <c r="V99" s="811"/>
      <c r="W99" s="811"/>
      <c r="X99" s="811"/>
      <c r="Y99" s="811"/>
      <c r="Z99" s="811"/>
    </row>
    <row r="100" ht="11.25" customHeight="1">
      <c r="A100" s="100" t="s">
        <v>2977</v>
      </c>
      <c r="B100" s="81" t="s">
        <v>89</v>
      </c>
      <c r="C100" s="100" t="s">
        <v>7037</v>
      </c>
      <c r="D100" s="164">
        <v>50.0</v>
      </c>
      <c r="E100" s="365">
        <v>50.0</v>
      </c>
      <c r="F100" s="100" t="s">
        <v>2977</v>
      </c>
      <c r="G100" s="811"/>
      <c r="H100" s="811"/>
      <c r="I100" s="811"/>
      <c r="J100" s="811"/>
      <c r="K100" s="811"/>
      <c r="L100" s="811"/>
      <c r="M100" s="811"/>
      <c r="N100" s="811"/>
      <c r="O100" s="811"/>
      <c r="P100" s="811"/>
      <c r="Q100" s="811"/>
      <c r="R100" s="811"/>
      <c r="S100" s="811"/>
      <c r="T100" s="811"/>
      <c r="U100" s="811"/>
      <c r="V100" s="811"/>
      <c r="W100" s="811"/>
      <c r="X100" s="811"/>
      <c r="Y100" s="811"/>
      <c r="Z100" s="811"/>
    </row>
    <row r="101" ht="11.25" customHeight="1">
      <c r="A101" s="100" t="s">
        <v>2977</v>
      </c>
      <c r="B101" s="81" t="s">
        <v>89</v>
      </c>
      <c r="C101" s="100" t="s">
        <v>7038</v>
      </c>
      <c r="D101" s="164">
        <v>10.0</v>
      </c>
      <c r="E101" s="365">
        <v>10.0</v>
      </c>
      <c r="F101" s="100" t="s">
        <v>2977</v>
      </c>
      <c r="G101" s="811"/>
      <c r="H101" s="811"/>
      <c r="I101" s="811"/>
      <c r="J101" s="811"/>
      <c r="K101" s="811"/>
      <c r="L101" s="811"/>
      <c r="M101" s="811"/>
      <c r="N101" s="811"/>
      <c r="O101" s="811"/>
      <c r="P101" s="811"/>
      <c r="Q101" s="811"/>
      <c r="R101" s="811"/>
      <c r="S101" s="811"/>
      <c r="T101" s="811"/>
      <c r="U101" s="811"/>
      <c r="V101" s="811"/>
      <c r="W101" s="811"/>
      <c r="X101" s="811"/>
      <c r="Y101" s="811"/>
      <c r="Z101" s="811"/>
    </row>
    <row r="102" ht="11.25" customHeight="1">
      <c r="A102" s="100" t="s">
        <v>2977</v>
      </c>
      <c r="B102" s="81" t="s">
        <v>89</v>
      </c>
      <c r="C102" s="100" t="s">
        <v>7039</v>
      </c>
      <c r="D102" s="164">
        <v>50.0</v>
      </c>
      <c r="E102" s="365">
        <v>50.0</v>
      </c>
      <c r="F102" s="100" t="s">
        <v>2977</v>
      </c>
      <c r="G102" s="811"/>
      <c r="H102" s="811"/>
      <c r="I102" s="811"/>
      <c r="J102" s="811"/>
      <c r="K102" s="811"/>
      <c r="L102" s="811"/>
      <c r="M102" s="811"/>
      <c r="N102" s="811"/>
      <c r="O102" s="811"/>
      <c r="P102" s="811"/>
      <c r="Q102" s="811"/>
      <c r="R102" s="811"/>
      <c r="S102" s="811"/>
      <c r="T102" s="811"/>
      <c r="U102" s="811"/>
      <c r="V102" s="811"/>
      <c r="W102" s="811"/>
      <c r="X102" s="811"/>
      <c r="Y102" s="811"/>
      <c r="Z102" s="811"/>
    </row>
    <row r="103" ht="11.25" customHeight="1">
      <c r="A103" s="100" t="s">
        <v>2977</v>
      </c>
      <c r="B103" s="81" t="s">
        <v>89</v>
      </c>
      <c r="C103" s="100" t="s">
        <v>7040</v>
      </c>
      <c r="D103" s="164">
        <v>10.0</v>
      </c>
      <c r="E103" s="365">
        <v>10.0</v>
      </c>
      <c r="F103" s="100" t="s">
        <v>2977</v>
      </c>
      <c r="G103" s="811"/>
      <c r="H103" s="811"/>
      <c r="I103" s="811"/>
      <c r="J103" s="811"/>
      <c r="K103" s="811"/>
      <c r="L103" s="811"/>
      <c r="M103" s="811"/>
      <c r="N103" s="811"/>
      <c r="O103" s="811"/>
      <c r="P103" s="811"/>
      <c r="Q103" s="811"/>
      <c r="R103" s="811"/>
      <c r="S103" s="811"/>
      <c r="T103" s="811"/>
      <c r="U103" s="811"/>
      <c r="V103" s="811"/>
      <c r="W103" s="811"/>
      <c r="X103" s="811"/>
      <c r="Y103" s="811"/>
      <c r="Z103" s="811"/>
    </row>
    <row r="104" ht="11.25" customHeight="1">
      <c r="A104" s="100" t="s">
        <v>2977</v>
      </c>
      <c r="B104" s="81" t="s">
        <v>89</v>
      </c>
      <c r="C104" s="100" t="s">
        <v>7041</v>
      </c>
      <c r="D104" s="164">
        <v>10.0</v>
      </c>
      <c r="E104" s="365">
        <v>10.0</v>
      </c>
      <c r="F104" s="100" t="s">
        <v>2977</v>
      </c>
      <c r="G104" s="811"/>
      <c r="H104" s="811"/>
      <c r="I104" s="811"/>
      <c r="J104" s="811"/>
      <c r="K104" s="811"/>
      <c r="L104" s="811"/>
      <c r="M104" s="811"/>
      <c r="N104" s="811"/>
      <c r="O104" s="811"/>
      <c r="P104" s="811"/>
      <c r="Q104" s="811"/>
      <c r="R104" s="811"/>
      <c r="S104" s="811"/>
      <c r="T104" s="811"/>
      <c r="U104" s="811"/>
      <c r="V104" s="811"/>
      <c r="W104" s="811"/>
      <c r="X104" s="811"/>
      <c r="Y104" s="811"/>
      <c r="Z104" s="811"/>
    </row>
    <row r="105" ht="11.25" customHeight="1">
      <c r="A105" s="100" t="s">
        <v>2977</v>
      </c>
      <c r="B105" s="81" t="s">
        <v>89</v>
      </c>
      <c r="C105" s="100" t="s">
        <v>7042</v>
      </c>
      <c r="D105" s="164">
        <v>10.0</v>
      </c>
      <c r="E105" s="365">
        <v>10.0</v>
      </c>
      <c r="F105" s="100" t="s">
        <v>2977</v>
      </c>
      <c r="G105" s="811"/>
      <c r="H105" s="811"/>
      <c r="I105" s="811"/>
      <c r="J105" s="811"/>
      <c r="K105" s="811"/>
      <c r="L105" s="811"/>
      <c r="M105" s="811"/>
      <c r="N105" s="811"/>
      <c r="O105" s="811"/>
      <c r="P105" s="811"/>
      <c r="Q105" s="811"/>
      <c r="R105" s="811"/>
      <c r="S105" s="811"/>
      <c r="T105" s="811"/>
      <c r="U105" s="811"/>
      <c r="V105" s="811"/>
      <c r="W105" s="811"/>
      <c r="X105" s="811"/>
      <c r="Y105" s="811"/>
      <c r="Z105" s="811"/>
    </row>
    <row r="106" ht="11.25" customHeight="1">
      <c r="A106" s="100" t="s">
        <v>2977</v>
      </c>
      <c r="B106" s="81" t="s">
        <v>89</v>
      </c>
      <c r="C106" s="100" t="s">
        <v>7043</v>
      </c>
      <c r="D106" s="164">
        <v>10.0</v>
      </c>
      <c r="E106" s="365">
        <v>10.0</v>
      </c>
      <c r="F106" s="100" t="s">
        <v>2977</v>
      </c>
      <c r="G106" s="811"/>
      <c r="H106" s="811"/>
      <c r="I106" s="811"/>
      <c r="J106" s="811"/>
      <c r="K106" s="811"/>
      <c r="L106" s="811"/>
      <c r="M106" s="811"/>
      <c r="N106" s="811"/>
      <c r="O106" s="811"/>
      <c r="P106" s="811"/>
      <c r="Q106" s="811"/>
      <c r="R106" s="811"/>
      <c r="S106" s="811"/>
      <c r="T106" s="811"/>
      <c r="U106" s="811"/>
      <c r="V106" s="811"/>
      <c r="W106" s="811"/>
      <c r="X106" s="811"/>
      <c r="Y106" s="811"/>
      <c r="Z106" s="811"/>
    </row>
    <row r="107" ht="11.25" customHeight="1">
      <c r="A107" s="100" t="s">
        <v>2977</v>
      </c>
      <c r="B107" s="81" t="s">
        <v>89</v>
      </c>
      <c r="C107" s="100" t="s">
        <v>7044</v>
      </c>
      <c r="D107" s="164">
        <v>10.0</v>
      </c>
      <c r="E107" s="365">
        <v>10.0</v>
      </c>
      <c r="F107" s="100" t="s">
        <v>2977</v>
      </c>
      <c r="G107" s="811"/>
      <c r="H107" s="811"/>
      <c r="I107" s="811"/>
      <c r="J107" s="811"/>
      <c r="K107" s="811"/>
      <c r="L107" s="811"/>
      <c r="M107" s="811"/>
      <c r="N107" s="811"/>
      <c r="O107" s="811"/>
      <c r="P107" s="811"/>
      <c r="Q107" s="811"/>
      <c r="R107" s="811"/>
      <c r="S107" s="811"/>
      <c r="T107" s="811"/>
      <c r="U107" s="811"/>
      <c r="V107" s="811"/>
      <c r="W107" s="811"/>
      <c r="X107" s="811"/>
      <c r="Y107" s="811"/>
      <c r="Z107" s="811"/>
    </row>
    <row r="108" ht="11.25" customHeight="1">
      <c r="A108" s="100" t="s">
        <v>2977</v>
      </c>
      <c r="B108" s="81" t="s">
        <v>89</v>
      </c>
      <c r="C108" s="100" t="s">
        <v>7045</v>
      </c>
      <c r="D108" s="164">
        <v>10.0</v>
      </c>
      <c r="E108" s="365">
        <v>10.0</v>
      </c>
      <c r="F108" s="100" t="s">
        <v>2977</v>
      </c>
      <c r="G108" s="811"/>
      <c r="H108" s="811"/>
      <c r="I108" s="811"/>
      <c r="J108" s="811"/>
      <c r="K108" s="811"/>
      <c r="L108" s="811"/>
      <c r="M108" s="811"/>
      <c r="N108" s="811"/>
      <c r="O108" s="811"/>
      <c r="P108" s="811"/>
      <c r="Q108" s="811"/>
      <c r="R108" s="811"/>
      <c r="S108" s="811"/>
      <c r="T108" s="811"/>
      <c r="U108" s="811"/>
      <c r="V108" s="811"/>
      <c r="W108" s="811"/>
      <c r="X108" s="811"/>
      <c r="Y108" s="811"/>
      <c r="Z108" s="811"/>
    </row>
    <row r="109" ht="11.25" customHeight="1">
      <c r="A109" s="100" t="s">
        <v>2977</v>
      </c>
      <c r="B109" s="81" t="s">
        <v>89</v>
      </c>
      <c r="C109" s="100" t="s">
        <v>7046</v>
      </c>
      <c r="D109" s="164">
        <v>10.0</v>
      </c>
      <c r="E109" s="365">
        <v>10.0</v>
      </c>
      <c r="F109" s="100" t="s">
        <v>2977</v>
      </c>
      <c r="G109" s="811"/>
      <c r="H109" s="811"/>
      <c r="I109" s="811"/>
      <c r="J109" s="811"/>
      <c r="K109" s="811"/>
      <c r="L109" s="811"/>
      <c r="M109" s="811"/>
      <c r="N109" s="811"/>
      <c r="O109" s="811"/>
      <c r="P109" s="811"/>
      <c r="Q109" s="811"/>
      <c r="R109" s="811"/>
      <c r="S109" s="811"/>
      <c r="T109" s="811"/>
      <c r="U109" s="811"/>
      <c r="V109" s="811"/>
      <c r="W109" s="811"/>
      <c r="X109" s="811"/>
      <c r="Y109" s="811"/>
      <c r="Z109" s="811"/>
    </row>
    <row r="110" ht="11.25" customHeight="1">
      <c r="A110" s="100" t="s">
        <v>113</v>
      </c>
      <c r="B110" s="81" t="s">
        <v>89</v>
      </c>
      <c r="C110" s="100" t="s">
        <v>7015</v>
      </c>
      <c r="D110" s="221">
        <v>10.0</v>
      </c>
      <c r="E110" s="164">
        <v>10.0</v>
      </c>
      <c r="F110" s="100" t="s">
        <v>113</v>
      </c>
      <c r="G110" s="811"/>
      <c r="H110" s="811"/>
      <c r="I110" s="811"/>
      <c r="J110" s="811"/>
      <c r="K110" s="811"/>
      <c r="L110" s="811"/>
      <c r="M110" s="811"/>
      <c r="N110" s="811"/>
      <c r="O110" s="811"/>
      <c r="P110" s="811"/>
      <c r="Q110" s="811"/>
      <c r="R110" s="811"/>
      <c r="S110" s="811"/>
      <c r="T110" s="811"/>
      <c r="U110" s="811"/>
      <c r="V110" s="811"/>
      <c r="W110" s="811"/>
      <c r="X110" s="811"/>
      <c r="Y110" s="811"/>
      <c r="Z110" s="811"/>
    </row>
    <row r="111" ht="11.25" customHeight="1">
      <c r="A111" s="100" t="s">
        <v>113</v>
      </c>
      <c r="B111" s="81" t="s">
        <v>89</v>
      </c>
      <c r="C111" s="100" t="s">
        <v>7016</v>
      </c>
      <c r="D111" s="221">
        <v>10.0</v>
      </c>
      <c r="E111" s="164">
        <v>10.0</v>
      </c>
      <c r="F111" s="100" t="s">
        <v>113</v>
      </c>
      <c r="G111" s="811"/>
      <c r="H111" s="811"/>
      <c r="I111" s="811"/>
      <c r="J111" s="811"/>
      <c r="K111" s="811"/>
      <c r="L111" s="811"/>
      <c r="M111" s="811"/>
      <c r="N111" s="811"/>
      <c r="O111" s="811"/>
      <c r="P111" s="811"/>
      <c r="Q111" s="811"/>
      <c r="R111" s="811"/>
      <c r="S111" s="811"/>
      <c r="T111" s="811"/>
      <c r="U111" s="811"/>
      <c r="V111" s="811"/>
      <c r="W111" s="811"/>
      <c r="X111" s="811"/>
      <c r="Y111" s="811"/>
      <c r="Z111" s="811"/>
    </row>
    <row r="112" ht="11.25" customHeight="1">
      <c r="A112" s="100" t="s">
        <v>113</v>
      </c>
      <c r="B112" s="81" t="s">
        <v>89</v>
      </c>
      <c r="C112" s="100" t="s">
        <v>7017</v>
      </c>
      <c r="D112" s="221">
        <v>10.0</v>
      </c>
      <c r="E112" s="164">
        <v>10.0</v>
      </c>
      <c r="F112" s="100" t="s">
        <v>113</v>
      </c>
      <c r="G112" s="811"/>
      <c r="H112" s="811"/>
      <c r="I112" s="811"/>
      <c r="J112" s="811"/>
      <c r="K112" s="811"/>
      <c r="L112" s="811"/>
      <c r="M112" s="811"/>
      <c r="N112" s="811"/>
      <c r="O112" s="811"/>
      <c r="P112" s="811"/>
      <c r="Q112" s="811"/>
      <c r="R112" s="811"/>
      <c r="S112" s="811"/>
      <c r="T112" s="811"/>
      <c r="U112" s="811"/>
      <c r="V112" s="811"/>
      <c r="W112" s="811"/>
      <c r="X112" s="811"/>
      <c r="Y112" s="811"/>
      <c r="Z112" s="811"/>
    </row>
    <row r="113" ht="11.25" customHeight="1">
      <c r="A113" s="100" t="s">
        <v>113</v>
      </c>
      <c r="B113" s="81" t="s">
        <v>89</v>
      </c>
      <c r="C113" s="100" t="s">
        <v>7018</v>
      </c>
      <c r="D113" s="221">
        <v>10.0</v>
      </c>
      <c r="E113" s="164">
        <v>10.0</v>
      </c>
      <c r="F113" s="100" t="s">
        <v>113</v>
      </c>
      <c r="G113" s="811"/>
      <c r="H113" s="811"/>
      <c r="I113" s="811"/>
      <c r="J113" s="811"/>
      <c r="K113" s="811"/>
      <c r="L113" s="811"/>
      <c r="M113" s="811"/>
      <c r="N113" s="811"/>
      <c r="O113" s="811"/>
      <c r="P113" s="811"/>
      <c r="Q113" s="811"/>
      <c r="R113" s="811"/>
      <c r="S113" s="811"/>
      <c r="T113" s="811"/>
      <c r="U113" s="811"/>
      <c r="V113" s="811"/>
      <c r="W113" s="811"/>
      <c r="X113" s="811"/>
      <c r="Y113" s="811"/>
      <c r="Z113" s="811"/>
    </row>
    <row r="114" ht="11.25" customHeight="1">
      <c r="A114" s="100" t="s">
        <v>113</v>
      </c>
      <c r="B114" s="81" t="s">
        <v>89</v>
      </c>
      <c r="C114" s="100" t="s">
        <v>7019</v>
      </c>
      <c r="D114" s="221">
        <v>10.0</v>
      </c>
      <c r="E114" s="164">
        <v>10.0</v>
      </c>
      <c r="F114" s="100" t="s">
        <v>113</v>
      </c>
      <c r="G114" s="811"/>
      <c r="H114" s="811"/>
      <c r="I114" s="811"/>
      <c r="J114" s="811"/>
      <c r="K114" s="811"/>
      <c r="L114" s="811"/>
      <c r="M114" s="811"/>
      <c r="N114" s="811"/>
      <c r="O114" s="811"/>
      <c r="P114" s="811"/>
      <c r="Q114" s="811"/>
      <c r="R114" s="811"/>
      <c r="S114" s="811"/>
      <c r="T114" s="811"/>
      <c r="U114" s="811"/>
      <c r="V114" s="811"/>
      <c r="W114" s="811"/>
      <c r="X114" s="811"/>
      <c r="Y114" s="811"/>
      <c r="Z114" s="811"/>
    </row>
    <row r="115" ht="11.25" customHeight="1">
      <c r="A115" s="100" t="s">
        <v>113</v>
      </c>
      <c r="B115" s="81" t="s">
        <v>89</v>
      </c>
      <c r="C115" s="100" t="s">
        <v>7047</v>
      </c>
      <c r="D115" s="221">
        <v>50.0</v>
      </c>
      <c r="E115" s="164">
        <v>50.0</v>
      </c>
      <c r="F115" s="100" t="s">
        <v>113</v>
      </c>
      <c r="G115" s="811"/>
      <c r="H115" s="811"/>
      <c r="I115" s="811"/>
      <c r="J115" s="811"/>
      <c r="K115" s="811"/>
      <c r="L115" s="811"/>
      <c r="M115" s="811"/>
      <c r="N115" s="811"/>
      <c r="O115" s="811"/>
      <c r="P115" s="811"/>
      <c r="Q115" s="811"/>
      <c r="R115" s="811"/>
      <c r="S115" s="811"/>
      <c r="T115" s="811"/>
      <c r="U115" s="811"/>
      <c r="V115" s="811"/>
      <c r="W115" s="811"/>
      <c r="X115" s="811"/>
      <c r="Y115" s="811"/>
      <c r="Z115" s="811"/>
    </row>
    <row r="116" ht="11.25" customHeight="1">
      <c r="A116" s="100" t="s">
        <v>113</v>
      </c>
      <c r="B116" s="81" t="s">
        <v>89</v>
      </c>
      <c r="C116" s="100" t="s">
        <v>7021</v>
      </c>
      <c r="D116" s="221">
        <v>10.0</v>
      </c>
      <c r="E116" s="164">
        <v>10.0</v>
      </c>
      <c r="F116" s="100" t="s">
        <v>113</v>
      </c>
      <c r="G116" s="811"/>
      <c r="H116" s="811"/>
      <c r="I116" s="811"/>
      <c r="J116" s="811"/>
      <c r="K116" s="811"/>
      <c r="L116" s="811"/>
      <c r="M116" s="811"/>
      <c r="N116" s="811"/>
      <c r="O116" s="811"/>
      <c r="P116" s="811"/>
      <c r="Q116" s="811"/>
      <c r="R116" s="811"/>
      <c r="S116" s="811"/>
      <c r="T116" s="811"/>
      <c r="U116" s="811"/>
      <c r="V116" s="811"/>
      <c r="W116" s="811"/>
      <c r="X116" s="811"/>
      <c r="Y116" s="811"/>
      <c r="Z116" s="811"/>
    </row>
    <row r="117" ht="11.25" customHeight="1">
      <c r="A117" s="100" t="s">
        <v>113</v>
      </c>
      <c r="B117" s="81" t="s">
        <v>89</v>
      </c>
      <c r="C117" s="100" t="s">
        <v>7048</v>
      </c>
      <c r="D117" s="221">
        <v>50.0</v>
      </c>
      <c r="E117" s="164">
        <v>50.0</v>
      </c>
      <c r="F117" s="100" t="s">
        <v>113</v>
      </c>
      <c r="G117" s="811"/>
      <c r="H117" s="811"/>
      <c r="I117" s="811"/>
      <c r="J117" s="811"/>
      <c r="K117" s="811"/>
      <c r="L117" s="811"/>
      <c r="M117" s="811"/>
      <c r="N117" s="811"/>
      <c r="O117" s="811"/>
      <c r="P117" s="811"/>
      <c r="Q117" s="811"/>
      <c r="R117" s="811"/>
      <c r="S117" s="811"/>
      <c r="T117" s="811"/>
      <c r="U117" s="811"/>
      <c r="V117" s="811"/>
      <c r="W117" s="811"/>
      <c r="X117" s="811"/>
      <c r="Y117" s="811"/>
      <c r="Z117" s="811"/>
    </row>
    <row r="118" ht="11.25" customHeight="1">
      <c r="A118" s="100" t="s">
        <v>113</v>
      </c>
      <c r="B118" s="81" t="s">
        <v>89</v>
      </c>
      <c r="C118" s="100" t="s">
        <v>7023</v>
      </c>
      <c r="D118" s="221">
        <v>10.0</v>
      </c>
      <c r="E118" s="164">
        <v>10.0</v>
      </c>
      <c r="F118" s="100" t="s">
        <v>113</v>
      </c>
      <c r="G118" s="811"/>
      <c r="H118" s="811"/>
      <c r="I118" s="811"/>
      <c r="J118" s="811"/>
      <c r="K118" s="811"/>
      <c r="L118" s="811"/>
      <c r="M118" s="811"/>
      <c r="N118" s="811"/>
      <c r="O118" s="811"/>
      <c r="P118" s="811"/>
      <c r="Q118" s="811"/>
      <c r="R118" s="811"/>
      <c r="S118" s="811"/>
      <c r="T118" s="811"/>
      <c r="U118" s="811"/>
      <c r="V118" s="811"/>
      <c r="W118" s="811"/>
      <c r="X118" s="811"/>
      <c r="Y118" s="811"/>
      <c r="Z118" s="811"/>
    </row>
    <row r="119" ht="11.25" customHeight="1">
      <c r="A119" s="100" t="s">
        <v>113</v>
      </c>
      <c r="B119" s="81" t="s">
        <v>89</v>
      </c>
      <c r="C119" s="100" t="s">
        <v>7024</v>
      </c>
      <c r="D119" s="221">
        <v>10.0</v>
      </c>
      <c r="E119" s="164">
        <v>10.0</v>
      </c>
      <c r="F119" s="100" t="s">
        <v>113</v>
      </c>
      <c r="G119" s="811"/>
      <c r="H119" s="811"/>
      <c r="I119" s="811"/>
      <c r="J119" s="811"/>
      <c r="K119" s="811"/>
      <c r="L119" s="811"/>
      <c r="M119" s="811"/>
      <c r="N119" s="811"/>
      <c r="O119" s="811"/>
      <c r="P119" s="811"/>
      <c r="Q119" s="811"/>
      <c r="R119" s="811"/>
      <c r="S119" s="811"/>
      <c r="T119" s="811"/>
      <c r="U119" s="811"/>
      <c r="V119" s="811"/>
      <c r="W119" s="811"/>
      <c r="X119" s="811"/>
      <c r="Y119" s="811"/>
      <c r="Z119" s="811"/>
    </row>
    <row r="120" ht="11.25" customHeight="1">
      <c r="A120" s="100" t="s">
        <v>113</v>
      </c>
      <c r="B120" s="81" t="s">
        <v>89</v>
      </c>
      <c r="C120" s="100" t="s">
        <v>7025</v>
      </c>
      <c r="D120" s="221">
        <v>10.0</v>
      </c>
      <c r="E120" s="164">
        <v>10.0</v>
      </c>
      <c r="F120" s="100" t="s">
        <v>113</v>
      </c>
      <c r="G120" s="811"/>
      <c r="H120" s="811"/>
      <c r="I120" s="811"/>
      <c r="J120" s="811"/>
      <c r="K120" s="811"/>
      <c r="L120" s="811"/>
      <c r="M120" s="811"/>
      <c r="N120" s="811"/>
      <c r="O120" s="811"/>
      <c r="P120" s="811"/>
      <c r="Q120" s="811"/>
      <c r="R120" s="811"/>
      <c r="S120" s="811"/>
      <c r="T120" s="811"/>
      <c r="U120" s="811"/>
      <c r="V120" s="811"/>
      <c r="W120" s="811"/>
      <c r="X120" s="811"/>
      <c r="Y120" s="811"/>
      <c r="Z120" s="811"/>
    </row>
    <row r="121" ht="11.25" customHeight="1">
      <c r="A121" s="100" t="s">
        <v>113</v>
      </c>
      <c r="B121" s="81" t="s">
        <v>89</v>
      </c>
      <c r="C121" s="100" t="s">
        <v>7049</v>
      </c>
      <c r="D121" s="221">
        <v>50.0</v>
      </c>
      <c r="E121" s="164">
        <v>50.0</v>
      </c>
      <c r="F121" s="100" t="s">
        <v>113</v>
      </c>
      <c r="G121" s="811"/>
      <c r="H121" s="811"/>
      <c r="I121" s="811"/>
      <c r="J121" s="811"/>
      <c r="K121" s="811"/>
      <c r="L121" s="811"/>
      <c r="M121" s="811"/>
      <c r="N121" s="811"/>
      <c r="O121" s="811"/>
      <c r="P121" s="811"/>
      <c r="Q121" s="811"/>
      <c r="R121" s="811"/>
      <c r="S121" s="811"/>
      <c r="T121" s="811"/>
      <c r="U121" s="811"/>
      <c r="V121" s="811"/>
      <c r="W121" s="811"/>
      <c r="X121" s="811"/>
      <c r="Y121" s="811"/>
      <c r="Z121" s="811"/>
    </row>
    <row r="122" ht="11.25" customHeight="1">
      <c r="A122" s="100" t="s">
        <v>113</v>
      </c>
      <c r="B122" s="81" t="s">
        <v>89</v>
      </c>
      <c r="C122" s="100" t="s">
        <v>7027</v>
      </c>
      <c r="D122" s="221">
        <v>10.0</v>
      </c>
      <c r="E122" s="164">
        <v>10.0</v>
      </c>
      <c r="F122" s="100" t="s">
        <v>113</v>
      </c>
      <c r="G122" s="811"/>
      <c r="H122" s="811"/>
      <c r="I122" s="811"/>
      <c r="J122" s="811"/>
      <c r="K122" s="811"/>
      <c r="L122" s="811"/>
      <c r="M122" s="811"/>
      <c r="N122" s="811"/>
      <c r="O122" s="811"/>
      <c r="P122" s="811"/>
      <c r="Q122" s="811"/>
      <c r="R122" s="811"/>
      <c r="S122" s="811"/>
      <c r="T122" s="811"/>
      <c r="U122" s="811"/>
      <c r="V122" s="811"/>
      <c r="W122" s="811"/>
      <c r="X122" s="811"/>
      <c r="Y122" s="811"/>
      <c r="Z122" s="811"/>
    </row>
    <row r="123" ht="11.25" customHeight="1">
      <c r="A123" s="100" t="s">
        <v>113</v>
      </c>
      <c r="B123" s="81" t="s">
        <v>89</v>
      </c>
      <c r="C123" s="100" t="s">
        <v>7028</v>
      </c>
      <c r="D123" s="221">
        <v>10.0</v>
      </c>
      <c r="E123" s="164">
        <v>10.0</v>
      </c>
      <c r="F123" s="100" t="s">
        <v>113</v>
      </c>
      <c r="G123" s="811"/>
      <c r="H123" s="811"/>
      <c r="I123" s="811"/>
      <c r="J123" s="811"/>
      <c r="K123" s="811"/>
      <c r="L123" s="811"/>
      <c r="M123" s="811"/>
      <c r="N123" s="811"/>
      <c r="O123" s="811"/>
      <c r="P123" s="811"/>
      <c r="Q123" s="811"/>
      <c r="R123" s="811"/>
      <c r="S123" s="811"/>
      <c r="T123" s="811"/>
      <c r="U123" s="811"/>
      <c r="V123" s="811"/>
      <c r="W123" s="811"/>
      <c r="X123" s="811"/>
      <c r="Y123" s="811"/>
      <c r="Z123" s="811"/>
    </row>
    <row r="124" ht="11.25" customHeight="1">
      <c r="A124" s="100" t="s">
        <v>113</v>
      </c>
      <c r="B124" s="81" t="s">
        <v>89</v>
      </c>
      <c r="C124" s="100" t="s">
        <v>7029</v>
      </c>
      <c r="D124" s="164">
        <v>10.0</v>
      </c>
      <c r="E124" s="164">
        <v>10.0</v>
      </c>
      <c r="F124" s="100" t="s">
        <v>113</v>
      </c>
      <c r="G124" s="811"/>
      <c r="H124" s="811"/>
      <c r="I124" s="811"/>
      <c r="J124" s="811"/>
      <c r="K124" s="811"/>
      <c r="L124" s="811"/>
      <c r="M124" s="811"/>
      <c r="N124" s="811"/>
      <c r="O124" s="811"/>
      <c r="P124" s="811"/>
      <c r="Q124" s="811"/>
      <c r="R124" s="811"/>
      <c r="S124" s="811"/>
      <c r="T124" s="811"/>
      <c r="U124" s="811"/>
      <c r="V124" s="811"/>
      <c r="W124" s="811"/>
      <c r="X124" s="811"/>
      <c r="Y124" s="811"/>
      <c r="Z124" s="811"/>
    </row>
    <row r="125" ht="11.25" customHeight="1">
      <c r="A125" s="100" t="s">
        <v>113</v>
      </c>
      <c r="B125" s="81" t="s">
        <v>89</v>
      </c>
      <c r="C125" s="100" t="s">
        <v>7050</v>
      </c>
      <c r="D125" s="221">
        <v>50.0</v>
      </c>
      <c r="E125" s="164">
        <v>50.0</v>
      </c>
      <c r="F125" s="100" t="s">
        <v>113</v>
      </c>
      <c r="G125" s="811"/>
      <c r="H125" s="811"/>
      <c r="I125" s="811"/>
      <c r="J125" s="811"/>
      <c r="K125" s="811"/>
      <c r="L125" s="811"/>
      <c r="M125" s="811"/>
      <c r="N125" s="811"/>
      <c r="O125" s="811"/>
      <c r="P125" s="811"/>
      <c r="Q125" s="811"/>
      <c r="R125" s="811"/>
      <c r="S125" s="811"/>
      <c r="T125" s="811"/>
      <c r="U125" s="811"/>
      <c r="V125" s="811"/>
      <c r="W125" s="811"/>
      <c r="X125" s="811"/>
      <c r="Y125" s="811"/>
      <c r="Z125" s="811"/>
    </row>
    <row r="126" ht="11.25" customHeight="1">
      <c r="A126" s="100" t="s">
        <v>113</v>
      </c>
      <c r="B126" s="81" t="s">
        <v>89</v>
      </c>
      <c r="C126" s="100" t="s">
        <v>7051</v>
      </c>
      <c r="D126" s="221">
        <v>10.0</v>
      </c>
      <c r="E126" s="164">
        <v>10.0</v>
      </c>
      <c r="F126" s="100" t="s">
        <v>113</v>
      </c>
      <c r="G126" s="811"/>
      <c r="H126" s="811"/>
      <c r="I126" s="811"/>
      <c r="J126" s="811"/>
      <c r="K126" s="811"/>
      <c r="L126" s="811"/>
      <c r="M126" s="811"/>
      <c r="N126" s="811"/>
      <c r="O126" s="811"/>
      <c r="P126" s="811"/>
      <c r="Q126" s="811"/>
      <c r="R126" s="811"/>
      <c r="S126" s="811"/>
      <c r="T126" s="811"/>
      <c r="U126" s="811"/>
      <c r="V126" s="811"/>
      <c r="W126" s="811"/>
      <c r="X126" s="811"/>
      <c r="Y126" s="811"/>
      <c r="Z126" s="811"/>
    </row>
    <row r="127" ht="11.25" customHeight="1">
      <c r="A127" s="100" t="s">
        <v>113</v>
      </c>
      <c r="B127" s="81" t="s">
        <v>89</v>
      </c>
      <c r="C127" s="100" t="s">
        <v>7052</v>
      </c>
      <c r="D127" s="221">
        <v>10.0</v>
      </c>
      <c r="E127" s="164">
        <v>10.0</v>
      </c>
      <c r="F127" s="100" t="s">
        <v>113</v>
      </c>
      <c r="G127" s="811"/>
      <c r="H127" s="811"/>
      <c r="I127" s="811"/>
      <c r="J127" s="811"/>
      <c r="K127" s="811"/>
      <c r="L127" s="811"/>
      <c r="M127" s="811"/>
      <c r="N127" s="811"/>
      <c r="O127" s="811"/>
      <c r="P127" s="811"/>
      <c r="Q127" s="811"/>
      <c r="R127" s="811"/>
      <c r="S127" s="811"/>
      <c r="T127" s="811"/>
      <c r="U127" s="811"/>
      <c r="V127" s="811"/>
      <c r="W127" s="811"/>
      <c r="X127" s="811"/>
      <c r="Y127" s="811"/>
      <c r="Z127" s="811"/>
    </row>
    <row r="128" ht="11.25" customHeight="1">
      <c r="A128" s="100" t="s">
        <v>113</v>
      </c>
      <c r="B128" s="81" t="s">
        <v>89</v>
      </c>
      <c r="C128" s="100" t="s">
        <v>7053</v>
      </c>
      <c r="D128" s="221">
        <v>10.0</v>
      </c>
      <c r="E128" s="164">
        <v>10.0</v>
      </c>
      <c r="F128" s="100" t="s">
        <v>113</v>
      </c>
      <c r="G128" s="811"/>
      <c r="H128" s="811"/>
      <c r="I128" s="811"/>
      <c r="J128" s="811"/>
      <c r="K128" s="811"/>
      <c r="L128" s="811"/>
      <c r="M128" s="811"/>
      <c r="N128" s="811"/>
      <c r="O128" s="811"/>
      <c r="P128" s="811"/>
      <c r="Q128" s="811"/>
      <c r="R128" s="811"/>
      <c r="S128" s="811"/>
      <c r="T128" s="811"/>
      <c r="U128" s="811"/>
      <c r="V128" s="811"/>
      <c r="W128" s="811"/>
      <c r="X128" s="811"/>
      <c r="Y128" s="811"/>
      <c r="Z128" s="811"/>
    </row>
    <row r="129" ht="11.25" customHeight="1">
      <c r="A129" s="100" t="s">
        <v>113</v>
      </c>
      <c r="B129" s="81" t="s">
        <v>89</v>
      </c>
      <c r="C129" s="100" t="s">
        <v>7054</v>
      </c>
      <c r="D129" s="221">
        <v>10.0</v>
      </c>
      <c r="E129" s="164">
        <v>10.0</v>
      </c>
      <c r="F129" s="100" t="s">
        <v>113</v>
      </c>
      <c r="G129" s="811"/>
      <c r="H129" s="811"/>
      <c r="I129" s="811"/>
      <c r="J129" s="811"/>
      <c r="K129" s="811"/>
      <c r="L129" s="811"/>
      <c r="M129" s="811"/>
      <c r="N129" s="811"/>
      <c r="O129" s="811"/>
      <c r="P129" s="811"/>
      <c r="Q129" s="811"/>
      <c r="R129" s="811"/>
      <c r="S129" s="811"/>
      <c r="T129" s="811"/>
      <c r="U129" s="811"/>
      <c r="V129" s="811"/>
      <c r="W129" s="811"/>
      <c r="X129" s="811"/>
      <c r="Y129" s="811"/>
      <c r="Z129" s="811"/>
    </row>
    <row r="130" ht="11.25" customHeight="1">
      <c r="A130" s="100" t="s">
        <v>113</v>
      </c>
      <c r="B130" s="81" t="s">
        <v>89</v>
      </c>
      <c r="C130" s="100" t="s">
        <v>7055</v>
      </c>
      <c r="D130" s="221">
        <v>10.0</v>
      </c>
      <c r="E130" s="164">
        <v>10.0</v>
      </c>
      <c r="F130" s="100" t="s">
        <v>113</v>
      </c>
      <c r="G130" s="811"/>
      <c r="H130" s="811"/>
      <c r="I130" s="811"/>
      <c r="J130" s="811"/>
      <c r="K130" s="811"/>
      <c r="L130" s="811"/>
      <c r="M130" s="811"/>
      <c r="N130" s="811"/>
      <c r="O130" s="811"/>
      <c r="P130" s="811"/>
      <c r="Q130" s="811"/>
      <c r="R130" s="811"/>
      <c r="S130" s="811"/>
      <c r="T130" s="811"/>
      <c r="U130" s="811"/>
      <c r="V130" s="811"/>
      <c r="W130" s="811"/>
      <c r="X130" s="811"/>
      <c r="Y130" s="811"/>
      <c r="Z130" s="811"/>
    </row>
    <row r="131" ht="11.25" customHeight="1">
      <c r="A131" s="100" t="s">
        <v>113</v>
      </c>
      <c r="B131" s="81" t="s">
        <v>89</v>
      </c>
      <c r="C131" s="100" t="s">
        <v>7056</v>
      </c>
      <c r="D131" s="221">
        <v>10.0</v>
      </c>
      <c r="E131" s="164">
        <v>10.0</v>
      </c>
      <c r="F131" s="100" t="s">
        <v>113</v>
      </c>
      <c r="G131" s="811"/>
      <c r="H131" s="811"/>
      <c r="I131" s="811"/>
      <c r="J131" s="811"/>
      <c r="K131" s="811"/>
      <c r="L131" s="811"/>
      <c r="M131" s="811"/>
      <c r="N131" s="811"/>
      <c r="O131" s="811"/>
      <c r="P131" s="811"/>
      <c r="Q131" s="811"/>
      <c r="R131" s="811"/>
      <c r="S131" s="811"/>
      <c r="T131" s="811"/>
      <c r="U131" s="811"/>
      <c r="V131" s="811"/>
      <c r="W131" s="811"/>
      <c r="X131" s="811"/>
      <c r="Y131" s="811"/>
      <c r="Z131" s="811"/>
    </row>
    <row r="132" ht="11.25" customHeight="1">
      <c r="A132" s="100" t="s">
        <v>113</v>
      </c>
      <c r="B132" s="81" t="s">
        <v>89</v>
      </c>
      <c r="C132" s="100" t="s">
        <v>7057</v>
      </c>
      <c r="D132" s="221">
        <v>50.0</v>
      </c>
      <c r="E132" s="164">
        <v>50.0</v>
      </c>
      <c r="F132" s="100" t="s">
        <v>113</v>
      </c>
      <c r="G132" s="811"/>
      <c r="H132" s="811"/>
      <c r="I132" s="811"/>
      <c r="J132" s="811"/>
      <c r="K132" s="811"/>
      <c r="L132" s="811"/>
      <c r="M132" s="811"/>
      <c r="N132" s="811"/>
      <c r="O132" s="811"/>
      <c r="P132" s="811"/>
      <c r="Q132" s="811"/>
      <c r="R132" s="811"/>
      <c r="S132" s="811"/>
      <c r="T132" s="811"/>
      <c r="U132" s="811"/>
      <c r="V132" s="811"/>
      <c r="W132" s="811"/>
      <c r="X132" s="811"/>
      <c r="Y132" s="811"/>
      <c r="Z132" s="811"/>
    </row>
    <row r="133" ht="11.25" customHeight="1">
      <c r="A133" s="100" t="s">
        <v>113</v>
      </c>
      <c r="B133" s="81" t="s">
        <v>89</v>
      </c>
      <c r="C133" s="100" t="s">
        <v>7058</v>
      </c>
      <c r="D133" s="164">
        <v>10.0</v>
      </c>
      <c r="E133" s="164">
        <v>10.0</v>
      </c>
      <c r="F133" s="100" t="s">
        <v>113</v>
      </c>
      <c r="G133" s="811"/>
      <c r="H133" s="811"/>
      <c r="I133" s="811"/>
      <c r="J133" s="811"/>
      <c r="K133" s="811"/>
      <c r="L133" s="811"/>
      <c r="M133" s="811"/>
      <c r="N133" s="811"/>
      <c r="O133" s="811"/>
      <c r="P133" s="811"/>
      <c r="Q133" s="811"/>
      <c r="R133" s="811"/>
      <c r="S133" s="811"/>
      <c r="T133" s="811"/>
      <c r="U133" s="811"/>
      <c r="V133" s="811"/>
      <c r="W133" s="811"/>
      <c r="X133" s="811"/>
      <c r="Y133" s="811"/>
      <c r="Z133" s="811"/>
    </row>
    <row r="134" ht="11.25" customHeight="1">
      <c r="A134" s="100" t="s">
        <v>113</v>
      </c>
      <c r="B134" s="81" t="s">
        <v>89</v>
      </c>
      <c r="C134" s="100" t="s">
        <v>7059</v>
      </c>
      <c r="D134" s="221">
        <v>50.0</v>
      </c>
      <c r="E134" s="164">
        <v>50.0</v>
      </c>
      <c r="F134" s="100" t="s">
        <v>113</v>
      </c>
      <c r="G134" s="811"/>
      <c r="H134" s="811"/>
      <c r="I134" s="811"/>
      <c r="J134" s="811"/>
      <c r="K134" s="811"/>
      <c r="L134" s="811"/>
      <c r="M134" s="811"/>
      <c r="N134" s="811"/>
      <c r="O134" s="811"/>
      <c r="P134" s="811"/>
      <c r="Q134" s="811"/>
      <c r="R134" s="811"/>
      <c r="S134" s="811"/>
      <c r="T134" s="811"/>
      <c r="U134" s="811"/>
      <c r="V134" s="811"/>
      <c r="W134" s="811"/>
      <c r="X134" s="811"/>
      <c r="Y134" s="811"/>
      <c r="Z134" s="811"/>
    </row>
    <row r="135" ht="11.25" customHeight="1">
      <c r="A135" s="100" t="s">
        <v>113</v>
      </c>
      <c r="B135" s="81" t="s">
        <v>89</v>
      </c>
      <c r="C135" s="100" t="s">
        <v>7040</v>
      </c>
      <c r="D135" s="221">
        <v>10.0</v>
      </c>
      <c r="E135" s="164">
        <v>10.0</v>
      </c>
      <c r="F135" s="100" t="s">
        <v>113</v>
      </c>
      <c r="G135" s="811"/>
      <c r="H135" s="811"/>
      <c r="I135" s="811"/>
      <c r="J135" s="811"/>
      <c r="K135" s="811"/>
      <c r="L135" s="811"/>
      <c r="M135" s="811"/>
      <c r="N135" s="811"/>
      <c r="O135" s="811"/>
      <c r="P135" s="811"/>
      <c r="Q135" s="811"/>
      <c r="R135" s="811"/>
      <c r="S135" s="811"/>
      <c r="T135" s="811"/>
      <c r="U135" s="811"/>
      <c r="V135" s="811"/>
      <c r="W135" s="811"/>
      <c r="X135" s="811"/>
      <c r="Y135" s="811"/>
      <c r="Z135" s="811"/>
    </row>
    <row r="136" ht="11.25" customHeight="1">
      <c r="A136" s="100" t="s">
        <v>113</v>
      </c>
      <c r="B136" s="81" t="s">
        <v>89</v>
      </c>
      <c r="C136" s="100" t="s">
        <v>7041</v>
      </c>
      <c r="D136" s="221">
        <v>10.0</v>
      </c>
      <c r="E136" s="164">
        <v>10.0</v>
      </c>
      <c r="F136" s="100" t="s">
        <v>113</v>
      </c>
      <c r="G136" s="811"/>
      <c r="H136" s="811"/>
      <c r="I136" s="811"/>
      <c r="J136" s="811"/>
      <c r="K136" s="811"/>
      <c r="L136" s="811"/>
      <c r="M136" s="811"/>
      <c r="N136" s="811"/>
      <c r="O136" s="811"/>
      <c r="P136" s="811"/>
      <c r="Q136" s="811"/>
      <c r="R136" s="811"/>
      <c r="S136" s="811"/>
      <c r="T136" s="811"/>
      <c r="U136" s="811"/>
      <c r="V136" s="811"/>
      <c r="W136" s="811"/>
      <c r="X136" s="811"/>
      <c r="Y136" s="811"/>
      <c r="Z136" s="811"/>
    </row>
    <row r="137" ht="11.25" customHeight="1">
      <c r="A137" s="100" t="s">
        <v>113</v>
      </c>
      <c r="B137" s="81" t="s">
        <v>89</v>
      </c>
      <c r="C137" s="100" t="s">
        <v>7042</v>
      </c>
      <c r="D137" s="221">
        <v>10.0</v>
      </c>
      <c r="E137" s="164">
        <v>10.0</v>
      </c>
      <c r="F137" s="100" t="s">
        <v>113</v>
      </c>
      <c r="G137" s="811"/>
      <c r="H137" s="811"/>
      <c r="I137" s="811"/>
      <c r="J137" s="811"/>
      <c r="K137" s="811"/>
      <c r="L137" s="811"/>
      <c r="M137" s="811"/>
      <c r="N137" s="811"/>
      <c r="O137" s="811"/>
      <c r="P137" s="811"/>
      <c r="Q137" s="811"/>
      <c r="R137" s="811"/>
      <c r="S137" s="811"/>
      <c r="T137" s="811"/>
      <c r="U137" s="811"/>
      <c r="V137" s="811"/>
      <c r="W137" s="811"/>
      <c r="X137" s="811"/>
      <c r="Y137" s="811"/>
      <c r="Z137" s="811"/>
    </row>
    <row r="138" ht="11.25" customHeight="1">
      <c r="A138" s="100" t="s">
        <v>113</v>
      </c>
      <c r="B138" s="81" t="s">
        <v>89</v>
      </c>
      <c r="C138" s="100" t="s">
        <v>7043</v>
      </c>
      <c r="D138" s="164">
        <v>10.0</v>
      </c>
      <c r="E138" s="164">
        <v>10.0</v>
      </c>
      <c r="F138" s="100" t="s">
        <v>113</v>
      </c>
      <c r="G138" s="811"/>
      <c r="H138" s="811"/>
      <c r="I138" s="811"/>
      <c r="J138" s="811"/>
      <c r="K138" s="811"/>
      <c r="L138" s="811"/>
      <c r="M138" s="811"/>
      <c r="N138" s="811"/>
      <c r="O138" s="811"/>
      <c r="P138" s="811"/>
      <c r="Q138" s="811"/>
      <c r="R138" s="811"/>
      <c r="S138" s="811"/>
      <c r="T138" s="811"/>
      <c r="U138" s="811"/>
      <c r="V138" s="811"/>
      <c r="W138" s="811"/>
      <c r="X138" s="811"/>
      <c r="Y138" s="811"/>
      <c r="Z138" s="811"/>
    </row>
    <row r="139" ht="11.25" customHeight="1">
      <c r="A139" s="100" t="s">
        <v>113</v>
      </c>
      <c r="B139" s="81" t="s">
        <v>89</v>
      </c>
      <c r="C139" s="100" t="s">
        <v>7060</v>
      </c>
      <c r="D139" s="221">
        <v>10.0</v>
      </c>
      <c r="E139" s="164">
        <v>10.0</v>
      </c>
      <c r="F139" s="100" t="s">
        <v>113</v>
      </c>
      <c r="G139" s="811"/>
      <c r="H139" s="811"/>
      <c r="I139" s="811"/>
      <c r="J139" s="811"/>
      <c r="K139" s="811"/>
      <c r="L139" s="811"/>
      <c r="M139" s="811"/>
      <c r="N139" s="811"/>
      <c r="O139" s="811"/>
      <c r="P139" s="811"/>
      <c r="Q139" s="811"/>
      <c r="R139" s="811"/>
      <c r="S139" s="811"/>
      <c r="T139" s="811"/>
      <c r="U139" s="811"/>
      <c r="V139" s="811"/>
      <c r="W139" s="811"/>
      <c r="X139" s="811"/>
      <c r="Y139" s="811"/>
      <c r="Z139" s="811"/>
    </row>
    <row r="140" ht="11.25" customHeight="1">
      <c r="A140" s="100" t="s">
        <v>113</v>
      </c>
      <c r="B140" s="81" t="s">
        <v>89</v>
      </c>
      <c r="C140" s="100" t="s">
        <v>7045</v>
      </c>
      <c r="D140" s="221">
        <v>10.0</v>
      </c>
      <c r="E140" s="164">
        <v>10.0</v>
      </c>
      <c r="F140" s="100" t="s">
        <v>113</v>
      </c>
      <c r="G140" s="811"/>
      <c r="H140" s="811"/>
      <c r="I140" s="811"/>
      <c r="J140" s="811"/>
      <c r="K140" s="811"/>
      <c r="L140" s="811"/>
      <c r="M140" s="811"/>
      <c r="N140" s="811"/>
      <c r="O140" s="811"/>
      <c r="P140" s="811"/>
      <c r="Q140" s="811"/>
      <c r="R140" s="811"/>
      <c r="S140" s="811"/>
      <c r="T140" s="811"/>
      <c r="U140" s="811"/>
      <c r="V140" s="811"/>
      <c r="W140" s="811"/>
      <c r="X140" s="811"/>
      <c r="Y140" s="811"/>
      <c r="Z140" s="811"/>
    </row>
    <row r="141" ht="11.25" customHeight="1">
      <c r="A141" s="100" t="s">
        <v>113</v>
      </c>
      <c r="B141" s="81" t="s">
        <v>89</v>
      </c>
      <c r="C141" s="100" t="s">
        <v>7046</v>
      </c>
      <c r="D141" s="221">
        <v>10.0</v>
      </c>
      <c r="E141" s="164">
        <v>10.0</v>
      </c>
      <c r="F141" s="100" t="s">
        <v>113</v>
      </c>
      <c r="G141" s="811"/>
      <c r="H141" s="811"/>
      <c r="I141" s="811"/>
      <c r="J141" s="811"/>
      <c r="K141" s="811"/>
      <c r="L141" s="811"/>
      <c r="M141" s="811"/>
      <c r="N141" s="811"/>
      <c r="O141" s="811"/>
      <c r="P141" s="811"/>
      <c r="Q141" s="811"/>
      <c r="R141" s="811"/>
      <c r="S141" s="811"/>
      <c r="T141" s="811"/>
      <c r="U141" s="811"/>
      <c r="V141" s="811"/>
      <c r="W141" s="811"/>
      <c r="X141" s="811"/>
      <c r="Y141" s="811"/>
      <c r="Z141" s="811"/>
    </row>
    <row r="142" ht="11.25" customHeight="1">
      <c r="A142" s="100" t="s">
        <v>114</v>
      </c>
      <c r="B142" s="81" t="s">
        <v>89</v>
      </c>
      <c r="C142" s="419" t="s">
        <v>7061</v>
      </c>
      <c r="D142" s="164">
        <v>60.0</v>
      </c>
      <c r="E142" s="365">
        <v>60.0</v>
      </c>
      <c r="F142" s="100" t="s">
        <v>114</v>
      </c>
      <c r="G142" s="811"/>
      <c r="H142" s="811"/>
      <c r="I142" s="811"/>
      <c r="J142" s="811"/>
      <c r="K142" s="811"/>
      <c r="L142" s="811"/>
      <c r="M142" s="811"/>
      <c r="N142" s="811"/>
      <c r="O142" s="811"/>
      <c r="P142" s="811"/>
      <c r="Q142" s="811"/>
      <c r="R142" s="811"/>
      <c r="S142" s="811"/>
      <c r="T142" s="811"/>
      <c r="U142" s="811"/>
      <c r="V142" s="811"/>
      <c r="W142" s="811"/>
      <c r="X142" s="811"/>
      <c r="Y142" s="811"/>
      <c r="Z142" s="811"/>
    </row>
    <row r="143" ht="11.25" customHeight="1">
      <c r="A143" s="100" t="s">
        <v>114</v>
      </c>
      <c r="B143" s="81" t="s">
        <v>89</v>
      </c>
      <c r="C143" s="100" t="s">
        <v>7062</v>
      </c>
      <c r="D143" s="164">
        <v>10.0</v>
      </c>
      <c r="E143" s="365">
        <v>10.0</v>
      </c>
      <c r="F143" s="100" t="s">
        <v>114</v>
      </c>
      <c r="G143" s="811"/>
      <c r="H143" s="811"/>
      <c r="I143" s="811"/>
      <c r="J143" s="811"/>
      <c r="K143" s="811"/>
      <c r="L143" s="811"/>
      <c r="M143" s="811"/>
      <c r="N143" s="811"/>
      <c r="O143" s="811"/>
      <c r="P143" s="811"/>
      <c r="Q143" s="811"/>
      <c r="R143" s="811"/>
      <c r="S143" s="811"/>
      <c r="T143" s="811"/>
      <c r="U143" s="811"/>
      <c r="V143" s="811"/>
      <c r="W143" s="811"/>
      <c r="X143" s="811"/>
      <c r="Y143" s="811"/>
      <c r="Z143" s="811"/>
    </row>
    <row r="144" ht="11.25" customHeight="1">
      <c r="A144" s="100" t="s">
        <v>114</v>
      </c>
      <c r="B144" s="81" t="s">
        <v>89</v>
      </c>
      <c r="C144" s="228" t="s">
        <v>7063</v>
      </c>
      <c r="D144" s="369">
        <v>10.0</v>
      </c>
      <c r="E144" s="370">
        <v>10.0</v>
      </c>
      <c r="F144" s="228" t="s">
        <v>114</v>
      </c>
      <c r="G144" s="811"/>
      <c r="H144" s="811"/>
      <c r="I144" s="811"/>
      <c r="J144" s="811"/>
      <c r="K144" s="811"/>
      <c r="L144" s="811"/>
      <c r="M144" s="811"/>
      <c r="N144" s="811"/>
      <c r="O144" s="811"/>
      <c r="P144" s="811"/>
      <c r="Q144" s="811"/>
      <c r="R144" s="811"/>
      <c r="S144" s="811"/>
      <c r="T144" s="811"/>
      <c r="U144" s="811"/>
      <c r="V144" s="811"/>
      <c r="W144" s="811"/>
      <c r="X144" s="811"/>
      <c r="Y144" s="811"/>
      <c r="Z144" s="811"/>
    </row>
    <row r="145" ht="11.25" customHeight="1">
      <c r="A145" s="100" t="s">
        <v>114</v>
      </c>
      <c r="B145" s="247" t="s">
        <v>89</v>
      </c>
      <c r="C145" s="100" t="s">
        <v>7064</v>
      </c>
      <c r="D145" s="164">
        <v>10.0</v>
      </c>
      <c r="E145" s="365">
        <v>10.0</v>
      </c>
      <c r="F145" s="100" t="s">
        <v>114</v>
      </c>
      <c r="G145" s="811"/>
      <c r="H145" s="811"/>
      <c r="I145" s="811"/>
      <c r="J145" s="811"/>
      <c r="K145" s="811"/>
      <c r="L145" s="811"/>
      <c r="M145" s="811"/>
      <c r="N145" s="811"/>
      <c r="O145" s="811"/>
      <c r="P145" s="811"/>
      <c r="Q145" s="811"/>
      <c r="R145" s="811"/>
      <c r="S145" s="811"/>
      <c r="T145" s="811"/>
      <c r="U145" s="811"/>
      <c r="V145" s="811"/>
      <c r="W145" s="811"/>
      <c r="X145" s="811"/>
      <c r="Y145" s="811"/>
      <c r="Z145" s="811"/>
    </row>
    <row r="146" ht="11.25" customHeight="1">
      <c r="A146" s="100" t="s">
        <v>115</v>
      </c>
      <c r="B146" s="247" t="s">
        <v>89</v>
      </c>
      <c r="C146" s="100" t="s">
        <v>7065</v>
      </c>
      <c r="D146" s="164">
        <v>60.0</v>
      </c>
      <c r="E146" s="365">
        <v>60.0</v>
      </c>
      <c r="F146" s="100" t="s">
        <v>115</v>
      </c>
      <c r="G146" s="811"/>
      <c r="H146" s="811"/>
      <c r="I146" s="811"/>
      <c r="J146" s="811"/>
      <c r="K146" s="811"/>
      <c r="L146" s="811"/>
      <c r="M146" s="811"/>
      <c r="N146" s="811"/>
      <c r="O146" s="811"/>
      <c r="P146" s="811"/>
      <c r="Q146" s="811"/>
      <c r="R146" s="811"/>
      <c r="S146" s="811"/>
      <c r="T146" s="811"/>
      <c r="U146" s="811"/>
      <c r="V146" s="811"/>
      <c r="W146" s="811"/>
      <c r="X146" s="811"/>
      <c r="Y146" s="811"/>
      <c r="Z146" s="811"/>
    </row>
    <row r="147" ht="11.25" customHeight="1">
      <c r="A147" s="100" t="s">
        <v>115</v>
      </c>
      <c r="B147" s="247" t="s">
        <v>89</v>
      </c>
      <c r="C147" s="100" t="s">
        <v>7066</v>
      </c>
      <c r="D147" s="164">
        <v>10.0</v>
      </c>
      <c r="E147" s="365">
        <v>10.0</v>
      </c>
      <c r="F147" s="100" t="s">
        <v>115</v>
      </c>
      <c r="G147" s="811"/>
      <c r="H147" s="811"/>
      <c r="I147" s="811"/>
      <c r="J147" s="811"/>
      <c r="K147" s="811"/>
      <c r="L147" s="811"/>
      <c r="M147" s="811"/>
      <c r="N147" s="811"/>
      <c r="O147" s="811"/>
      <c r="P147" s="811"/>
      <c r="Q147" s="811"/>
      <c r="R147" s="811"/>
      <c r="S147" s="811"/>
      <c r="T147" s="811"/>
      <c r="U147" s="811"/>
      <c r="V147" s="811"/>
      <c r="W147" s="811"/>
      <c r="X147" s="811"/>
      <c r="Y147" s="811"/>
      <c r="Z147" s="811"/>
    </row>
    <row r="148" ht="11.25" customHeight="1">
      <c r="A148" s="100" t="s">
        <v>115</v>
      </c>
      <c r="B148" s="247" t="s">
        <v>89</v>
      </c>
      <c r="C148" s="100" t="s">
        <v>7067</v>
      </c>
      <c r="D148" s="164">
        <v>10.0</v>
      </c>
      <c r="E148" s="365">
        <v>10.0</v>
      </c>
      <c r="F148" s="100" t="s">
        <v>115</v>
      </c>
      <c r="G148" s="811"/>
      <c r="H148" s="811"/>
      <c r="I148" s="811"/>
      <c r="J148" s="811"/>
      <c r="K148" s="811"/>
      <c r="L148" s="811"/>
      <c r="M148" s="811"/>
      <c r="N148" s="811"/>
      <c r="O148" s="811"/>
      <c r="P148" s="811"/>
      <c r="Q148" s="811"/>
      <c r="R148" s="811"/>
      <c r="S148" s="811"/>
      <c r="T148" s="811"/>
      <c r="U148" s="811"/>
      <c r="V148" s="811"/>
      <c r="W148" s="811"/>
      <c r="X148" s="811"/>
      <c r="Y148" s="811"/>
      <c r="Z148" s="811"/>
    </row>
    <row r="149" ht="11.25" customHeight="1">
      <c r="A149" s="100" t="s">
        <v>115</v>
      </c>
      <c r="B149" s="247" t="s">
        <v>89</v>
      </c>
      <c r="C149" s="100" t="s">
        <v>7068</v>
      </c>
      <c r="D149" s="164">
        <v>10.0</v>
      </c>
      <c r="E149" s="365">
        <v>10.0</v>
      </c>
      <c r="F149" s="100" t="s">
        <v>115</v>
      </c>
      <c r="G149" s="811"/>
      <c r="H149" s="811"/>
      <c r="I149" s="811"/>
      <c r="J149" s="811"/>
      <c r="K149" s="811"/>
      <c r="L149" s="811"/>
      <c r="M149" s="811"/>
      <c r="N149" s="811"/>
      <c r="O149" s="811"/>
      <c r="P149" s="811"/>
      <c r="Q149" s="811"/>
      <c r="R149" s="811"/>
      <c r="S149" s="811"/>
      <c r="T149" s="811"/>
      <c r="U149" s="811"/>
      <c r="V149" s="811"/>
      <c r="W149" s="811"/>
      <c r="X149" s="811"/>
      <c r="Y149" s="811"/>
      <c r="Z149" s="811"/>
    </row>
    <row r="150" ht="11.25" customHeight="1">
      <c r="A150" s="100" t="s">
        <v>115</v>
      </c>
      <c r="B150" s="247" t="s">
        <v>89</v>
      </c>
      <c r="C150" s="100" t="s">
        <v>7069</v>
      </c>
      <c r="D150" s="164">
        <v>10.0</v>
      </c>
      <c r="E150" s="365">
        <v>10.0</v>
      </c>
      <c r="F150" s="100" t="s">
        <v>115</v>
      </c>
      <c r="G150" s="811"/>
      <c r="H150" s="811"/>
      <c r="I150" s="811"/>
      <c r="J150" s="811"/>
      <c r="K150" s="811"/>
      <c r="L150" s="811"/>
      <c r="M150" s="811"/>
      <c r="N150" s="811"/>
      <c r="O150" s="811"/>
      <c r="P150" s="811"/>
      <c r="Q150" s="811"/>
      <c r="R150" s="811"/>
      <c r="S150" s="811"/>
      <c r="T150" s="811"/>
      <c r="U150" s="811"/>
      <c r="V150" s="811"/>
      <c r="W150" s="811"/>
      <c r="X150" s="811"/>
      <c r="Y150" s="811"/>
      <c r="Z150" s="811"/>
    </row>
    <row r="151" ht="11.25" customHeight="1">
      <c r="A151" s="100" t="s">
        <v>115</v>
      </c>
      <c r="B151" s="247" t="s">
        <v>89</v>
      </c>
      <c r="C151" s="100" t="s">
        <v>7070</v>
      </c>
      <c r="D151" s="164">
        <v>10.0</v>
      </c>
      <c r="E151" s="365">
        <v>10.0</v>
      </c>
      <c r="F151" s="100" t="s">
        <v>115</v>
      </c>
      <c r="G151" s="811"/>
      <c r="H151" s="811"/>
      <c r="I151" s="811"/>
      <c r="J151" s="811"/>
      <c r="K151" s="811"/>
      <c r="L151" s="811"/>
      <c r="M151" s="811"/>
      <c r="N151" s="811"/>
      <c r="O151" s="811"/>
      <c r="P151" s="811"/>
      <c r="Q151" s="811"/>
      <c r="R151" s="811"/>
      <c r="S151" s="811"/>
      <c r="T151" s="811"/>
      <c r="U151" s="811"/>
      <c r="V151" s="811"/>
      <c r="W151" s="811"/>
      <c r="X151" s="811"/>
      <c r="Y151" s="811"/>
      <c r="Z151" s="811"/>
    </row>
    <row r="152" ht="11.25" customHeight="1">
      <c r="A152" s="100" t="s">
        <v>115</v>
      </c>
      <c r="B152" s="247" t="s">
        <v>89</v>
      </c>
      <c r="C152" s="100" t="s">
        <v>7071</v>
      </c>
      <c r="D152" s="164">
        <v>10.0</v>
      </c>
      <c r="E152" s="365">
        <v>10.0</v>
      </c>
      <c r="F152" s="100" t="s">
        <v>115</v>
      </c>
      <c r="G152" s="811"/>
      <c r="H152" s="811"/>
      <c r="I152" s="811"/>
      <c r="J152" s="811"/>
      <c r="K152" s="811"/>
      <c r="L152" s="811"/>
      <c r="M152" s="811"/>
      <c r="N152" s="811"/>
      <c r="O152" s="811"/>
      <c r="P152" s="811"/>
      <c r="Q152" s="811"/>
      <c r="R152" s="811"/>
      <c r="S152" s="811"/>
      <c r="T152" s="811"/>
      <c r="U152" s="811"/>
      <c r="V152" s="811"/>
      <c r="W152" s="811"/>
      <c r="X152" s="811"/>
      <c r="Y152" s="811"/>
      <c r="Z152" s="811"/>
    </row>
    <row r="153" ht="11.25" customHeight="1">
      <c r="A153" s="100" t="s">
        <v>5407</v>
      </c>
      <c r="B153" s="81" t="s">
        <v>89</v>
      </c>
      <c r="C153" s="100" t="s">
        <v>7072</v>
      </c>
      <c r="D153" s="164" t="s">
        <v>7073</v>
      </c>
      <c r="E153" s="365">
        <v>90.0</v>
      </c>
      <c r="F153" s="100" t="s">
        <v>5407</v>
      </c>
      <c r="G153" s="811"/>
      <c r="H153" s="811"/>
      <c r="I153" s="811"/>
      <c r="J153" s="811"/>
      <c r="K153" s="811"/>
      <c r="L153" s="811"/>
      <c r="M153" s="811"/>
      <c r="N153" s="811"/>
      <c r="O153" s="811"/>
      <c r="P153" s="811"/>
      <c r="Q153" s="811"/>
      <c r="R153" s="811"/>
      <c r="S153" s="811"/>
      <c r="T153" s="811"/>
      <c r="U153" s="811"/>
      <c r="V153" s="811"/>
      <c r="W153" s="811"/>
      <c r="X153" s="811"/>
      <c r="Y153" s="811"/>
      <c r="Z153" s="811"/>
    </row>
    <row r="154" ht="11.25" customHeight="1">
      <c r="A154" s="354" t="s">
        <v>117</v>
      </c>
      <c r="B154" s="172" t="s">
        <v>89</v>
      </c>
      <c r="C154" s="354" t="s">
        <v>7074</v>
      </c>
      <c r="D154" s="445">
        <v>30.0</v>
      </c>
      <c r="E154" s="509">
        <v>30.0</v>
      </c>
      <c r="F154" s="354" t="s">
        <v>117</v>
      </c>
      <c r="G154" s="811"/>
      <c r="H154" s="811"/>
      <c r="I154" s="811"/>
      <c r="J154" s="811"/>
      <c r="K154" s="811"/>
      <c r="L154" s="811"/>
      <c r="M154" s="811"/>
      <c r="N154" s="811"/>
      <c r="O154" s="811"/>
      <c r="P154" s="811"/>
      <c r="Q154" s="811"/>
      <c r="R154" s="811"/>
      <c r="S154" s="811"/>
      <c r="T154" s="811"/>
      <c r="U154" s="811"/>
      <c r="V154" s="811"/>
      <c r="W154" s="811"/>
      <c r="X154" s="811"/>
      <c r="Y154" s="811"/>
      <c r="Z154" s="811"/>
    </row>
    <row r="155" ht="11.25" customHeight="1">
      <c r="A155" s="354"/>
      <c r="B155" s="172"/>
      <c r="C155" s="354"/>
      <c r="D155" s="445"/>
      <c r="E155" s="511"/>
      <c r="F155" s="165"/>
      <c r="G155" s="811"/>
      <c r="H155" s="811"/>
      <c r="I155" s="811"/>
      <c r="J155" s="811"/>
      <c r="K155" s="811"/>
      <c r="L155" s="811"/>
      <c r="M155" s="811"/>
      <c r="N155" s="811"/>
      <c r="O155" s="811"/>
      <c r="P155" s="811"/>
      <c r="Q155" s="811"/>
      <c r="R155" s="811"/>
      <c r="S155" s="811"/>
      <c r="T155" s="811"/>
      <c r="U155" s="811"/>
      <c r="V155" s="811"/>
      <c r="W155" s="811"/>
      <c r="X155" s="811"/>
      <c r="Y155" s="811"/>
      <c r="Z155" s="811"/>
    </row>
    <row r="156" ht="11.25" customHeight="1">
      <c r="A156" s="354"/>
      <c r="B156" s="172"/>
      <c r="C156" s="354"/>
      <c r="D156" s="445"/>
      <c r="E156" s="721"/>
      <c r="F156" s="659"/>
      <c r="G156" s="811"/>
      <c r="H156" s="811"/>
      <c r="I156" s="811"/>
      <c r="J156" s="811"/>
      <c r="K156" s="811"/>
      <c r="L156" s="811"/>
      <c r="M156" s="811"/>
      <c r="N156" s="811"/>
      <c r="O156" s="811"/>
      <c r="P156" s="811"/>
      <c r="Q156" s="811"/>
      <c r="R156" s="811"/>
      <c r="S156" s="811"/>
      <c r="T156" s="811"/>
      <c r="U156" s="811"/>
      <c r="V156" s="811"/>
      <c r="W156" s="811"/>
      <c r="X156" s="811"/>
      <c r="Y156" s="811"/>
      <c r="Z156" s="811"/>
    </row>
    <row r="157" ht="11.25" customHeight="1">
      <c r="A157" s="354"/>
      <c r="B157" s="172"/>
      <c r="C157" s="354"/>
      <c r="D157" s="445"/>
      <c r="E157" s="511"/>
      <c r="F157" s="165"/>
      <c r="G157" s="811"/>
      <c r="H157" s="811"/>
      <c r="I157" s="811"/>
      <c r="J157" s="811"/>
      <c r="K157" s="811"/>
      <c r="L157" s="811"/>
      <c r="M157" s="811"/>
      <c r="N157" s="811"/>
      <c r="O157" s="811"/>
      <c r="P157" s="811"/>
      <c r="Q157" s="811"/>
      <c r="R157" s="811"/>
      <c r="S157" s="811"/>
      <c r="T157" s="811"/>
      <c r="U157" s="811"/>
      <c r="V157" s="811"/>
      <c r="W157" s="811"/>
      <c r="X157" s="811"/>
      <c r="Y157" s="811"/>
      <c r="Z157" s="811"/>
    </row>
    <row r="158" ht="11.25" customHeight="1">
      <c r="A158" s="354"/>
      <c r="B158" s="172"/>
      <c r="C158" s="354"/>
      <c r="D158" s="445"/>
      <c r="E158" s="511"/>
      <c r="F158" s="165"/>
      <c r="G158" s="811"/>
      <c r="H158" s="811"/>
      <c r="I158" s="811"/>
      <c r="J158" s="811"/>
      <c r="K158" s="811"/>
      <c r="L158" s="811"/>
      <c r="M158" s="811"/>
      <c r="N158" s="811"/>
      <c r="O158" s="811"/>
      <c r="P158" s="811"/>
      <c r="Q158" s="811"/>
      <c r="R158" s="811"/>
      <c r="S158" s="811"/>
      <c r="T158" s="811"/>
      <c r="U158" s="811"/>
      <c r="V158" s="811"/>
      <c r="W158" s="811"/>
      <c r="X158" s="811"/>
      <c r="Y158" s="811"/>
      <c r="Z158" s="811"/>
    </row>
    <row r="159" ht="11.25" customHeight="1">
      <c r="A159" s="814"/>
      <c r="B159" s="815"/>
      <c r="C159" s="815"/>
      <c r="D159" s="816"/>
      <c r="E159" s="816">
        <f>SUM(E10:E158)</f>
        <v>3314</v>
      </c>
      <c r="F159" s="419"/>
      <c r="G159" s="811"/>
      <c r="H159" s="811"/>
      <c r="I159" s="811"/>
      <c r="J159" s="811"/>
      <c r="K159" s="811"/>
      <c r="L159" s="811"/>
      <c r="M159" s="811"/>
      <c r="N159" s="811"/>
      <c r="O159" s="811"/>
      <c r="P159" s="811"/>
      <c r="Q159" s="811"/>
      <c r="R159" s="811"/>
      <c r="S159" s="811"/>
      <c r="T159" s="811"/>
      <c r="U159" s="811"/>
      <c r="V159" s="811"/>
      <c r="W159" s="811"/>
      <c r="X159" s="811"/>
      <c r="Y159" s="811"/>
      <c r="Z159" s="811"/>
    </row>
    <row r="160" ht="11.25" customHeight="1">
      <c r="A160" s="184"/>
      <c r="B160" s="184"/>
      <c r="C160" s="815"/>
      <c r="D160" s="815"/>
      <c r="E160" s="815"/>
      <c r="F160" s="817"/>
      <c r="G160" s="817"/>
      <c r="H160" s="817"/>
      <c r="I160" s="811"/>
      <c r="J160" s="811"/>
      <c r="K160" s="811"/>
      <c r="L160" s="811"/>
      <c r="M160" s="811"/>
      <c r="N160" s="811"/>
      <c r="O160" s="811"/>
      <c r="P160" s="811"/>
      <c r="Q160" s="811"/>
      <c r="R160" s="811"/>
      <c r="S160" s="811"/>
      <c r="T160" s="811"/>
      <c r="U160" s="811"/>
      <c r="V160" s="811"/>
      <c r="W160" s="811"/>
      <c r="X160" s="811"/>
      <c r="Y160" s="811"/>
      <c r="Z160" s="811"/>
    </row>
    <row r="161" ht="11.25" customHeight="1">
      <c r="A161" s="818" t="s">
        <v>742</v>
      </c>
      <c r="B161" s="154"/>
      <c r="C161" s="154"/>
      <c r="D161" s="154"/>
      <c r="E161" s="154"/>
      <c r="F161" s="154"/>
      <c r="G161" s="154"/>
      <c r="H161" s="154"/>
      <c r="I161" s="184"/>
      <c r="J161" s="184"/>
      <c r="K161" s="184"/>
      <c r="L161" s="184"/>
      <c r="M161" s="184"/>
      <c r="N161" s="184"/>
      <c r="O161" s="184"/>
      <c r="P161" s="184"/>
      <c r="Q161" s="184"/>
      <c r="R161" s="184"/>
      <c r="S161" s="184"/>
      <c r="T161" s="184"/>
      <c r="U161" s="184"/>
      <c r="V161" s="184"/>
      <c r="W161" s="184"/>
      <c r="X161" s="184"/>
      <c r="Y161" s="184"/>
      <c r="Z161" s="811"/>
    </row>
    <row r="162" ht="15.75" customHeight="1">
      <c r="A162" s="155"/>
      <c r="B162" s="155"/>
      <c r="C162" s="156"/>
      <c r="D162" s="156"/>
      <c r="E162" s="1"/>
      <c r="F162" s="817"/>
      <c r="G162" s="1"/>
      <c r="H162" s="1"/>
    </row>
    <row r="163" ht="15.75" customHeight="1">
      <c r="A163" s="155"/>
      <c r="B163" s="155"/>
      <c r="C163" s="156"/>
      <c r="D163" s="156"/>
      <c r="E163" s="156"/>
      <c r="F163" s="817"/>
      <c r="G163" s="1"/>
      <c r="H163" s="1"/>
    </row>
    <row r="164" ht="15.75" customHeight="1">
      <c r="A164" s="155"/>
      <c r="B164" s="155"/>
      <c r="C164" s="156"/>
      <c r="D164" s="156"/>
      <c r="E164" s="1"/>
      <c r="F164" s="817"/>
      <c r="G164" s="1"/>
      <c r="H164" s="1"/>
    </row>
    <row r="165" ht="15.75" customHeight="1">
      <c r="A165" s="155"/>
      <c r="B165" s="155"/>
      <c r="C165" s="156"/>
      <c r="D165" s="156"/>
      <c r="E165" s="156"/>
      <c r="F165" s="817"/>
      <c r="G165" s="1"/>
      <c r="H165" s="1"/>
    </row>
    <row r="166" ht="15.75" customHeight="1">
      <c r="A166" s="155"/>
      <c r="B166" s="155"/>
      <c r="C166" s="156"/>
      <c r="D166" s="156"/>
      <c r="E166" s="156"/>
      <c r="F166" s="817"/>
      <c r="G166" s="1"/>
      <c r="H166" s="1"/>
    </row>
    <row r="167" ht="15.75" customHeight="1">
      <c r="A167" s="155"/>
      <c r="B167" s="155"/>
      <c r="C167" s="156"/>
      <c r="D167" s="156"/>
      <c r="E167" s="156"/>
      <c r="F167" s="817"/>
      <c r="G167" s="1"/>
      <c r="H167" s="1"/>
    </row>
    <row r="168" ht="15.75" customHeight="1">
      <c r="A168" s="155"/>
      <c r="B168" s="155"/>
      <c r="C168" s="156"/>
      <c r="D168" s="156"/>
      <c r="E168" s="156"/>
      <c r="F168" s="817"/>
      <c r="G168" s="1"/>
      <c r="H168" s="1"/>
    </row>
    <row r="169" ht="15.75" customHeight="1">
      <c r="A169" s="155"/>
      <c r="B169" s="155"/>
      <c r="C169" s="156"/>
      <c r="D169" s="156"/>
      <c r="E169" s="156"/>
      <c r="F169" s="817"/>
      <c r="G169" s="1"/>
      <c r="H169" s="1"/>
    </row>
    <row r="170" ht="15.75" customHeight="1">
      <c r="A170" s="155"/>
      <c r="B170" s="155"/>
      <c r="C170" s="156"/>
      <c r="D170" s="156"/>
      <c r="E170" s="156"/>
      <c r="F170" s="817"/>
      <c r="G170" s="1"/>
      <c r="H170" s="1"/>
    </row>
    <row r="171" ht="15.75" customHeight="1">
      <c r="A171" s="155"/>
      <c r="B171" s="155"/>
      <c r="C171" s="156"/>
      <c r="D171" s="156"/>
      <c r="E171" s="156"/>
      <c r="F171" s="817"/>
      <c r="G171" s="1"/>
      <c r="H171" s="1"/>
    </row>
    <row r="172" ht="15.75" customHeight="1">
      <c r="A172" s="155"/>
      <c r="B172" s="155"/>
      <c r="C172" s="156"/>
      <c r="D172" s="156"/>
      <c r="E172" s="156"/>
      <c r="F172" s="817"/>
      <c r="G172" s="1"/>
      <c r="H172" s="1"/>
    </row>
    <row r="173" ht="15.75" customHeight="1">
      <c r="A173" s="155"/>
      <c r="B173" s="155"/>
      <c r="C173" s="156"/>
      <c r="D173" s="156"/>
      <c r="E173" s="156"/>
      <c r="F173" s="817"/>
      <c r="G173" s="1"/>
      <c r="H173" s="1"/>
    </row>
    <row r="174" ht="15.75" customHeight="1">
      <c r="A174" s="155"/>
      <c r="B174" s="155"/>
      <c r="C174" s="156"/>
      <c r="D174" s="156"/>
      <c r="E174" s="156"/>
      <c r="F174" s="817"/>
      <c r="G174" s="1"/>
      <c r="H174" s="1"/>
    </row>
    <row r="175" ht="15.75" customHeight="1">
      <c r="A175" s="155"/>
      <c r="B175" s="155"/>
      <c r="C175" s="156"/>
      <c r="D175" s="156"/>
      <c r="E175" s="156"/>
      <c r="F175" s="817"/>
      <c r="G175" s="1"/>
      <c r="H175" s="1"/>
    </row>
    <row r="176" ht="15.75" customHeight="1">
      <c r="A176" s="155"/>
      <c r="B176" s="155"/>
      <c r="C176" s="156"/>
      <c r="D176" s="156"/>
      <c r="E176" s="156"/>
      <c r="F176" s="817"/>
      <c r="G176" s="1"/>
      <c r="H176" s="1"/>
    </row>
    <row r="177" ht="15.75" customHeight="1">
      <c r="A177" s="155"/>
      <c r="B177" s="155"/>
      <c r="C177" s="156"/>
      <c r="D177" s="156"/>
      <c r="E177" s="156"/>
      <c r="F177" s="817"/>
      <c r="G177" s="1"/>
      <c r="H177" s="1"/>
    </row>
    <row r="178" ht="15.75" customHeight="1">
      <c r="A178" s="155"/>
      <c r="B178" s="155"/>
      <c r="C178" s="156"/>
      <c r="D178" s="156"/>
      <c r="E178" s="156"/>
      <c r="F178" s="817"/>
      <c r="G178" s="1"/>
      <c r="H178" s="1"/>
    </row>
    <row r="179" ht="15.75" customHeight="1">
      <c r="A179" s="155"/>
      <c r="B179" s="155"/>
      <c r="C179" s="156"/>
      <c r="D179" s="156"/>
      <c r="E179" s="156"/>
      <c r="F179" s="817"/>
      <c r="G179" s="1"/>
      <c r="H179" s="1"/>
    </row>
    <row r="180" ht="15.75" customHeight="1">
      <c r="A180" s="155"/>
      <c r="B180" s="155"/>
      <c r="C180" s="156"/>
      <c r="D180" s="156"/>
      <c r="E180" s="156"/>
      <c r="F180" s="817"/>
      <c r="G180" s="1"/>
      <c r="H180" s="1"/>
    </row>
    <row r="181" ht="15.75" customHeight="1">
      <c r="A181" s="155"/>
      <c r="B181" s="155"/>
      <c r="C181" s="156"/>
      <c r="D181" s="156"/>
      <c r="E181" s="156"/>
      <c r="F181" s="817"/>
      <c r="G181" s="1"/>
      <c r="H181" s="1"/>
    </row>
    <row r="182" ht="15.75" customHeight="1">
      <c r="A182" s="155"/>
      <c r="B182" s="155"/>
      <c r="C182" s="156"/>
      <c r="D182" s="156"/>
      <c r="E182" s="156"/>
      <c r="F182" s="817"/>
      <c r="G182" s="1"/>
      <c r="H182" s="1"/>
    </row>
    <row r="183" ht="15.75" customHeight="1">
      <c r="A183" s="155"/>
      <c r="B183" s="155"/>
      <c r="C183" s="156"/>
      <c r="D183" s="156"/>
      <c r="E183" s="156"/>
      <c r="F183" s="817"/>
      <c r="G183" s="1"/>
      <c r="H183" s="1"/>
    </row>
    <row r="184" ht="15.75" customHeight="1">
      <c r="A184" s="155"/>
      <c r="B184" s="155"/>
      <c r="C184" s="156"/>
      <c r="D184" s="156"/>
      <c r="E184" s="156"/>
      <c r="F184" s="817"/>
      <c r="G184" s="1"/>
      <c r="H184" s="1"/>
    </row>
    <row r="185" ht="15.75" customHeight="1">
      <c r="A185" s="155"/>
      <c r="B185" s="155"/>
      <c r="C185" s="156"/>
      <c r="D185" s="156"/>
      <c r="E185" s="156"/>
      <c r="F185" s="817"/>
      <c r="G185" s="1"/>
      <c r="H185" s="1"/>
    </row>
    <row r="186" ht="15.75" customHeight="1">
      <c r="A186" s="155"/>
      <c r="B186" s="155"/>
      <c r="C186" s="156"/>
      <c r="D186" s="156"/>
      <c r="E186" s="156"/>
      <c r="F186" s="817"/>
      <c r="G186" s="1"/>
      <c r="H186" s="1"/>
    </row>
    <row r="187" ht="15.75" customHeight="1">
      <c r="A187" s="155"/>
      <c r="B187" s="155"/>
      <c r="C187" s="156"/>
      <c r="D187" s="156"/>
      <c r="E187" s="156"/>
      <c r="F187" s="817"/>
      <c r="G187" s="1"/>
      <c r="H187" s="1"/>
    </row>
    <row r="188" ht="15.75" customHeight="1">
      <c r="A188" s="155"/>
      <c r="B188" s="155"/>
      <c r="C188" s="156"/>
      <c r="D188" s="156"/>
      <c r="E188" s="156"/>
      <c r="F188" s="817"/>
      <c r="G188" s="1"/>
      <c r="H188" s="1"/>
    </row>
    <row r="189" ht="15.75" customHeight="1">
      <c r="A189" s="155"/>
      <c r="B189" s="155"/>
      <c r="C189" s="156"/>
      <c r="D189" s="156"/>
      <c r="E189" s="156"/>
      <c r="F189" s="817"/>
      <c r="G189" s="1"/>
      <c r="H189" s="1"/>
    </row>
    <row r="190" ht="15.75" customHeight="1">
      <c r="A190" s="155"/>
      <c r="B190" s="155"/>
      <c r="C190" s="156"/>
      <c r="D190" s="156"/>
      <c r="E190" s="156"/>
      <c r="F190" s="817"/>
      <c r="G190" s="1"/>
      <c r="H190" s="1"/>
    </row>
    <row r="191" ht="15.75" customHeight="1">
      <c r="A191" s="155"/>
      <c r="B191" s="155"/>
      <c r="C191" s="156"/>
      <c r="D191" s="156"/>
      <c r="E191" s="156"/>
      <c r="F191" s="817"/>
      <c r="G191" s="1"/>
      <c r="H191" s="1"/>
    </row>
    <row r="192" ht="15.75" customHeight="1">
      <c r="A192" s="155"/>
      <c r="B192" s="155"/>
      <c r="C192" s="156"/>
      <c r="D192" s="156"/>
      <c r="E192" s="156"/>
      <c r="F192" s="817"/>
      <c r="G192" s="1"/>
      <c r="H192" s="1"/>
    </row>
    <row r="193" ht="15.75" customHeight="1">
      <c r="A193" s="155"/>
      <c r="B193" s="155"/>
      <c r="C193" s="156"/>
      <c r="D193" s="156"/>
      <c r="E193" s="156"/>
      <c r="F193" s="817"/>
      <c r="G193" s="1"/>
      <c r="H193" s="1"/>
    </row>
    <row r="194" ht="15.75" customHeight="1">
      <c r="A194" s="155"/>
      <c r="B194" s="155"/>
      <c r="C194" s="156"/>
      <c r="D194" s="156"/>
      <c r="E194" s="156"/>
      <c r="F194" s="817"/>
      <c r="G194" s="1"/>
      <c r="H194" s="1"/>
    </row>
    <row r="195" ht="15.75" customHeight="1">
      <c r="A195" s="155"/>
      <c r="B195" s="155"/>
      <c r="C195" s="156"/>
      <c r="D195" s="156"/>
      <c r="E195" s="156"/>
      <c r="F195" s="817"/>
      <c r="G195" s="1"/>
      <c r="H195" s="1"/>
    </row>
    <row r="196" ht="15.75" customHeight="1">
      <c r="A196" s="155"/>
      <c r="B196" s="155"/>
      <c r="C196" s="156"/>
      <c r="D196" s="156"/>
      <c r="E196" s="156"/>
      <c r="F196" s="817"/>
      <c r="G196" s="1"/>
      <c r="H196" s="1"/>
    </row>
    <row r="197" ht="15.75" customHeight="1">
      <c r="A197" s="155"/>
      <c r="B197" s="155"/>
      <c r="C197" s="156"/>
      <c r="D197" s="156"/>
      <c r="E197" s="156"/>
      <c r="F197" s="817"/>
      <c r="G197" s="1"/>
      <c r="H197" s="1"/>
    </row>
    <row r="198" ht="15.75" customHeight="1">
      <c r="A198" s="155"/>
      <c r="B198" s="155"/>
      <c r="C198" s="156"/>
      <c r="D198" s="156"/>
      <c r="E198" s="156"/>
      <c r="F198" s="817"/>
      <c r="G198" s="1"/>
      <c r="H198" s="1"/>
    </row>
    <row r="199" ht="15.75" customHeight="1">
      <c r="A199" s="155"/>
      <c r="B199" s="155"/>
      <c r="C199" s="156"/>
      <c r="D199" s="156"/>
      <c r="E199" s="156"/>
      <c r="F199" s="817"/>
      <c r="G199" s="1"/>
      <c r="H199" s="1"/>
    </row>
    <row r="200" ht="15.75" customHeight="1">
      <c r="A200" s="155"/>
      <c r="B200" s="155"/>
      <c r="C200" s="156"/>
      <c r="D200" s="156"/>
      <c r="E200" s="156"/>
      <c r="F200" s="817"/>
      <c r="G200" s="1"/>
      <c r="H200" s="1"/>
    </row>
    <row r="201" ht="15.75" customHeight="1">
      <c r="A201" s="155"/>
      <c r="B201" s="155"/>
      <c r="C201" s="156"/>
      <c r="D201" s="156"/>
      <c r="E201" s="156"/>
      <c r="F201" s="817"/>
      <c r="G201" s="1"/>
      <c r="H201" s="1"/>
    </row>
    <row r="202" ht="15.75" customHeight="1">
      <c r="A202" s="155"/>
      <c r="B202" s="155"/>
      <c r="C202" s="156"/>
      <c r="D202" s="156"/>
      <c r="E202" s="156"/>
      <c r="F202" s="817"/>
      <c r="G202" s="1"/>
      <c r="H202" s="1"/>
    </row>
    <row r="203" ht="15.75" customHeight="1">
      <c r="A203" s="155"/>
      <c r="B203" s="155"/>
      <c r="C203" s="156"/>
      <c r="D203" s="156"/>
      <c r="E203" s="156"/>
      <c r="F203" s="817"/>
      <c r="G203" s="1"/>
      <c r="H203" s="1"/>
    </row>
    <row r="204" ht="15.75" customHeight="1">
      <c r="A204" s="155"/>
      <c r="B204" s="155"/>
      <c r="C204" s="156"/>
      <c r="D204" s="156"/>
      <c r="E204" s="156"/>
      <c r="F204" s="817"/>
      <c r="G204" s="1"/>
      <c r="H204" s="1"/>
    </row>
    <row r="205" ht="15.75" customHeight="1">
      <c r="A205" s="155"/>
      <c r="B205" s="155"/>
      <c r="C205" s="156"/>
      <c r="D205" s="156"/>
      <c r="E205" s="156"/>
      <c r="F205" s="817"/>
      <c r="G205" s="1"/>
      <c r="H205" s="1"/>
    </row>
    <row r="206" ht="15.75" customHeight="1">
      <c r="A206" s="155"/>
      <c r="B206" s="155"/>
      <c r="C206" s="156"/>
      <c r="D206" s="156"/>
      <c r="E206" s="156"/>
      <c r="F206" s="817"/>
      <c r="G206" s="1"/>
      <c r="H206" s="1"/>
    </row>
    <row r="207" ht="15.75" customHeight="1">
      <c r="A207" s="155"/>
      <c r="B207" s="155"/>
      <c r="C207" s="156"/>
      <c r="D207" s="156"/>
      <c r="E207" s="156"/>
      <c r="F207" s="817"/>
      <c r="G207" s="1"/>
      <c r="H207" s="1"/>
    </row>
    <row r="208" ht="15.75" customHeight="1">
      <c r="A208" s="155"/>
      <c r="B208" s="155"/>
      <c r="C208" s="156"/>
      <c r="D208" s="156"/>
      <c r="E208" s="156"/>
      <c r="F208" s="817"/>
      <c r="G208" s="1"/>
      <c r="H208" s="1"/>
    </row>
    <row r="209" ht="15.75" customHeight="1">
      <c r="A209" s="155"/>
      <c r="B209" s="155"/>
      <c r="C209" s="156"/>
      <c r="D209" s="156"/>
      <c r="E209" s="156"/>
      <c r="F209" s="817"/>
      <c r="G209" s="1"/>
      <c r="H209" s="1"/>
    </row>
    <row r="210" ht="15.75" customHeight="1">
      <c r="A210" s="155"/>
      <c r="B210" s="155"/>
      <c r="C210" s="156"/>
      <c r="D210" s="156"/>
      <c r="E210" s="156"/>
      <c r="F210" s="817"/>
      <c r="G210" s="1"/>
      <c r="H210" s="1"/>
    </row>
    <row r="211" ht="15.75" customHeight="1">
      <c r="A211" s="155"/>
      <c r="B211" s="155"/>
      <c r="C211" s="156"/>
      <c r="D211" s="156"/>
      <c r="E211" s="156"/>
      <c r="F211" s="817"/>
      <c r="G211" s="1"/>
      <c r="H211" s="1"/>
    </row>
    <row r="212" ht="15.75" customHeight="1">
      <c r="A212" s="155"/>
      <c r="B212" s="155"/>
      <c r="C212" s="156"/>
      <c r="D212" s="156"/>
      <c r="E212" s="156"/>
      <c r="F212" s="817"/>
      <c r="G212" s="1"/>
      <c r="H212" s="1"/>
    </row>
    <row r="213" ht="15.75" customHeight="1">
      <c r="A213" s="155"/>
      <c r="B213" s="155"/>
      <c r="C213" s="156"/>
      <c r="D213" s="156"/>
      <c r="E213" s="156"/>
      <c r="F213" s="817"/>
      <c r="G213" s="1"/>
      <c r="H213" s="1"/>
    </row>
    <row r="214" ht="15.75" customHeight="1">
      <c r="A214" s="155"/>
      <c r="B214" s="155"/>
      <c r="C214" s="156"/>
      <c r="D214" s="156"/>
      <c r="E214" s="156"/>
      <c r="F214" s="817"/>
      <c r="G214" s="1"/>
      <c r="H214" s="1"/>
    </row>
    <row r="215" ht="15.75" customHeight="1">
      <c r="A215" s="155"/>
      <c r="B215" s="155"/>
      <c r="C215" s="156"/>
      <c r="D215" s="156"/>
      <c r="E215" s="156"/>
      <c r="F215" s="817"/>
      <c r="G215" s="1"/>
      <c r="H215" s="1"/>
    </row>
    <row r="216" ht="15.75" customHeight="1">
      <c r="A216" s="155"/>
      <c r="B216" s="155"/>
      <c r="C216" s="156"/>
      <c r="D216" s="156"/>
      <c r="E216" s="156"/>
      <c r="F216" s="817"/>
      <c r="G216" s="1"/>
      <c r="H216" s="1"/>
    </row>
    <row r="217" ht="15.75" customHeight="1">
      <c r="A217" s="155"/>
      <c r="B217" s="155"/>
      <c r="C217" s="156"/>
      <c r="D217" s="156"/>
      <c r="E217" s="156"/>
      <c r="F217" s="817"/>
      <c r="G217" s="1"/>
      <c r="H217" s="1"/>
    </row>
    <row r="218" ht="15.75" customHeight="1">
      <c r="A218" s="155"/>
      <c r="B218" s="155"/>
      <c r="C218" s="156"/>
      <c r="D218" s="156"/>
      <c r="E218" s="156"/>
      <c r="F218" s="817"/>
      <c r="G218" s="1"/>
      <c r="H218" s="1"/>
    </row>
    <row r="219" ht="15.75" customHeight="1">
      <c r="A219" s="155"/>
      <c r="B219" s="155"/>
      <c r="C219" s="156"/>
      <c r="D219" s="156"/>
      <c r="E219" s="156"/>
      <c r="F219" s="817"/>
      <c r="G219" s="1"/>
      <c r="H219" s="1"/>
    </row>
    <row r="220" ht="15.75" customHeight="1">
      <c r="A220" s="155"/>
      <c r="B220" s="155"/>
      <c r="C220" s="156"/>
      <c r="D220" s="156"/>
      <c r="E220" s="156"/>
      <c r="F220" s="817"/>
      <c r="G220" s="1"/>
      <c r="H220" s="1"/>
    </row>
    <row r="221" ht="15.75" customHeight="1">
      <c r="A221" s="155"/>
      <c r="B221" s="155"/>
      <c r="C221" s="156"/>
      <c r="D221" s="156"/>
      <c r="E221" s="156"/>
      <c r="F221" s="817"/>
      <c r="G221" s="1"/>
      <c r="H221" s="1"/>
    </row>
    <row r="222" ht="15.75" customHeight="1">
      <c r="A222" s="155"/>
      <c r="B222" s="155"/>
      <c r="C222" s="156"/>
      <c r="D222" s="156"/>
      <c r="E222" s="156"/>
      <c r="F222" s="817"/>
      <c r="G222" s="1"/>
      <c r="H222" s="1"/>
    </row>
    <row r="223" ht="15.75" customHeight="1">
      <c r="A223" s="155"/>
      <c r="B223" s="155"/>
      <c r="C223" s="156"/>
      <c r="D223" s="156"/>
      <c r="E223" s="156"/>
      <c r="F223" s="817"/>
      <c r="G223" s="1"/>
      <c r="H223" s="1"/>
    </row>
    <row r="224" ht="15.75" customHeight="1">
      <c r="A224" s="155"/>
      <c r="B224" s="155"/>
      <c r="C224" s="156"/>
      <c r="D224" s="156"/>
      <c r="E224" s="156"/>
      <c r="F224" s="817"/>
      <c r="G224" s="1"/>
      <c r="H224" s="1"/>
    </row>
    <row r="225" ht="15.75" customHeight="1">
      <c r="A225" s="155"/>
      <c r="B225" s="155"/>
      <c r="C225" s="156"/>
      <c r="D225" s="156"/>
      <c r="E225" s="156"/>
      <c r="F225" s="817"/>
      <c r="G225" s="1"/>
      <c r="H225" s="1"/>
    </row>
    <row r="226" ht="15.75" customHeight="1">
      <c r="A226" s="155"/>
      <c r="B226" s="155"/>
      <c r="C226" s="156"/>
      <c r="D226" s="156"/>
      <c r="E226" s="156"/>
      <c r="F226" s="817"/>
      <c r="G226" s="1"/>
      <c r="H226" s="1"/>
    </row>
    <row r="227" ht="15.75" customHeight="1">
      <c r="A227" s="155"/>
      <c r="B227" s="155"/>
      <c r="C227" s="156"/>
      <c r="D227" s="156"/>
      <c r="E227" s="156"/>
      <c r="F227" s="817"/>
      <c r="G227" s="1"/>
      <c r="H227" s="1"/>
    </row>
    <row r="228" ht="15.75" customHeight="1">
      <c r="A228" s="155"/>
      <c r="B228" s="155"/>
      <c r="C228" s="156"/>
      <c r="D228" s="156"/>
      <c r="E228" s="156"/>
      <c r="F228" s="817"/>
      <c r="G228" s="1"/>
      <c r="H228" s="1"/>
    </row>
    <row r="229" ht="15.75" customHeight="1">
      <c r="A229" s="155"/>
      <c r="B229" s="155"/>
      <c r="C229" s="156"/>
      <c r="D229" s="156"/>
      <c r="E229" s="156"/>
      <c r="F229" s="817"/>
      <c r="G229" s="1"/>
      <c r="H229" s="1"/>
    </row>
    <row r="230" ht="15.75" customHeight="1">
      <c r="A230" s="155"/>
      <c r="B230" s="155"/>
      <c r="C230" s="156"/>
      <c r="D230" s="156"/>
      <c r="E230" s="156"/>
      <c r="F230" s="817"/>
      <c r="G230" s="1"/>
      <c r="H230" s="1"/>
    </row>
    <row r="231" ht="15.75" customHeight="1">
      <c r="A231" s="155"/>
      <c r="B231" s="155"/>
      <c r="C231" s="156"/>
      <c r="D231" s="156"/>
      <c r="E231" s="156"/>
      <c r="F231" s="817"/>
      <c r="G231" s="1"/>
      <c r="H231" s="1"/>
    </row>
    <row r="232" ht="15.75" customHeight="1">
      <c r="A232" s="155"/>
      <c r="B232" s="155"/>
      <c r="C232" s="156"/>
      <c r="D232" s="156"/>
      <c r="E232" s="156"/>
      <c r="F232" s="817"/>
      <c r="G232" s="1"/>
      <c r="H232" s="1"/>
    </row>
    <row r="233" ht="15.75" customHeight="1">
      <c r="A233" s="155"/>
      <c r="B233" s="155"/>
      <c r="C233" s="156"/>
      <c r="D233" s="156"/>
      <c r="E233" s="156"/>
      <c r="F233" s="817"/>
      <c r="G233" s="1"/>
      <c r="H233" s="1"/>
    </row>
    <row r="234" ht="15.75" customHeight="1">
      <c r="A234" s="155"/>
      <c r="B234" s="155"/>
      <c r="C234" s="156"/>
      <c r="D234" s="156"/>
      <c r="E234" s="156"/>
      <c r="F234" s="817"/>
      <c r="G234" s="1"/>
      <c r="H234" s="1"/>
    </row>
    <row r="235" ht="15.75" customHeight="1">
      <c r="A235" s="155"/>
      <c r="B235" s="155"/>
      <c r="C235" s="156"/>
      <c r="D235" s="156"/>
      <c r="E235" s="156"/>
      <c r="F235" s="817"/>
      <c r="G235" s="1"/>
      <c r="H235" s="1"/>
    </row>
    <row r="236" ht="15.75" customHeight="1">
      <c r="A236" s="155"/>
      <c r="B236" s="155"/>
      <c r="C236" s="156"/>
      <c r="D236" s="156"/>
      <c r="E236" s="156"/>
      <c r="F236" s="817"/>
      <c r="G236" s="1"/>
      <c r="H236" s="1"/>
    </row>
    <row r="237" ht="15.75" customHeight="1">
      <c r="A237" s="155"/>
      <c r="B237" s="155"/>
      <c r="C237" s="156"/>
      <c r="D237" s="156"/>
      <c r="E237" s="156"/>
      <c r="F237" s="817"/>
      <c r="G237" s="1"/>
      <c r="H237" s="1"/>
    </row>
    <row r="238" ht="15.75" customHeight="1">
      <c r="A238" s="155"/>
      <c r="B238" s="155"/>
      <c r="C238" s="156"/>
      <c r="D238" s="156"/>
      <c r="E238" s="156"/>
      <c r="F238" s="817"/>
      <c r="G238" s="1"/>
      <c r="H238" s="1"/>
    </row>
    <row r="239" ht="15.75" customHeight="1">
      <c r="A239" s="155"/>
      <c r="B239" s="155"/>
      <c r="C239" s="156"/>
      <c r="D239" s="156"/>
      <c r="E239" s="156"/>
      <c r="F239" s="817"/>
      <c r="G239" s="1"/>
      <c r="H239" s="1"/>
    </row>
    <row r="240" ht="15.75" customHeight="1">
      <c r="A240" s="155"/>
      <c r="B240" s="155"/>
      <c r="C240" s="156"/>
      <c r="D240" s="156"/>
      <c r="E240" s="156"/>
      <c r="F240" s="817"/>
      <c r="G240" s="1"/>
      <c r="H240" s="1"/>
    </row>
    <row r="241" ht="15.75" customHeight="1">
      <c r="A241" s="155"/>
      <c r="B241" s="155"/>
      <c r="C241" s="156"/>
      <c r="D241" s="156"/>
      <c r="E241" s="156"/>
      <c r="F241" s="817"/>
      <c r="G241" s="1"/>
      <c r="H241" s="1"/>
    </row>
    <row r="242" ht="15.75" customHeight="1">
      <c r="A242" s="155"/>
      <c r="B242" s="155"/>
      <c r="C242" s="156"/>
      <c r="D242" s="156"/>
      <c r="E242" s="156"/>
      <c r="F242" s="817"/>
      <c r="G242" s="1"/>
      <c r="H242" s="1"/>
    </row>
    <row r="243" ht="15.75" customHeight="1">
      <c r="A243" s="155"/>
      <c r="B243" s="155"/>
      <c r="C243" s="156"/>
      <c r="D243" s="156"/>
      <c r="E243" s="156"/>
      <c r="F243" s="817"/>
      <c r="G243" s="1"/>
      <c r="H243" s="1"/>
    </row>
    <row r="244" ht="15.75" customHeight="1">
      <c r="A244" s="155"/>
      <c r="B244" s="155"/>
      <c r="C244" s="156"/>
      <c r="D244" s="156"/>
      <c r="E244" s="156"/>
      <c r="F244" s="817"/>
      <c r="G244" s="1"/>
      <c r="H244" s="1"/>
    </row>
    <row r="245" ht="15.75" customHeight="1">
      <c r="A245" s="155"/>
      <c r="B245" s="155"/>
      <c r="C245" s="156"/>
      <c r="D245" s="156"/>
      <c r="E245" s="156"/>
      <c r="F245" s="817"/>
      <c r="G245" s="1"/>
      <c r="H245" s="1"/>
    </row>
    <row r="246" ht="15.75" customHeight="1">
      <c r="A246" s="155"/>
      <c r="B246" s="155"/>
      <c r="C246" s="156"/>
      <c r="D246" s="156"/>
      <c r="E246" s="156"/>
      <c r="F246" s="817"/>
      <c r="G246" s="1"/>
      <c r="H246" s="1"/>
    </row>
    <row r="247" ht="15.75" customHeight="1">
      <c r="A247" s="155"/>
      <c r="B247" s="155"/>
      <c r="C247" s="156"/>
      <c r="D247" s="156"/>
      <c r="E247" s="156"/>
      <c r="F247" s="817"/>
      <c r="G247" s="1"/>
      <c r="H247" s="1"/>
    </row>
    <row r="248" ht="15.75" customHeight="1">
      <c r="A248" s="155"/>
      <c r="B248" s="155"/>
      <c r="C248" s="156"/>
      <c r="D248" s="156"/>
      <c r="E248" s="156"/>
      <c r="F248" s="817"/>
      <c r="G248" s="1"/>
      <c r="H248" s="1"/>
    </row>
    <row r="249" ht="15.75" customHeight="1">
      <c r="A249" s="155"/>
      <c r="B249" s="155"/>
      <c r="C249" s="156"/>
      <c r="D249" s="156"/>
      <c r="E249" s="156"/>
      <c r="F249" s="817"/>
      <c r="G249" s="1"/>
      <c r="H249" s="1"/>
    </row>
    <row r="250" ht="15.75" customHeight="1">
      <c r="A250" s="155"/>
      <c r="B250" s="155"/>
      <c r="C250" s="156"/>
      <c r="D250" s="156"/>
      <c r="E250" s="156"/>
      <c r="F250" s="817"/>
      <c r="G250" s="1"/>
      <c r="H250" s="1"/>
    </row>
    <row r="251" ht="15.75" customHeight="1">
      <c r="A251" s="155"/>
      <c r="B251" s="155"/>
      <c r="C251" s="156"/>
      <c r="D251" s="156"/>
      <c r="E251" s="156"/>
      <c r="F251" s="817"/>
      <c r="G251" s="1"/>
      <c r="H251" s="1"/>
    </row>
    <row r="252" ht="15.75" customHeight="1">
      <c r="A252" s="155"/>
      <c r="B252" s="155"/>
      <c r="C252" s="156"/>
      <c r="D252" s="156"/>
      <c r="E252" s="156"/>
      <c r="F252" s="817"/>
      <c r="G252" s="1"/>
      <c r="H252" s="1"/>
    </row>
    <row r="253" ht="15.75" customHeight="1">
      <c r="A253" s="155"/>
      <c r="B253" s="155"/>
      <c r="C253" s="156"/>
      <c r="D253" s="156"/>
      <c r="E253" s="156"/>
      <c r="F253" s="817"/>
      <c r="G253" s="1"/>
      <c r="H253" s="1"/>
    </row>
    <row r="254" ht="15.75" customHeight="1">
      <c r="A254" s="155"/>
      <c r="B254" s="155"/>
      <c r="C254" s="156"/>
      <c r="D254" s="156"/>
      <c r="E254" s="156"/>
      <c r="F254" s="817"/>
      <c r="G254" s="1"/>
      <c r="H254" s="1"/>
    </row>
    <row r="255" ht="15.75" customHeight="1">
      <c r="A255" s="155"/>
      <c r="B255" s="155"/>
      <c r="C255" s="156"/>
      <c r="D255" s="156"/>
      <c r="E255" s="156"/>
      <c r="F255" s="817"/>
      <c r="G255" s="1"/>
      <c r="H255" s="1"/>
    </row>
    <row r="256" ht="15.75" customHeight="1">
      <c r="A256" s="155"/>
      <c r="B256" s="155"/>
      <c r="C256" s="156"/>
      <c r="D256" s="156"/>
      <c r="E256" s="156"/>
      <c r="F256" s="817"/>
      <c r="G256" s="1"/>
      <c r="H256" s="1"/>
    </row>
    <row r="257" ht="15.75" customHeight="1">
      <c r="A257" s="155"/>
      <c r="B257" s="155"/>
      <c r="C257" s="156"/>
      <c r="D257" s="156"/>
      <c r="E257" s="156"/>
      <c r="F257" s="817"/>
      <c r="G257" s="1"/>
      <c r="H257" s="1"/>
    </row>
    <row r="258" ht="15.75" customHeight="1">
      <c r="A258" s="155"/>
      <c r="B258" s="155"/>
      <c r="C258" s="156"/>
      <c r="D258" s="156"/>
      <c r="E258" s="156"/>
      <c r="F258" s="817"/>
      <c r="G258" s="1"/>
      <c r="H258" s="1"/>
    </row>
    <row r="259" ht="15.75" customHeight="1">
      <c r="A259" s="155"/>
      <c r="B259" s="155"/>
      <c r="C259" s="156"/>
      <c r="D259" s="156"/>
      <c r="E259" s="156"/>
      <c r="F259" s="817"/>
      <c r="G259" s="1"/>
      <c r="H259" s="1"/>
    </row>
    <row r="260" ht="15.75" customHeight="1">
      <c r="A260" s="155"/>
      <c r="B260" s="155"/>
      <c r="C260" s="156"/>
      <c r="D260" s="156"/>
      <c r="E260" s="156"/>
      <c r="F260" s="817"/>
      <c r="G260" s="1"/>
      <c r="H260" s="1"/>
    </row>
    <row r="261" ht="15.75" customHeight="1">
      <c r="A261" s="155"/>
      <c r="B261" s="155"/>
      <c r="C261" s="156"/>
      <c r="D261" s="156"/>
      <c r="E261" s="156"/>
      <c r="F261" s="817"/>
      <c r="G261" s="1"/>
      <c r="H261" s="1"/>
    </row>
    <row r="262" ht="15.75" customHeight="1">
      <c r="A262" s="155"/>
      <c r="B262" s="155"/>
      <c r="C262" s="156"/>
      <c r="D262" s="156"/>
      <c r="E262" s="156"/>
      <c r="F262" s="817"/>
      <c r="G262" s="1"/>
      <c r="H262" s="1"/>
    </row>
    <row r="263" ht="15.75" customHeight="1">
      <c r="A263" s="155"/>
      <c r="B263" s="155"/>
      <c r="C263" s="156"/>
      <c r="D263" s="156"/>
      <c r="E263" s="156"/>
      <c r="F263" s="817"/>
      <c r="G263" s="1"/>
      <c r="H263" s="1"/>
    </row>
    <row r="264" ht="15.75" customHeight="1">
      <c r="A264" s="155"/>
      <c r="B264" s="155"/>
      <c r="C264" s="156"/>
      <c r="D264" s="156"/>
      <c r="E264" s="156"/>
      <c r="F264" s="817"/>
      <c r="G264" s="1"/>
      <c r="H264" s="1"/>
    </row>
    <row r="265" ht="15.75" customHeight="1">
      <c r="A265" s="155"/>
      <c r="B265" s="155"/>
      <c r="C265" s="156"/>
      <c r="D265" s="156"/>
      <c r="E265" s="156"/>
      <c r="F265" s="817"/>
      <c r="G265" s="1"/>
      <c r="H265" s="1"/>
    </row>
    <row r="266" ht="15.75" customHeight="1">
      <c r="A266" s="155"/>
      <c r="B266" s="155"/>
      <c r="C266" s="156"/>
      <c r="D266" s="156"/>
      <c r="E266" s="156"/>
      <c r="F266" s="817"/>
      <c r="G266" s="1"/>
      <c r="H266" s="1"/>
    </row>
    <row r="267" ht="15.75" customHeight="1">
      <c r="A267" s="155"/>
      <c r="B267" s="155"/>
      <c r="C267" s="156"/>
      <c r="D267" s="156"/>
      <c r="E267" s="156"/>
      <c r="F267" s="817"/>
      <c r="G267" s="1"/>
      <c r="H267" s="1"/>
    </row>
    <row r="268" ht="15.75" customHeight="1">
      <c r="A268" s="155"/>
      <c r="B268" s="155"/>
      <c r="C268" s="156"/>
      <c r="D268" s="156"/>
      <c r="E268" s="156"/>
      <c r="F268" s="817"/>
      <c r="G268" s="1"/>
      <c r="H268" s="1"/>
    </row>
    <row r="269" ht="15.75" customHeight="1">
      <c r="A269" s="155"/>
      <c r="B269" s="155"/>
      <c r="C269" s="156"/>
      <c r="D269" s="156"/>
      <c r="E269" s="156"/>
      <c r="F269" s="817"/>
      <c r="G269" s="1"/>
      <c r="H269" s="1"/>
    </row>
    <row r="270" ht="15.75" customHeight="1">
      <c r="A270" s="155"/>
      <c r="B270" s="155"/>
      <c r="C270" s="156"/>
      <c r="D270" s="156"/>
      <c r="E270" s="156"/>
      <c r="F270" s="817"/>
      <c r="G270" s="1"/>
      <c r="H270" s="1"/>
    </row>
    <row r="271" ht="15.75" customHeight="1">
      <c r="A271" s="155"/>
      <c r="B271" s="155"/>
      <c r="C271" s="156"/>
      <c r="D271" s="156"/>
      <c r="E271" s="156"/>
      <c r="F271" s="817"/>
      <c r="G271" s="1"/>
      <c r="H271" s="1"/>
    </row>
    <row r="272" ht="15.75" customHeight="1">
      <c r="A272" s="155"/>
      <c r="B272" s="155"/>
      <c r="C272" s="156"/>
      <c r="D272" s="156"/>
      <c r="E272" s="156"/>
      <c r="F272" s="817"/>
      <c r="G272" s="1"/>
      <c r="H272" s="1"/>
    </row>
    <row r="273" ht="15.75" customHeight="1">
      <c r="A273" s="155"/>
      <c r="B273" s="155"/>
      <c r="C273" s="156"/>
      <c r="D273" s="156"/>
      <c r="E273" s="156"/>
      <c r="F273" s="817"/>
      <c r="G273" s="1"/>
      <c r="H273" s="1"/>
    </row>
    <row r="274" ht="15.75" customHeight="1">
      <c r="A274" s="155"/>
      <c r="B274" s="155"/>
      <c r="C274" s="156"/>
      <c r="D274" s="156"/>
      <c r="E274" s="156"/>
      <c r="F274" s="817"/>
      <c r="G274" s="1"/>
      <c r="H274" s="1"/>
    </row>
    <row r="275" ht="15.75" customHeight="1">
      <c r="A275" s="155"/>
      <c r="B275" s="155"/>
      <c r="C275" s="156"/>
      <c r="D275" s="156"/>
      <c r="E275" s="156"/>
      <c r="F275" s="817"/>
      <c r="G275" s="1"/>
      <c r="H275" s="1"/>
    </row>
    <row r="276" ht="15.75" customHeight="1">
      <c r="A276" s="155"/>
      <c r="B276" s="155"/>
      <c r="C276" s="156"/>
      <c r="D276" s="156"/>
      <c r="E276" s="156"/>
      <c r="F276" s="817"/>
      <c r="G276" s="1"/>
      <c r="H276" s="1"/>
    </row>
    <row r="277" ht="15.75" customHeight="1">
      <c r="A277" s="155"/>
      <c r="B277" s="155"/>
      <c r="C277" s="156"/>
      <c r="D277" s="156"/>
      <c r="E277" s="156"/>
      <c r="F277" s="817"/>
      <c r="G277" s="1"/>
      <c r="H277" s="1"/>
    </row>
    <row r="278" ht="15.75" customHeight="1">
      <c r="A278" s="155"/>
      <c r="B278" s="155"/>
      <c r="C278" s="156"/>
      <c r="D278" s="156"/>
      <c r="E278" s="156"/>
      <c r="F278" s="817"/>
      <c r="G278" s="1"/>
      <c r="H278" s="1"/>
    </row>
    <row r="279" ht="15.75" customHeight="1">
      <c r="A279" s="155"/>
      <c r="B279" s="155"/>
      <c r="C279" s="156"/>
      <c r="D279" s="156"/>
      <c r="E279" s="156"/>
      <c r="F279" s="817"/>
      <c r="G279" s="1"/>
      <c r="H279" s="1"/>
    </row>
    <row r="280" ht="15.75" customHeight="1">
      <c r="A280" s="155"/>
      <c r="B280" s="155"/>
      <c r="C280" s="156"/>
      <c r="D280" s="156"/>
      <c r="E280" s="156"/>
      <c r="F280" s="817"/>
      <c r="G280" s="1"/>
      <c r="H280" s="1"/>
    </row>
    <row r="281" ht="15.75" customHeight="1">
      <c r="A281" s="155"/>
      <c r="B281" s="155"/>
      <c r="C281" s="156"/>
      <c r="D281" s="156"/>
      <c r="E281" s="156"/>
      <c r="F281" s="817"/>
      <c r="G281" s="1"/>
      <c r="H281" s="1"/>
    </row>
    <row r="282" ht="15.75" customHeight="1">
      <c r="A282" s="155"/>
      <c r="B282" s="155"/>
      <c r="C282" s="156"/>
      <c r="D282" s="156"/>
      <c r="E282" s="156"/>
      <c r="F282" s="817"/>
      <c r="G282" s="1"/>
      <c r="H282" s="1"/>
    </row>
    <row r="283" ht="15.75" customHeight="1">
      <c r="A283" s="155"/>
      <c r="B283" s="155"/>
      <c r="C283" s="156"/>
      <c r="D283" s="156"/>
      <c r="E283" s="156"/>
      <c r="F283" s="817"/>
      <c r="G283" s="1"/>
      <c r="H283" s="1"/>
    </row>
    <row r="284" ht="15.75" customHeight="1">
      <c r="A284" s="155"/>
      <c r="B284" s="155"/>
      <c r="C284" s="156"/>
      <c r="D284" s="156"/>
      <c r="E284" s="156"/>
      <c r="F284" s="817"/>
      <c r="G284" s="1"/>
      <c r="H284" s="1"/>
    </row>
    <row r="285" ht="15.75" customHeight="1">
      <c r="A285" s="155"/>
      <c r="B285" s="155"/>
      <c r="C285" s="156"/>
      <c r="D285" s="156"/>
      <c r="E285" s="156"/>
      <c r="F285" s="817"/>
      <c r="G285" s="1"/>
      <c r="H285" s="1"/>
    </row>
    <row r="286" ht="15.75" customHeight="1">
      <c r="A286" s="155"/>
      <c r="B286" s="155"/>
      <c r="C286" s="156"/>
      <c r="D286" s="156"/>
      <c r="E286" s="156"/>
      <c r="F286" s="817"/>
      <c r="G286" s="1"/>
      <c r="H286" s="1"/>
    </row>
    <row r="287" ht="15.75" customHeight="1">
      <c r="A287" s="155"/>
      <c r="B287" s="155"/>
      <c r="C287" s="156"/>
      <c r="D287" s="156"/>
      <c r="E287" s="156"/>
      <c r="F287" s="817"/>
      <c r="G287" s="1"/>
      <c r="H287" s="1"/>
    </row>
    <row r="288" ht="15.75" customHeight="1">
      <c r="A288" s="155"/>
      <c r="B288" s="155"/>
      <c r="C288" s="156"/>
      <c r="D288" s="156"/>
      <c r="E288" s="156"/>
      <c r="F288" s="817"/>
      <c r="G288" s="1"/>
      <c r="H288" s="1"/>
    </row>
    <row r="289" ht="15.75" customHeight="1">
      <c r="A289" s="155"/>
      <c r="B289" s="155"/>
      <c r="C289" s="156"/>
      <c r="D289" s="156"/>
      <c r="E289" s="156"/>
      <c r="F289" s="817"/>
      <c r="G289" s="1"/>
      <c r="H289" s="1"/>
    </row>
    <row r="290" ht="15.75" customHeight="1">
      <c r="A290" s="155"/>
      <c r="B290" s="155"/>
      <c r="C290" s="156"/>
      <c r="D290" s="156"/>
      <c r="E290" s="156"/>
      <c r="F290" s="817"/>
      <c r="G290" s="1"/>
      <c r="H290" s="1"/>
    </row>
    <row r="291" ht="15.75" customHeight="1">
      <c r="A291" s="155"/>
      <c r="B291" s="155"/>
      <c r="C291" s="156"/>
      <c r="D291" s="156"/>
      <c r="E291" s="156"/>
      <c r="F291" s="817"/>
      <c r="G291" s="1"/>
      <c r="H291" s="1"/>
    </row>
    <row r="292" ht="15.75" customHeight="1">
      <c r="A292" s="155"/>
      <c r="B292" s="155"/>
      <c r="C292" s="156"/>
      <c r="D292" s="156"/>
      <c r="E292" s="156"/>
      <c r="F292" s="817"/>
      <c r="G292" s="1"/>
      <c r="H292" s="1"/>
    </row>
    <row r="293" ht="15.75" customHeight="1">
      <c r="A293" s="155"/>
      <c r="B293" s="155"/>
      <c r="C293" s="156"/>
      <c r="D293" s="156"/>
      <c r="E293" s="156"/>
      <c r="F293" s="817"/>
      <c r="G293" s="1"/>
      <c r="H293" s="1"/>
    </row>
    <row r="294" ht="15.75" customHeight="1">
      <c r="A294" s="155"/>
      <c r="B294" s="155"/>
      <c r="C294" s="156"/>
      <c r="D294" s="156"/>
      <c r="E294" s="156"/>
      <c r="F294" s="817"/>
      <c r="G294" s="1"/>
      <c r="H294" s="1"/>
    </row>
    <row r="295" ht="15.75" customHeight="1">
      <c r="A295" s="155"/>
      <c r="B295" s="155"/>
      <c r="C295" s="156"/>
      <c r="D295" s="156"/>
      <c r="E295" s="156"/>
      <c r="F295" s="817"/>
      <c r="G295" s="1"/>
      <c r="H295" s="1"/>
    </row>
    <row r="296" ht="15.75" customHeight="1">
      <c r="A296" s="155"/>
      <c r="B296" s="155"/>
      <c r="C296" s="156"/>
      <c r="D296" s="156"/>
      <c r="E296" s="156"/>
      <c r="F296" s="817"/>
      <c r="G296" s="1"/>
      <c r="H296" s="1"/>
    </row>
    <row r="297" ht="15.75" customHeight="1">
      <c r="A297" s="155"/>
      <c r="B297" s="155"/>
      <c r="C297" s="156"/>
      <c r="D297" s="156"/>
      <c r="E297" s="156"/>
      <c r="F297" s="817"/>
      <c r="G297" s="1"/>
      <c r="H297" s="1"/>
    </row>
    <row r="298" ht="15.75" customHeight="1">
      <c r="A298" s="155"/>
      <c r="B298" s="155"/>
      <c r="C298" s="156"/>
      <c r="D298" s="156"/>
      <c r="E298" s="156"/>
      <c r="F298" s="817"/>
      <c r="G298" s="1"/>
      <c r="H298" s="1"/>
    </row>
    <row r="299" ht="15.75" customHeight="1">
      <c r="A299" s="155"/>
      <c r="B299" s="155"/>
      <c r="C299" s="156"/>
      <c r="D299" s="156"/>
      <c r="E299" s="156"/>
      <c r="F299" s="817"/>
      <c r="G299" s="1"/>
      <c r="H299" s="1"/>
    </row>
    <row r="300" ht="15.75" customHeight="1">
      <c r="A300" s="155"/>
      <c r="B300" s="155"/>
      <c r="C300" s="156"/>
      <c r="D300" s="156"/>
      <c r="E300" s="156"/>
      <c r="F300" s="817"/>
      <c r="G300" s="1"/>
      <c r="H300" s="1"/>
    </row>
    <row r="301" ht="15.75" customHeight="1">
      <c r="A301" s="155"/>
      <c r="B301" s="155"/>
      <c r="C301" s="156"/>
      <c r="D301" s="156"/>
      <c r="E301" s="156"/>
      <c r="F301" s="817"/>
      <c r="G301" s="1"/>
      <c r="H301" s="1"/>
    </row>
    <row r="302" ht="15.75" customHeight="1">
      <c r="A302" s="155"/>
      <c r="B302" s="155"/>
      <c r="C302" s="156"/>
      <c r="D302" s="156"/>
      <c r="E302" s="156"/>
      <c r="F302" s="817"/>
      <c r="G302" s="1"/>
      <c r="H302" s="1"/>
    </row>
    <row r="303" ht="15.75" customHeight="1">
      <c r="A303" s="155"/>
      <c r="B303" s="155"/>
      <c r="C303" s="156"/>
      <c r="D303" s="156"/>
      <c r="E303" s="156"/>
      <c r="F303" s="817"/>
      <c r="G303" s="1"/>
      <c r="H303" s="1"/>
    </row>
    <row r="304" ht="15.75" customHeight="1">
      <c r="A304" s="155"/>
      <c r="B304" s="155"/>
      <c r="C304" s="156"/>
      <c r="D304" s="156"/>
      <c r="E304" s="156"/>
      <c r="F304" s="817"/>
      <c r="G304" s="1"/>
      <c r="H304" s="1"/>
    </row>
    <row r="305" ht="15.75" customHeight="1">
      <c r="A305" s="155"/>
      <c r="B305" s="155"/>
      <c r="C305" s="156"/>
      <c r="D305" s="156"/>
      <c r="E305" s="156"/>
      <c r="F305" s="817"/>
      <c r="G305" s="1"/>
      <c r="H305" s="1"/>
    </row>
    <row r="306" ht="15.75" customHeight="1">
      <c r="A306" s="155"/>
      <c r="B306" s="155"/>
      <c r="C306" s="156"/>
      <c r="D306" s="156"/>
      <c r="E306" s="156"/>
      <c r="F306" s="817"/>
      <c r="G306" s="1"/>
      <c r="H306" s="1"/>
    </row>
    <row r="307" ht="15.75" customHeight="1">
      <c r="A307" s="155"/>
      <c r="B307" s="155"/>
      <c r="C307" s="156"/>
      <c r="D307" s="156"/>
      <c r="E307" s="156"/>
      <c r="F307" s="817"/>
      <c r="G307" s="1"/>
      <c r="H307" s="1"/>
    </row>
    <row r="308" ht="15.75" customHeight="1">
      <c r="A308" s="155"/>
      <c r="B308" s="155"/>
      <c r="C308" s="156"/>
      <c r="D308" s="156"/>
      <c r="E308" s="156"/>
      <c r="F308" s="817"/>
      <c r="G308" s="1"/>
      <c r="H308" s="1"/>
    </row>
    <row r="309" ht="15.75" customHeight="1">
      <c r="A309" s="155"/>
      <c r="B309" s="155"/>
      <c r="C309" s="156"/>
      <c r="D309" s="156"/>
      <c r="E309" s="156"/>
      <c r="F309" s="817"/>
      <c r="G309" s="1"/>
      <c r="H309" s="1"/>
    </row>
    <row r="310" ht="15.75" customHeight="1">
      <c r="A310" s="155"/>
      <c r="B310" s="155"/>
      <c r="C310" s="156"/>
      <c r="D310" s="156"/>
      <c r="E310" s="156"/>
      <c r="F310" s="817"/>
      <c r="G310" s="1"/>
      <c r="H310" s="1"/>
    </row>
    <row r="311" ht="15.75" customHeight="1">
      <c r="A311" s="155"/>
      <c r="B311" s="155"/>
      <c r="C311" s="156"/>
      <c r="D311" s="156"/>
      <c r="E311" s="156"/>
      <c r="F311" s="817"/>
      <c r="G311" s="1"/>
      <c r="H311" s="1"/>
    </row>
    <row r="312" ht="15.75" customHeight="1">
      <c r="A312" s="155"/>
      <c r="B312" s="155"/>
      <c r="C312" s="156"/>
      <c r="D312" s="156"/>
      <c r="E312" s="156"/>
      <c r="F312" s="817"/>
      <c r="G312" s="1"/>
      <c r="H312" s="1"/>
    </row>
    <row r="313" ht="15.75" customHeight="1">
      <c r="A313" s="155"/>
      <c r="B313" s="155"/>
      <c r="C313" s="156"/>
      <c r="D313" s="156"/>
      <c r="E313" s="156"/>
      <c r="F313" s="817"/>
      <c r="G313" s="1"/>
      <c r="H313" s="1"/>
    </row>
    <row r="314" ht="15.75" customHeight="1">
      <c r="A314" s="155"/>
      <c r="B314" s="155"/>
      <c r="C314" s="156"/>
      <c r="D314" s="156"/>
      <c r="E314" s="156"/>
      <c r="F314" s="817"/>
      <c r="G314" s="1"/>
      <c r="H314" s="1"/>
    </row>
    <row r="315" ht="15.75" customHeight="1">
      <c r="A315" s="155"/>
      <c r="B315" s="155"/>
      <c r="C315" s="156"/>
      <c r="D315" s="156"/>
      <c r="E315" s="156"/>
      <c r="F315" s="817"/>
      <c r="G315" s="1"/>
      <c r="H315" s="1"/>
    </row>
    <row r="316" ht="15.75" customHeight="1">
      <c r="A316" s="155"/>
      <c r="B316" s="155"/>
      <c r="C316" s="156"/>
      <c r="D316" s="156"/>
      <c r="E316" s="156"/>
      <c r="F316" s="817"/>
      <c r="G316" s="1"/>
      <c r="H316" s="1"/>
    </row>
    <row r="317" ht="15.75" customHeight="1">
      <c r="A317" s="155"/>
      <c r="B317" s="155"/>
      <c r="C317" s="156"/>
      <c r="D317" s="156"/>
      <c r="E317" s="156"/>
      <c r="F317" s="817"/>
      <c r="G317" s="1"/>
      <c r="H317" s="1"/>
    </row>
    <row r="318" ht="15.75" customHeight="1">
      <c r="A318" s="155"/>
      <c r="B318" s="155"/>
      <c r="C318" s="156"/>
      <c r="D318" s="156"/>
      <c r="E318" s="156"/>
      <c r="F318" s="817"/>
      <c r="G318" s="1"/>
      <c r="H318" s="1"/>
    </row>
    <row r="319" ht="15.75" customHeight="1">
      <c r="A319" s="155"/>
      <c r="B319" s="155"/>
      <c r="C319" s="156"/>
      <c r="D319" s="156"/>
      <c r="E319" s="156"/>
      <c r="F319" s="817"/>
      <c r="G319" s="1"/>
      <c r="H319" s="1"/>
    </row>
    <row r="320" ht="15.75" customHeight="1">
      <c r="A320" s="155"/>
      <c r="B320" s="155"/>
      <c r="C320" s="156"/>
      <c r="D320" s="156"/>
      <c r="E320" s="156"/>
      <c r="F320" s="817"/>
      <c r="G320" s="1"/>
      <c r="H320" s="1"/>
    </row>
    <row r="321" ht="15.75" customHeight="1">
      <c r="A321" s="155"/>
      <c r="B321" s="155"/>
      <c r="C321" s="156"/>
      <c r="D321" s="156"/>
      <c r="E321" s="156"/>
      <c r="F321" s="817"/>
      <c r="G321" s="1"/>
      <c r="H321" s="1"/>
    </row>
    <row r="322" ht="15.75" customHeight="1">
      <c r="A322" s="155"/>
      <c r="B322" s="155"/>
      <c r="C322" s="156"/>
      <c r="D322" s="156"/>
      <c r="E322" s="156"/>
      <c r="F322" s="817"/>
      <c r="G322" s="1"/>
      <c r="H322" s="1"/>
    </row>
    <row r="323" ht="15.75" customHeight="1">
      <c r="A323" s="155"/>
      <c r="B323" s="155"/>
      <c r="C323" s="156"/>
      <c r="D323" s="156"/>
      <c r="E323" s="156"/>
      <c r="F323" s="817"/>
      <c r="G323" s="1"/>
      <c r="H323" s="1"/>
    </row>
    <row r="324" ht="15.75" customHeight="1">
      <c r="A324" s="155"/>
      <c r="B324" s="155"/>
      <c r="C324" s="156"/>
      <c r="D324" s="156"/>
      <c r="E324" s="156"/>
      <c r="F324" s="817"/>
      <c r="G324" s="1"/>
      <c r="H324" s="1"/>
    </row>
    <row r="325" ht="15.75" customHeight="1">
      <c r="A325" s="155"/>
      <c r="B325" s="155"/>
      <c r="C325" s="156"/>
      <c r="D325" s="156"/>
      <c r="E325" s="156"/>
      <c r="F325" s="817"/>
      <c r="G325" s="1"/>
      <c r="H325" s="1"/>
    </row>
    <row r="326" ht="15.75" customHeight="1">
      <c r="A326" s="155"/>
      <c r="B326" s="155"/>
      <c r="C326" s="156"/>
      <c r="D326" s="156"/>
      <c r="E326" s="156"/>
      <c r="F326" s="817"/>
      <c r="G326" s="1"/>
      <c r="H326" s="1"/>
    </row>
    <row r="327" ht="15.75" customHeight="1">
      <c r="A327" s="155"/>
      <c r="B327" s="155"/>
      <c r="C327" s="156"/>
      <c r="D327" s="156"/>
      <c r="E327" s="156"/>
      <c r="F327" s="817"/>
      <c r="G327" s="1"/>
      <c r="H327" s="1"/>
    </row>
    <row r="328" ht="15.75" customHeight="1">
      <c r="A328" s="155"/>
      <c r="B328" s="155"/>
      <c r="C328" s="156"/>
      <c r="D328" s="156"/>
      <c r="E328" s="156"/>
      <c r="F328" s="817"/>
      <c r="G328" s="1"/>
      <c r="H328" s="1"/>
    </row>
    <row r="329" ht="15.75" customHeight="1">
      <c r="A329" s="155"/>
      <c r="B329" s="155"/>
      <c r="C329" s="156"/>
      <c r="D329" s="156"/>
      <c r="E329" s="156"/>
      <c r="F329" s="817"/>
      <c r="G329" s="1"/>
      <c r="H329" s="1"/>
    </row>
    <row r="330" ht="15.75" customHeight="1">
      <c r="A330" s="155"/>
      <c r="B330" s="155"/>
      <c r="C330" s="156"/>
      <c r="D330" s="156"/>
      <c r="E330" s="156"/>
      <c r="F330" s="817"/>
      <c r="G330" s="1"/>
      <c r="H330" s="1"/>
    </row>
    <row r="331" ht="15.75" customHeight="1">
      <c r="A331" s="155"/>
      <c r="B331" s="155"/>
      <c r="C331" s="156"/>
      <c r="D331" s="156"/>
      <c r="E331" s="156"/>
      <c r="F331" s="817"/>
      <c r="G331" s="1"/>
      <c r="H331" s="1"/>
    </row>
    <row r="332" ht="15.75" customHeight="1">
      <c r="A332" s="155"/>
      <c r="B332" s="155"/>
      <c r="C332" s="156"/>
      <c r="D332" s="156"/>
      <c r="E332" s="156"/>
      <c r="F332" s="817"/>
      <c r="G332" s="1"/>
      <c r="H332" s="1"/>
    </row>
    <row r="333" ht="15.75" customHeight="1">
      <c r="A333" s="155"/>
      <c r="B333" s="155"/>
      <c r="C333" s="156"/>
      <c r="D333" s="156"/>
      <c r="E333" s="156"/>
      <c r="F333" s="817"/>
      <c r="G333" s="1"/>
      <c r="H333" s="1"/>
    </row>
    <row r="334" ht="15.75" customHeight="1">
      <c r="A334" s="155"/>
      <c r="B334" s="155"/>
      <c r="C334" s="156"/>
      <c r="D334" s="156"/>
      <c r="E334" s="156"/>
      <c r="F334" s="817"/>
      <c r="G334" s="1"/>
      <c r="H334" s="1"/>
    </row>
    <row r="335" ht="15.75" customHeight="1">
      <c r="A335" s="155"/>
      <c r="B335" s="155"/>
      <c r="C335" s="156"/>
      <c r="D335" s="156"/>
      <c r="E335" s="156"/>
      <c r="F335" s="817"/>
      <c r="G335" s="1"/>
      <c r="H335" s="1"/>
    </row>
    <row r="336" ht="15.75" customHeight="1">
      <c r="A336" s="155"/>
      <c r="B336" s="155"/>
      <c r="C336" s="156"/>
      <c r="D336" s="156"/>
      <c r="E336" s="156"/>
      <c r="F336" s="817"/>
      <c r="G336" s="1"/>
      <c r="H336" s="1"/>
    </row>
    <row r="337" ht="15.75" customHeight="1">
      <c r="A337" s="155"/>
      <c r="B337" s="155"/>
      <c r="C337" s="156"/>
      <c r="D337" s="156"/>
      <c r="E337" s="156"/>
      <c r="F337" s="817"/>
      <c r="G337" s="1"/>
      <c r="H337" s="1"/>
    </row>
    <row r="338" ht="15.75" customHeight="1">
      <c r="A338" s="155"/>
      <c r="B338" s="155"/>
      <c r="C338" s="156"/>
      <c r="D338" s="156"/>
      <c r="E338" s="156"/>
      <c r="F338" s="817"/>
      <c r="G338" s="1"/>
      <c r="H338" s="1"/>
    </row>
    <row r="339" ht="15.75" customHeight="1">
      <c r="A339" s="155"/>
      <c r="B339" s="155"/>
      <c r="C339" s="156"/>
      <c r="D339" s="156"/>
      <c r="E339" s="156"/>
      <c r="F339" s="817"/>
      <c r="G339" s="1"/>
      <c r="H339" s="1"/>
    </row>
    <row r="340" ht="15.75" customHeight="1">
      <c r="A340" s="155"/>
      <c r="B340" s="155"/>
      <c r="C340" s="156"/>
      <c r="D340" s="156"/>
      <c r="E340" s="156"/>
      <c r="F340" s="817"/>
      <c r="G340" s="1"/>
      <c r="H340" s="1"/>
    </row>
    <row r="341" ht="15.75" customHeight="1">
      <c r="A341" s="155"/>
      <c r="B341" s="155"/>
      <c r="C341" s="156"/>
      <c r="D341" s="156"/>
      <c r="E341" s="156"/>
      <c r="F341" s="817"/>
      <c r="G341" s="1"/>
      <c r="H341" s="1"/>
    </row>
    <row r="342" ht="15.75" customHeight="1">
      <c r="A342" s="155"/>
      <c r="B342" s="155"/>
      <c r="C342" s="156"/>
      <c r="D342" s="156"/>
      <c r="E342" s="156"/>
      <c r="F342" s="817"/>
      <c r="G342" s="1"/>
      <c r="H342" s="1"/>
    </row>
    <row r="343" ht="15.75" customHeight="1">
      <c r="A343" s="155"/>
      <c r="B343" s="155"/>
      <c r="C343" s="156"/>
      <c r="D343" s="156"/>
      <c r="E343" s="156"/>
      <c r="F343" s="817"/>
      <c r="G343" s="1"/>
      <c r="H343" s="1"/>
    </row>
    <row r="344" ht="15.75" customHeight="1">
      <c r="A344" s="155"/>
      <c r="B344" s="155"/>
      <c r="C344" s="156"/>
      <c r="D344" s="156"/>
      <c r="E344" s="156"/>
      <c r="F344" s="817"/>
      <c r="G344" s="1"/>
      <c r="H344" s="1"/>
    </row>
    <row r="345" ht="15.75" customHeight="1">
      <c r="A345" s="155"/>
      <c r="B345" s="155"/>
      <c r="C345" s="156"/>
      <c r="D345" s="156"/>
      <c r="E345" s="156"/>
      <c r="F345" s="817"/>
      <c r="G345" s="1"/>
      <c r="H345" s="1"/>
    </row>
    <row r="346" ht="15.75" customHeight="1">
      <c r="A346" s="155"/>
      <c r="B346" s="155"/>
      <c r="C346" s="156"/>
      <c r="D346" s="156"/>
      <c r="E346" s="156"/>
      <c r="F346" s="817"/>
      <c r="G346" s="1"/>
      <c r="H346" s="1"/>
    </row>
    <row r="347" ht="15.75" customHeight="1">
      <c r="A347" s="155"/>
      <c r="B347" s="155"/>
      <c r="C347" s="156"/>
      <c r="D347" s="156"/>
      <c r="E347" s="156"/>
      <c r="F347" s="817"/>
      <c r="G347" s="1"/>
      <c r="H347" s="1"/>
    </row>
    <row r="348" ht="15.75" customHeight="1">
      <c r="A348" s="155"/>
      <c r="B348" s="155"/>
      <c r="C348" s="156"/>
      <c r="D348" s="156"/>
      <c r="E348" s="156"/>
      <c r="F348" s="817"/>
      <c r="G348" s="1"/>
      <c r="H348" s="1"/>
    </row>
    <row r="349" ht="15.75" customHeight="1">
      <c r="A349" s="155"/>
      <c r="B349" s="155"/>
      <c r="C349" s="156"/>
      <c r="D349" s="156"/>
      <c r="E349" s="156"/>
      <c r="F349" s="817"/>
      <c r="G349" s="1"/>
      <c r="H349" s="1"/>
    </row>
    <row r="350" ht="15.75" customHeight="1">
      <c r="A350" s="155"/>
      <c r="B350" s="155"/>
      <c r="C350" s="156"/>
      <c r="D350" s="156"/>
      <c r="E350" s="156"/>
      <c r="F350" s="817"/>
      <c r="G350" s="1"/>
      <c r="H350" s="1"/>
    </row>
    <row r="351" ht="15.75" customHeight="1">
      <c r="A351" s="155"/>
      <c r="B351" s="155"/>
      <c r="C351" s="156"/>
      <c r="D351" s="156"/>
      <c r="E351" s="156"/>
      <c r="F351" s="817"/>
      <c r="G351" s="1"/>
      <c r="H351" s="1"/>
    </row>
    <row r="352" ht="15.75" customHeight="1">
      <c r="A352" s="155"/>
      <c r="B352" s="155"/>
      <c r="C352" s="156"/>
      <c r="D352" s="156"/>
      <c r="E352" s="156"/>
      <c r="F352" s="817"/>
      <c r="G352" s="1"/>
      <c r="H352" s="1"/>
    </row>
    <row r="353" ht="15.75" customHeight="1">
      <c r="A353" s="155"/>
      <c r="B353" s="155"/>
      <c r="C353" s="156"/>
      <c r="D353" s="156"/>
      <c r="E353" s="156"/>
      <c r="F353" s="817"/>
      <c r="G353" s="1"/>
      <c r="H353" s="1"/>
    </row>
    <row r="354" ht="15.75" customHeight="1">
      <c r="A354" s="155"/>
      <c r="B354" s="155"/>
      <c r="C354" s="156"/>
      <c r="D354" s="156"/>
      <c r="E354" s="156"/>
      <c r="F354" s="817"/>
      <c r="G354" s="1"/>
      <c r="H354" s="1"/>
    </row>
    <row r="355" ht="15.75" customHeight="1">
      <c r="A355" s="155"/>
      <c r="B355" s="155"/>
      <c r="C355" s="156"/>
      <c r="D355" s="156"/>
      <c r="E355" s="156"/>
      <c r="F355" s="817"/>
      <c r="G355" s="1"/>
      <c r="H355" s="1"/>
    </row>
    <row r="356" ht="15.75" customHeight="1">
      <c r="A356" s="155"/>
      <c r="B356" s="155"/>
      <c r="C356" s="156"/>
      <c r="D356" s="156"/>
      <c r="E356" s="156"/>
      <c r="F356" s="817"/>
      <c r="G356" s="1"/>
      <c r="H356" s="1"/>
    </row>
    <row r="357" ht="15.75" customHeight="1">
      <c r="A357" s="155"/>
      <c r="B357" s="155"/>
      <c r="C357" s="156"/>
      <c r="D357" s="156"/>
      <c r="E357" s="156"/>
      <c r="F357" s="817"/>
      <c r="G357" s="1"/>
      <c r="H357" s="1"/>
    </row>
    <row r="358" ht="15.75" customHeight="1">
      <c r="A358" s="155"/>
      <c r="B358" s="155"/>
      <c r="C358" s="156"/>
      <c r="D358" s="156"/>
      <c r="E358" s="156"/>
      <c r="F358" s="817"/>
      <c r="G358" s="1"/>
      <c r="H358" s="1"/>
    </row>
    <row r="359" ht="15.75" customHeight="1">
      <c r="A359" s="155"/>
      <c r="B359" s="155"/>
      <c r="C359" s="156"/>
      <c r="D359" s="156"/>
      <c r="E359" s="156"/>
      <c r="F359" s="817"/>
      <c r="G359" s="1"/>
      <c r="H359" s="1"/>
    </row>
    <row r="360" ht="15.75" customHeight="1">
      <c r="A360" s="155"/>
      <c r="B360" s="155"/>
      <c r="C360" s="156"/>
      <c r="D360" s="156"/>
      <c r="E360" s="156"/>
      <c r="F360" s="817"/>
      <c r="G360" s="1"/>
      <c r="H360" s="1"/>
    </row>
    <row r="361" ht="15.75" customHeight="1">
      <c r="A361" s="155"/>
      <c r="B361" s="155"/>
      <c r="C361" s="156"/>
      <c r="D361" s="156"/>
      <c r="E361" s="156"/>
      <c r="F361" s="817"/>
      <c r="G361" s="1"/>
      <c r="H361" s="1"/>
    </row>
    <row r="362" ht="15.75" customHeight="1">
      <c r="F362" s="199"/>
    </row>
    <row r="363" ht="15.75" customHeight="1">
      <c r="F363" s="199"/>
    </row>
    <row r="364" ht="15.75" customHeight="1">
      <c r="F364" s="199"/>
    </row>
    <row r="365" ht="15.75" customHeight="1">
      <c r="F365" s="199"/>
    </row>
    <row r="366" ht="15.75" customHeight="1">
      <c r="F366" s="199"/>
    </row>
    <row r="367" ht="15.75" customHeight="1">
      <c r="F367" s="199"/>
    </row>
    <row r="368" ht="15.75" customHeight="1">
      <c r="F368" s="199"/>
    </row>
    <row r="369" ht="15.75" customHeight="1">
      <c r="F369" s="199"/>
    </row>
    <row r="370" ht="15.75" customHeight="1">
      <c r="F370" s="199"/>
    </row>
    <row r="371" ht="15.75" customHeight="1">
      <c r="F371" s="199"/>
    </row>
    <row r="372" ht="15.75" customHeight="1">
      <c r="F372" s="199"/>
    </row>
    <row r="373" ht="15.75" customHeight="1">
      <c r="F373" s="199"/>
    </row>
    <row r="374" ht="15.75" customHeight="1">
      <c r="F374" s="199"/>
    </row>
    <row r="375" ht="15.75" customHeight="1">
      <c r="F375" s="199"/>
    </row>
    <row r="376" ht="15.75" customHeight="1">
      <c r="F376" s="199"/>
    </row>
    <row r="377" ht="15.75" customHeight="1">
      <c r="F377" s="199"/>
    </row>
    <row r="378" ht="15.75" customHeight="1">
      <c r="F378" s="199"/>
    </row>
    <row r="379" ht="15.75" customHeight="1">
      <c r="F379" s="199"/>
    </row>
    <row r="380" ht="15.75" customHeight="1">
      <c r="F380" s="199"/>
    </row>
    <row r="381" ht="15.75" customHeight="1">
      <c r="F381" s="199"/>
    </row>
    <row r="382" ht="15.75" customHeight="1">
      <c r="F382" s="199"/>
    </row>
    <row r="383" ht="15.75" customHeight="1">
      <c r="F383" s="199"/>
    </row>
    <row r="384" ht="15.75" customHeight="1">
      <c r="F384" s="199"/>
    </row>
    <row r="385" ht="15.75" customHeight="1">
      <c r="F385" s="199"/>
    </row>
    <row r="386" ht="15.75" customHeight="1">
      <c r="F386" s="199"/>
    </row>
    <row r="387" ht="15.75" customHeight="1">
      <c r="F387" s="199"/>
    </row>
    <row r="388" ht="15.75" customHeight="1">
      <c r="F388" s="199"/>
    </row>
    <row r="389" ht="15.75" customHeight="1">
      <c r="F389" s="199"/>
    </row>
    <row r="390" ht="15.75" customHeight="1">
      <c r="F390" s="199"/>
    </row>
    <row r="391" ht="15.75" customHeight="1">
      <c r="F391" s="199"/>
    </row>
    <row r="392" ht="15.75" customHeight="1">
      <c r="F392" s="199"/>
    </row>
    <row r="393" ht="15.75" customHeight="1">
      <c r="F393" s="199"/>
    </row>
    <row r="394" ht="15.75" customHeight="1">
      <c r="F394" s="199"/>
    </row>
    <row r="395" ht="15.75" customHeight="1">
      <c r="F395" s="199"/>
    </row>
    <row r="396" ht="15.75" customHeight="1">
      <c r="F396" s="199"/>
    </row>
    <row r="397" ht="15.75" customHeight="1">
      <c r="F397" s="199"/>
    </row>
    <row r="398" ht="15.75" customHeight="1">
      <c r="F398" s="199"/>
    </row>
    <row r="399" ht="15.75" customHeight="1">
      <c r="F399" s="199"/>
    </row>
    <row r="400" ht="15.75" customHeight="1">
      <c r="F400" s="199"/>
    </row>
    <row r="401" ht="15.75" customHeight="1">
      <c r="F401" s="199"/>
    </row>
    <row r="402" ht="15.75" customHeight="1">
      <c r="F402" s="199"/>
    </row>
    <row r="403" ht="15.75" customHeight="1">
      <c r="F403" s="199"/>
    </row>
    <row r="404" ht="15.75" customHeight="1">
      <c r="F404" s="199"/>
    </row>
    <row r="405" ht="15.75" customHeight="1">
      <c r="F405" s="199"/>
    </row>
    <row r="406" ht="15.75" customHeight="1">
      <c r="F406" s="199"/>
    </row>
    <row r="407" ht="15.75" customHeight="1">
      <c r="F407" s="199"/>
    </row>
    <row r="408" ht="15.75" customHeight="1">
      <c r="F408" s="199"/>
    </row>
    <row r="409" ht="15.75" customHeight="1">
      <c r="F409" s="199"/>
    </row>
    <row r="410" ht="15.75" customHeight="1">
      <c r="F410" s="199"/>
    </row>
    <row r="411" ht="15.75" customHeight="1">
      <c r="F411" s="199"/>
    </row>
    <row r="412" ht="15.75" customHeight="1">
      <c r="F412" s="199"/>
    </row>
    <row r="413" ht="15.75" customHeight="1">
      <c r="F413" s="199"/>
    </row>
    <row r="414" ht="15.75" customHeight="1">
      <c r="F414" s="199"/>
    </row>
    <row r="415" ht="15.75" customHeight="1">
      <c r="F415" s="199"/>
    </row>
    <row r="416" ht="15.75" customHeight="1">
      <c r="F416" s="199"/>
    </row>
    <row r="417" ht="15.75" customHeight="1">
      <c r="F417" s="199"/>
    </row>
    <row r="418" ht="15.75" customHeight="1">
      <c r="F418" s="199"/>
    </row>
    <row r="419" ht="15.75" customHeight="1">
      <c r="F419" s="199"/>
    </row>
    <row r="420" ht="15.75" customHeight="1">
      <c r="F420" s="199"/>
    </row>
    <row r="421" ht="15.75" customHeight="1">
      <c r="F421" s="199"/>
    </row>
    <row r="422" ht="15.75" customHeight="1">
      <c r="F422" s="199"/>
    </row>
    <row r="423" ht="15.75" customHeight="1">
      <c r="F423" s="199"/>
    </row>
    <row r="424" ht="15.75" customHeight="1">
      <c r="F424" s="199"/>
    </row>
    <row r="425" ht="15.75" customHeight="1">
      <c r="F425" s="199"/>
    </row>
    <row r="426" ht="15.75" customHeight="1">
      <c r="F426" s="199"/>
    </row>
    <row r="427" ht="15.75" customHeight="1">
      <c r="F427" s="199"/>
    </row>
    <row r="428" ht="15.75" customHeight="1">
      <c r="F428" s="199"/>
    </row>
    <row r="429" ht="15.75" customHeight="1">
      <c r="F429" s="199"/>
    </row>
    <row r="430" ht="15.75" customHeight="1">
      <c r="F430" s="199"/>
    </row>
    <row r="431" ht="15.75" customHeight="1">
      <c r="F431" s="199"/>
    </row>
    <row r="432" ht="15.75" customHeight="1">
      <c r="F432" s="199"/>
    </row>
    <row r="433" ht="15.75" customHeight="1">
      <c r="F433" s="199"/>
    </row>
    <row r="434" ht="15.75" customHeight="1">
      <c r="F434" s="199"/>
    </row>
    <row r="435" ht="15.75" customHeight="1">
      <c r="F435" s="199"/>
    </row>
    <row r="436" ht="15.75" customHeight="1">
      <c r="F436" s="199"/>
    </row>
    <row r="437" ht="15.75" customHeight="1">
      <c r="F437" s="199"/>
    </row>
    <row r="438" ht="15.75" customHeight="1">
      <c r="F438" s="199"/>
    </row>
    <row r="439" ht="15.75" customHeight="1">
      <c r="F439" s="199"/>
    </row>
    <row r="440" ht="15.75" customHeight="1">
      <c r="F440" s="199"/>
    </row>
    <row r="441" ht="15.75" customHeight="1">
      <c r="F441" s="199"/>
    </row>
    <row r="442" ht="15.75" customHeight="1">
      <c r="F442" s="199"/>
    </row>
    <row r="443" ht="15.75" customHeight="1">
      <c r="F443" s="199"/>
    </row>
    <row r="444" ht="15.75" customHeight="1">
      <c r="F444" s="199"/>
    </row>
    <row r="445" ht="15.75" customHeight="1">
      <c r="F445" s="199"/>
    </row>
    <row r="446" ht="15.75" customHeight="1">
      <c r="F446" s="199"/>
    </row>
    <row r="447" ht="15.75" customHeight="1">
      <c r="F447" s="199"/>
    </row>
    <row r="448" ht="15.75" customHeight="1">
      <c r="F448" s="199"/>
    </row>
    <row r="449" ht="15.75" customHeight="1">
      <c r="F449" s="199"/>
    </row>
    <row r="450" ht="15.75" customHeight="1">
      <c r="F450" s="199"/>
    </row>
    <row r="451" ht="15.75" customHeight="1">
      <c r="F451" s="199"/>
    </row>
    <row r="452" ht="15.75" customHeight="1">
      <c r="F452" s="199"/>
    </row>
    <row r="453" ht="15.75" customHeight="1">
      <c r="F453" s="199"/>
    </row>
    <row r="454" ht="15.75" customHeight="1">
      <c r="F454" s="199"/>
    </row>
    <row r="455" ht="15.75" customHeight="1">
      <c r="F455" s="199"/>
    </row>
    <row r="456" ht="15.75" customHeight="1">
      <c r="F456" s="199"/>
    </row>
    <row r="457" ht="15.75" customHeight="1">
      <c r="F457" s="199"/>
    </row>
    <row r="458" ht="15.75" customHeight="1">
      <c r="F458" s="199"/>
    </row>
    <row r="459" ht="15.75" customHeight="1">
      <c r="F459" s="199"/>
    </row>
    <row r="460" ht="15.75" customHeight="1">
      <c r="F460" s="199"/>
    </row>
    <row r="461" ht="15.75" customHeight="1">
      <c r="F461" s="199"/>
    </row>
    <row r="462" ht="15.75" customHeight="1">
      <c r="F462" s="199"/>
    </row>
    <row r="463" ht="15.75" customHeight="1">
      <c r="F463" s="199"/>
    </row>
    <row r="464" ht="15.75" customHeight="1">
      <c r="F464" s="199"/>
    </row>
    <row r="465" ht="15.75" customHeight="1">
      <c r="F465" s="199"/>
    </row>
    <row r="466" ht="15.75" customHeight="1">
      <c r="F466" s="199"/>
    </row>
    <row r="467" ht="15.75" customHeight="1">
      <c r="F467" s="199"/>
    </row>
    <row r="468" ht="15.75" customHeight="1">
      <c r="F468" s="199"/>
    </row>
    <row r="469" ht="15.75" customHeight="1">
      <c r="F469" s="199"/>
    </row>
    <row r="470" ht="15.75" customHeight="1">
      <c r="F470" s="199"/>
    </row>
    <row r="471" ht="15.75" customHeight="1">
      <c r="F471" s="199"/>
    </row>
    <row r="472" ht="15.75" customHeight="1">
      <c r="F472" s="199"/>
    </row>
    <row r="473" ht="15.75" customHeight="1">
      <c r="F473" s="199"/>
    </row>
    <row r="474" ht="15.75" customHeight="1">
      <c r="F474" s="199"/>
    </row>
    <row r="475" ht="15.75" customHeight="1">
      <c r="F475" s="199"/>
    </row>
    <row r="476" ht="15.75" customHeight="1">
      <c r="F476" s="199"/>
    </row>
    <row r="477" ht="15.75" customHeight="1">
      <c r="F477" s="199"/>
    </row>
    <row r="478" ht="15.75" customHeight="1">
      <c r="F478" s="199"/>
    </row>
    <row r="479" ht="15.75" customHeight="1">
      <c r="F479" s="199"/>
    </row>
    <row r="480" ht="15.75" customHeight="1">
      <c r="F480" s="199"/>
    </row>
    <row r="481" ht="15.75" customHeight="1">
      <c r="F481" s="199"/>
    </row>
    <row r="482" ht="15.75" customHeight="1">
      <c r="F482" s="199"/>
    </row>
    <row r="483" ht="15.75" customHeight="1">
      <c r="F483" s="199"/>
    </row>
    <row r="484" ht="15.75" customHeight="1">
      <c r="F484" s="199"/>
    </row>
    <row r="485" ht="15.75" customHeight="1">
      <c r="F485" s="199"/>
    </row>
    <row r="486" ht="15.75" customHeight="1">
      <c r="F486" s="199"/>
    </row>
    <row r="487" ht="15.75" customHeight="1">
      <c r="F487" s="199"/>
    </row>
    <row r="488" ht="15.75" customHeight="1">
      <c r="F488" s="199"/>
    </row>
    <row r="489" ht="15.75" customHeight="1">
      <c r="F489" s="199"/>
    </row>
    <row r="490" ht="15.75" customHeight="1">
      <c r="F490" s="199"/>
    </row>
    <row r="491" ht="15.75" customHeight="1">
      <c r="F491" s="199"/>
    </row>
    <row r="492" ht="15.75" customHeight="1">
      <c r="F492" s="199"/>
    </row>
    <row r="493" ht="15.75" customHeight="1">
      <c r="F493" s="199"/>
    </row>
    <row r="494" ht="15.75" customHeight="1">
      <c r="F494" s="199"/>
    </row>
    <row r="495" ht="15.75" customHeight="1">
      <c r="F495" s="199"/>
    </row>
    <row r="496" ht="15.75" customHeight="1">
      <c r="F496" s="199"/>
    </row>
    <row r="497" ht="15.75" customHeight="1">
      <c r="F497" s="199"/>
    </row>
    <row r="498" ht="15.75" customHeight="1">
      <c r="F498" s="199"/>
    </row>
    <row r="499" ht="15.75" customHeight="1">
      <c r="F499" s="199"/>
    </row>
    <row r="500" ht="15.75" customHeight="1">
      <c r="F500" s="199"/>
    </row>
    <row r="501" ht="15.75" customHeight="1">
      <c r="F501" s="199"/>
    </row>
    <row r="502" ht="15.75" customHeight="1">
      <c r="F502" s="199"/>
    </row>
    <row r="503" ht="15.75" customHeight="1">
      <c r="F503" s="199"/>
    </row>
    <row r="504" ht="15.75" customHeight="1">
      <c r="F504" s="199"/>
    </row>
    <row r="505" ht="15.75" customHeight="1">
      <c r="F505" s="199"/>
    </row>
    <row r="506" ht="15.75" customHeight="1">
      <c r="F506" s="199"/>
    </row>
    <row r="507" ht="15.75" customHeight="1">
      <c r="F507" s="199"/>
    </row>
    <row r="508" ht="15.75" customHeight="1">
      <c r="F508" s="199"/>
    </row>
    <row r="509" ht="15.75" customHeight="1">
      <c r="F509" s="199"/>
    </row>
    <row r="510" ht="15.75" customHeight="1">
      <c r="F510" s="199"/>
    </row>
    <row r="511" ht="15.75" customHeight="1">
      <c r="F511" s="199"/>
    </row>
    <row r="512" ht="15.75" customHeight="1">
      <c r="F512" s="199"/>
    </row>
    <row r="513" ht="15.75" customHeight="1">
      <c r="F513" s="199"/>
    </row>
    <row r="514" ht="15.75" customHeight="1">
      <c r="F514" s="199"/>
    </row>
    <row r="515" ht="15.75" customHeight="1">
      <c r="F515" s="199"/>
    </row>
    <row r="516" ht="15.75" customHeight="1">
      <c r="F516" s="199"/>
    </row>
    <row r="517" ht="15.75" customHeight="1">
      <c r="F517" s="199"/>
    </row>
    <row r="518" ht="15.75" customHeight="1">
      <c r="F518" s="199"/>
    </row>
    <row r="519" ht="15.75" customHeight="1">
      <c r="F519" s="199"/>
    </row>
    <row r="520" ht="15.75" customHeight="1">
      <c r="F520" s="199"/>
    </row>
    <row r="521" ht="15.75" customHeight="1">
      <c r="F521" s="199"/>
    </row>
    <row r="522" ht="15.75" customHeight="1">
      <c r="F522" s="199"/>
    </row>
    <row r="523" ht="15.75" customHeight="1">
      <c r="F523" s="199"/>
    </row>
    <row r="524" ht="15.75" customHeight="1">
      <c r="F524" s="199"/>
    </row>
    <row r="525" ht="15.75" customHeight="1">
      <c r="F525" s="199"/>
    </row>
    <row r="526" ht="15.75" customHeight="1">
      <c r="F526" s="199"/>
    </row>
    <row r="527" ht="15.75" customHeight="1">
      <c r="F527" s="199"/>
    </row>
    <row r="528" ht="15.75" customHeight="1">
      <c r="F528" s="199"/>
    </row>
    <row r="529" ht="15.75" customHeight="1">
      <c r="F529" s="199"/>
    </row>
    <row r="530" ht="15.75" customHeight="1">
      <c r="F530" s="199"/>
    </row>
    <row r="531" ht="15.75" customHeight="1">
      <c r="F531" s="199"/>
    </row>
    <row r="532" ht="15.75" customHeight="1">
      <c r="F532" s="199"/>
    </row>
    <row r="533" ht="15.75" customHeight="1">
      <c r="F533" s="199"/>
    </row>
    <row r="534" ht="15.75" customHeight="1">
      <c r="F534" s="199"/>
    </row>
    <row r="535" ht="15.75" customHeight="1">
      <c r="F535" s="199"/>
    </row>
    <row r="536" ht="15.75" customHeight="1">
      <c r="F536" s="199"/>
    </row>
    <row r="537" ht="15.75" customHeight="1">
      <c r="F537" s="199"/>
    </row>
    <row r="538" ht="15.75" customHeight="1">
      <c r="F538" s="199"/>
    </row>
    <row r="539" ht="15.75" customHeight="1">
      <c r="F539" s="199"/>
    </row>
    <row r="540" ht="15.75" customHeight="1">
      <c r="F540" s="199"/>
    </row>
    <row r="541" ht="15.75" customHeight="1">
      <c r="F541" s="199"/>
    </row>
    <row r="542" ht="15.75" customHeight="1">
      <c r="F542" s="199"/>
    </row>
    <row r="543" ht="15.75" customHeight="1">
      <c r="F543" s="199"/>
    </row>
    <row r="544" ht="15.75" customHeight="1">
      <c r="F544" s="199"/>
    </row>
    <row r="545" ht="15.75" customHeight="1">
      <c r="F545" s="199"/>
    </row>
    <row r="546" ht="15.75" customHeight="1">
      <c r="F546" s="199"/>
    </row>
    <row r="547" ht="15.75" customHeight="1">
      <c r="F547" s="199"/>
    </row>
    <row r="548" ht="15.75" customHeight="1">
      <c r="F548" s="199"/>
    </row>
    <row r="549" ht="15.75" customHeight="1">
      <c r="F549" s="199"/>
    </row>
    <row r="550" ht="15.75" customHeight="1">
      <c r="F550" s="199"/>
    </row>
    <row r="551" ht="15.75" customHeight="1">
      <c r="F551" s="199"/>
    </row>
    <row r="552" ht="15.75" customHeight="1">
      <c r="F552" s="199"/>
    </row>
    <row r="553" ht="15.75" customHeight="1">
      <c r="F553" s="199"/>
    </row>
    <row r="554" ht="15.75" customHeight="1">
      <c r="F554" s="199"/>
    </row>
    <row r="555" ht="15.75" customHeight="1">
      <c r="F555" s="199"/>
    </row>
    <row r="556" ht="15.75" customHeight="1">
      <c r="F556" s="199"/>
    </row>
    <row r="557" ht="15.75" customHeight="1">
      <c r="F557" s="199"/>
    </row>
    <row r="558" ht="15.75" customHeight="1">
      <c r="F558" s="199"/>
    </row>
    <row r="559" ht="15.75" customHeight="1">
      <c r="F559" s="199"/>
    </row>
    <row r="560" ht="15.75" customHeight="1">
      <c r="F560" s="199"/>
    </row>
    <row r="561" ht="15.75" customHeight="1">
      <c r="F561" s="199"/>
    </row>
    <row r="562" ht="15.75" customHeight="1">
      <c r="F562" s="199"/>
    </row>
    <row r="563" ht="15.75" customHeight="1">
      <c r="F563" s="199"/>
    </row>
    <row r="564" ht="15.75" customHeight="1">
      <c r="F564" s="199"/>
    </row>
    <row r="565" ht="15.75" customHeight="1">
      <c r="F565" s="199"/>
    </row>
    <row r="566" ht="15.75" customHeight="1">
      <c r="F566" s="199"/>
    </row>
    <row r="567" ht="15.75" customHeight="1">
      <c r="F567" s="199"/>
    </row>
    <row r="568" ht="15.75" customHeight="1">
      <c r="F568" s="199"/>
    </row>
    <row r="569" ht="15.75" customHeight="1">
      <c r="F569" s="199"/>
    </row>
    <row r="570" ht="15.75" customHeight="1">
      <c r="F570" s="199"/>
    </row>
    <row r="571" ht="15.75" customHeight="1">
      <c r="F571" s="199"/>
    </row>
    <row r="572" ht="15.75" customHeight="1">
      <c r="F572" s="199"/>
    </row>
    <row r="573" ht="15.75" customHeight="1">
      <c r="F573" s="199"/>
    </row>
    <row r="574" ht="15.75" customHeight="1">
      <c r="F574" s="199"/>
    </row>
    <row r="575" ht="15.75" customHeight="1">
      <c r="F575" s="199"/>
    </row>
    <row r="576" ht="15.75" customHeight="1">
      <c r="F576" s="199"/>
    </row>
    <row r="577" ht="15.75" customHeight="1">
      <c r="F577" s="199"/>
    </row>
    <row r="578" ht="15.75" customHeight="1">
      <c r="F578" s="199"/>
    </row>
    <row r="579" ht="15.75" customHeight="1">
      <c r="F579" s="199"/>
    </row>
    <row r="580" ht="15.75" customHeight="1">
      <c r="F580" s="199"/>
    </row>
    <row r="581" ht="15.75" customHeight="1">
      <c r="F581" s="199"/>
    </row>
    <row r="582" ht="15.75" customHeight="1">
      <c r="F582" s="199"/>
    </row>
    <row r="583" ht="15.75" customHeight="1">
      <c r="F583" s="199"/>
    </row>
    <row r="584" ht="15.75" customHeight="1">
      <c r="F584" s="199"/>
    </row>
    <row r="585" ht="15.75" customHeight="1">
      <c r="F585" s="199"/>
    </row>
    <row r="586" ht="15.75" customHeight="1">
      <c r="F586" s="199"/>
    </row>
    <row r="587" ht="15.75" customHeight="1">
      <c r="F587" s="199"/>
    </row>
    <row r="588" ht="15.75" customHeight="1">
      <c r="F588" s="199"/>
    </row>
    <row r="589" ht="15.75" customHeight="1">
      <c r="F589" s="199"/>
    </row>
    <row r="590" ht="15.75" customHeight="1">
      <c r="F590" s="199"/>
    </row>
    <row r="591" ht="15.75" customHeight="1">
      <c r="F591" s="199"/>
    </row>
    <row r="592" ht="15.75" customHeight="1">
      <c r="F592" s="199"/>
    </row>
    <row r="593" ht="15.75" customHeight="1">
      <c r="F593" s="199"/>
    </row>
    <row r="594" ht="15.75" customHeight="1">
      <c r="F594" s="199"/>
    </row>
    <row r="595" ht="15.75" customHeight="1">
      <c r="F595" s="199"/>
    </row>
    <row r="596" ht="15.75" customHeight="1">
      <c r="F596" s="199"/>
    </row>
    <row r="597" ht="15.75" customHeight="1">
      <c r="F597" s="199"/>
    </row>
    <row r="598" ht="15.75" customHeight="1">
      <c r="F598" s="199"/>
    </row>
    <row r="599" ht="15.75" customHeight="1">
      <c r="F599" s="199"/>
    </row>
    <row r="600" ht="15.75" customHeight="1">
      <c r="F600" s="199"/>
    </row>
    <row r="601" ht="15.75" customHeight="1">
      <c r="F601" s="199"/>
    </row>
    <row r="602" ht="15.75" customHeight="1">
      <c r="F602" s="199"/>
    </row>
    <row r="603" ht="15.75" customHeight="1">
      <c r="F603" s="199"/>
    </row>
    <row r="604" ht="15.75" customHeight="1">
      <c r="F604" s="199"/>
    </row>
    <row r="605" ht="15.75" customHeight="1">
      <c r="F605" s="199"/>
    </row>
    <row r="606" ht="15.75" customHeight="1">
      <c r="F606" s="199"/>
    </row>
    <row r="607" ht="15.75" customHeight="1">
      <c r="F607" s="199"/>
    </row>
    <row r="608" ht="15.75" customHeight="1">
      <c r="F608" s="199"/>
    </row>
    <row r="609" ht="15.75" customHeight="1">
      <c r="F609" s="199"/>
    </row>
    <row r="610" ht="15.75" customHeight="1">
      <c r="F610" s="199"/>
    </row>
    <row r="611" ht="15.75" customHeight="1">
      <c r="F611" s="199"/>
    </row>
    <row r="612" ht="15.75" customHeight="1">
      <c r="F612" s="199"/>
    </row>
    <row r="613" ht="15.75" customHeight="1">
      <c r="F613" s="199"/>
    </row>
    <row r="614" ht="15.75" customHeight="1">
      <c r="F614" s="199"/>
    </row>
    <row r="615" ht="15.75" customHeight="1">
      <c r="F615" s="199"/>
    </row>
    <row r="616" ht="15.75" customHeight="1">
      <c r="F616" s="199"/>
    </row>
    <row r="617" ht="15.75" customHeight="1">
      <c r="F617" s="199"/>
    </row>
    <row r="618" ht="15.75" customHeight="1">
      <c r="F618" s="199"/>
    </row>
    <row r="619" ht="15.75" customHeight="1">
      <c r="F619" s="199"/>
    </row>
    <row r="620" ht="15.75" customHeight="1">
      <c r="F620" s="199"/>
    </row>
    <row r="621" ht="15.75" customHeight="1">
      <c r="F621" s="199"/>
    </row>
    <row r="622" ht="15.75" customHeight="1">
      <c r="F622" s="199"/>
    </row>
    <row r="623" ht="15.75" customHeight="1">
      <c r="F623" s="199"/>
    </row>
    <row r="624" ht="15.75" customHeight="1">
      <c r="F624" s="199"/>
    </row>
    <row r="625" ht="15.75" customHeight="1">
      <c r="F625" s="199"/>
    </row>
    <row r="626" ht="15.75" customHeight="1">
      <c r="F626" s="199"/>
    </row>
    <row r="627" ht="15.75" customHeight="1">
      <c r="F627" s="199"/>
    </row>
    <row r="628" ht="15.75" customHeight="1">
      <c r="F628" s="199"/>
    </row>
    <row r="629" ht="15.75" customHeight="1">
      <c r="F629" s="199"/>
    </row>
    <row r="630" ht="15.75" customHeight="1">
      <c r="F630" s="199"/>
    </row>
    <row r="631" ht="15.75" customHeight="1">
      <c r="F631" s="199"/>
    </row>
    <row r="632" ht="15.75" customHeight="1">
      <c r="F632" s="199"/>
    </row>
    <row r="633" ht="15.75" customHeight="1">
      <c r="F633" s="199"/>
    </row>
    <row r="634" ht="15.75" customHeight="1">
      <c r="F634" s="199"/>
    </row>
    <row r="635" ht="15.75" customHeight="1">
      <c r="F635" s="199"/>
    </row>
    <row r="636" ht="15.75" customHeight="1">
      <c r="F636" s="199"/>
    </row>
    <row r="637" ht="15.75" customHeight="1">
      <c r="F637" s="199"/>
    </row>
    <row r="638" ht="15.75" customHeight="1">
      <c r="F638" s="199"/>
    </row>
    <row r="639" ht="15.75" customHeight="1">
      <c r="F639" s="199"/>
    </row>
    <row r="640" ht="15.75" customHeight="1">
      <c r="F640" s="199"/>
    </row>
    <row r="641" ht="15.75" customHeight="1">
      <c r="F641" s="199"/>
    </row>
    <row r="642" ht="15.75" customHeight="1">
      <c r="F642" s="199"/>
    </row>
    <row r="643" ht="15.75" customHeight="1">
      <c r="F643" s="199"/>
    </row>
    <row r="644" ht="15.75" customHeight="1">
      <c r="F644" s="199"/>
    </row>
    <row r="645" ht="15.75" customHeight="1">
      <c r="F645" s="199"/>
    </row>
    <row r="646" ht="15.75" customHeight="1">
      <c r="F646" s="199"/>
    </row>
    <row r="647" ht="15.75" customHeight="1">
      <c r="F647" s="199"/>
    </row>
    <row r="648" ht="15.75" customHeight="1">
      <c r="F648" s="199"/>
    </row>
    <row r="649" ht="15.75" customHeight="1">
      <c r="F649" s="199"/>
    </row>
    <row r="650" ht="15.75" customHeight="1">
      <c r="F650" s="199"/>
    </row>
    <row r="651" ht="15.75" customHeight="1">
      <c r="F651" s="199"/>
    </row>
    <row r="652" ht="15.75" customHeight="1">
      <c r="F652" s="199"/>
    </row>
    <row r="653" ht="15.75" customHeight="1">
      <c r="F653" s="199"/>
    </row>
    <row r="654" ht="15.75" customHeight="1">
      <c r="F654" s="199"/>
    </row>
    <row r="655" ht="15.75" customHeight="1">
      <c r="F655" s="199"/>
    </row>
    <row r="656" ht="15.75" customHeight="1">
      <c r="F656" s="199"/>
    </row>
    <row r="657" ht="15.75" customHeight="1">
      <c r="F657" s="199"/>
    </row>
    <row r="658" ht="15.75" customHeight="1">
      <c r="F658" s="199"/>
    </row>
    <row r="659" ht="15.75" customHeight="1">
      <c r="F659" s="199"/>
    </row>
    <row r="660" ht="15.75" customHeight="1">
      <c r="F660" s="199"/>
    </row>
    <row r="661" ht="15.75" customHeight="1">
      <c r="F661" s="199"/>
    </row>
    <row r="662" ht="15.75" customHeight="1">
      <c r="F662" s="199"/>
    </row>
    <row r="663" ht="15.75" customHeight="1">
      <c r="F663" s="199"/>
    </row>
    <row r="664" ht="15.75" customHeight="1">
      <c r="F664" s="199"/>
    </row>
    <row r="665" ht="15.75" customHeight="1">
      <c r="F665" s="199"/>
    </row>
    <row r="666" ht="15.75" customHeight="1">
      <c r="F666" s="199"/>
    </row>
    <row r="667" ht="15.75" customHeight="1">
      <c r="F667" s="199"/>
    </row>
    <row r="668" ht="15.75" customHeight="1">
      <c r="F668" s="199"/>
    </row>
    <row r="669" ht="15.75" customHeight="1">
      <c r="F669" s="199"/>
    </row>
    <row r="670" ht="15.75" customHeight="1">
      <c r="F670" s="199"/>
    </row>
    <row r="671" ht="15.75" customHeight="1">
      <c r="F671" s="199"/>
    </row>
    <row r="672" ht="15.75" customHeight="1">
      <c r="F672" s="199"/>
    </row>
    <row r="673" ht="15.75" customHeight="1">
      <c r="F673" s="199"/>
    </row>
    <row r="674" ht="15.75" customHeight="1">
      <c r="F674" s="199"/>
    </row>
    <row r="675" ht="15.75" customHeight="1">
      <c r="F675" s="199"/>
    </row>
    <row r="676" ht="15.75" customHeight="1">
      <c r="F676" s="199"/>
    </row>
    <row r="677" ht="15.75" customHeight="1">
      <c r="F677" s="199"/>
    </row>
    <row r="678" ht="15.75" customHeight="1">
      <c r="F678" s="199"/>
    </row>
    <row r="679" ht="15.75" customHeight="1">
      <c r="F679" s="199"/>
    </row>
    <row r="680" ht="15.75" customHeight="1">
      <c r="F680" s="199"/>
    </row>
    <row r="681" ht="15.75" customHeight="1">
      <c r="F681" s="199"/>
    </row>
    <row r="682" ht="15.75" customHeight="1">
      <c r="F682" s="199"/>
    </row>
    <row r="683" ht="15.75" customHeight="1">
      <c r="F683" s="199"/>
    </row>
    <row r="684" ht="15.75" customHeight="1">
      <c r="F684" s="199"/>
    </row>
    <row r="685" ht="15.75" customHeight="1">
      <c r="F685" s="199"/>
    </row>
    <row r="686" ht="15.75" customHeight="1">
      <c r="F686" s="199"/>
    </row>
    <row r="687" ht="15.75" customHeight="1">
      <c r="F687" s="199"/>
    </row>
    <row r="688" ht="15.75" customHeight="1">
      <c r="F688" s="199"/>
    </row>
    <row r="689" ht="15.75" customHeight="1">
      <c r="F689" s="199"/>
    </row>
    <row r="690" ht="15.75" customHeight="1">
      <c r="F690" s="199"/>
    </row>
    <row r="691" ht="15.75" customHeight="1">
      <c r="F691" s="199"/>
    </row>
    <row r="692" ht="15.75" customHeight="1">
      <c r="F692" s="199"/>
    </row>
    <row r="693" ht="15.75" customHeight="1">
      <c r="F693" s="199"/>
    </row>
    <row r="694" ht="15.75" customHeight="1">
      <c r="F694" s="199"/>
    </row>
    <row r="695" ht="15.75" customHeight="1">
      <c r="F695" s="199"/>
    </row>
    <row r="696" ht="15.75" customHeight="1">
      <c r="F696" s="199"/>
    </row>
    <row r="697" ht="15.75" customHeight="1">
      <c r="F697" s="199"/>
    </row>
    <row r="698" ht="15.75" customHeight="1">
      <c r="F698" s="199"/>
    </row>
    <row r="699" ht="15.75" customHeight="1">
      <c r="F699" s="199"/>
    </row>
    <row r="700" ht="15.75" customHeight="1">
      <c r="F700" s="199"/>
    </row>
    <row r="701" ht="15.75" customHeight="1">
      <c r="F701" s="199"/>
    </row>
    <row r="702" ht="15.75" customHeight="1">
      <c r="F702" s="199"/>
    </row>
    <row r="703" ht="15.75" customHeight="1">
      <c r="F703" s="199"/>
    </row>
    <row r="704" ht="15.75" customHeight="1">
      <c r="F704" s="199"/>
    </row>
    <row r="705" ht="15.75" customHeight="1">
      <c r="F705" s="199"/>
    </row>
    <row r="706" ht="15.75" customHeight="1">
      <c r="F706" s="199"/>
    </row>
    <row r="707" ht="15.75" customHeight="1">
      <c r="F707" s="199"/>
    </row>
    <row r="708" ht="15.75" customHeight="1">
      <c r="F708" s="199"/>
    </row>
    <row r="709" ht="15.75" customHeight="1">
      <c r="F709" s="199"/>
    </row>
    <row r="710" ht="15.75" customHeight="1">
      <c r="F710" s="199"/>
    </row>
    <row r="711" ht="15.75" customHeight="1">
      <c r="F711" s="199"/>
    </row>
    <row r="712" ht="15.75" customHeight="1">
      <c r="F712" s="199"/>
    </row>
    <row r="713" ht="15.75" customHeight="1">
      <c r="F713" s="199"/>
    </row>
    <row r="714" ht="15.75" customHeight="1">
      <c r="F714" s="199"/>
    </row>
    <row r="715" ht="15.75" customHeight="1">
      <c r="F715" s="199"/>
    </row>
    <row r="716" ht="15.75" customHeight="1">
      <c r="F716" s="199"/>
    </row>
    <row r="717" ht="15.75" customHeight="1">
      <c r="F717" s="199"/>
    </row>
    <row r="718" ht="15.75" customHeight="1">
      <c r="F718" s="199"/>
    </row>
    <row r="719" ht="15.75" customHeight="1">
      <c r="F719" s="199"/>
    </row>
    <row r="720" ht="15.75" customHeight="1">
      <c r="F720" s="199"/>
    </row>
    <row r="721" ht="15.75" customHeight="1">
      <c r="F721" s="199"/>
    </row>
    <row r="722" ht="15.75" customHeight="1">
      <c r="F722" s="199"/>
    </row>
    <row r="723" ht="15.75" customHeight="1">
      <c r="F723" s="199"/>
    </row>
    <row r="724" ht="15.75" customHeight="1">
      <c r="F724" s="199"/>
    </row>
    <row r="725" ht="15.75" customHeight="1">
      <c r="F725" s="199"/>
    </row>
    <row r="726" ht="15.75" customHeight="1">
      <c r="F726" s="199"/>
    </row>
    <row r="727" ht="15.75" customHeight="1">
      <c r="F727" s="199"/>
    </row>
    <row r="728" ht="15.75" customHeight="1">
      <c r="F728" s="199"/>
    </row>
    <row r="729" ht="15.75" customHeight="1">
      <c r="F729" s="199"/>
    </row>
    <row r="730" ht="15.75" customHeight="1">
      <c r="F730" s="199"/>
    </row>
    <row r="731" ht="15.75" customHeight="1">
      <c r="F731" s="199"/>
    </row>
    <row r="732" ht="15.75" customHeight="1">
      <c r="F732" s="199"/>
    </row>
    <row r="733" ht="15.75" customHeight="1">
      <c r="F733" s="199"/>
    </row>
    <row r="734" ht="15.75" customHeight="1">
      <c r="F734" s="199"/>
    </row>
    <row r="735" ht="15.75" customHeight="1">
      <c r="F735" s="199"/>
    </row>
    <row r="736" ht="15.75" customHeight="1">
      <c r="F736" s="199"/>
    </row>
    <row r="737" ht="15.75" customHeight="1">
      <c r="F737" s="199"/>
    </row>
    <row r="738" ht="15.75" customHeight="1">
      <c r="F738" s="199"/>
    </row>
    <row r="739" ht="15.75" customHeight="1">
      <c r="F739" s="199"/>
    </row>
    <row r="740" ht="15.75" customHeight="1">
      <c r="F740" s="199"/>
    </row>
    <row r="741" ht="15.75" customHeight="1">
      <c r="F741" s="199"/>
    </row>
    <row r="742" ht="15.75" customHeight="1">
      <c r="F742" s="199"/>
    </row>
    <row r="743" ht="15.75" customHeight="1">
      <c r="F743" s="199"/>
    </row>
    <row r="744" ht="15.75" customHeight="1">
      <c r="F744" s="199"/>
    </row>
    <row r="745" ht="15.75" customHeight="1">
      <c r="F745" s="199"/>
    </row>
    <row r="746" ht="15.75" customHeight="1">
      <c r="F746" s="199"/>
    </row>
    <row r="747" ht="15.75" customHeight="1">
      <c r="F747" s="199"/>
    </row>
    <row r="748" ht="15.75" customHeight="1">
      <c r="F748" s="199"/>
    </row>
    <row r="749" ht="15.75" customHeight="1">
      <c r="F749" s="199"/>
    </row>
    <row r="750" ht="15.75" customHeight="1">
      <c r="F750" s="199"/>
    </row>
    <row r="751" ht="15.75" customHeight="1">
      <c r="F751" s="199"/>
    </row>
    <row r="752" ht="15.75" customHeight="1">
      <c r="F752" s="199"/>
    </row>
    <row r="753" ht="15.75" customHeight="1">
      <c r="F753" s="199"/>
    </row>
    <row r="754" ht="15.75" customHeight="1">
      <c r="F754" s="199"/>
    </row>
    <row r="755" ht="15.75" customHeight="1">
      <c r="F755" s="199"/>
    </row>
    <row r="756" ht="15.75" customHeight="1">
      <c r="F756" s="199"/>
    </row>
    <row r="757" ht="15.75" customHeight="1">
      <c r="F757" s="199"/>
    </row>
    <row r="758" ht="15.75" customHeight="1">
      <c r="F758" s="199"/>
    </row>
    <row r="759" ht="15.75" customHeight="1">
      <c r="F759" s="199"/>
    </row>
    <row r="760" ht="15.75" customHeight="1">
      <c r="F760" s="199"/>
    </row>
    <row r="761" ht="15.75" customHeight="1">
      <c r="F761" s="199"/>
    </row>
    <row r="762" ht="15.75" customHeight="1">
      <c r="F762" s="199"/>
    </row>
    <row r="763" ht="15.75" customHeight="1">
      <c r="F763" s="199"/>
    </row>
    <row r="764" ht="15.75" customHeight="1">
      <c r="F764" s="199"/>
    </row>
    <row r="765" ht="15.75" customHeight="1">
      <c r="F765" s="199"/>
    </row>
    <row r="766" ht="15.75" customHeight="1">
      <c r="F766" s="199"/>
    </row>
    <row r="767" ht="15.75" customHeight="1">
      <c r="F767" s="199"/>
    </row>
    <row r="768" ht="15.75" customHeight="1">
      <c r="F768" s="199"/>
    </row>
    <row r="769" ht="15.75" customHeight="1">
      <c r="F769" s="199"/>
    </row>
    <row r="770" ht="15.75" customHeight="1">
      <c r="F770" s="199"/>
    </row>
    <row r="771" ht="15.75" customHeight="1">
      <c r="F771" s="199"/>
    </row>
    <row r="772" ht="15.75" customHeight="1">
      <c r="F772" s="199"/>
    </row>
    <row r="773" ht="15.75" customHeight="1">
      <c r="F773" s="199"/>
    </row>
    <row r="774" ht="15.75" customHeight="1">
      <c r="F774" s="199"/>
    </row>
    <row r="775" ht="15.75" customHeight="1">
      <c r="F775" s="199"/>
    </row>
    <row r="776" ht="15.75" customHeight="1">
      <c r="F776" s="199"/>
    </row>
    <row r="777" ht="15.75" customHeight="1">
      <c r="F777" s="199"/>
    </row>
    <row r="778" ht="15.75" customHeight="1">
      <c r="F778" s="199"/>
    </row>
    <row r="779" ht="15.75" customHeight="1">
      <c r="F779" s="199"/>
    </row>
    <row r="780" ht="15.75" customHeight="1">
      <c r="F780" s="199"/>
    </row>
    <row r="781" ht="15.75" customHeight="1">
      <c r="F781" s="199"/>
    </row>
    <row r="782" ht="15.75" customHeight="1">
      <c r="F782" s="199"/>
    </row>
    <row r="783" ht="15.75" customHeight="1">
      <c r="F783" s="199"/>
    </row>
    <row r="784" ht="15.75" customHeight="1">
      <c r="F784" s="199"/>
    </row>
    <row r="785" ht="15.75" customHeight="1">
      <c r="F785" s="199"/>
    </row>
    <row r="786" ht="15.75" customHeight="1">
      <c r="F786" s="199"/>
    </row>
    <row r="787" ht="15.75" customHeight="1">
      <c r="F787" s="199"/>
    </row>
    <row r="788" ht="15.75" customHeight="1">
      <c r="F788" s="199"/>
    </row>
    <row r="789" ht="15.75" customHeight="1">
      <c r="F789" s="199"/>
    </row>
    <row r="790" ht="15.75" customHeight="1">
      <c r="F790" s="199"/>
    </row>
    <row r="791" ht="15.75" customHeight="1">
      <c r="F791" s="199"/>
    </row>
    <row r="792" ht="15.75" customHeight="1">
      <c r="F792" s="199"/>
    </row>
    <row r="793" ht="15.75" customHeight="1">
      <c r="F793" s="199"/>
    </row>
    <row r="794" ht="15.75" customHeight="1">
      <c r="F794" s="199"/>
    </row>
    <row r="795" ht="15.75" customHeight="1">
      <c r="F795" s="199"/>
    </row>
    <row r="796" ht="15.75" customHeight="1">
      <c r="F796" s="199"/>
    </row>
    <row r="797" ht="15.75" customHeight="1">
      <c r="F797" s="199"/>
    </row>
    <row r="798" ht="15.75" customHeight="1">
      <c r="F798" s="199"/>
    </row>
    <row r="799" ht="15.75" customHeight="1">
      <c r="F799" s="199"/>
    </row>
    <row r="800" ht="15.75" customHeight="1">
      <c r="F800" s="199"/>
    </row>
    <row r="801" ht="15.75" customHeight="1">
      <c r="F801" s="199"/>
    </row>
    <row r="802" ht="15.75" customHeight="1">
      <c r="F802" s="199"/>
    </row>
    <row r="803" ht="15.75" customHeight="1">
      <c r="F803" s="199"/>
    </row>
    <row r="804" ht="15.75" customHeight="1">
      <c r="F804" s="199"/>
    </row>
    <row r="805" ht="15.75" customHeight="1">
      <c r="F805" s="199"/>
    </row>
    <row r="806" ht="15.75" customHeight="1">
      <c r="F806" s="199"/>
    </row>
    <row r="807" ht="15.75" customHeight="1">
      <c r="F807" s="199"/>
    </row>
    <row r="808" ht="15.75" customHeight="1">
      <c r="F808" s="199"/>
    </row>
    <row r="809" ht="15.75" customHeight="1">
      <c r="F809" s="199"/>
    </row>
    <row r="810" ht="15.75" customHeight="1">
      <c r="F810" s="199"/>
    </row>
    <row r="811" ht="15.75" customHeight="1">
      <c r="F811" s="199"/>
    </row>
    <row r="812" ht="15.75" customHeight="1">
      <c r="F812" s="199"/>
    </row>
    <row r="813" ht="15.75" customHeight="1">
      <c r="F813" s="199"/>
    </row>
    <row r="814" ht="15.75" customHeight="1">
      <c r="F814" s="199"/>
    </row>
    <row r="815" ht="15.75" customHeight="1">
      <c r="F815" s="199"/>
    </row>
    <row r="816" ht="15.75" customHeight="1">
      <c r="F816" s="199"/>
    </row>
    <row r="817" ht="15.75" customHeight="1">
      <c r="F817" s="199"/>
    </row>
    <row r="818" ht="15.75" customHeight="1">
      <c r="F818" s="199"/>
    </row>
    <row r="819" ht="15.75" customHeight="1">
      <c r="F819" s="199"/>
    </row>
    <row r="820" ht="15.75" customHeight="1">
      <c r="F820" s="199"/>
    </row>
    <row r="821" ht="15.75" customHeight="1">
      <c r="F821" s="199"/>
    </row>
    <row r="822" ht="15.75" customHeight="1">
      <c r="F822" s="199"/>
    </row>
    <row r="823" ht="15.75" customHeight="1">
      <c r="F823" s="199"/>
    </row>
    <row r="824" ht="15.75" customHeight="1">
      <c r="F824" s="199"/>
    </row>
    <row r="825" ht="15.75" customHeight="1">
      <c r="F825" s="199"/>
    </row>
    <row r="826" ht="15.75" customHeight="1">
      <c r="F826" s="199"/>
    </row>
    <row r="827" ht="15.75" customHeight="1">
      <c r="F827" s="199"/>
    </row>
    <row r="828" ht="15.75" customHeight="1">
      <c r="F828" s="199"/>
    </row>
    <row r="829" ht="15.75" customHeight="1">
      <c r="F829" s="199"/>
    </row>
    <row r="830" ht="15.75" customHeight="1">
      <c r="F830" s="199"/>
    </row>
    <row r="831" ht="15.75" customHeight="1">
      <c r="F831" s="199"/>
    </row>
    <row r="832" ht="15.75" customHeight="1">
      <c r="F832" s="199"/>
    </row>
    <row r="833" ht="15.75" customHeight="1">
      <c r="F833" s="199"/>
    </row>
    <row r="834" ht="15.75" customHeight="1">
      <c r="F834" s="199"/>
    </row>
    <row r="835" ht="15.75" customHeight="1">
      <c r="F835" s="199"/>
    </row>
    <row r="836" ht="15.75" customHeight="1">
      <c r="F836" s="199"/>
    </row>
    <row r="837" ht="15.75" customHeight="1">
      <c r="F837" s="199"/>
    </row>
    <row r="838" ht="15.75" customHeight="1">
      <c r="F838" s="199"/>
    </row>
    <row r="839" ht="15.75" customHeight="1">
      <c r="F839" s="199"/>
    </row>
    <row r="840" ht="15.75" customHeight="1">
      <c r="F840" s="199"/>
    </row>
    <row r="841" ht="15.75" customHeight="1">
      <c r="F841" s="199"/>
    </row>
    <row r="842" ht="15.75" customHeight="1">
      <c r="F842" s="199"/>
    </row>
    <row r="843" ht="15.75" customHeight="1">
      <c r="F843" s="199"/>
    </row>
    <row r="844" ht="15.75" customHeight="1">
      <c r="F844" s="199"/>
    </row>
    <row r="845" ht="15.75" customHeight="1">
      <c r="F845" s="199"/>
    </row>
    <row r="846" ht="15.75" customHeight="1">
      <c r="F846" s="199"/>
    </row>
    <row r="847" ht="15.75" customHeight="1">
      <c r="F847" s="199"/>
    </row>
    <row r="848" ht="15.75" customHeight="1">
      <c r="F848" s="199"/>
    </row>
    <row r="849" ht="15.75" customHeight="1">
      <c r="F849" s="199"/>
    </row>
    <row r="850" ht="15.75" customHeight="1">
      <c r="F850" s="199"/>
    </row>
    <row r="851" ht="15.75" customHeight="1">
      <c r="F851" s="199"/>
    </row>
    <row r="852" ht="15.75" customHeight="1">
      <c r="F852" s="199"/>
    </row>
    <row r="853" ht="15.75" customHeight="1">
      <c r="F853" s="199"/>
    </row>
    <row r="854" ht="15.75" customHeight="1">
      <c r="F854" s="199"/>
    </row>
    <row r="855" ht="15.75" customHeight="1">
      <c r="F855" s="199"/>
    </row>
    <row r="856" ht="15.75" customHeight="1">
      <c r="F856" s="199"/>
    </row>
    <row r="857" ht="15.75" customHeight="1">
      <c r="F857" s="199"/>
    </row>
    <row r="858" ht="15.75" customHeight="1">
      <c r="F858" s="199"/>
    </row>
    <row r="859" ht="15.75" customHeight="1">
      <c r="F859" s="199"/>
    </row>
    <row r="860" ht="15.75" customHeight="1">
      <c r="F860" s="199"/>
    </row>
    <row r="861" ht="15.75" customHeight="1">
      <c r="F861" s="199"/>
    </row>
    <row r="862" ht="15.75" customHeight="1">
      <c r="F862" s="199"/>
    </row>
    <row r="863" ht="15.75" customHeight="1">
      <c r="F863" s="199"/>
    </row>
    <row r="864" ht="15.75" customHeight="1">
      <c r="F864" s="199"/>
    </row>
    <row r="865" ht="15.75" customHeight="1">
      <c r="F865" s="199"/>
    </row>
    <row r="866" ht="15.75" customHeight="1">
      <c r="F866" s="199"/>
    </row>
    <row r="867" ht="15.75" customHeight="1">
      <c r="F867" s="199"/>
    </row>
    <row r="868" ht="15.75" customHeight="1">
      <c r="F868" s="199"/>
    </row>
    <row r="869" ht="15.75" customHeight="1">
      <c r="F869" s="199"/>
    </row>
    <row r="870" ht="15.75" customHeight="1">
      <c r="F870" s="199"/>
    </row>
    <row r="871" ht="15.75" customHeight="1">
      <c r="F871" s="199"/>
    </row>
    <row r="872" ht="15.75" customHeight="1">
      <c r="F872" s="199"/>
    </row>
    <row r="873" ht="15.75" customHeight="1">
      <c r="F873" s="199"/>
    </row>
    <row r="874" ht="15.75" customHeight="1">
      <c r="F874" s="199"/>
    </row>
    <row r="875" ht="15.75" customHeight="1">
      <c r="F875" s="199"/>
    </row>
    <row r="876" ht="15.75" customHeight="1">
      <c r="F876" s="199"/>
    </row>
    <row r="877" ht="15.75" customHeight="1">
      <c r="F877" s="199"/>
    </row>
    <row r="878" ht="15.75" customHeight="1">
      <c r="F878" s="199"/>
    </row>
    <row r="879" ht="15.75" customHeight="1">
      <c r="F879" s="199"/>
    </row>
    <row r="880" ht="15.75" customHeight="1">
      <c r="F880" s="199"/>
    </row>
    <row r="881" ht="15.75" customHeight="1">
      <c r="F881" s="199"/>
    </row>
    <row r="882" ht="15.75" customHeight="1">
      <c r="F882" s="199"/>
    </row>
    <row r="883" ht="15.75" customHeight="1">
      <c r="F883" s="199"/>
    </row>
    <row r="884" ht="15.75" customHeight="1">
      <c r="F884" s="199"/>
    </row>
    <row r="885" ht="15.75" customHeight="1">
      <c r="F885" s="199"/>
    </row>
    <row r="886" ht="15.75" customHeight="1">
      <c r="F886" s="199"/>
    </row>
    <row r="887" ht="15.75" customHeight="1">
      <c r="F887" s="199"/>
    </row>
    <row r="888" ht="15.75" customHeight="1">
      <c r="F888" s="199"/>
    </row>
    <row r="889" ht="15.75" customHeight="1">
      <c r="F889" s="199"/>
    </row>
    <row r="890" ht="15.75" customHeight="1">
      <c r="F890" s="199"/>
    </row>
    <row r="891" ht="15.75" customHeight="1">
      <c r="F891" s="199"/>
    </row>
    <row r="892" ht="15.75" customHeight="1">
      <c r="F892" s="199"/>
    </row>
    <row r="893" ht="15.75" customHeight="1">
      <c r="F893" s="199"/>
    </row>
    <row r="894" ht="15.75" customHeight="1">
      <c r="F894" s="199"/>
    </row>
    <row r="895" ht="15.75" customHeight="1">
      <c r="F895" s="199"/>
    </row>
    <row r="896" ht="15.75" customHeight="1">
      <c r="F896" s="199"/>
    </row>
    <row r="897" ht="15.75" customHeight="1">
      <c r="F897" s="199"/>
    </row>
    <row r="898" ht="15.75" customHeight="1">
      <c r="F898" s="199"/>
    </row>
    <row r="899" ht="15.75" customHeight="1">
      <c r="F899" s="199"/>
    </row>
    <row r="900" ht="15.75" customHeight="1">
      <c r="F900" s="199"/>
    </row>
    <row r="901" ht="15.75" customHeight="1">
      <c r="F901" s="199"/>
    </row>
    <row r="902" ht="15.75" customHeight="1">
      <c r="F902" s="199"/>
    </row>
    <row r="903" ht="15.75" customHeight="1">
      <c r="F903" s="199"/>
    </row>
    <row r="904" ht="15.75" customHeight="1">
      <c r="F904" s="199"/>
    </row>
    <row r="905" ht="15.75" customHeight="1">
      <c r="F905" s="199"/>
    </row>
    <row r="906" ht="15.75" customHeight="1">
      <c r="F906" s="199"/>
    </row>
    <row r="907" ht="15.75" customHeight="1">
      <c r="F907" s="199"/>
    </row>
    <row r="908" ht="15.75" customHeight="1">
      <c r="F908" s="199"/>
    </row>
    <row r="909" ht="15.75" customHeight="1">
      <c r="F909" s="199"/>
    </row>
    <row r="910" ht="15.75" customHeight="1">
      <c r="F910" s="199"/>
    </row>
    <row r="911" ht="15.75" customHeight="1">
      <c r="F911" s="199"/>
    </row>
    <row r="912" ht="15.75" customHeight="1">
      <c r="F912" s="199"/>
    </row>
    <row r="913" ht="15.75" customHeight="1">
      <c r="F913" s="199"/>
    </row>
    <row r="914" ht="15.75" customHeight="1">
      <c r="F914" s="199"/>
    </row>
    <row r="915" ht="15.75" customHeight="1">
      <c r="F915" s="199"/>
    </row>
    <row r="916" ht="15.75" customHeight="1">
      <c r="F916" s="199"/>
    </row>
    <row r="917" ht="15.75" customHeight="1">
      <c r="F917" s="199"/>
    </row>
    <row r="918" ht="15.75" customHeight="1">
      <c r="F918" s="199"/>
    </row>
    <row r="919" ht="15.75" customHeight="1">
      <c r="F919" s="199"/>
    </row>
    <row r="920" ht="15.75" customHeight="1">
      <c r="F920" s="199"/>
    </row>
    <row r="921" ht="15.75" customHeight="1">
      <c r="F921" s="199"/>
    </row>
    <row r="922" ht="15.75" customHeight="1">
      <c r="F922" s="199"/>
    </row>
    <row r="923" ht="15.75" customHeight="1">
      <c r="F923" s="199"/>
    </row>
    <row r="924" ht="15.75" customHeight="1">
      <c r="F924" s="199"/>
    </row>
    <row r="925" ht="15.75" customHeight="1">
      <c r="F925" s="199"/>
    </row>
    <row r="926" ht="15.75" customHeight="1">
      <c r="F926" s="199"/>
    </row>
    <row r="927" ht="15.75" customHeight="1">
      <c r="F927" s="199"/>
    </row>
    <row r="928" ht="15.75" customHeight="1">
      <c r="F928" s="199"/>
    </row>
    <row r="929" ht="15.75" customHeight="1">
      <c r="F929" s="199"/>
    </row>
    <row r="930" ht="15.75" customHeight="1">
      <c r="F930" s="199"/>
    </row>
    <row r="931" ht="15.75" customHeight="1">
      <c r="F931" s="199"/>
    </row>
    <row r="932" ht="15.75" customHeight="1">
      <c r="F932" s="199"/>
    </row>
    <row r="933" ht="15.75" customHeight="1">
      <c r="F933" s="199"/>
    </row>
    <row r="934" ht="15.75" customHeight="1">
      <c r="F934" s="199"/>
    </row>
    <row r="935" ht="15.75" customHeight="1">
      <c r="F935" s="199"/>
    </row>
    <row r="936" ht="15.75" customHeight="1">
      <c r="F936" s="199"/>
    </row>
    <row r="937" ht="15.75" customHeight="1">
      <c r="F937" s="199"/>
    </row>
    <row r="938" ht="15.75" customHeight="1">
      <c r="F938" s="199"/>
    </row>
    <row r="939" ht="15.75" customHeight="1">
      <c r="F939" s="199"/>
    </row>
    <row r="940" ht="15.75" customHeight="1">
      <c r="F940" s="199"/>
    </row>
    <row r="941" ht="15.75" customHeight="1">
      <c r="F941" s="199"/>
    </row>
    <row r="942" ht="15.75" customHeight="1">
      <c r="F942" s="199"/>
    </row>
    <row r="943" ht="15.75" customHeight="1">
      <c r="F943" s="199"/>
    </row>
    <row r="944" ht="15.75" customHeight="1">
      <c r="F944" s="199"/>
    </row>
    <row r="945" ht="15.75" customHeight="1">
      <c r="F945" s="199"/>
    </row>
    <row r="946" ht="15.75" customHeight="1">
      <c r="F946" s="199"/>
    </row>
    <row r="947" ht="15.75" customHeight="1">
      <c r="F947" s="199"/>
    </row>
    <row r="948" ht="15.75" customHeight="1">
      <c r="F948" s="199"/>
    </row>
    <row r="949" ht="15.75" customHeight="1">
      <c r="F949" s="199"/>
    </row>
    <row r="950" ht="15.75" customHeight="1">
      <c r="F950" s="199"/>
    </row>
    <row r="951" ht="15.75" customHeight="1">
      <c r="F951" s="199"/>
    </row>
    <row r="952" ht="15.75" customHeight="1">
      <c r="F952" s="199"/>
    </row>
    <row r="953" ht="15.75" customHeight="1">
      <c r="F953" s="199"/>
    </row>
    <row r="954" ht="15.75" customHeight="1">
      <c r="F954" s="199"/>
    </row>
    <row r="955" ht="15.75" customHeight="1">
      <c r="F955" s="199"/>
    </row>
    <row r="956" ht="15.75" customHeight="1">
      <c r="F956" s="199"/>
    </row>
    <row r="957" ht="15.75" customHeight="1">
      <c r="F957" s="199"/>
    </row>
    <row r="958" ht="15.75" customHeight="1">
      <c r="F958" s="199"/>
    </row>
    <row r="959" ht="15.75" customHeight="1">
      <c r="F959" s="199"/>
    </row>
    <row r="960" ht="15.75" customHeight="1">
      <c r="F960" s="199"/>
    </row>
    <row r="961" ht="15.75" customHeight="1">
      <c r="F961" s="199"/>
    </row>
    <row r="962" ht="15.75" customHeight="1">
      <c r="F962" s="199"/>
    </row>
    <row r="963" ht="15.75" customHeight="1">
      <c r="F963" s="199"/>
    </row>
    <row r="964" ht="15.75" customHeight="1">
      <c r="F964" s="199"/>
    </row>
    <row r="965" ht="15.75" customHeight="1">
      <c r="F965" s="199"/>
    </row>
    <row r="966" ht="15.75" customHeight="1">
      <c r="F966" s="199"/>
    </row>
    <row r="967" ht="15.75" customHeight="1">
      <c r="F967" s="199"/>
    </row>
    <row r="968" ht="15.75" customHeight="1">
      <c r="F968" s="199"/>
    </row>
    <row r="969" ht="15.75" customHeight="1">
      <c r="F969" s="199"/>
    </row>
    <row r="970" ht="15.75" customHeight="1">
      <c r="F970" s="199"/>
    </row>
    <row r="971" ht="15.75" customHeight="1">
      <c r="F971" s="199"/>
    </row>
    <row r="972" ht="15.75" customHeight="1">
      <c r="F972" s="199"/>
    </row>
    <row r="973" ht="15.75" customHeight="1">
      <c r="F973" s="199"/>
    </row>
    <row r="974" ht="15.75" customHeight="1">
      <c r="F974" s="199"/>
    </row>
    <row r="975" ht="15.75" customHeight="1">
      <c r="F975" s="199"/>
    </row>
    <row r="976" ht="15.75" customHeight="1">
      <c r="F976" s="199"/>
    </row>
    <row r="977" ht="15.75" customHeight="1">
      <c r="F977" s="199"/>
    </row>
    <row r="978" ht="15.75" customHeight="1">
      <c r="F978" s="199"/>
    </row>
    <row r="979" ht="15.75" customHeight="1">
      <c r="F979" s="199"/>
    </row>
    <row r="980" ht="15.75" customHeight="1">
      <c r="F980" s="199"/>
    </row>
    <row r="981" ht="15.75" customHeight="1">
      <c r="F981" s="199"/>
    </row>
    <row r="982" ht="15.75" customHeight="1">
      <c r="F982" s="199"/>
    </row>
    <row r="983" ht="15.75" customHeight="1">
      <c r="F983" s="199"/>
    </row>
    <row r="984" ht="15.75" customHeight="1">
      <c r="F984" s="199"/>
    </row>
    <row r="985" ht="15.75" customHeight="1">
      <c r="F985" s="199"/>
    </row>
    <row r="986" ht="15.75" customHeight="1">
      <c r="F986" s="199"/>
    </row>
    <row r="987" ht="15.75" customHeight="1">
      <c r="F987" s="199"/>
    </row>
    <row r="988" ht="15.75" customHeight="1">
      <c r="F988" s="199"/>
    </row>
    <row r="989" ht="15.75" customHeight="1">
      <c r="F989" s="199"/>
    </row>
    <row r="990" ht="15.75" customHeight="1">
      <c r="F990" s="199"/>
    </row>
    <row r="991" ht="15.75" customHeight="1">
      <c r="F991" s="199"/>
    </row>
    <row r="992" ht="15.75" customHeight="1">
      <c r="F992" s="199"/>
    </row>
    <row r="993" ht="15.75" customHeight="1">
      <c r="F993" s="199"/>
    </row>
    <row r="994" ht="15.75" customHeight="1">
      <c r="F994" s="199"/>
    </row>
    <row r="995" ht="15.75" customHeight="1">
      <c r="F995" s="199"/>
    </row>
    <row r="996" ht="15.75" customHeight="1">
      <c r="F996" s="199"/>
    </row>
    <row r="997" ht="15.75" customHeight="1">
      <c r="F997" s="199"/>
    </row>
    <row r="998" ht="15.75" customHeight="1">
      <c r="F998" s="199"/>
    </row>
    <row r="999" ht="15.75" customHeight="1">
      <c r="F999" s="199"/>
    </row>
    <row r="1000" ht="15.75" customHeight="1">
      <c r="F1000" s="199"/>
    </row>
  </sheetData>
  <mergeCells count="6">
    <mergeCell ref="A2:E2"/>
    <mergeCell ref="A4:E4"/>
    <mergeCell ref="A5:E5"/>
    <mergeCell ref="A6:E6"/>
    <mergeCell ref="A7:E7"/>
    <mergeCell ref="A161:H161"/>
  </mergeCells>
  <hyperlinks>
    <hyperlink r:id="rId1" ref="C40"/>
    <hyperlink r:id="rId2" ref="C41"/>
    <hyperlink r:id="rId3" ref="C42"/>
    <hyperlink r:id="rId4" ref="C43"/>
    <hyperlink r:id="rId5" ref="C51"/>
    <hyperlink r:id="rId6" ref="C52"/>
  </hyperlinks>
  <printOptions/>
  <pageMargins bottom="0.75" footer="0.0" header="0.0" left="0.7" right="0.7" top="0.75"/>
  <pageSetup orientation="landscape"/>
  <drawing r:id="rId7"/>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8.29"/>
    <col customWidth="1" min="14" max="25" width="8.0"/>
  </cols>
  <sheetData>
    <row r="1">
      <c r="A1" s="155"/>
      <c r="B1" s="155"/>
      <c r="C1" s="156"/>
      <c r="D1" s="156"/>
      <c r="E1" s="156"/>
      <c r="F1" s="1"/>
      <c r="G1" s="1"/>
      <c r="H1" s="1"/>
    </row>
    <row r="2" ht="15.75" customHeight="1">
      <c r="A2" s="831" t="s">
        <v>7075</v>
      </c>
      <c r="B2" s="57"/>
      <c r="C2" s="57"/>
      <c r="D2" s="57"/>
      <c r="E2" s="57"/>
      <c r="F2" s="57"/>
      <c r="G2" s="57"/>
      <c r="H2" s="57"/>
      <c r="I2" s="57"/>
      <c r="J2" s="57"/>
      <c r="K2" s="57"/>
      <c r="L2" s="58"/>
      <c r="M2" s="17"/>
      <c r="N2" s="17"/>
      <c r="O2" s="17"/>
      <c r="P2" s="17"/>
      <c r="Q2" s="17"/>
      <c r="R2" s="17"/>
      <c r="S2" s="17"/>
      <c r="T2" s="17"/>
      <c r="U2" s="17"/>
      <c r="V2" s="17"/>
      <c r="W2" s="17"/>
      <c r="X2" s="17"/>
      <c r="Y2" s="17"/>
    </row>
    <row r="3" ht="15.75" customHeight="1">
      <c r="A3" s="465"/>
      <c r="B3" s="465"/>
      <c r="C3" s="465"/>
      <c r="D3" s="465"/>
      <c r="E3" s="756"/>
      <c r="F3" s="755"/>
      <c r="G3" s="755"/>
      <c r="H3" s="755"/>
      <c r="I3" s="17"/>
      <c r="J3" s="17"/>
      <c r="K3" s="17"/>
      <c r="L3" s="17"/>
      <c r="M3" s="17"/>
      <c r="N3" s="17"/>
      <c r="O3" s="17"/>
      <c r="P3" s="17"/>
      <c r="Q3" s="17"/>
      <c r="R3" s="17"/>
      <c r="S3" s="17"/>
      <c r="T3" s="17"/>
      <c r="U3" s="17"/>
      <c r="V3" s="17"/>
      <c r="W3" s="17"/>
      <c r="X3" s="17"/>
      <c r="Y3" s="17"/>
    </row>
    <row r="4" ht="17.25" customHeight="1">
      <c r="A4" s="456" t="s">
        <v>7076</v>
      </c>
      <c r="B4" s="57"/>
      <c r="C4" s="57"/>
      <c r="D4" s="57"/>
      <c r="E4" s="57"/>
      <c r="F4" s="57"/>
      <c r="G4" s="57"/>
      <c r="H4" s="57"/>
      <c r="I4" s="57"/>
      <c r="J4" s="57"/>
      <c r="K4" s="57"/>
      <c r="L4" s="58"/>
      <c r="M4" s="17"/>
      <c r="N4" s="17"/>
      <c r="O4" s="17"/>
      <c r="P4" s="17"/>
      <c r="Q4" s="17"/>
      <c r="R4" s="17"/>
      <c r="S4" s="17"/>
      <c r="T4" s="17"/>
      <c r="U4" s="17"/>
      <c r="V4" s="17"/>
      <c r="W4" s="17"/>
      <c r="X4" s="17"/>
      <c r="Y4" s="17"/>
    </row>
    <row r="5" ht="16.5" customHeight="1">
      <c r="A5" s="456" t="s">
        <v>7077</v>
      </c>
      <c r="B5" s="57"/>
      <c r="C5" s="57"/>
      <c r="D5" s="57"/>
      <c r="E5" s="57"/>
      <c r="F5" s="57"/>
      <c r="G5" s="57"/>
      <c r="H5" s="57"/>
      <c r="I5" s="57"/>
      <c r="J5" s="57"/>
      <c r="K5" s="57"/>
      <c r="L5" s="58"/>
      <c r="M5" s="17"/>
      <c r="N5" s="17"/>
      <c r="O5" s="17"/>
      <c r="P5" s="17"/>
      <c r="Q5" s="17"/>
      <c r="R5" s="17"/>
      <c r="S5" s="17"/>
      <c r="T5" s="17"/>
      <c r="U5" s="17"/>
      <c r="V5" s="17"/>
      <c r="W5" s="17"/>
      <c r="X5" s="17"/>
      <c r="Y5" s="17"/>
    </row>
    <row r="6" ht="17.25" customHeight="1">
      <c r="A6" s="843" t="s">
        <v>5870</v>
      </c>
      <c r="B6" s="57"/>
      <c r="C6" s="57"/>
      <c r="D6" s="57"/>
      <c r="E6" s="57"/>
      <c r="F6" s="57"/>
      <c r="G6" s="57"/>
      <c r="H6" s="57"/>
      <c r="I6" s="57"/>
      <c r="J6" s="57"/>
      <c r="K6" s="57"/>
      <c r="L6" s="58"/>
      <c r="M6" s="17"/>
      <c r="N6" s="17"/>
      <c r="O6" s="17"/>
      <c r="P6" s="17"/>
      <c r="Q6" s="17"/>
      <c r="R6" s="17"/>
      <c r="S6" s="17"/>
      <c r="T6" s="17"/>
      <c r="U6" s="17"/>
      <c r="V6" s="17"/>
      <c r="W6" s="17"/>
      <c r="X6" s="17"/>
      <c r="Y6" s="17"/>
    </row>
    <row r="7" ht="17.25" customHeight="1">
      <c r="A7" s="456" t="s">
        <v>5871</v>
      </c>
      <c r="B7" s="57"/>
      <c r="C7" s="57"/>
      <c r="D7" s="57"/>
      <c r="E7" s="57"/>
      <c r="F7" s="57"/>
      <c r="G7" s="57"/>
      <c r="H7" s="57"/>
      <c r="I7" s="57"/>
      <c r="J7" s="57"/>
      <c r="K7" s="57"/>
      <c r="L7" s="58"/>
      <c r="M7" s="17"/>
      <c r="N7" s="17"/>
      <c r="O7" s="17"/>
      <c r="P7" s="17"/>
      <c r="Q7" s="17"/>
      <c r="R7" s="17"/>
      <c r="S7" s="17"/>
      <c r="T7" s="17"/>
      <c r="U7" s="17"/>
      <c r="V7" s="17"/>
      <c r="W7" s="17"/>
      <c r="X7" s="17"/>
      <c r="Y7" s="17"/>
    </row>
    <row r="8" ht="17.25" customHeight="1">
      <c r="A8" s="456" t="s">
        <v>7078</v>
      </c>
      <c r="B8" s="57"/>
      <c r="C8" s="57"/>
      <c r="D8" s="57"/>
      <c r="E8" s="57"/>
      <c r="F8" s="57"/>
      <c r="G8" s="57"/>
      <c r="H8" s="57"/>
      <c r="I8" s="57"/>
      <c r="J8" s="57"/>
      <c r="K8" s="57"/>
      <c r="L8" s="58"/>
      <c r="M8" s="17"/>
      <c r="N8" s="17"/>
      <c r="O8" s="17"/>
      <c r="P8" s="17"/>
      <c r="Q8" s="17"/>
      <c r="R8" s="17"/>
      <c r="S8" s="17"/>
      <c r="T8" s="17"/>
      <c r="U8" s="17"/>
      <c r="V8" s="17"/>
      <c r="W8" s="17"/>
      <c r="X8" s="17"/>
      <c r="Y8" s="17"/>
    </row>
    <row r="9" ht="28.5" customHeight="1">
      <c r="A9" s="456" t="s">
        <v>3974</v>
      </c>
      <c r="B9" s="57"/>
      <c r="C9" s="57"/>
      <c r="D9" s="57"/>
      <c r="E9" s="57"/>
      <c r="F9" s="57"/>
      <c r="G9" s="57"/>
      <c r="H9" s="57"/>
      <c r="I9" s="57"/>
      <c r="J9" s="57"/>
      <c r="K9" s="57"/>
      <c r="L9" s="58"/>
      <c r="M9" s="17"/>
      <c r="N9" s="17"/>
      <c r="O9" s="17"/>
      <c r="P9" s="17"/>
      <c r="Q9" s="17"/>
      <c r="R9" s="17"/>
      <c r="S9" s="17"/>
      <c r="T9" s="17"/>
      <c r="U9" s="17"/>
      <c r="V9" s="17"/>
      <c r="W9" s="17"/>
      <c r="X9" s="17"/>
      <c r="Y9" s="17"/>
    </row>
    <row r="10" ht="97.5" customHeight="1">
      <c r="A10" s="757" t="s">
        <v>7079</v>
      </c>
      <c r="B10" s="57"/>
      <c r="C10" s="57"/>
      <c r="D10" s="57"/>
      <c r="E10" s="57"/>
      <c r="F10" s="57"/>
      <c r="G10" s="57"/>
      <c r="H10" s="57"/>
      <c r="I10" s="57"/>
      <c r="J10" s="57"/>
      <c r="K10" s="57"/>
      <c r="L10" s="58"/>
      <c r="M10" s="17"/>
      <c r="N10" s="17"/>
      <c r="O10" s="17"/>
      <c r="P10" s="17"/>
      <c r="Q10" s="17"/>
      <c r="R10" s="17"/>
      <c r="S10" s="17"/>
      <c r="T10" s="17"/>
      <c r="U10" s="17"/>
      <c r="V10" s="17"/>
      <c r="W10" s="17"/>
      <c r="X10" s="17"/>
      <c r="Y10" s="17"/>
    </row>
    <row r="11">
      <c r="A11" s="160"/>
      <c r="B11" s="160"/>
      <c r="C11" s="161"/>
      <c r="D11" s="161"/>
      <c r="E11" s="161"/>
      <c r="F11" s="160"/>
      <c r="G11" s="160"/>
      <c r="H11" s="160"/>
      <c r="I11" s="17"/>
      <c r="J11" s="17"/>
      <c r="K11" s="17"/>
      <c r="L11" s="17"/>
      <c r="M11" s="17"/>
      <c r="N11" s="17"/>
      <c r="O11" s="17"/>
      <c r="P11" s="17"/>
      <c r="Q11" s="17"/>
      <c r="R11" s="17"/>
      <c r="S11" s="17"/>
      <c r="T11" s="17"/>
      <c r="U11" s="17"/>
      <c r="V11" s="17"/>
      <c r="W11" s="17"/>
      <c r="X11" s="17"/>
      <c r="Y11" s="17"/>
    </row>
    <row r="12" ht="61.5" customHeight="1">
      <c r="A12" s="185" t="s">
        <v>7</v>
      </c>
      <c r="B12" s="185" t="s">
        <v>786</v>
      </c>
      <c r="C12" s="185" t="s">
        <v>787</v>
      </c>
      <c r="D12" s="185" t="s">
        <v>788</v>
      </c>
      <c r="E12" s="185" t="s">
        <v>789</v>
      </c>
      <c r="F12" s="68" t="s">
        <v>8</v>
      </c>
      <c r="G12" s="185" t="s">
        <v>790</v>
      </c>
      <c r="H12" s="185" t="s">
        <v>791</v>
      </c>
      <c r="I12" s="185" t="s">
        <v>792</v>
      </c>
      <c r="J12" s="185" t="s">
        <v>7080</v>
      </c>
      <c r="K12" s="185" t="s">
        <v>794</v>
      </c>
      <c r="L12" s="186" t="s">
        <v>154</v>
      </c>
      <c r="M12" s="71" t="s">
        <v>155</v>
      </c>
      <c r="N12" s="17"/>
      <c r="O12" s="17"/>
      <c r="P12" s="17"/>
      <c r="Q12" s="17"/>
      <c r="R12" s="17"/>
      <c r="S12" s="17"/>
      <c r="T12" s="17"/>
      <c r="U12" s="17"/>
      <c r="V12" s="17"/>
      <c r="W12" s="17"/>
      <c r="X12" s="17"/>
      <c r="Y12" s="17"/>
    </row>
    <row r="13">
      <c r="A13" s="844"/>
      <c r="B13" s="844"/>
      <c r="C13" s="844"/>
      <c r="D13" s="844"/>
      <c r="E13" s="844"/>
      <c r="F13" s="845"/>
      <c r="G13" s="844"/>
      <c r="H13" s="844"/>
      <c r="I13" s="844"/>
      <c r="J13" s="844"/>
      <c r="K13" s="844"/>
      <c r="L13" s="846"/>
    </row>
    <row r="14">
      <c r="A14" s="844"/>
      <c r="B14" s="844"/>
      <c r="C14" s="844"/>
      <c r="D14" s="844"/>
      <c r="E14" s="844"/>
      <c r="F14" s="845"/>
      <c r="G14" s="844"/>
      <c r="H14" s="844"/>
      <c r="I14" s="844"/>
      <c r="J14" s="844"/>
      <c r="K14" s="844"/>
      <c r="L14" s="846"/>
    </row>
    <row r="15">
      <c r="A15" s="847"/>
      <c r="B15" s="847"/>
      <c r="C15" s="847"/>
      <c r="D15" s="847"/>
      <c r="E15" s="847"/>
      <c r="F15" s="847"/>
      <c r="G15" s="847"/>
      <c r="H15" s="847"/>
      <c r="I15" s="847"/>
      <c r="J15" s="847"/>
      <c r="K15" s="847"/>
      <c r="L15" s="848"/>
    </row>
    <row r="16">
      <c r="A16" s="849" t="s">
        <v>812</v>
      </c>
      <c r="B16" s="849"/>
      <c r="C16" s="849"/>
      <c r="D16" s="849"/>
      <c r="E16" s="849"/>
      <c r="F16" s="849"/>
      <c r="G16" s="849"/>
      <c r="H16" s="849"/>
      <c r="I16" s="849"/>
      <c r="J16" s="849"/>
      <c r="K16" s="849"/>
      <c r="L16" s="850">
        <f>SUM(L13:L15)</f>
        <v>0</v>
      </c>
    </row>
    <row r="17">
      <c r="A17" s="161"/>
      <c r="B17" s="710"/>
      <c r="C17" s="710"/>
      <c r="D17" s="711"/>
      <c r="E17" s="711"/>
    </row>
    <row r="18">
      <c r="A18" s="155"/>
      <c r="B18" s="155"/>
      <c r="C18" s="156"/>
      <c r="D18" s="156"/>
      <c r="E18" s="156"/>
      <c r="F18" s="1"/>
      <c r="G18" s="1"/>
      <c r="H18" s="1"/>
    </row>
    <row r="19">
      <c r="A19" s="178" t="s">
        <v>742</v>
      </c>
      <c r="B19" s="154"/>
      <c r="C19" s="154"/>
      <c r="D19" s="154"/>
      <c r="E19" s="154"/>
      <c r="F19" s="154"/>
      <c r="G19" s="154"/>
      <c r="H19" s="154"/>
      <c r="I19" s="155"/>
      <c r="J19" s="155"/>
      <c r="K19" s="155"/>
      <c r="L19" s="155"/>
      <c r="M19" s="155"/>
      <c r="N19" s="155"/>
      <c r="O19" s="155"/>
      <c r="P19" s="155"/>
      <c r="Q19" s="155"/>
      <c r="R19" s="155"/>
      <c r="S19" s="155"/>
      <c r="T19" s="155"/>
      <c r="U19" s="155"/>
      <c r="V19" s="155"/>
      <c r="W19" s="155"/>
      <c r="X19" s="155"/>
      <c r="Y19" s="155"/>
    </row>
    <row r="20">
      <c r="A20" s="155"/>
      <c r="B20" s="155"/>
      <c r="C20" s="156"/>
      <c r="D20" s="156"/>
      <c r="E20" s="1"/>
      <c r="F20" s="1"/>
      <c r="G20" s="1"/>
      <c r="H20" s="1"/>
    </row>
    <row r="21" ht="15.75" customHeight="1">
      <c r="A21" s="155"/>
      <c r="B21" s="155"/>
      <c r="C21" s="156"/>
      <c r="D21" s="156"/>
      <c r="E21" s="156"/>
      <c r="F21" s="1"/>
      <c r="G21" s="1"/>
      <c r="H21" s="1"/>
    </row>
    <row r="22" ht="15.75" customHeight="1">
      <c r="A22" s="155"/>
      <c r="B22" s="155"/>
      <c r="C22" s="156"/>
      <c r="D22" s="156"/>
      <c r="E22" s="1"/>
      <c r="F22" s="1"/>
      <c r="G22" s="1"/>
      <c r="H22" s="1"/>
    </row>
    <row r="23" ht="15.75" customHeight="1">
      <c r="A23" s="155"/>
      <c r="B23" s="155"/>
      <c r="C23" s="156"/>
      <c r="D23" s="156"/>
      <c r="E23" s="156"/>
      <c r="F23" s="1"/>
      <c r="G23" s="1"/>
      <c r="H23" s="1"/>
    </row>
    <row r="24" ht="15.75" customHeight="1">
      <c r="A24" s="155"/>
      <c r="B24" s="155"/>
      <c r="C24" s="156"/>
      <c r="D24" s="156"/>
      <c r="E24" s="156"/>
      <c r="F24" s="1"/>
      <c r="G24" s="1"/>
      <c r="H24" s="1"/>
    </row>
    <row r="25" ht="15.75" customHeight="1">
      <c r="A25" s="155"/>
      <c r="B25" s="155"/>
      <c r="C25" s="156"/>
      <c r="D25" s="156"/>
      <c r="E25" s="156"/>
      <c r="F25" s="1"/>
      <c r="G25" s="1"/>
      <c r="H25" s="1"/>
    </row>
    <row r="26" ht="15.75" customHeight="1">
      <c r="A26" s="155"/>
      <c r="B26" s="155"/>
      <c r="C26" s="156"/>
      <c r="D26" s="156"/>
      <c r="E26" s="156"/>
      <c r="F26" s="1"/>
      <c r="G26" s="1"/>
      <c r="H26" s="1"/>
    </row>
    <row r="27" ht="15.75" customHeight="1">
      <c r="A27" s="155"/>
      <c r="B27" s="155"/>
      <c r="C27" s="156"/>
      <c r="D27" s="156"/>
      <c r="E27" s="156"/>
      <c r="F27" s="1"/>
      <c r="G27" s="1"/>
      <c r="H27" s="1"/>
    </row>
    <row r="28" ht="15.75" customHeight="1">
      <c r="A28" s="155"/>
      <c r="B28" s="155"/>
      <c r="C28" s="156"/>
      <c r="D28" s="156"/>
      <c r="E28" s="156"/>
      <c r="F28" s="1"/>
      <c r="G28" s="1"/>
      <c r="H28" s="1"/>
    </row>
    <row r="29" ht="15.75" customHeight="1">
      <c r="A29" s="155"/>
      <c r="B29" s="155"/>
      <c r="C29" s="156"/>
      <c r="D29" s="156"/>
      <c r="E29" s="156"/>
      <c r="F29" s="1"/>
      <c r="G29" s="1"/>
      <c r="H29" s="1"/>
    </row>
    <row r="30" ht="15.75" customHeight="1">
      <c r="A30" s="155"/>
      <c r="B30" s="155"/>
      <c r="C30" s="156"/>
      <c r="D30" s="156"/>
      <c r="E30" s="156"/>
      <c r="F30" s="1"/>
      <c r="G30" s="1"/>
      <c r="H30" s="1"/>
    </row>
    <row r="31" ht="15.75" customHeight="1">
      <c r="A31" s="155"/>
      <c r="B31" s="155"/>
      <c r="C31" s="156"/>
      <c r="D31" s="156"/>
      <c r="E31" s="156"/>
      <c r="F31" s="1"/>
      <c r="G31" s="1"/>
      <c r="H31" s="1"/>
    </row>
    <row r="32" ht="15.75" customHeight="1">
      <c r="A32" s="155"/>
      <c r="B32" s="155"/>
      <c r="C32" s="156"/>
      <c r="D32" s="156"/>
      <c r="E32" s="156"/>
      <c r="F32" s="1"/>
      <c r="G32" s="1"/>
      <c r="H32" s="1"/>
    </row>
    <row r="33" ht="15.75" customHeight="1">
      <c r="A33" s="155"/>
      <c r="B33" s="155"/>
      <c r="C33" s="156"/>
      <c r="D33" s="156"/>
      <c r="E33" s="156"/>
      <c r="F33" s="1"/>
      <c r="G33" s="1"/>
      <c r="H33" s="1"/>
    </row>
    <row r="34" ht="15.75" customHeight="1">
      <c r="A34" s="155"/>
      <c r="B34" s="155"/>
      <c r="C34" s="156"/>
      <c r="D34" s="156"/>
      <c r="E34" s="156"/>
      <c r="F34" s="1"/>
      <c r="G34" s="1"/>
      <c r="H34" s="1"/>
    </row>
    <row r="35" ht="15.75" customHeight="1">
      <c r="A35" s="155"/>
      <c r="B35" s="155"/>
      <c r="C35" s="156"/>
      <c r="D35" s="156"/>
      <c r="E35" s="156"/>
      <c r="F35" s="1"/>
      <c r="G35" s="1"/>
      <c r="H35" s="1"/>
    </row>
    <row r="36" ht="15.75" customHeight="1">
      <c r="A36" s="155"/>
      <c r="B36" s="155"/>
      <c r="C36" s="156"/>
      <c r="D36" s="156"/>
      <c r="E36" s="156"/>
      <c r="F36" s="1"/>
      <c r="G36" s="1"/>
      <c r="H36" s="1"/>
    </row>
    <row r="37" ht="15.75" customHeight="1">
      <c r="A37" s="155"/>
      <c r="B37" s="155"/>
      <c r="C37" s="156"/>
      <c r="D37" s="156"/>
      <c r="E37" s="156"/>
      <c r="F37" s="1"/>
      <c r="G37" s="1"/>
      <c r="H37" s="1"/>
    </row>
    <row r="38" ht="15.75" customHeight="1">
      <c r="A38" s="155"/>
      <c r="B38" s="155"/>
      <c r="C38" s="156"/>
      <c r="D38" s="156"/>
      <c r="E38" s="156"/>
      <c r="F38" s="1"/>
      <c r="G38" s="1"/>
      <c r="H38" s="1"/>
    </row>
    <row r="39" ht="15.75" customHeight="1">
      <c r="A39" s="155"/>
      <c r="B39" s="155"/>
      <c r="C39" s="156"/>
      <c r="D39" s="156"/>
      <c r="E39" s="156"/>
      <c r="F39" s="1"/>
      <c r="G39" s="1"/>
      <c r="H39" s="1"/>
    </row>
    <row r="40" ht="15.75" customHeight="1">
      <c r="A40" s="155"/>
      <c r="B40" s="155"/>
      <c r="C40" s="156"/>
      <c r="D40" s="156"/>
      <c r="E40" s="156"/>
      <c r="F40" s="1"/>
      <c r="G40" s="1"/>
      <c r="H40" s="1"/>
    </row>
    <row r="41" ht="15.75" customHeight="1">
      <c r="A41" s="155"/>
      <c r="B41" s="155"/>
      <c r="C41" s="156"/>
      <c r="D41" s="156"/>
      <c r="E41" s="156"/>
      <c r="F41" s="1"/>
      <c r="G41" s="1"/>
      <c r="H41" s="1"/>
    </row>
    <row r="42" ht="15.75" customHeight="1">
      <c r="A42" s="155"/>
      <c r="B42" s="155"/>
      <c r="C42" s="156"/>
      <c r="D42" s="156"/>
      <c r="E42" s="156"/>
      <c r="F42" s="1"/>
      <c r="G42" s="1"/>
      <c r="H42" s="1"/>
    </row>
    <row r="43" ht="15.75" customHeight="1">
      <c r="A43" s="155"/>
      <c r="B43" s="155"/>
      <c r="C43" s="156"/>
      <c r="D43" s="156"/>
      <c r="E43" s="156"/>
      <c r="F43" s="1"/>
      <c r="G43" s="1"/>
      <c r="H43" s="1"/>
    </row>
    <row r="44" ht="15.75" customHeight="1">
      <c r="A44" s="155"/>
      <c r="B44" s="155"/>
      <c r="C44" s="156"/>
      <c r="D44" s="156"/>
      <c r="E44" s="156"/>
      <c r="F44" s="1"/>
      <c r="G44" s="1"/>
      <c r="H44" s="1"/>
    </row>
    <row r="45" ht="15.75" customHeight="1">
      <c r="A45" s="155"/>
      <c r="B45" s="155"/>
      <c r="C45" s="156"/>
      <c r="D45" s="156"/>
      <c r="E45" s="156"/>
      <c r="F45" s="1"/>
      <c r="G45" s="1"/>
      <c r="H45" s="1"/>
    </row>
    <row r="46" ht="15.75" customHeight="1">
      <c r="A46" s="155"/>
      <c r="B46" s="155"/>
      <c r="C46" s="156"/>
      <c r="D46" s="156"/>
      <c r="E46" s="156"/>
      <c r="F46" s="1"/>
      <c r="G46" s="1"/>
      <c r="H46" s="1"/>
    </row>
    <row r="47" ht="15.75" customHeight="1">
      <c r="A47" s="155"/>
      <c r="B47" s="155"/>
      <c r="C47" s="156"/>
      <c r="D47" s="156"/>
      <c r="E47" s="156"/>
      <c r="F47" s="1"/>
      <c r="G47" s="1"/>
      <c r="H47" s="1"/>
    </row>
    <row r="48" ht="15.75" customHeight="1">
      <c r="A48" s="155"/>
      <c r="B48" s="155"/>
      <c r="C48" s="156"/>
      <c r="D48" s="156"/>
      <c r="E48" s="156"/>
      <c r="F48" s="1"/>
      <c r="G48" s="1"/>
      <c r="H48" s="1"/>
    </row>
    <row r="49" ht="15.75" customHeight="1">
      <c r="A49" s="155"/>
      <c r="B49" s="155"/>
      <c r="C49" s="156"/>
      <c r="D49" s="156"/>
      <c r="E49" s="156"/>
      <c r="F49" s="1"/>
      <c r="G49" s="1"/>
      <c r="H49" s="1"/>
    </row>
    <row r="50" ht="15.75" customHeight="1">
      <c r="A50" s="155"/>
      <c r="B50" s="155"/>
      <c r="C50" s="156"/>
      <c r="D50" s="156"/>
      <c r="E50" s="156"/>
      <c r="F50" s="1"/>
      <c r="G50" s="1"/>
      <c r="H50" s="1"/>
    </row>
    <row r="51" ht="15.75" customHeight="1">
      <c r="A51" s="155"/>
      <c r="B51" s="155"/>
      <c r="C51" s="156"/>
      <c r="D51" s="156"/>
      <c r="E51" s="156"/>
      <c r="F51" s="1"/>
      <c r="G51" s="1"/>
      <c r="H51" s="1"/>
    </row>
    <row r="52" ht="15.75" customHeight="1">
      <c r="A52" s="155"/>
      <c r="B52" s="155"/>
      <c r="C52" s="156"/>
      <c r="D52" s="156"/>
      <c r="E52" s="156"/>
      <c r="F52" s="1"/>
      <c r="G52" s="1"/>
      <c r="H52" s="1"/>
    </row>
    <row r="53" ht="15.75" customHeight="1">
      <c r="A53" s="155"/>
      <c r="B53" s="155"/>
      <c r="C53" s="156"/>
      <c r="D53" s="156"/>
      <c r="E53" s="156"/>
      <c r="F53" s="1"/>
      <c r="G53" s="1"/>
      <c r="H53" s="1"/>
    </row>
    <row r="54" ht="15.75" customHeight="1">
      <c r="A54" s="155"/>
      <c r="B54" s="155"/>
      <c r="C54" s="156"/>
      <c r="D54" s="156"/>
      <c r="E54" s="156"/>
      <c r="F54" s="1"/>
      <c r="G54" s="1"/>
      <c r="H54" s="1"/>
    </row>
    <row r="55" ht="15.75" customHeight="1">
      <c r="A55" s="155"/>
      <c r="B55" s="155"/>
      <c r="C55" s="156"/>
      <c r="D55" s="156"/>
      <c r="E55" s="156"/>
      <c r="F55" s="1"/>
      <c r="G55" s="1"/>
      <c r="H55" s="1"/>
    </row>
    <row r="56" ht="15.75" customHeight="1">
      <c r="A56" s="155"/>
      <c r="B56" s="155"/>
      <c r="C56" s="156"/>
      <c r="D56" s="156"/>
      <c r="E56" s="156"/>
      <c r="F56" s="1"/>
      <c r="G56" s="1"/>
      <c r="H56" s="1"/>
    </row>
    <row r="57" ht="15.75" customHeight="1">
      <c r="A57" s="155"/>
      <c r="B57" s="155"/>
      <c r="C57" s="156"/>
      <c r="D57" s="156"/>
      <c r="E57" s="156"/>
      <c r="F57" s="1"/>
      <c r="G57" s="1"/>
      <c r="H57" s="1"/>
    </row>
    <row r="58" ht="15.75" customHeight="1">
      <c r="A58" s="155"/>
      <c r="B58" s="155"/>
      <c r="C58" s="156"/>
      <c r="D58" s="156"/>
      <c r="E58" s="156"/>
      <c r="F58" s="1"/>
      <c r="G58" s="1"/>
      <c r="H58" s="1"/>
    </row>
    <row r="59" ht="15.75" customHeight="1">
      <c r="A59" s="155"/>
      <c r="B59" s="155"/>
      <c r="C59" s="156"/>
      <c r="D59" s="156"/>
      <c r="E59" s="156"/>
      <c r="F59" s="1"/>
      <c r="G59" s="1"/>
      <c r="H59" s="1"/>
    </row>
    <row r="60" ht="15.75" customHeight="1">
      <c r="A60" s="155"/>
      <c r="B60" s="155"/>
      <c r="C60" s="156"/>
      <c r="D60" s="156"/>
      <c r="E60" s="156"/>
      <c r="F60" s="1"/>
      <c r="G60" s="1"/>
      <c r="H60" s="1"/>
    </row>
    <row r="61" ht="15.75" customHeight="1">
      <c r="A61" s="155"/>
      <c r="B61" s="155"/>
      <c r="C61" s="156"/>
      <c r="D61" s="156"/>
      <c r="E61" s="156"/>
      <c r="F61" s="1"/>
      <c r="G61" s="1"/>
      <c r="H61" s="1"/>
    </row>
    <row r="62" ht="15.75" customHeight="1">
      <c r="A62" s="155"/>
      <c r="B62" s="155"/>
      <c r="C62" s="156"/>
      <c r="D62" s="156"/>
      <c r="E62" s="156"/>
      <c r="F62" s="1"/>
      <c r="G62" s="1"/>
      <c r="H62" s="1"/>
    </row>
    <row r="63" ht="15.75" customHeight="1">
      <c r="A63" s="155"/>
      <c r="B63" s="155"/>
      <c r="C63" s="156"/>
      <c r="D63" s="156"/>
      <c r="E63" s="156"/>
      <c r="F63" s="1"/>
      <c r="G63" s="1"/>
      <c r="H63" s="1"/>
    </row>
    <row r="64" ht="15.75" customHeight="1">
      <c r="A64" s="155"/>
      <c r="B64" s="155"/>
      <c r="C64" s="156"/>
      <c r="D64" s="156"/>
      <c r="E64" s="156"/>
      <c r="F64" s="1"/>
      <c r="G64" s="1"/>
      <c r="H64" s="1"/>
    </row>
    <row r="65" ht="15.75" customHeight="1">
      <c r="A65" s="155"/>
      <c r="B65" s="155"/>
      <c r="C65" s="156"/>
      <c r="D65" s="156"/>
      <c r="E65" s="156"/>
      <c r="F65" s="1"/>
      <c r="G65" s="1"/>
      <c r="H65" s="1"/>
    </row>
    <row r="66" ht="15.75" customHeight="1">
      <c r="A66" s="155"/>
      <c r="B66" s="155"/>
      <c r="C66" s="156"/>
      <c r="D66" s="156"/>
      <c r="E66" s="156"/>
      <c r="F66" s="1"/>
      <c r="G66" s="1"/>
      <c r="H66" s="1"/>
    </row>
    <row r="67" ht="15.75" customHeight="1">
      <c r="A67" s="155"/>
      <c r="B67" s="155"/>
      <c r="C67" s="156"/>
      <c r="D67" s="156"/>
      <c r="E67" s="156"/>
      <c r="F67" s="1"/>
      <c r="G67" s="1"/>
      <c r="H67" s="1"/>
    </row>
    <row r="68" ht="15.75" customHeight="1">
      <c r="A68" s="155"/>
      <c r="B68" s="155"/>
      <c r="C68" s="156"/>
      <c r="D68" s="156"/>
      <c r="E68" s="156"/>
      <c r="F68" s="1"/>
      <c r="G68" s="1"/>
      <c r="H68" s="1"/>
    </row>
    <row r="69" ht="15.75" customHeight="1">
      <c r="A69" s="155"/>
      <c r="B69" s="155"/>
      <c r="C69" s="156"/>
      <c r="D69" s="156"/>
      <c r="E69" s="156"/>
      <c r="F69" s="1"/>
      <c r="G69" s="1"/>
      <c r="H69" s="1"/>
    </row>
    <row r="70" ht="15.75" customHeight="1">
      <c r="A70" s="155"/>
      <c r="B70" s="155"/>
      <c r="C70" s="156"/>
      <c r="D70" s="156"/>
      <c r="E70" s="156"/>
      <c r="F70" s="1"/>
      <c r="G70" s="1"/>
      <c r="H70" s="1"/>
    </row>
    <row r="71" ht="15.75" customHeight="1">
      <c r="A71" s="155"/>
      <c r="B71" s="155"/>
      <c r="C71" s="156"/>
      <c r="D71" s="156"/>
      <c r="E71" s="156"/>
      <c r="F71" s="1"/>
      <c r="G71" s="1"/>
      <c r="H71" s="1"/>
    </row>
    <row r="72" ht="15.75" customHeight="1">
      <c r="A72" s="155"/>
      <c r="B72" s="155"/>
      <c r="C72" s="156"/>
      <c r="D72" s="156"/>
      <c r="E72" s="156"/>
      <c r="F72" s="1"/>
      <c r="G72" s="1"/>
      <c r="H72" s="1"/>
    </row>
    <row r="73" ht="15.75" customHeight="1">
      <c r="A73" s="155"/>
      <c r="B73" s="155"/>
      <c r="C73" s="156"/>
      <c r="D73" s="156"/>
      <c r="E73" s="156"/>
      <c r="F73" s="1"/>
      <c r="G73" s="1"/>
      <c r="H73" s="1"/>
    </row>
    <row r="74" ht="15.75" customHeight="1">
      <c r="A74" s="155"/>
      <c r="B74" s="155"/>
      <c r="C74" s="156"/>
      <c r="D74" s="156"/>
      <c r="E74" s="156"/>
      <c r="F74" s="1"/>
      <c r="G74" s="1"/>
      <c r="H74" s="1"/>
    </row>
    <row r="75" ht="15.75" customHeight="1">
      <c r="A75" s="155"/>
      <c r="B75" s="155"/>
      <c r="C75" s="156"/>
      <c r="D75" s="156"/>
      <c r="E75" s="156"/>
      <c r="F75" s="1"/>
      <c r="G75" s="1"/>
      <c r="H75" s="1"/>
    </row>
    <row r="76" ht="15.75" customHeight="1">
      <c r="A76" s="155"/>
      <c r="B76" s="155"/>
      <c r="C76" s="156"/>
      <c r="D76" s="156"/>
      <c r="E76" s="156"/>
      <c r="F76" s="1"/>
      <c r="G76" s="1"/>
      <c r="H76" s="1"/>
    </row>
    <row r="77" ht="15.75" customHeight="1">
      <c r="A77" s="155"/>
      <c r="B77" s="155"/>
      <c r="C77" s="156"/>
      <c r="D77" s="156"/>
      <c r="E77" s="156"/>
      <c r="F77" s="1"/>
      <c r="G77" s="1"/>
      <c r="H77" s="1"/>
    </row>
    <row r="78" ht="15.75" customHeight="1">
      <c r="A78" s="155"/>
      <c r="B78" s="155"/>
      <c r="C78" s="156"/>
      <c r="D78" s="156"/>
      <c r="E78" s="156"/>
      <c r="F78" s="1"/>
      <c r="G78" s="1"/>
      <c r="H78" s="1"/>
    </row>
    <row r="79" ht="15.75" customHeight="1">
      <c r="A79" s="155"/>
      <c r="B79" s="155"/>
      <c r="C79" s="156"/>
      <c r="D79" s="156"/>
      <c r="E79" s="156"/>
      <c r="F79" s="1"/>
      <c r="G79" s="1"/>
      <c r="H79" s="1"/>
    </row>
    <row r="80" ht="15.75" customHeight="1">
      <c r="A80" s="155"/>
      <c r="B80" s="155"/>
      <c r="C80" s="156"/>
      <c r="D80" s="156"/>
      <c r="E80" s="156"/>
      <c r="F80" s="1"/>
      <c r="G80" s="1"/>
      <c r="H80" s="1"/>
    </row>
    <row r="81" ht="15.75" customHeight="1">
      <c r="A81" s="155"/>
      <c r="B81" s="155"/>
      <c r="C81" s="156"/>
      <c r="D81" s="156"/>
      <c r="E81" s="156"/>
      <c r="F81" s="1"/>
      <c r="G81" s="1"/>
      <c r="H81" s="1"/>
    </row>
    <row r="82" ht="15.75" customHeight="1">
      <c r="A82" s="155"/>
      <c r="B82" s="155"/>
      <c r="C82" s="156"/>
      <c r="D82" s="156"/>
      <c r="E82" s="156"/>
      <c r="F82" s="1"/>
      <c r="G82" s="1"/>
      <c r="H82" s="1"/>
    </row>
    <row r="83" ht="15.75" customHeight="1">
      <c r="A83" s="155"/>
      <c r="B83" s="155"/>
      <c r="C83" s="156"/>
      <c r="D83" s="156"/>
      <c r="E83" s="156"/>
      <c r="F83" s="1"/>
      <c r="G83" s="1"/>
      <c r="H83" s="1"/>
    </row>
    <row r="84" ht="15.75" customHeight="1">
      <c r="A84" s="155"/>
      <c r="B84" s="155"/>
      <c r="C84" s="156"/>
      <c r="D84" s="156"/>
      <c r="E84" s="156"/>
      <c r="F84" s="1"/>
      <c r="G84" s="1"/>
      <c r="H84" s="1"/>
    </row>
    <row r="85" ht="15.75" customHeight="1">
      <c r="A85" s="155"/>
      <c r="B85" s="155"/>
      <c r="C85" s="156"/>
      <c r="D85" s="156"/>
      <c r="E85" s="156"/>
      <c r="F85" s="1"/>
      <c r="G85" s="1"/>
      <c r="H85" s="1"/>
    </row>
    <row r="86" ht="15.75" customHeight="1">
      <c r="A86" s="155"/>
      <c r="B86" s="155"/>
      <c r="C86" s="156"/>
      <c r="D86" s="156"/>
      <c r="E86" s="156"/>
      <c r="F86" s="1"/>
      <c r="G86" s="1"/>
      <c r="H86" s="1"/>
    </row>
    <row r="87" ht="15.75" customHeight="1">
      <c r="A87" s="155"/>
      <c r="B87" s="155"/>
      <c r="C87" s="156"/>
      <c r="D87" s="156"/>
      <c r="E87" s="156"/>
      <c r="F87" s="1"/>
      <c r="G87" s="1"/>
      <c r="H87" s="1"/>
    </row>
    <row r="88" ht="15.75" customHeight="1">
      <c r="A88" s="155"/>
      <c r="B88" s="155"/>
      <c r="C88" s="156"/>
      <c r="D88" s="156"/>
      <c r="E88" s="156"/>
      <c r="F88" s="1"/>
      <c r="G88" s="1"/>
      <c r="H88" s="1"/>
    </row>
    <row r="89" ht="15.75" customHeight="1">
      <c r="A89" s="155"/>
      <c r="B89" s="155"/>
      <c r="C89" s="156"/>
      <c r="D89" s="156"/>
      <c r="E89" s="156"/>
      <c r="F89" s="1"/>
      <c r="G89" s="1"/>
      <c r="H89" s="1"/>
    </row>
    <row r="90" ht="15.75" customHeight="1">
      <c r="A90" s="155"/>
      <c r="B90" s="155"/>
      <c r="C90" s="156"/>
      <c r="D90" s="156"/>
      <c r="E90" s="156"/>
      <c r="F90" s="1"/>
      <c r="G90" s="1"/>
      <c r="H90" s="1"/>
    </row>
    <row r="91" ht="15.75" customHeight="1">
      <c r="A91" s="155"/>
      <c r="B91" s="155"/>
      <c r="C91" s="156"/>
      <c r="D91" s="156"/>
      <c r="E91" s="156"/>
      <c r="F91" s="1"/>
      <c r="G91" s="1"/>
      <c r="H91" s="1"/>
    </row>
    <row r="92" ht="15.75" customHeight="1">
      <c r="A92" s="155"/>
      <c r="B92" s="155"/>
      <c r="C92" s="156"/>
      <c r="D92" s="156"/>
      <c r="E92" s="156"/>
      <c r="F92" s="1"/>
      <c r="G92" s="1"/>
      <c r="H92" s="1"/>
    </row>
    <row r="93" ht="15.75" customHeight="1">
      <c r="A93" s="155"/>
      <c r="B93" s="155"/>
      <c r="C93" s="156"/>
      <c r="D93" s="156"/>
      <c r="E93" s="156"/>
      <c r="F93" s="1"/>
      <c r="G93" s="1"/>
      <c r="H93" s="1"/>
    </row>
    <row r="94" ht="15.75" customHeight="1">
      <c r="A94" s="155"/>
      <c r="B94" s="155"/>
      <c r="C94" s="156"/>
      <c r="D94" s="156"/>
      <c r="E94" s="156"/>
      <c r="F94" s="1"/>
      <c r="G94" s="1"/>
      <c r="H94" s="1"/>
    </row>
    <row r="95" ht="15.75" customHeight="1">
      <c r="A95" s="155"/>
      <c r="B95" s="155"/>
      <c r="C95" s="156"/>
      <c r="D95" s="156"/>
      <c r="E95" s="156"/>
      <c r="F95" s="1"/>
      <c r="G95" s="1"/>
      <c r="H95" s="1"/>
    </row>
    <row r="96" ht="15.75" customHeight="1">
      <c r="A96" s="155"/>
      <c r="B96" s="155"/>
      <c r="C96" s="156"/>
      <c r="D96" s="156"/>
      <c r="E96" s="156"/>
      <c r="F96" s="1"/>
      <c r="G96" s="1"/>
      <c r="H96" s="1"/>
    </row>
    <row r="97" ht="15.75" customHeight="1">
      <c r="A97" s="155"/>
      <c r="B97" s="155"/>
      <c r="C97" s="156"/>
      <c r="D97" s="156"/>
      <c r="E97" s="156"/>
      <c r="F97" s="1"/>
      <c r="G97" s="1"/>
      <c r="H97" s="1"/>
    </row>
    <row r="98" ht="15.75" customHeight="1">
      <c r="A98" s="155"/>
      <c r="B98" s="155"/>
      <c r="C98" s="156"/>
      <c r="D98" s="156"/>
      <c r="E98" s="156"/>
      <c r="F98" s="1"/>
      <c r="G98" s="1"/>
      <c r="H98" s="1"/>
    </row>
    <row r="99" ht="15.75" customHeight="1">
      <c r="A99" s="155"/>
      <c r="B99" s="155"/>
      <c r="C99" s="156"/>
      <c r="D99" s="156"/>
      <c r="E99" s="156"/>
      <c r="F99" s="1"/>
      <c r="G99" s="1"/>
      <c r="H99" s="1"/>
    </row>
    <row r="100" ht="15.75" customHeight="1">
      <c r="A100" s="155"/>
      <c r="B100" s="155"/>
      <c r="C100" s="156"/>
      <c r="D100" s="156"/>
      <c r="E100" s="156"/>
      <c r="F100" s="1"/>
      <c r="G100" s="1"/>
      <c r="H100" s="1"/>
    </row>
    <row r="101" ht="15.75" customHeight="1">
      <c r="A101" s="155"/>
      <c r="B101" s="155"/>
      <c r="C101" s="156"/>
      <c r="D101" s="156"/>
      <c r="E101" s="156"/>
      <c r="F101" s="1"/>
      <c r="G101" s="1"/>
      <c r="H101" s="1"/>
    </row>
    <row r="102" ht="15.75" customHeight="1">
      <c r="A102" s="155"/>
      <c r="B102" s="155"/>
      <c r="C102" s="156"/>
      <c r="D102" s="156"/>
      <c r="E102" s="156"/>
      <c r="F102" s="1"/>
      <c r="G102" s="1"/>
      <c r="H102" s="1"/>
    </row>
    <row r="103" ht="15.75" customHeight="1">
      <c r="A103" s="155"/>
      <c r="B103" s="155"/>
      <c r="C103" s="156"/>
      <c r="D103" s="156"/>
      <c r="E103" s="156"/>
      <c r="F103" s="1"/>
      <c r="G103" s="1"/>
      <c r="H103" s="1"/>
    </row>
    <row r="104" ht="15.75" customHeight="1">
      <c r="A104" s="155"/>
      <c r="B104" s="155"/>
      <c r="C104" s="156"/>
      <c r="D104" s="156"/>
      <c r="E104" s="156"/>
      <c r="F104" s="1"/>
      <c r="G104" s="1"/>
      <c r="H104" s="1"/>
    </row>
    <row r="105" ht="15.75" customHeight="1">
      <c r="A105" s="155"/>
      <c r="B105" s="155"/>
      <c r="C105" s="156"/>
      <c r="D105" s="156"/>
      <c r="E105" s="156"/>
      <c r="F105" s="1"/>
      <c r="G105" s="1"/>
      <c r="H105" s="1"/>
    </row>
    <row r="106" ht="15.75" customHeight="1">
      <c r="A106" s="155"/>
      <c r="B106" s="155"/>
      <c r="C106" s="156"/>
      <c r="D106" s="156"/>
      <c r="E106" s="156"/>
      <c r="F106" s="1"/>
      <c r="G106" s="1"/>
      <c r="H106" s="1"/>
    </row>
    <row r="107" ht="15.75" customHeight="1">
      <c r="A107" s="155"/>
      <c r="B107" s="155"/>
      <c r="C107" s="156"/>
      <c r="D107" s="156"/>
      <c r="E107" s="156"/>
      <c r="F107" s="1"/>
      <c r="G107" s="1"/>
      <c r="H107" s="1"/>
    </row>
    <row r="108" ht="15.75" customHeight="1">
      <c r="A108" s="155"/>
      <c r="B108" s="155"/>
      <c r="C108" s="156"/>
      <c r="D108" s="156"/>
      <c r="E108" s="156"/>
      <c r="F108" s="1"/>
      <c r="G108" s="1"/>
      <c r="H108" s="1"/>
    </row>
    <row r="109" ht="15.75" customHeight="1">
      <c r="A109" s="155"/>
      <c r="B109" s="155"/>
      <c r="C109" s="156"/>
      <c r="D109" s="156"/>
      <c r="E109" s="156"/>
      <c r="F109" s="1"/>
      <c r="G109" s="1"/>
      <c r="H109" s="1"/>
    </row>
    <row r="110" ht="15.75" customHeight="1">
      <c r="A110" s="155"/>
      <c r="B110" s="155"/>
      <c r="C110" s="156"/>
      <c r="D110" s="156"/>
      <c r="E110" s="156"/>
      <c r="F110" s="1"/>
      <c r="G110" s="1"/>
      <c r="H110" s="1"/>
    </row>
    <row r="111" ht="15.75" customHeight="1">
      <c r="A111" s="155"/>
      <c r="B111" s="155"/>
      <c r="C111" s="156"/>
      <c r="D111" s="156"/>
      <c r="E111" s="156"/>
      <c r="F111" s="1"/>
      <c r="G111" s="1"/>
      <c r="H111" s="1"/>
    </row>
    <row r="112" ht="15.75" customHeight="1">
      <c r="A112" s="155"/>
      <c r="B112" s="155"/>
      <c r="C112" s="156"/>
      <c r="D112" s="156"/>
      <c r="E112" s="156"/>
      <c r="F112" s="1"/>
      <c r="G112" s="1"/>
      <c r="H112" s="1"/>
    </row>
    <row r="113" ht="15.75" customHeight="1">
      <c r="A113" s="155"/>
      <c r="B113" s="155"/>
      <c r="C113" s="156"/>
      <c r="D113" s="156"/>
      <c r="E113" s="156"/>
      <c r="F113" s="1"/>
      <c r="G113" s="1"/>
      <c r="H113" s="1"/>
    </row>
    <row r="114" ht="15.75" customHeight="1">
      <c r="A114" s="155"/>
      <c r="B114" s="155"/>
      <c r="C114" s="156"/>
      <c r="D114" s="156"/>
      <c r="E114" s="156"/>
      <c r="F114" s="1"/>
      <c r="G114" s="1"/>
      <c r="H114" s="1"/>
    </row>
    <row r="115" ht="15.75" customHeight="1">
      <c r="A115" s="155"/>
      <c r="B115" s="155"/>
      <c r="C115" s="156"/>
      <c r="D115" s="156"/>
      <c r="E115" s="156"/>
      <c r="F115" s="1"/>
      <c r="G115" s="1"/>
      <c r="H115" s="1"/>
    </row>
    <row r="116" ht="15.75" customHeight="1">
      <c r="A116" s="155"/>
      <c r="B116" s="155"/>
      <c r="C116" s="156"/>
      <c r="D116" s="156"/>
      <c r="E116" s="156"/>
      <c r="F116" s="1"/>
      <c r="G116" s="1"/>
      <c r="H116" s="1"/>
    </row>
    <row r="117" ht="15.75" customHeight="1">
      <c r="A117" s="155"/>
      <c r="B117" s="155"/>
      <c r="C117" s="156"/>
      <c r="D117" s="156"/>
      <c r="E117" s="156"/>
      <c r="F117" s="1"/>
      <c r="G117" s="1"/>
      <c r="H117" s="1"/>
    </row>
    <row r="118" ht="15.75" customHeight="1">
      <c r="A118" s="155"/>
      <c r="B118" s="155"/>
      <c r="C118" s="156"/>
      <c r="D118" s="156"/>
      <c r="E118" s="156"/>
      <c r="F118" s="1"/>
      <c r="G118" s="1"/>
      <c r="H118" s="1"/>
    </row>
    <row r="119" ht="15.75" customHeight="1">
      <c r="A119" s="155"/>
      <c r="B119" s="155"/>
      <c r="C119" s="156"/>
      <c r="D119" s="156"/>
      <c r="E119" s="156"/>
      <c r="F119" s="1"/>
      <c r="G119" s="1"/>
      <c r="H119" s="1"/>
    </row>
    <row r="120" ht="15.75" customHeight="1">
      <c r="A120" s="155"/>
      <c r="B120" s="155"/>
      <c r="C120" s="156"/>
      <c r="D120" s="156"/>
      <c r="E120" s="156"/>
      <c r="F120" s="1"/>
      <c r="G120" s="1"/>
      <c r="H120" s="1"/>
    </row>
    <row r="121" ht="15.75" customHeight="1">
      <c r="A121" s="155"/>
      <c r="B121" s="155"/>
      <c r="C121" s="156"/>
      <c r="D121" s="156"/>
      <c r="E121" s="156"/>
      <c r="F121" s="1"/>
      <c r="G121" s="1"/>
      <c r="H121" s="1"/>
    </row>
    <row r="122" ht="15.75" customHeight="1">
      <c r="A122" s="155"/>
      <c r="B122" s="155"/>
      <c r="C122" s="156"/>
      <c r="D122" s="156"/>
      <c r="E122" s="156"/>
      <c r="F122" s="1"/>
      <c r="G122" s="1"/>
      <c r="H122" s="1"/>
    </row>
    <row r="123" ht="15.75" customHeight="1">
      <c r="A123" s="155"/>
      <c r="B123" s="155"/>
      <c r="C123" s="156"/>
      <c r="D123" s="156"/>
      <c r="E123" s="156"/>
      <c r="F123" s="1"/>
      <c r="G123" s="1"/>
      <c r="H123" s="1"/>
    </row>
    <row r="124" ht="15.75" customHeight="1">
      <c r="A124" s="155"/>
      <c r="B124" s="155"/>
      <c r="C124" s="156"/>
      <c r="D124" s="156"/>
      <c r="E124" s="156"/>
      <c r="F124" s="1"/>
      <c r="G124" s="1"/>
      <c r="H124" s="1"/>
    </row>
    <row r="125" ht="15.75" customHeight="1">
      <c r="A125" s="155"/>
      <c r="B125" s="155"/>
      <c r="C125" s="156"/>
      <c r="D125" s="156"/>
      <c r="E125" s="156"/>
      <c r="F125" s="1"/>
      <c r="G125" s="1"/>
      <c r="H125" s="1"/>
    </row>
    <row r="126" ht="15.75" customHeight="1">
      <c r="A126" s="155"/>
      <c r="B126" s="155"/>
      <c r="C126" s="156"/>
      <c r="D126" s="156"/>
      <c r="E126" s="156"/>
      <c r="F126" s="1"/>
      <c r="G126" s="1"/>
      <c r="H126" s="1"/>
    </row>
    <row r="127" ht="15.75" customHeight="1">
      <c r="A127" s="155"/>
      <c r="B127" s="155"/>
      <c r="C127" s="156"/>
      <c r="D127" s="156"/>
      <c r="E127" s="156"/>
      <c r="F127" s="1"/>
      <c r="G127" s="1"/>
      <c r="H127" s="1"/>
    </row>
    <row r="128" ht="15.75" customHeight="1">
      <c r="A128" s="155"/>
      <c r="B128" s="155"/>
      <c r="C128" s="156"/>
      <c r="D128" s="156"/>
      <c r="E128" s="156"/>
      <c r="F128" s="1"/>
      <c r="G128" s="1"/>
      <c r="H128" s="1"/>
    </row>
    <row r="129" ht="15.75" customHeight="1">
      <c r="A129" s="155"/>
      <c r="B129" s="155"/>
      <c r="C129" s="156"/>
      <c r="D129" s="156"/>
      <c r="E129" s="156"/>
      <c r="F129" s="1"/>
      <c r="G129" s="1"/>
      <c r="H129" s="1"/>
    </row>
    <row r="130" ht="15.75" customHeight="1">
      <c r="A130" s="155"/>
      <c r="B130" s="155"/>
      <c r="C130" s="156"/>
      <c r="D130" s="156"/>
      <c r="E130" s="156"/>
      <c r="F130" s="1"/>
      <c r="G130" s="1"/>
      <c r="H130" s="1"/>
    </row>
    <row r="131" ht="15.75" customHeight="1">
      <c r="A131" s="155"/>
      <c r="B131" s="155"/>
      <c r="C131" s="156"/>
      <c r="D131" s="156"/>
      <c r="E131" s="156"/>
      <c r="F131" s="1"/>
      <c r="G131" s="1"/>
      <c r="H131" s="1"/>
    </row>
    <row r="132" ht="15.75" customHeight="1">
      <c r="A132" s="155"/>
      <c r="B132" s="155"/>
      <c r="C132" s="156"/>
      <c r="D132" s="156"/>
      <c r="E132" s="156"/>
      <c r="F132" s="1"/>
      <c r="G132" s="1"/>
      <c r="H132" s="1"/>
    </row>
    <row r="133" ht="15.75" customHeight="1">
      <c r="A133" s="155"/>
      <c r="B133" s="155"/>
      <c r="C133" s="156"/>
      <c r="D133" s="156"/>
      <c r="E133" s="156"/>
      <c r="F133" s="1"/>
      <c r="G133" s="1"/>
      <c r="H133" s="1"/>
    </row>
    <row r="134" ht="15.75" customHeight="1">
      <c r="A134" s="155"/>
      <c r="B134" s="155"/>
      <c r="C134" s="156"/>
      <c r="D134" s="156"/>
      <c r="E134" s="156"/>
      <c r="F134" s="1"/>
      <c r="G134" s="1"/>
      <c r="H134" s="1"/>
    </row>
    <row r="135" ht="15.75" customHeight="1">
      <c r="A135" s="155"/>
      <c r="B135" s="155"/>
      <c r="C135" s="156"/>
      <c r="D135" s="156"/>
      <c r="E135" s="156"/>
      <c r="F135" s="1"/>
      <c r="G135" s="1"/>
      <c r="H135" s="1"/>
    </row>
    <row r="136" ht="15.75" customHeight="1">
      <c r="A136" s="155"/>
      <c r="B136" s="155"/>
      <c r="C136" s="156"/>
      <c r="D136" s="156"/>
      <c r="E136" s="156"/>
      <c r="F136" s="1"/>
      <c r="G136" s="1"/>
      <c r="H136" s="1"/>
    </row>
    <row r="137" ht="15.75" customHeight="1">
      <c r="A137" s="155"/>
      <c r="B137" s="155"/>
      <c r="C137" s="156"/>
      <c r="D137" s="156"/>
      <c r="E137" s="156"/>
      <c r="F137" s="1"/>
      <c r="G137" s="1"/>
      <c r="H137" s="1"/>
    </row>
    <row r="138" ht="15.75" customHeight="1">
      <c r="A138" s="155"/>
      <c r="B138" s="155"/>
      <c r="C138" s="156"/>
      <c r="D138" s="156"/>
      <c r="E138" s="156"/>
      <c r="F138" s="1"/>
      <c r="G138" s="1"/>
      <c r="H138" s="1"/>
    </row>
    <row r="139" ht="15.75" customHeight="1">
      <c r="A139" s="155"/>
      <c r="B139" s="155"/>
      <c r="C139" s="156"/>
      <c r="D139" s="156"/>
      <c r="E139" s="156"/>
      <c r="F139" s="1"/>
      <c r="G139" s="1"/>
      <c r="H139" s="1"/>
    </row>
    <row r="140" ht="15.75" customHeight="1">
      <c r="A140" s="155"/>
      <c r="B140" s="155"/>
      <c r="C140" s="156"/>
      <c r="D140" s="156"/>
      <c r="E140" s="156"/>
      <c r="F140" s="1"/>
      <c r="G140" s="1"/>
      <c r="H140" s="1"/>
    </row>
    <row r="141" ht="15.75" customHeight="1">
      <c r="A141" s="155"/>
      <c r="B141" s="155"/>
      <c r="C141" s="156"/>
      <c r="D141" s="156"/>
      <c r="E141" s="156"/>
      <c r="F141" s="1"/>
      <c r="G141" s="1"/>
      <c r="H141" s="1"/>
    </row>
    <row r="142" ht="15.75" customHeight="1">
      <c r="A142" s="155"/>
      <c r="B142" s="155"/>
      <c r="C142" s="156"/>
      <c r="D142" s="156"/>
      <c r="E142" s="156"/>
      <c r="F142" s="1"/>
      <c r="G142" s="1"/>
      <c r="H142" s="1"/>
    </row>
    <row r="143" ht="15.75" customHeight="1">
      <c r="A143" s="155"/>
      <c r="B143" s="155"/>
      <c r="C143" s="156"/>
      <c r="D143" s="156"/>
      <c r="E143" s="156"/>
      <c r="F143" s="1"/>
      <c r="G143" s="1"/>
      <c r="H143" s="1"/>
    </row>
    <row r="144" ht="15.75" customHeight="1">
      <c r="A144" s="155"/>
      <c r="B144" s="155"/>
      <c r="C144" s="156"/>
      <c r="D144" s="156"/>
      <c r="E144" s="156"/>
      <c r="F144" s="1"/>
      <c r="G144" s="1"/>
      <c r="H144" s="1"/>
    </row>
    <row r="145" ht="15.75" customHeight="1">
      <c r="A145" s="155"/>
      <c r="B145" s="155"/>
      <c r="C145" s="156"/>
      <c r="D145" s="156"/>
      <c r="E145" s="156"/>
      <c r="F145" s="1"/>
      <c r="G145" s="1"/>
      <c r="H145" s="1"/>
    </row>
    <row r="146" ht="15.75" customHeight="1">
      <c r="A146" s="155"/>
      <c r="B146" s="155"/>
      <c r="C146" s="156"/>
      <c r="D146" s="156"/>
      <c r="E146" s="156"/>
      <c r="F146" s="1"/>
      <c r="G146" s="1"/>
      <c r="H146" s="1"/>
    </row>
    <row r="147" ht="15.75" customHeight="1">
      <c r="A147" s="155"/>
      <c r="B147" s="155"/>
      <c r="C147" s="156"/>
      <c r="D147" s="156"/>
      <c r="E147" s="156"/>
      <c r="F147" s="1"/>
      <c r="G147" s="1"/>
      <c r="H147" s="1"/>
    </row>
    <row r="148" ht="15.75" customHeight="1">
      <c r="A148" s="155"/>
      <c r="B148" s="155"/>
      <c r="C148" s="156"/>
      <c r="D148" s="156"/>
      <c r="E148" s="156"/>
      <c r="F148" s="1"/>
      <c r="G148" s="1"/>
      <c r="H148" s="1"/>
    </row>
    <row r="149" ht="15.75" customHeight="1">
      <c r="A149" s="155"/>
      <c r="B149" s="155"/>
      <c r="C149" s="156"/>
      <c r="D149" s="156"/>
      <c r="E149" s="156"/>
      <c r="F149" s="1"/>
      <c r="G149" s="1"/>
      <c r="H149" s="1"/>
    </row>
    <row r="150" ht="15.75" customHeight="1">
      <c r="A150" s="155"/>
      <c r="B150" s="155"/>
      <c r="C150" s="156"/>
      <c r="D150" s="156"/>
      <c r="E150" s="156"/>
      <c r="F150" s="1"/>
      <c r="G150" s="1"/>
      <c r="H150" s="1"/>
    </row>
    <row r="151" ht="15.75" customHeight="1">
      <c r="A151" s="155"/>
      <c r="B151" s="155"/>
      <c r="C151" s="156"/>
      <c r="D151" s="156"/>
      <c r="E151" s="156"/>
      <c r="F151" s="1"/>
      <c r="G151" s="1"/>
      <c r="H151" s="1"/>
    </row>
    <row r="152" ht="15.75" customHeight="1">
      <c r="A152" s="155"/>
      <c r="B152" s="155"/>
      <c r="C152" s="156"/>
      <c r="D152" s="156"/>
      <c r="E152" s="156"/>
      <c r="F152" s="1"/>
      <c r="G152" s="1"/>
      <c r="H152" s="1"/>
    </row>
    <row r="153" ht="15.75" customHeight="1">
      <c r="A153" s="155"/>
      <c r="B153" s="155"/>
      <c r="C153" s="156"/>
      <c r="D153" s="156"/>
      <c r="E153" s="156"/>
      <c r="F153" s="1"/>
      <c r="G153" s="1"/>
      <c r="H153" s="1"/>
    </row>
    <row r="154" ht="15.75" customHeight="1">
      <c r="A154" s="155"/>
      <c r="B154" s="155"/>
      <c r="C154" s="156"/>
      <c r="D154" s="156"/>
      <c r="E154" s="156"/>
      <c r="F154" s="1"/>
      <c r="G154" s="1"/>
      <c r="H154" s="1"/>
    </row>
    <row r="155" ht="15.75" customHeight="1">
      <c r="A155" s="155"/>
      <c r="B155" s="155"/>
      <c r="C155" s="156"/>
      <c r="D155" s="156"/>
      <c r="E155" s="156"/>
      <c r="F155" s="1"/>
      <c r="G155" s="1"/>
      <c r="H155" s="1"/>
    </row>
    <row r="156" ht="15.75" customHeight="1">
      <c r="A156" s="155"/>
      <c r="B156" s="155"/>
      <c r="C156" s="156"/>
      <c r="D156" s="156"/>
      <c r="E156" s="156"/>
      <c r="F156" s="1"/>
      <c r="G156" s="1"/>
      <c r="H156" s="1"/>
    </row>
    <row r="157" ht="15.75" customHeight="1">
      <c r="A157" s="155"/>
      <c r="B157" s="155"/>
      <c r="C157" s="156"/>
      <c r="D157" s="156"/>
      <c r="E157" s="156"/>
      <c r="F157" s="1"/>
      <c r="G157" s="1"/>
      <c r="H157" s="1"/>
    </row>
    <row r="158" ht="15.75" customHeight="1">
      <c r="A158" s="155"/>
      <c r="B158" s="155"/>
      <c r="C158" s="156"/>
      <c r="D158" s="156"/>
      <c r="E158" s="156"/>
      <c r="F158" s="1"/>
      <c r="G158" s="1"/>
      <c r="H158" s="1"/>
    </row>
    <row r="159" ht="15.75" customHeight="1">
      <c r="A159" s="155"/>
      <c r="B159" s="155"/>
      <c r="C159" s="156"/>
      <c r="D159" s="156"/>
      <c r="E159" s="156"/>
      <c r="F159" s="1"/>
      <c r="G159" s="1"/>
      <c r="H159" s="1"/>
    </row>
    <row r="160" ht="15.75" customHeight="1">
      <c r="A160" s="155"/>
      <c r="B160" s="155"/>
      <c r="C160" s="156"/>
      <c r="D160" s="156"/>
      <c r="E160" s="156"/>
      <c r="F160" s="1"/>
      <c r="G160" s="1"/>
      <c r="H160" s="1"/>
    </row>
    <row r="161" ht="15.75" customHeight="1">
      <c r="A161" s="155"/>
      <c r="B161" s="155"/>
      <c r="C161" s="156"/>
      <c r="D161" s="156"/>
      <c r="E161" s="156"/>
      <c r="F161" s="1"/>
      <c r="G161" s="1"/>
      <c r="H161" s="1"/>
    </row>
    <row r="162" ht="15.75" customHeight="1">
      <c r="A162" s="155"/>
      <c r="B162" s="155"/>
      <c r="C162" s="156"/>
      <c r="D162" s="156"/>
      <c r="E162" s="156"/>
      <c r="F162" s="1"/>
      <c r="G162" s="1"/>
      <c r="H162" s="1"/>
    </row>
    <row r="163" ht="15.75" customHeight="1">
      <c r="A163" s="155"/>
      <c r="B163" s="155"/>
      <c r="C163" s="156"/>
      <c r="D163" s="156"/>
      <c r="E163" s="156"/>
      <c r="F163" s="1"/>
      <c r="G163" s="1"/>
      <c r="H163" s="1"/>
    </row>
    <row r="164" ht="15.75" customHeight="1">
      <c r="A164" s="155"/>
      <c r="B164" s="155"/>
      <c r="C164" s="156"/>
      <c r="D164" s="156"/>
      <c r="E164" s="156"/>
      <c r="F164" s="1"/>
      <c r="G164" s="1"/>
      <c r="H164" s="1"/>
    </row>
    <row r="165" ht="15.75" customHeight="1">
      <c r="A165" s="155"/>
      <c r="B165" s="155"/>
      <c r="C165" s="156"/>
      <c r="D165" s="156"/>
      <c r="E165" s="156"/>
      <c r="F165" s="1"/>
      <c r="G165" s="1"/>
      <c r="H165" s="1"/>
    </row>
    <row r="166" ht="15.75" customHeight="1">
      <c r="A166" s="155"/>
      <c r="B166" s="155"/>
      <c r="C166" s="156"/>
      <c r="D166" s="156"/>
      <c r="E166" s="156"/>
      <c r="F166" s="1"/>
      <c r="G166" s="1"/>
      <c r="H166" s="1"/>
    </row>
    <row r="167" ht="15.75" customHeight="1">
      <c r="A167" s="155"/>
      <c r="B167" s="155"/>
      <c r="C167" s="156"/>
      <c r="D167" s="156"/>
      <c r="E167" s="156"/>
      <c r="F167" s="1"/>
      <c r="G167" s="1"/>
      <c r="H167" s="1"/>
    </row>
    <row r="168" ht="15.75" customHeight="1">
      <c r="A168" s="155"/>
      <c r="B168" s="155"/>
      <c r="C168" s="156"/>
      <c r="D168" s="156"/>
      <c r="E168" s="156"/>
      <c r="F168" s="1"/>
      <c r="G168" s="1"/>
      <c r="H168" s="1"/>
    </row>
    <row r="169" ht="15.75" customHeight="1">
      <c r="A169" s="155"/>
      <c r="B169" s="155"/>
      <c r="C169" s="156"/>
      <c r="D169" s="156"/>
      <c r="E169" s="156"/>
      <c r="F169" s="1"/>
      <c r="G169" s="1"/>
      <c r="H169" s="1"/>
    </row>
    <row r="170" ht="15.75" customHeight="1">
      <c r="A170" s="155"/>
      <c r="B170" s="155"/>
      <c r="C170" s="156"/>
      <c r="D170" s="156"/>
      <c r="E170" s="156"/>
      <c r="F170" s="1"/>
      <c r="G170" s="1"/>
      <c r="H170" s="1"/>
    </row>
    <row r="171" ht="15.75" customHeight="1">
      <c r="A171" s="155"/>
      <c r="B171" s="155"/>
      <c r="C171" s="156"/>
      <c r="D171" s="156"/>
      <c r="E171" s="156"/>
      <c r="F171" s="1"/>
      <c r="G171" s="1"/>
      <c r="H171" s="1"/>
    </row>
    <row r="172" ht="15.75" customHeight="1">
      <c r="A172" s="155"/>
      <c r="B172" s="155"/>
      <c r="C172" s="156"/>
      <c r="D172" s="156"/>
      <c r="E172" s="156"/>
      <c r="F172" s="1"/>
      <c r="G172" s="1"/>
      <c r="H172" s="1"/>
    </row>
    <row r="173" ht="15.75" customHeight="1">
      <c r="A173" s="155"/>
      <c r="B173" s="155"/>
      <c r="C173" s="156"/>
      <c r="D173" s="156"/>
      <c r="E173" s="156"/>
      <c r="F173" s="1"/>
      <c r="G173" s="1"/>
      <c r="H173" s="1"/>
    </row>
    <row r="174" ht="15.75" customHeight="1">
      <c r="A174" s="155"/>
      <c r="B174" s="155"/>
      <c r="C174" s="156"/>
      <c r="D174" s="156"/>
      <c r="E174" s="156"/>
      <c r="F174" s="1"/>
      <c r="G174" s="1"/>
      <c r="H174" s="1"/>
    </row>
    <row r="175" ht="15.75" customHeight="1">
      <c r="A175" s="155"/>
      <c r="B175" s="155"/>
      <c r="C175" s="156"/>
      <c r="D175" s="156"/>
      <c r="E175" s="156"/>
      <c r="F175" s="1"/>
      <c r="G175" s="1"/>
      <c r="H175" s="1"/>
    </row>
    <row r="176" ht="15.75" customHeight="1">
      <c r="A176" s="155"/>
      <c r="B176" s="155"/>
      <c r="C176" s="156"/>
      <c r="D176" s="156"/>
      <c r="E176" s="156"/>
      <c r="F176" s="1"/>
      <c r="G176" s="1"/>
      <c r="H176" s="1"/>
    </row>
    <row r="177" ht="15.75" customHeight="1">
      <c r="A177" s="155"/>
      <c r="B177" s="155"/>
      <c r="C177" s="156"/>
      <c r="D177" s="156"/>
      <c r="E177" s="156"/>
      <c r="F177" s="1"/>
      <c r="G177" s="1"/>
      <c r="H177" s="1"/>
    </row>
    <row r="178" ht="15.75" customHeight="1">
      <c r="A178" s="155"/>
      <c r="B178" s="155"/>
      <c r="C178" s="156"/>
      <c r="D178" s="156"/>
      <c r="E178" s="156"/>
      <c r="F178" s="1"/>
      <c r="G178" s="1"/>
      <c r="H178" s="1"/>
    </row>
    <row r="179" ht="15.75" customHeight="1">
      <c r="A179" s="155"/>
      <c r="B179" s="155"/>
      <c r="C179" s="156"/>
      <c r="D179" s="156"/>
      <c r="E179" s="156"/>
      <c r="F179" s="1"/>
      <c r="G179" s="1"/>
      <c r="H179" s="1"/>
    </row>
    <row r="180" ht="15.75" customHeight="1">
      <c r="A180" s="155"/>
      <c r="B180" s="155"/>
      <c r="C180" s="156"/>
      <c r="D180" s="156"/>
      <c r="E180" s="156"/>
      <c r="F180" s="1"/>
      <c r="G180" s="1"/>
      <c r="H180" s="1"/>
    </row>
    <row r="181" ht="15.75" customHeight="1">
      <c r="A181" s="155"/>
      <c r="B181" s="155"/>
      <c r="C181" s="156"/>
      <c r="D181" s="156"/>
      <c r="E181" s="156"/>
      <c r="F181" s="1"/>
      <c r="G181" s="1"/>
      <c r="H181" s="1"/>
    </row>
    <row r="182" ht="15.75" customHeight="1">
      <c r="A182" s="155"/>
      <c r="B182" s="155"/>
      <c r="C182" s="156"/>
      <c r="D182" s="156"/>
      <c r="E182" s="156"/>
      <c r="F182" s="1"/>
      <c r="G182" s="1"/>
      <c r="H182" s="1"/>
    </row>
    <row r="183" ht="15.75" customHeight="1">
      <c r="A183" s="155"/>
      <c r="B183" s="155"/>
      <c r="C183" s="156"/>
      <c r="D183" s="156"/>
      <c r="E183" s="156"/>
      <c r="F183" s="1"/>
      <c r="G183" s="1"/>
      <c r="H183" s="1"/>
    </row>
    <row r="184" ht="15.75" customHeight="1">
      <c r="A184" s="155"/>
      <c r="B184" s="155"/>
      <c r="C184" s="156"/>
      <c r="D184" s="156"/>
      <c r="E184" s="156"/>
      <c r="F184" s="1"/>
      <c r="G184" s="1"/>
      <c r="H184" s="1"/>
    </row>
    <row r="185" ht="15.75" customHeight="1">
      <c r="A185" s="155"/>
      <c r="B185" s="155"/>
      <c r="C185" s="156"/>
      <c r="D185" s="156"/>
      <c r="E185" s="156"/>
      <c r="F185" s="1"/>
      <c r="G185" s="1"/>
      <c r="H185" s="1"/>
    </row>
    <row r="186" ht="15.75" customHeight="1">
      <c r="A186" s="155"/>
      <c r="B186" s="155"/>
      <c r="C186" s="156"/>
      <c r="D186" s="156"/>
      <c r="E186" s="156"/>
      <c r="F186" s="1"/>
      <c r="G186" s="1"/>
      <c r="H186" s="1"/>
    </row>
    <row r="187" ht="15.75" customHeight="1">
      <c r="A187" s="155"/>
      <c r="B187" s="155"/>
      <c r="C187" s="156"/>
      <c r="D187" s="156"/>
      <c r="E187" s="156"/>
      <c r="F187" s="1"/>
      <c r="G187" s="1"/>
      <c r="H187" s="1"/>
    </row>
    <row r="188" ht="15.75" customHeight="1">
      <c r="A188" s="155"/>
      <c r="B188" s="155"/>
      <c r="C188" s="156"/>
      <c r="D188" s="156"/>
      <c r="E188" s="156"/>
      <c r="F188" s="1"/>
      <c r="G188" s="1"/>
      <c r="H188" s="1"/>
    </row>
    <row r="189" ht="15.75" customHeight="1">
      <c r="A189" s="155"/>
      <c r="B189" s="155"/>
      <c r="C189" s="156"/>
      <c r="D189" s="156"/>
      <c r="E189" s="156"/>
      <c r="F189" s="1"/>
      <c r="G189" s="1"/>
      <c r="H189" s="1"/>
    </row>
    <row r="190" ht="15.75" customHeight="1">
      <c r="A190" s="155"/>
      <c r="B190" s="155"/>
      <c r="C190" s="156"/>
      <c r="D190" s="156"/>
      <c r="E190" s="156"/>
      <c r="F190" s="1"/>
      <c r="G190" s="1"/>
      <c r="H190" s="1"/>
    </row>
    <row r="191" ht="15.75" customHeight="1">
      <c r="A191" s="155"/>
      <c r="B191" s="155"/>
      <c r="C191" s="156"/>
      <c r="D191" s="156"/>
      <c r="E191" s="156"/>
      <c r="F191" s="1"/>
      <c r="G191" s="1"/>
      <c r="H191" s="1"/>
    </row>
    <row r="192" ht="15.75" customHeight="1">
      <c r="A192" s="155"/>
      <c r="B192" s="155"/>
      <c r="C192" s="156"/>
      <c r="D192" s="156"/>
      <c r="E192" s="156"/>
      <c r="F192" s="1"/>
      <c r="G192" s="1"/>
      <c r="H192" s="1"/>
    </row>
    <row r="193" ht="15.75" customHeight="1">
      <c r="A193" s="155"/>
      <c r="B193" s="155"/>
      <c r="C193" s="156"/>
      <c r="D193" s="156"/>
      <c r="E193" s="156"/>
      <c r="F193" s="1"/>
      <c r="G193" s="1"/>
      <c r="H193" s="1"/>
    </row>
    <row r="194" ht="15.75" customHeight="1">
      <c r="A194" s="155"/>
      <c r="B194" s="155"/>
      <c r="C194" s="156"/>
      <c r="D194" s="156"/>
      <c r="E194" s="156"/>
      <c r="F194" s="1"/>
      <c r="G194" s="1"/>
      <c r="H194" s="1"/>
    </row>
    <row r="195" ht="15.75" customHeight="1">
      <c r="A195" s="155"/>
      <c r="B195" s="155"/>
      <c r="C195" s="156"/>
      <c r="D195" s="156"/>
      <c r="E195" s="156"/>
      <c r="F195" s="1"/>
      <c r="G195" s="1"/>
      <c r="H195" s="1"/>
    </row>
    <row r="196" ht="15.75" customHeight="1">
      <c r="A196" s="155"/>
      <c r="B196" s="155"/>
      <c r="C196" s="156"/>
      <c r="D196" s="156"/>
      <c r="E196" s="156"/>
      <c r="F196" s="1"/>
      <c r="G196" s="1"/>
      <c r="H196" s="1"/>
    </row>
    <row r="197" ht="15.75" customHeight="1">
      <c r="A197" s="155"/>
      <c r="B197" s="155"/>
      <c r="C197" s="156"/>
      <c r="D197" s="156"/>
      <c r="E197" s="156"/>
      <c r="F197" s="1"/>
      <c r="G197" s="1"/>
      <c r="H197" s="1"/>
    </row>
    <row r="198" ht="15.75" customHeight="1">
      <c r="A198" s="155"/>
      <c r="B198" s="155"/>
      <c r="C198" s="156"/>
      <c r="D198" s="156"/>
      <c r="E198" s="156"/>
      <c r="F198" s="1"/>
      <c r="G198" s="1"/>
      <c r="H198" s="1"/>
    </row>
    <row r="199" ht="15.75" customHeight="1">
      <c r="A199" s="155"/>
      <c r="B199" s="155"/>
      <c r="C199" s="156"/>
      <c r="D199" s="156"/>
      <c r="E199" s="156"/>
      <c r="F199" s="1"/>
      <c r="G199" s="1"/>
      <c r="H199" s="1"/>
    </row>
    <row r="200" ht="15.75" customHeight="1">
      <c r="A200" s="155"/>
      <c r="B200" s="155"/>
      <c r="C200" s="156"/>
      <c r="D200" s="156"/>
      <c r="E200" s="156"/>
      <c r="F200" s="1"/>
      <c r="G200" s="1"/>
      <c r="H200" s="1"/>
    </row>
    <row r="201" ht="15.75" customHeight="1">
      <c r="A201" s="155"/>
      <c r="B201" s="155"/>
      <c r="C201" s="156"/>
      <c r="D201" s="156"/>
      <c r="E201" s="156"/>
      <c r="F201" s="1"/>
      <c r="G201" s="1"/>
      <c r="H201" s="1"/>
    </row>
    <row r="202" ht="15.75" customHeight="1">
      <c r="A202" s="155"/>
      <c r="B202" s="155"/>
      <c r="C202" s="156"/>
      <c r="D202" s="156"/>
      <c r="E202" s="156"/>
      <c r="F202" s="1"/>
      <c r="G202" s="1"/>
      <c r="H202" s="1"/>
    </row>
    <row r="203" ht="15.75" customHeight="1">
      <c r="A203" s="155"/>
      <c r="B203" s="155"/>
      <c r="C203" s="156"/>
      <c r="D203" s="156"/>
      <c r="E203" s="156"/>
      <c r="F203" s="1"/>
      <c r="G203" s="1"/>
      <c r="H203" s="1"/>
    </row>
    <row r="204" ht="15.75" customHeight="1">
      <c r="A204" s="155"/>
      <c r="B204" s="155"/>
      <c r="C204" s="156"/>
      <c r="D204" s="156"/>
      <c r="E204" s="156"/>
      <c r="F204" s="1"/>
      <c r="G204" s="1"/>
      <c r="H204" s="1"/>
    </row>
    <row r="205" ht="15.75" customHeight="1">
      <c r="A205" s="155"/>
      <c r="B205" s="155"/>
      <c r="C205" s="156"/>
      <c r="D205" s="156"/>
      <c r="E205" s="156"/>
      <c r="F205" s="1"/>
      <c r="G205" s="1"/>
      <c r="H205" s="1"/>
    </row>
    <row r="206" ht="15.75" customHeight="1">
      <c r="A206" s="155"/>
      <c r="B206" s="155"/>
      <c r="C206" s="156"/>
      <c r="D206" s="156"/>
      <c r="E206" s="156"/>
      <c r="F206" s="1"/>
      <c r="G206" s="1"/>
      <c r="H206" s="1"/>
    </row>
    <row r="207" ht="15.75" customHeight="1">
      <c r="A207" s="155"/>
      <c r="B207" s="155"/>
      <c r="C207" s="156"/>
      <c r="D207" s="156"/>
      <c r="E207" s="156"/>
      <c r="F207" s="1"/>
      <c r="G207" s="1"/>
      <c r="H207" s="1"/>
    </row>
    <row r="208" ht="15.75" customHeight="1">
      <c r="A208" s="155"/>
      <c r="B208" s="155"/>
      <c r="C208" s="156"/>
      <c r="D208" s="156"/>
      <c r="E208" s="156"/>
      <c r="F208" s="1"/>
      <c r="G208" s="1"/>
      <c r="H208" s="1"/>
    </row>
    <row r="209" ht="15.75" customHeight="1">
      <c r="A209" s="155"/>
      <c r="B209" s="155"/>
      <c r="C209" s="156"/>
      <c r="D209" s="156"/>
      <c r="E209" s="156"/>
      <c r="F209" s="1"/>
      <c r="G209" s="1"/>
      <c r="H209" s="1"/>
    </row>
    <row r="210" ht="15.75" customHeight="1">
      <c r="A210" s="155"/>
      <c r="B210" s="155"/>
      <c r="C210" s="156"/>
      <c r="D210" s="156"/>
      <c r="E210" s="156"/>
      <c r="F210" s="1"/>
      <c r="G210" s="1"/>
      <c r="H210" s="1"/>
    </row>
    <row r="211" ht="15.75" customHeight="1">
      <c r="A211" s="155"/>
      <c r="B211" s="155"/>
      <c r="C211" s="156"/>
      <c r="D211" s="156"/>
      <c r="E211" s="156"/>
      <c r="F211" s="1"/>
      <c r="G211" s="1"/>
      <c r="H211" s="1"/>
    </row>
    <row r="212" ht="15.75" customHeight="1">
      <c r="A212" s="155"/>
      <c r="B212" s="155"/>
      <c r="C212" s="156"/>
      <c r="D212" s="156"/>
      <c r="E212" s="156"/>
      <c r="F212" s="1"/>
      <c r="G212" s="1"/>
      <c r="H212" s="1"/>
    </row>
    <row r="213" ht="15.75" customHeight="1">
      <c r="A213" s="155"/>
      <c r="B213" s="155"/>
      <c r="C213" s="156"/>
      <c r="D213" s="156"/>
      <c r="E213" s="156"/>
      <c r="F213" s="1"/>
      <c r="G213" s="1"/>
      <c r="H213" s="1"/>
    </row>
    <row r="214" ht="15.75" customHeight="1">
      <c r="A214" s="155"/>
      <c r="B214" s="155"/>
      <c r="C214" s="156"/>
      <c r="D214" s="156"/>
      <c r="E214" s="156"/>
      <c r="F214" s="1"/>
      <c r="G214" s="1"/>
      <c r="H214" s="1"/>
    </row>
    <row r="215" ht="15.75" customHeight="1">
      <c r="A215" s="155"/>
      <c r="B215" s="155"/>
      <c r="C215" s="156"/>
      <c r="D215" s="156"/>
      <c r="E215" s="156"/>
      <c r="F215" s="1"/>
      <c r="G215" s="1"/>
      <c r="H215" s="1"/>
    </row>
    <row r="216" ht="15.75" customHeight="1">
      <c r="A216" s="155"/>
      <c r="B216" s="155"/>
      <c r="C216" s="156"/>
      <c r="D216" s="156"/>
      <c r="E216" s="156"/>
      <c r="F216" s="1"/>
      <c r="G216" s="1"/>
      <c r="H216" s="1"/>
    </row>
    <row r="217" ht="15.75" customHeight="1">
      <c r="A217" s="155"/>
      <c r="B217" s="155"/>
      <c r="C217" s="156"/>
      <c r="D217" s="156"/>
      <c r="E217" s="156"/>
      <c r="F217" s="1"/>
      <c r="G217" s="1"/>
      <c r="H217" s="1"/>
    </row>
    <row r="218" ht="15.75" customHeight="1">
      <c r="A218" s="155"/>
      <c r="B218" s="155"/>
      <c r="C218" s="156"/>
      <c r="D218" s="156"/>
      <c r="E218" s="156"/>
      <c r="F218" s="1"/>
      <c r="G218" s="1"/>
      <c r="H218" s="1"/>
    </row>
    <row r="219" ht="15.75" customHeight="1">
      <c r="A219" s="155"/>
      <c r="B219" s="155"/>
      <c r="C219" s="156"/>
      <c r="D219" s="156"/>
      <c r="E219" s="156"/>
      <c r="F219" s="1"/>
      <c r="G219" s="1"/>
      <c r="H219" s="1"/>
    </row>
    <row r="220" ht="15.75" customHeight="1">
      <c r="A220" s="155"/>
      <c r="B220" s="155"/>
      <c r="C220" s="156"/>
      <c r="D220" s="156"/>
      <c r="E220" s="156"/>
      <c r="F220" s="1"/>
      <c r="G220" s="1"/>
      <c r="H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30.0"/>
    <col customWidth="1" min="7" max="8" width="13.71"/>
    <col customWidth="1" min="9" max="25" width="8.0"/>
  </cols>
  <sheetData>
    <row r="1">
      <c r="A1" s="155"/>
      <c r="B1" s="155"/>
      <c r="C1" s="156"/>
      <c r="D1" s="156"/>
      <c r="E1" s="156"/>
      <c r="F1" s="1"/>
      <c r="G1" s="1"/>
      <c r="H1" s="1"/>
    </row>
    <row r="2" ht="15.75" customHeight="1">
      <c r="A2" s="831" t="s">
        <v>7081</v>
      </c>
      <c r="B2" s="57"/>
      <c r="C2" s="57"/>
      <c r="D2" s="57"/>
      <c r="E2" s="58"/>
      <c r="F2" s="755"/>
      <c r="G2" s="755"/>
      <c r="H2" s="755"/>
      <c r="I2" s="17"/>
      <c r="J2" s="17"/>
      <c r="K2" s="17"/>
      <c r="L2" s="17"/>
      <c r="M2" s="17"/>
      <c r="N2" s="17"/>
      <c r="O2" s="17"/>
      <c r="P2" s="17"/>
      <c r="Q2" s="17"/>
      <c r="R2" s="17"/>
      <c r="S2" s="17"/>
      <c r="T2" s="17"/>
      <c r="U2" s="17"/>
      <c r="V2" s="17"/>
      <c r="W2" s="17"/>
      <c r="X2" s="17"/>
      <c r="Y2" s="17"/>
    </row>
    <row r="3" ht="15.75" customHeight="1">
      <c r="A3" s="465"/>
      <c r="B3" s="465"/>
      <c r="C3" s="465"/>
      <c r="D3" s="465"/>
      <c r="E3" s="756"/>
      <c r="F3" s="755"/>
      <c r="G3" s="755"/>
      <c r="H3" s="755"/>
      <c r="I3" s="17"/>
      <c r="J3" s="17"/>
      <c r="K3" s="17"/>
      <c r="L3" s="17"/>
      <c r="M3" s="17"/>
      <c r="N3" s="17"/>
      <c r="O3" s="17"/>
      <c r="P3" s="17"/>
      <c r="Q3" s="17"/>
      <c r="R3" s="17"/>
      <c r="S3" s="17"/>
      <c r="T3" s="17"/>
      <c r="U3" s="17"/>
      <c r="V3" s="17"/>
      <c r="W3" s="17"/>
      <c r="X3" s="17"/>
      <c r="Y3" s="17"/>
    </row>
    <row r="4" ht="21.0" customHeight="1">
      <c r="A4" s="183" t="s">
        <v>7082</v>
      </c>
      <c r="B4" s="57"/>
      <c r="C4" s="57"/>
      <c r="D4" s="57"/>
      <c r="E4" s="58"/>
      <c r="F4" s="755"/>
      <c r="G4" s="755"/>
      <c r="H4" s="755"/>
      <c r="I4" s="17"/>
      <c r="J4" s="17"/>
      <c r="K4" s="17"/>
      <c r="L4" s="17"/>
      <c r="M4" s="17"/>
      <c r="N4" s="17"/>
      <c r="O4" s="17"/>
      <c r="P4" s="17"/>
      <c r="Q4" s="17"/>
      <c r="R4" s="17"/>
      <c r="S4" s="17"/>
      <c r="T4" s="17"/>
      <c r="U4" s="17"/>
      <c r="V4" s="17"/>
      <c r="W4" s="17"/>
      <c r="X4" s="17"/>
      <c r="Y4" s="17"/>
    </row>
    <row r="5" ht="28.5" customHeight="1">
      <c r="A5" s="456" t="s">
        <v>7083</v>
      </c>
      <c r="B5" s="57"/>
      <c r="C5" s="57"/>
      <c r="D5" s="57"/>
      <c r="E5" s="58"/>
      <c r="F5" s="755"/>
      <c r="G5" s="755"/>
      <c r="H5" s="755"/>
      <c r="I5" s="17"/>
      <c r="J5" s="17"/>
      <c r="K5" s="17"/>
      <c r="L5" s="17"/>
      <c r="M5" s="17"/>
      <c r="N5" s="17"/>
      <c r="O5" s="17"/>
      <c r="P5" s="17"/>
      <c r="Q5" s="17"/>
      <c r="R5" s="17"/>
      <c r="S5" s="17"/>
      <c r="T5" s="17"/>
      <c r="U5" s="17"/>
      <c r="V5" s="17"/>
      <c r="W5" s="17"/>
      <c r="X5" s="17"/>
      <c r="Y5" s="17"/>
    </row>
    <row r="6" ht="39.75" customHeight="1">
      <c r="A6" s="757" t="s">
        <v>7084</v>
      </c>
      <c r="B6" s="57"/>
      <c r="C6" s="57"/>
      <c r="D6" s="57"/>
      <c r="E6" s="58"/>
      <c r="F6" s="755"/>
      <c r="G6" s="755"/>
      <c r="H6" s="755"/>
      <c r="I6" s="17"/>
      <c r="J6" s="17"/>
      <c r="K6" s="17"/>
      <c r="L6" s="17"/>
      <c r="M6" s="17"/>
      <c r="N6" s="17"/>
      <c r="O6" s="17"/>
      <c r="P6" s="17"/>
      <c r="Q6" s="17"/>
      <c r="R6" s="17"/>
      <c r="S6" s="17"/>
      <c r="T6" s="17"/>
      <c r="U6" s="17"/>
      <c r="V6" s="17"/>
      <c r="W6" s="17"/>
      <c r="X6" s="17"/>
      <c r="Y6" s="17"/>
    </row>
    <row r="7">
      <c r="A7" s="160"/>
      <c r="B7" s="160"/>
      <c r="C7" s="161"/>
      <c r="D7" s="161"/>
      <c r="E7" s="161"/>
      <c r="F7" s="160"/>
      <c r="G7" s="160"/>
      <c r="H7" s="160"/>
      <c r="I7" s="17"/>
      <c r="J7" s="17"/>
      <c r="K7" s="17"/>
      <c r="L7" s="17"/>
      <c r="M7" s="17"/>
      <c r="N7" s="17"/>
      <c r="O7" s="17"/>
      <c r="P7" s="17"/>
      <c r="Q7" s="17"/>
      <c r="R7" s="17"/>
      <c r="S7" s="17"/>
      <c r="T7" s="17"/>
      <c r="U7" s="17"/>
      <c r="V7" s="17"/>
      <c r="W7" s="17"/>
      <c r="X7" s="17"/>
      <c r="Y7" s="17"/>
    </row>
    <row r="8" ht="61.5" customHeight="1">
      <c r="A8" s="457" t="s">
        <v>3670</v>
      </c>
      <c r="B8" s="68" t="s">
        <v>8</v>
      </c>
      <c r="C8" s="68" t="s">
        <v>7085</v>
      </c>
      <c r="D8" s="185" t="s">
        <v>150</v>
      </c>
      <c r="E8" s="185" t="s">
        <v>154</v>
      </c>
      <c r="F8" s="71" t="s">
        <v>155</v>
      </c>
      <c r="I8" s="17"/>
      <c r="J8" s="17"/>
      <c r="K8" s="17"/>
      <c r="L8" s="17"/>
      <c r="M8" s="17"/>
      <c r="N8" s="17"/>
      <c r="O8" s="17"/>
      <c r="P8" s="17"/>
      <c r="Q8" s="17"/>
      <c r="R8" s="17"/>
      <c r="S8" s="17"/>
      <c r="T8" s="17"/>
      <c r="U8" s="17"/>
      <c r="V8" s="17"/>
      <c r="W8" s="17"/>
      <c r="X8" s="17"/>
      <c r="Y8" s="17"/>
    </row>
    <row r="9" ht="11.25" customHeight="1">
      <c r="A9" s="95" t="s">
        <v>6130</v>
      </c>
      <c r="B9" s="81" t="s">
        <v>52</v>
      </c>
      <c r="C9" s="100" t="s">
        <v>7086</v>
      </c>
      <c r="D9" s="164">
        <v>50.0</v>
      </c>
      <c r="E9" s="851">
        <v>50.0</v>
      </c>
      <c r="F9" s="95" t="s">
        <v>6130</v>
      </c>
      <c r="G9" s="166"/>
      <c r="H9" s="166"/>
      <c r="I9" s="166"/>
      <c r="J9" s="166"/>
      <c r="K9" s="166"/>
      <c r="L9" s="166"/>
      <c r="M9" s="166"/>
      <c r="N9" s="166"/>
      <c r="O9" s="166"/>
      <c r="P9" s="166"/>
      <c r="Q9" s="166"/>
      <c r="R9" s="166"/>
      <c r="S9" s="166"/>
      <c r="T9" s="166"/>
      <c r="U9" s="166"/>
      <c r="V9" s="166"/>
      <c r="W9" s="166"/>
      <c r="X9" s="166"/>
      <c r="Y9" s="166"/>
      <c r="Z9" s="166"/>
    </row>
    <row r="10" ht="11.25" customHeight="1">
      <c r="A10" s="95" t="s">
        <v>7087</v>
      </c>
      <c r="B10" s="81" t="s">
        <v>52</v>
      </c>
      <c r="C10" s="100" t="s">
        <v>7088</v>
      </c>
      <c r="D10" s="164">
        <v>50.0</v>
      </c>
      <c r="E10" s="365">
        <v>50.0</v>
      </c>
      <c r="F10" s="95" t="s">
        <v>7087</v>
      </c>
      <c r="G10" s="166"/>
      <c r="H10" s="166"/>
      <c r="I10" s="166"/>
      <c r="J10" s="166"/>
      <c r="K10" s="166"/>
      <c r="L10" s="166"/>
      <c r="M10" s="166"/>
      <c r="N10" s="166"/>
      <c r="O10" s="166"/>
      <c r="P10" s="166"/>
      <c r="Q10" s="166"/>
      <c r="R10" s="166"/>
      <c r="S10" s="166"/>
      <c r="T10" s="166"/>
      <c r="U10" s="166"/>
      <c r="V10" s="166"/>
      <c r="W10" s="166"/>
      <c r="X10" s="166"/>
      <c r="Y10" s="166"/>
      <c r="Z10" s="166"/>
    </row>
    <row r="11" ht="11.25" customHeight="1">
      <c r="A11" s="171" t="s">
        <v>6008</v>
      </c>
      <c r="B11" s="172" t="s">
        <v>52</v>
      </c>
      <c r="C11" s="354" t="s">
        <v>7089</v>
      </c>
      <c r="D11" s="445">
        <v>50.0</v>
      </c>
      <c r="E11" s="509">
        <v>50.0</v>
      </c>
      <c r="F11" s="171" t="s">
        <v>6008</v>
      </c>
      <c r="G11" s="166"/>
      <c r="H11" s="166"/>
      <c r="I11" s="166"/>
      <c r="J11" s="166"/>
      <c r="K11" s="166"/>
      <c r="L11" s="166"/>
      <c r="M11" s="166"/>
      <c r="N11" s="166"/>
      <c r="O11" s="166"/>
      <c r="P11" s="166"/>
      <c r="Q11" s="166"/>
      <c r="R11" s="166"/>
      <c r="S11" s="166"/>
      <c r="T11" s="166"/>
      <c r="U11" s="166"/>
      <c r="V11" s="166"/>
      <c r="W11" s="166"/>
      <c r="X11" s="166"/>
      <c r="Y11" s="166"/>
      <c r="Z11" s="166"/>
    </row>
    <row r="12" ht="11.25" customHeight="1">
      <c r="A12" s="414" t="s">
        <v>85</v>
      </c>
      <c r="B12" s="415" t="s">
        <v>52</v>
      </c>
      <c r="C12" s="747" t="s">
        <v>7090</v>
      </c>
      <c r="D12" s="763">
        <v>50.0</v>
      </c>
      <c r="E12" s="822">
        <v>50.0</v>
      </c>
      <c r="F12" s="414" t="s">
        <v>85</v>
      </c>
      <c r="G12" s="166"/>
      <c r="H12" s="166"/>
      <c r="I12" s="166"/>
      <c r="J12" s="166"/>
      <c r="K12" s="166"/>
      <c r="L12" s="166"/>
      <c r="M12" s="166"/>
      <c r="N12" s="166"/>
      <c r="O12" s="166"/>
      <c r="P12" s="166"/>
      <c r="Q12" s="166"/>
      <c r="R12" s="166"/>
      <c r="S12" s="166"/>
      <c r="T12" s="166"/>
      <c r="U12" s="166"/>
      <c r="V12" s="166"/>
      <c r="W12" s="166"/>
      <c r="X12" s="166"/>
      <c r="Y12" s="166"/>
      <c r="Z12" s="166"/>
    </row>
    <row r="13" ht="11.25" customHeight="1">
      <c r="A13" s="95" t="s">
        <v>3996</v>
      </c>
      <c r="B13" s="81" t="s">
        <v>89</v>
      </c>
      <c r="C13" s="100" t="s">
        <v>7091</v>
      </c>
      <c r="D13" s="164">
        <v>50.0</v>
      </c>
      <c r="E13" s="365">
        <v>50.0</v>
      </c>
      <c r="F13" s="95" t="s">
        <v>3996</v>
      </c>
      <c r="G13" s="166"/>
      <c r="H13" s="166"/>
      <c r="I13" s="166"/>
      <c r="J13" s="166"/>
      <c r="K13" s="166"/>
      <c r="L13" s="166"/>
      <c r="M13" s="166"/>
      <c r="N13" s="166"/>
      <c r="O13" s="166"/>
      <c r="P13" s="166"/>
      <c r="Q13" s="166"/>
      <c r="R13" s="166"/>
      <c r="S13" s="166"/>
      <c r="T13" s="166"/>
      <c r="U13" s="166"/>
      <c r="V13" s="166"/>
      <c r="W13" s="166"/>
      <c r="X13" s="166"/>
      <c r="Y13" s="166"/>
      <c r="Z13" s="166"/>
    </row>
    <row r="14" ht="11.25" customHeight="1">
      <c r="A14" s="99" t="s">
        <v>3996</v>
      </c>
      <c r="B14" s="214" t="s">
        <v>89</v>
      </c>
      <c r="C14" s="228" t="s">
        <v>7092</v>
      </c>
      <c r="D14" s="369">
        <v>50.0</v>
      </c>
      <c r="E14" s="370">
        <v>50.0</v>
      </c>
      <c r="F14" s="99" t="s">
        <v>3996</v>
      </c>
      <c r="G14" s="166"/>
      <c r="H14" s="166"/>
      <c r="I14" s="166"/>
      <c r="J14" s="166"/>
      <c r="K14" s="166"/>
      <c r="L14" s="166"/>
      <c r="M14" s="166"/>
      <c r="N14" s="166"/>
      <c r="O14" s="166"/>
      <c r="P14" s="166"/>
      <c r="Q14" s="166"/>
      <c r="R14" s="166"/>
      <c r="S14" s="166"/>
      <c r="T14" s="166"/>
      <c r="U14" s="166"/>
      <c r="V14" s="166"/>
      <c r="W14" s="166"/>
      <c r="X14" s="166"/>
      <c r="Y14" s="166"/>
      <c r="Z14" s="166"/>
    </row>
    <row r="15" ht="11.25" customHeight="1">
      <c r="A15" s="95" t="s">
        <v>5688</v>
      </c>
      <c r="B15" s="81" t="s">
        <v>89</v>
      </c>
      <c r="C15" s="95" t="s">
        <v>7093</v>
      </c>
      <c r="D15" s="221">
        <v>50.0</v>
      </c>
      <c r="E15" s="221">
        <v>50.0</v>
      </c>
      <c r="F15" s="95" t="s">
        <v>5688</v>
      </c>
      <c r="G15" s="166"/>
      <c r="H15" s="166"/>
      <c r="I15" s="166"/>
      <c r="J15" s="166"/>
      <c r="K15" s="166"/>
      <c r="L15" s="166"/>
      <c r="M15" s="166"/>
      <c r="N15" s="166"/>
      <c r="O15" s="166"/>
      <c r="P15" s="166"/>
      <c r="Q15" s="166"/>
      <c r="R15" s="166"/>
      <c r="S15" s="166"/>
      <c r="T15" s="166"/>
      <c r="U15" s="166"/>
      <c r="V15" s="166"/>
      <c r="W15" s="166"/>
      <c r="X15" s="166"/>
      <c r="Y15" s="166"/>
      <c r="Z15" s="166"/>
    </row>
    <row r="16" ht="11.25" customHeight="1">
      <c r="A16" s="99" t="s">
        <v>5688</v>
      </c>
      <c r="B16" s="214" t="s">
        <v>89</v>
      </c>
      <c r="C16" s="99" t="s">
        <v>7094</v>
      </c>
      <c r="D16" s="216">
        <v>50.0</v>
      </c>
      <c r="E16" s="216">
        <v>50.0</v>
      </c>
      <c r="F16" s="95" t="s">
        <v>5688</v>
      </c>
      <c r="G16" s="166"/>
      <c r="H16" s="166"/>
      <c r="I16" s="166"/>
      <c r="J16" s="166"/>
      <c r="K16" s="166"/>
      <c r="L16" s="166"/>
      <c r="M16" s="166"/>
      <c r="N16" s="166"/>
      <c r="O16" s="166"/>
      <c r="P16" s="166"/>
      <c r="Q16" s="166"/>
      <c r="R16" s="166"/>
      <c r="S16" s="166"/>
      <c r="T16" s="166"/>
      <c r="U16" s="166"/>
      <c r="V16" s="166"/>
      <c r="W16" s="166"/>
      <c r="X16" s="166"/>
      <c r="Y16" s="166"/>
      <c r="Z16" s="166"/>
    </row>
    <row r="17" ht="11.25" customHeight="1">
      <c r="A17" s="95" t="s">
        <v>95</v>
      </c>
      <c r="B17" s="81" t="s">
        <v>89</v>
      </c>
      <c r="C17" s="95" t="s">
        <v>7093</v>
      </c>
      <c r="D17" s="221">
        <v>50.0</v>
      </c>
      <c r="E17" s="221">
        <v>50.0</v>
      </c>
      <c r="F17" s="95" t="s">
        <v>95</v>
      </c>
      <c r="G17" s="166"/>
      <c r="H17" s="166"/>
      <c r="I17" s="166"/>
      <c r="J17" s="166"/>
      <c r="K17" s="166"/>
      <c r="L17" s="166"/>
      <c r="M17" s="166"/>
      <c r="N17" s="166"/>
      <c r="O17" s="166"/>
      <c r="P17" s="166"/>
      <c r="Q17" s="166"/>
      <c r="R17" s="166"/>
      <c r="S17" s="166"/>
      <c r="T17" s="166"/>
      <c r="U17" s="166"/>
      <c r="V17" s="166"/>
      <c r="W17" s="166"/>
      <c r="X17" s="166"/>
      <c r="Y17" s="166"/>
      <c r="Z17" s="166"/>
    </row>
    <row r="18" ht="11.25" customHeight="1">
      <c r="A18" s="95" t="s">
        <v>95</v>
      </c>
      <c r="B18" s="81" t="s">
        <v>89</v>
      </c>
      <c r="C18" s="95" t="s">
        <v>7095</v>
      </c>
      <c r="D18" s="221">
        <v>50.0</v>
      </c>
      <c r="E18" s="221">
        <v>50.0</v>
      </c>
      <c r="F18" s="95" t="s">
        <v>95</v>
      </c>
      <c r="G18" s="166"/>
      <c r="H18" s="166"/>
      <c r="I18" s="166"/>
      <c r="J18" s="166"/>
      <c r="K18" s="166"/>
      <c r="L18" s="166"/>
      <c r="M18" s="166"/>
      <c r="N18" s="166"/>
      <c r="O18" s="166"/>
      <c r="P18" s="166"/>
      <c r="Q18" s="166"/>
      <c r="R18" s="166"/>
      <c r="S18" s="166"/>
      <c r="T18" s="166"/>
      <c r="U18" s="166"/>
      <c r="V18" s="166"/>
      <c r="W18" s="166"/>
      <c r="X18" s="166"/>
      <c r="Y18" s="166"/>
      <c r="Z18" s="166"/>
    </row>
    <row r="19" ht="11.25" customHeight="1">
      <c r="A19" s="95" t="s">
        <v>99</v>
      </c>
      <c r="B19" s="81" t="s">
        <v>89</v>
      </c>
      <c r="C19" s="100" t="s">
        <v>7096</v>
      </c>
      <c r="D19" s="164">
        <v>50.0</v>
      </c>
      <c r="E19" s="365">
        <v>50.0</v>
      </c>
      <c r="F19" s="95" t="s">
        <v>99</v>
      </c>
      <c r="G19" s="166"/>
      <c r="H19" s="166"/>
      <c r="I19" s="166"/>
      <c r="J19" s="166"/>
      <c r="K19" s="166"/>
      <c r="L19" s="166"/>
      <c r="M19" s="166"/>
      <c r="N19" s="166"/>
      <c r="O19" s="166"/>
      <c r="P19" s="166"/>
      <c r="Q19" s="166"/>
      <c r="R19" s="166"/>
      <c r="S19" s="166"/>
      <c r="T19" s="166"/>
      <c r="U19" s="166"/>
      <c r="V19" s="166"/>
      <c r="W19" s="166"/>
      <c r="X19" s="166"/>
      <c r="Y19" s="166"/>
      <c r="Z19" s="166"/>
    </row>
    <row r="20" ht="11.25" customHeight="1">
      <c r="A20" s="95" t="s">
        <v>99</v>
      </c>
      <c r="B20" s="81" t="s">
        <v>89</v>
      </c>
      <c r="C20" s="100" t="s">
        <v>7097</v>
      </c>
      <c r="D20" s="164">
        <v>50.0</v>
      </c>
      <c r="E20" s="365">
        <v>50.0</v>
      </c>
      <c r="F20" s="95" t="s">
        <v>99</v>
      </c>
      <c r="G20" s="166"/>
      <c r="H20" s="166"/>
      <c r="I20" s="166"/>
      <c r="J20" s="166"/>
      <c r="K20" s="166"/>
      <c r="L20" s="166"/>
      <c r="M20" s="166"/>
      <c r="N20" s="166"/>
      <c r="O20" s="166"/>
      <c r="P20" s="166"/>
      <c r="Q20" s="166"/>
      <c r="R20" s="166"/>
      <c r="S20" s="166"/>
      <c r="T20" s="166"/>
      <c r="U20" s="166"/>
      <c r="V20" s="166"/>
      <c r="W20" s="166"/>
      <c r="X20" s="166"/>
      <c r="Y20" s="166"/>
      <c r="Z20" s="166"/>
    </row>
    <row r="21" ht="11.25" customHeight="1">
      <c r="A21" s="95" t="s">
        <v>99</v>
      </c>
      <c r="B21" s="81" t="s">
        <v>89</v>
      </c>
      <c r="C21" s="100" t="s">
        <v>7098</v>
      </c>
      <c r="D21" s="164">
        <v>50.0</v>
      </c>
      <c r="E21" s="365">
        <v>50.0</v>
      </c>
      <c r="F21" s="95" t="s">
        <v>99</v>
      </c>
      <c r="G21" s="166"/>
      <c r="H21" s="166"/>
      <c r="I21" s="166"/>
      <c r="J21" s="166"/>
      <c r="K21" s="166"/>
      <c r="L21" s="166"/>
      <c r="M21" s="166"/>
      <c r="N21" s="166"/>
      <c r="O21" s="166"/>
      <c r="P21" s="166"/>
      <c r="Q21" s="166"/>
      <c r="R21" s="166"/>
      <c r="S21" s="166"/>
      <c r="T21" s="166"/>
      <c r="U21" s="166"/>
      <c r="V21" s="166"/>
      <c r="W21" s="166"/>
      <c r="X21" s="166"/>
      <c r="Y21" s="166"/>
      <c r="Z21" s="166"/>
    </row>
    <row r="22" ht="11.25" customHeight="1">
      <c r="A22" s="95" t="s">
        <v>7002</v>
      </c>
      <c r="B22" s="81" t="s">
        <v>89</v>
      </c>
      <c r="C22" s="100" t="s">
        <v>7099</v>
      </c>
      <c r="D22" s="164">
        <v>50.0</v>
      </c>
      <c r="E22" s="365">
        <v>50.0</v>
      </c>
      <c r="F22" s="95" t="s">
        <v>7002</v>
      </c>
      <c r="G22" s="166"/>
      <c r="H22" s="166"/>
      <c r="I22" s="166"/>
      <c r="J22" s="166"/>
      <c r="K22" s="166"/>
      <c r="L22" s="166"/>
      <c r="M22" s="166"/>
      <c r="N22" s="166"/>
      <c r="O22" s="166"/>
      <c r="P22" s="166"/>
      <c r="Q22" s="166"/>
      <c r="R22" s="166"/>
      <c r="S22" s="166"/>
      <c r="T22" s="166"/>
      <c r="U22" s="166"/>
      <c r="V22" s="166"/>
      <c r="W22" s="166"/>
      <c r="X22" s="166"/>
      <c r="Y22" s="166"/>
      <c r="Z22" s="166"/>
    </row>
    <row r="23" ht="11.25" customHeight="1">
      <c r="A23" s="95" t="s">
        <v>5966</v>
      </c>
      <c r="B23" s="81" t="s">
        <v>5647</v>
      </c>
      <c r="C23" s="100" t="s">
        <v>7100</v>
      </c>
      <c r="D23" s="164">
        <v>50.0</v>
      </c>
      <c r="E23" s="365">
        <v>50.0</v>
      </c>
      <c r="F23" s="95" t="s">
        <v>5966</v>
      </c>
      <c r="G23" s="166"/>
      <c r="H23" s="166"/>
      <c r="I23" s="166"/>
      <c r="J23" s="166"/>
      <c r="K23" s="166"/>
      <c r="L23" s="166"/>
      <c r="M23" s="166"/>
      <c r="N23" s="166"/>
      <c r="O23" s="166"/>
      <c r="P23" s="166"/>
      <c r="Q23" s="166"/>
      <c r="R23" s="166"/>
      <c r="S23" s="166"/>
      <c r="T23" s="166"/>
      <c r="U23" s="166"/>
      <c r="V23" s="166"/>
      <c r="W23" s="166"/>
      <c r="X23" s="166"/>
      <c r="Y23" s="166"/>
      <c r="Z23" s="166"/>
    </row>
    <row r="24" ht="11.25" customHeight="1">
      <c r="A24" s="95" t="s">
        <v>5966</v>
      </c>
      <c r="B24" s="81" t="s">
        <v>5647</v>
      </c>
      <c r="C24" s="100" t="s">
        <v>7101</v>
      </c>
      <c r="D24" s="164">
        <v>50.0</v>
      </c>
      <c r="E24" s="365">
        <v>50.0</v>
      </c>
      <c r="F24" s="95" t="s">
        <v>5966</v>
      </c>
      <c r="G24" s="166"/>
      <c r="H24" s="166"/>
      <c r="I24" s="166"/>
      <c r="J24" s="166"/>
      <c r="K24" s="166"/>
      <c r="L24" s="166"/>
      <c r="M24" s="166"/>
      <c r="N24" s="166"/>
      <c r="O24" s="166"/>
      <c r="P24" s="166"/>
      <c r="Q24" s="166"/>
      <c r="R24" s="166"/>
      <c r="S24" s="166"/>
      <c r="T24" s="166"/>
      <c r="U24" s="166"/>
      <c r="V24" s="166"/>
      <c r="W24" s="166"/>
      <c r="X24" s="166"/>
      <c r="Y24" s="166"/>
      <c r="Z24" s="166"/>
    </row>
    <row r="25" ht="11.25" customHeight="1">
      <c r="A25" s="99" t="s">
        <v>5966</v>
      </c>
      <c r="B25" s="214" t="s">
        <v>5647</v>
      </c>
      <c r="C25" s="228" t="s">
        <v>7102</v>
      </c>
      <c r="D25" s="369">
        <v>50.0</v>
      </c>
      <c r="E25" s="370">
        <v>50.0</v>
      </c>
      <c r="F25" s="95" t="s">
        <v>5966</v>
      </c>
      <c r="G25" s="166"/>
      <c r="H25" s="166"/>
      <c r="I25" s="166"/>
      <c r="J25" s="166"/>
      <c r="K25" s="166"/>
      <c r="L25" s="166"/>
      <c r="M25" s="166"/>
      <c r="N25" s="166"/>
      <c r="O25" s="166"/>
      <c r="P25" s="166"/>
      <c r="Q25" s="166"/>
      <c r="R25" s="166"/>
      <c r="S25" s="166"/>
      <c r="T25" s="166"/>
      <c r="U25" s="166"/>
      <c r="V25" s="166"/>
      <c r="W25" s="166"/>
      <c r="X25" s="166"/>
      <c r="Y25" s="166"/>
      <c r="Z25" s="166"/>
    </row>
    <row r="26" ht="11.25" customHeight="1">
      <c r="A26" s="95" t="s">
        <v>2977</v>
      </c>
      <c r="B26" s="81" t="s">
        <v>89</v>
      </c>
      <c r="C26" s="95" t="s">
        <v>7103</v>
      </c>
      <c r="D26" s="221">
        <v>50.0</v>
      </c>
      <c r="E26" s="221">
        <v>50.0</v>
      </c>
      <c r="F26" s="95" t="s">
        <v>2977</v>
      </c>
      <c r="G26" s="166"/>
      <c r="H26" s="166"/>
      <c r="I26" s="166"/>
      <c r="J26" s="166"/>
      <c r="K26" s="166"/>
      <c r="L26" s="166"/>
      <c r="M26" s="166"/>
      <c r="N26" s="166"/>
      <c r="O26" s="166"/>
      <c r="P26" s="166"/>
      <c r="Q26" s="166"/>
      <c r="R26" s="166"/>
      <c r="S26" s="166"/>
      <c r="T26" s="166"/>
      <c r="U26" s="166"/>
      <c r="V26" s="166"/>
      <c r="W26" s="166"/>
      <c r="X26" s="166"/>
      <c r="Y26" s="166"/>
      <c r="Z26" s="166"/>
    </row>
    <row r="27" ht="11.25" customHeight="1">
      <c r="A27" s="95" t="s">
        <v>2977</v>
      </c>
      <c r="B27" s="81" t="s">
        <v>89</v>
      </c>
      <c r="C27" s="95" t="s">
        <v>7104</v>
      </c>
      <c r="D27" s="221">
        <v>50.0</v>
      </c>
      <c r="E27" s="221">
        <v>50.0</v>
      </c>
      <c r="F27" s="95" t="s">
        <v>2977</v>
      </c>
      <c r="G27" s="166"/>
      <c r="H27" s="166"/>
      <c r="I27" s="166"/>
      <c r="J27" s="166"/>
      <c r="K27" s="166"/>
      <c r="L27" s="166"/>
      <c r="M27" s="166"/>
      <c r="N27" s="166"/>
      <c r="O27" s="166"/>
      <c r="P27" s="166"/>
      <c r="Q27" s="166"/>
      <c r="R27" s="166"/>
      <c r="S27" s="166"/>
      <c r="T27" s="166"/>
      <c r="U27" s="166"/>
      <c r="V27" s="166"/>
      <c r="W27" s="166"/>
      <c r="X27" s="166"/>
      <c r="Y27" s="166"/>
      <c r="Z27" s="166"/>
    </row>
    <row r="28" ht="11.25" customHeight="1">
      <c r="A28" s="95" t="s">
        <v>113</v>
      </c>
      <c r="B28" s="81" t="s">
        <v>89</v>
      </c>
      <c r="C28" s="100" t="s">
        <v>7105</v>
      </c>
      <c r="D28" s="164">
        <v>50.0</v>
      </c>
      <c r="E28" s="365">
        <v>50.0</v>
      </c>
      <c r="F28" s="95" t="s">
        <v>113</v>
      </c>
      <c r="G28" s="166"/>
      <c r="H28" s="166"/>
      <c r="I28" s="166"/>
      <c r="J28" s="166"/>
      <c r="K28" s="166"/>
      <c r="L28" s="166"/>
      <c r="M28" s="166"/>
      <c r="N28" s="166"/>
      <c r="O28" s="166"/>
      <c r="P28" s="166"/>
      <c r="Q28" s="166"/>
      <c r="R28" s="166"/>
      <c r="S28" s="166"/>
      <c r="T28" s="166"/>
      <c r="U28" s="166"/>
      <c r="V28" s="166"/>
      <c r="W28" s="166"/>
      <c r="X28" s="166"/>
      <c r="Y28" s="166"/>
      <c r="Z28" s="166"/>
    </row>
    <row r="29" ht="11.25" customHeight="1">
      <c r="A29" s="95" t="s">
        <v>113</v>
      </c>
      <c r="B29" s="81" t="s">
        <v>89</v>
      </c>
      <c r="C29" s="100" t="s">
        <v>7106</v>
      </c>
      <c r="D29" s="164">
        <v>50.0</v>
      </c>
      <c r="E29" s="365">
        <v>50.0</v>
      </c>
      <c r="F29" s="95" t="s">
        <v>113</v>
      </c>
      <c r="G29" s="166"/>
      <c r="H29" s="166"/>
      <c r="I29" s="166"/>
      <c r="J29" s="166"/>
      <c r="K29" s="166"/>
      <c r="L29" s="166"/>
      <c r="M29" s="166"/>
      <c r="N29" s="166"/>
      <c r="O29" s="166"/>
      <c r="P29" s="166"/>
      <c r="Q29" s="166"/>
      <c r="R29" s="166"/>
      <c r="S29" s="166"/>
      <c r="T29" s="166"/>
      <c r="U29" s="166"/>
      <c r="V29" s="166"/>
      <c r="W29" s="166"/>
      <c r="X29" s="166"/>
      <c r="Y29" s="166"/>
      <c r="Z29" s="166"/>
    </row>
    <row r="30" ht="11.25" customHeight="1">
      <c r="A30" s="95" t="s">
        <v>113</v>
      </c>
      <c r="B30" s="81" t="s">
        <v>89</v>
      </c>
      <c r="C30" s="100" t="s">
        <v>7099</v>
      </c>
      <c r="D30" s="164">
        <v>50.0</v>
      </c>
      <c r="E30" s="365">
        <v>50.0</v>
      </c>
      <c r="F30" s="95" t="s">
        <v>113</v>
      </c>
      <c r="G30" s="166"/>
      <c r="H30" s="166"/>
      <c r="I30" s="166"/>
      <c r="J30" s="166"/>
      <c r="K30" s="166"/>
      <c r="L30" s="166"/>
      <c r="M30" s="166"/>
      <c r="N30" s="166"/>
      <c r="O30" s="166"/>
      <c r="P30" s="166"/>
      <c r="Q30" s="166"/>
      <c r="R30" s="166"/>
      <c r="S30" s="166"/>
      <c r="T30" s="166"/>
      <c r="U30" s="166"/>
      <c r="V30" s="166"/>
      <c r="W30" s="166"/>
      <c r="X30" s="166"/>
      <c r="Y30" s="166"/>
      <c r="Z30" s="166"/>
    </row>
    <row r="31" ht="11.25" customHeight="1">
      <c r="A31" s="171"/>
      <c r="B31" s="354"/>
      <c r="C31" s="354"/>
      <c r="D31" s="445"/>
      <c r="E31" s="509"/>
      <c r="F31" s="92"/>
      <c r="G31" s="166"/>
      <c r="H31" s="166"/>
      <c r="I31" s="166"/>
      <c r="J31" s="166"/>
      <c r="K31" s="166"/>
      <c r="L31" s="166"/>
      <c r="M31" s="166"/>
      <c r="N31" s="166"/>
      <c r="O31" s="166"/>
      <c r="P31" s="166"/>
      <c r="Q31" s="166"/>
      <c r="R31" s="166"/>
      <c r="S31" s="166"/>
      <c r="T31" s="166"/>
      <c r="U31" s="166"/>
      <c r="V31" s="166"/>
      <c r="W31" s="166"/>
      <c r="X31" s="166"/>
      <c r="Y31" s="166"/>
      <c r="Z31" s="166"/>
    </row>
    <row r="32" ht="11.25" customHeight="1">
      <c r="A32" s="161"/>
      <c r="B32" s="710"/>
      <c r="C32" s="710"/>
      <c r="D32" s="711"/>
      <c r="E32" s="711">
        <f>SUM(E9:E31)</f>
        <v>1100</v>
      </c>
      <c r="F32" s="166"/>
      <c r="G32" s="166"/>
      <c r="H32" s="166"/>
      <c r="I32" s="166"/>
      <c r="J32" s="166"/>
      <c r="K32" s="166"/>
      <c r="L32" s="166"/>
      <c r="M32" s="166"/>
      <c r="N32" s="166"/>
      <c r="O32" s="166"/>
      <c r="P32" s="166"/>
      <c r="Q32" s="166"/>
      <c r="R32" s="166"/>
      <c r="S32" s="166"/>
      <c r="T32" s="166"/>
      <c r="U32" s="166"/>
      <c r="V32" s="166"/>
      <c r="W32" s="166"/>
      <c r="X32" s="166"/>
      <c r="Y32" s="166"/>
      <c r="Z32" s="166"/>
    </row>
    <row r="33" ht="11.25" customHeight="1">
      <c r="A33" s="155"/>
      <c r="B33" s="155"/>
      <c r="C33" s="156"/>
      <c r="D33" s="156"/>
      <c r="E33" s="156"/>
      <c r="F33" s="1"/>
      <c r="G33" s="1"/>
      <c r="H33" s="1"/>
      <c r="I33" s="166"/>
      <c r="J33" s="166"/>
      <c r="K33" s="166"/>
      <c r="L33" s="166"/>
      <c r="M33" s="166"/>
      <c r="N33" s="166"/>
      <c r="O33" s="166"/>
      <c r="P33" s="166"/>
      <c r="Q33" s="166"/>
      <c r="R33" s="166"/>
      <c r="S33" s="166"/>
      <c r="T33" s="166"/>
      <c r="U33" s="166"/>
      <c r="V33" s="166"/>
      <c r="W33" s="166"/>
      <c r="X33" s="166"/>
      <c r="Y33" s="166"/>
      <c r="Z33" s="166"/>
    </row>
    <row r="34" ht="11.25" customHeight="1">
      <c r="A34" s="178" t="s">
        <v>742</v>
      </c>
      <c r="B34" s="154"/>
      <c r="C34" s="154"/>
      <c r="D34" s="154"/>
      <c r="E34" s="154"/>
      <c r="F34" s="154"/>
      <c r="G34" s="154"/>
      <c r="H34" s="154"/>
      <c r="I34" s="155"/>
      <c r="J34" s="155"/>
      <c r="K34" s="155"/>
      <c r="L34" s="155"/>
      <c r="M34" s="155"/>
      <c r="N34" s="155"/>
      <c r="O34" s="155"/>
      <c r="P34" s="155"/>
      <c r="Q34" s="155"/>
      <c r="R34" s="155"/>
      <c r="S34" s="155"/>
      <c r="T34" s="155"/>
      <c r="U34" s="155"/>
      <c r="V34" s="155"/>
      <c r="W34" s="155"/>
      <c r="X34" s="155"/>
      <c r="Y34" s="155"/>
      <c r="Z34" s="166"/>
    </row>
    <row r="35" ht="15.75" customHeight="1">
      <c r="A35" s="155"/>
      <c r="B35" s="155"/>
      <c r="C35" s="156"/>
      <c r="D35" s="156"/>
      <c r="E35" s="1"/>
      <c r="F35" s="1"/>
      <c r="G35" s="1"/>
      <c r="H35" s="1"/>
    </row>
    <row r="36" ht="15.75" customHeight="1">
      <c r="A36" s="155"/>
      <c r="B36" s="155"/>
      <c r="C36" s="156"/>
      <c r="D36" s="156"/>
      <c r="E36" s="156"/>
      <c r="F36" s="1"/>
      <c r="G36" s="1"/>
      <c r="H36" s="1"/>
    </row>
    <row r="37" ht="15.75" customHeight="1">
      <c r="A37" s="155"/>
      <c r="B37" s="155"/>
      <c r="C37" s="156"/>
      <c r="D37" s="156"/>
      <c r="E37" s="1"/>
      <c r="F37" s="1"/>
      <c r="G37" s="1"/>
      <c r="H37" s="1"/>
    </row>
    <row r="38" ht="15.75" customHeight="1">
      <c r="A38" s="155"/>
      <c r="B38" s="155"/>
      <c r="C38" s="156"/>
      <c r="D38" s="156"/>
      <c r="E38" s="156"/>
      <c r="F38" s="1"/>
      <c r="G38" s="1"/>
      <c r="H38" s="1"/>
    </row>
    <row r="39" ht="15.75" customHeight="1">
      <c r="A39" s="155"/>
      <c r="B39" s="155"/>
      <c r="C39" s="156"/>
      <c r="D39" s="156"/>
      <c r="E39" s="156"/>
      <c r="F39" s="1"/>
      <c r="G39" s="1"/>
      <c r="H39" s="1"/>
    </row>
    <row r="40" ht="15.75" customHeight="1">
      <c r="A40" s="155"/>
      <c r="B40" s="155"/>
      <c r="C40" s="156"/>
      <c r="D40" s="156"/>
      <c r="E40" s="156"/>
      <c r="F40" s="1"/>
      <c r="G40" s="1"/>
      <c r="H40" s="1"/>
    </row>
    <row r="41" ht="15.75" customHeight="1">
      <c r="A41" s="155"/>
      <c r="B41" s="155"/>
      <c r="C41" s="156"/>
      <c r="D41" s="156"/>
      <c r="E41" s="156"/>
      <c r="F41" s="1"/>
      <c r="G41" s="1"/>
      <c r="H41" s="1"/>
    </row>
    <row r="42" ht="15.75" customHeight="1">
      <c r="A42" s="155"/>
      <c r="B42" s="155"/>
      <c r="C42" s="156"/>
      <c r="D42" s="156"/>
      <c r="E42" s="156"/>
      <c r="F42" s="1"/>
      <c r="G42" s="1"/>
      <c r="H42" s="1"/>
    </row>
    <row r="43" ht="15.75" customHeight="1">
      <c r="A43" s="155"/>
      <c r="B43" s="155"/>
      <c r="C43" s="156"/>
      <c r="D43" s="156"/>
      <c r="E43" s="156"/>
      <c r="F43" s="1"/>
      <c r="G43" s="1"/>
      <c r="H43" s="1"/>
    </row>
    <row r="44" ht="15.75" customHeight="1">
      <c r="A44" s="155"/>
      <c r="B44" s="155"/>
      <c r="C44" s="156"/>
      <c r="D44" s="156"/>
      <c r="E44" s="156"/>
      <c r="F44" s="1"/>
      <c r="G44" s="1"/>
      <c r="H44" s="1"/>
    </row>
    <row r="45" ht="15.75" customHeight="1">
      <c r="A45" s="155"/>
      <c r="B45" s="155"/>
      <c r="C45" s="156"/>
      <c r="D45" s="156"/>
      <c r="E45" s="156"/>
      <c r="F45" s="1"/>
      <c r="G45" s="1"/>
      <c r="H45" s="1"/>
    </row>
    <row r="46" ht="15.75" customHeight="1">
      <c r="A46" s="155"/>
      <c r="B46" s="155"/>
      <c r="C46" s="156"/>
      <c r="D46" s="156"/>
      <c r="E46" s="156"/>
      <c r="F46" s="1"/>
      <c r="G46" s="1"/>
      <c r="H46" s="1"/>
    </row>
    <row r="47" ht="15.75" customHeight="1">
      <c r="A47" s="155"/>
      <c r="B47" s="155"/>
      <c r="C47" s="156"/>
      <c r="D47" s="156"/>
      <c r="E47" s="156"/>
      <c r="F47" s="1"/>
      <c r="G47" s="1"/>
      <c r="H47" s="1"/>
    </row>
    <row r="48" ht="15.75" customHeight="1">
      <c r="A48" s="155"/>
      <c r="B48" s="155"/>
      <c r="C48" s="156"/>
      <c r="D48" s="156"/>
      <c r="E48" s="156"/>
      <c r="F48" s="1"/>
      <c r="G48" s="1"/>
      <c r="H48" s="1"/>
    </row>
    <row r="49" ht="15.75" customHeight="1">
      <c r="A49" s="155"/>
      <c r="B49" s="155"/>
      <c r="C49" s="156"/>
      <c r="D49" s="156"/>
      <c r="E49" s="156"/>
      <c r="F49" s="1"/>
      <c r="G49" s="1"/>
      <c r="H49" s="1"/>
    </row>
    <row r="50" ht="15.75" customHeight="1">
      <c r="A50" s="155"/>
      <c r="B50" s="155"/>
      <c r="C50" s="156"/>
      <c r="D50" s="156"/>
      <c r="E50" s="156"/>
      <c r="F50" s="1"/>
      <c r="G50" s="1"/>
      <c r="H50" s="1"/>
    </row>
    <row r="51" ht="15.75" customHeight="1">
      <c r="A51" s="155"/>
      <c r="B51" s="155"/>
      <c r="C51" s="156"/>
      <c r="D51" s="156"/>
      <c r="E51" s="156"/>
      <c r="F51" s="1"/>
      <c r="G51" s="1"/>
      <c r="H51" s="1"/>
    </row>
    <row r="52" ht="15.75" customHeight="1">
      <c r="A52" s="155"/>
      <c r="B52" s="155"/>
      <c r="C52" s="156"/>
      <c r="D52" s="156"/>
      <c r="E52" s="156"/>
      <c r="F52" s="1"/>
      <c r="G52" s="1"/>
      <c r="H52" s="1"/>
    </row>
    <row r="53" ht="15.75" customHeight="1">
      <c r="A53" s="155"/>
      <c r="B53" s="155"/>
      <c r="C53" s="156"/>
      <c r="D53" s="156"/>
      <c r="E53" s="156"/>
      <c r="F53" s="1"/>
      <c r="G53" s="1"/>
      <c r="H53" s="1"/>
    </row>
    <row r="54" ht="15.75" customHeight="1">
      <c r="A54" s="155"/>
      <c r="B54" s="155"/>
      <c r="C54" s="156"/>
      <c r="D54" s="156"/>
      <c r="E54" s="156"/>
      <c r="F54" s="1"/>
      <c r="G54" s="1"/>
      <c r="H54" s="1"/>
    </row>
    <row r="55" ht="15.75" customHeight="1">
      <c r="A55" s="155"/>
      <c r="B55" s="155"/>
      <c r="C55" s="156"/>
      <c r="D55" s="156"/>
      <c r="E55" s="156"/>
      <c r="F55" s="1"/>
      <c r="G55" s="1"/>
      <c r="H55" s="1"/>
    </row>
    <row r="56" ht="15.75" customHeight="1">
      <c r="A56" s="155"/>
      <c r="B56" s="155"/>
      <c r="C56" s="156"/>
      <c r="D56" s="156"/>
      <c r="E56" s="156"/>
      <c r="F56" s="1"/>
      <c r="G56" s="1"/>
      <c r="H56" s="1"/>
    </row>
    <row r="57" ht="15.75" customHeight="1">
      <c r="A57" s="155"/>
      <c r="B57" s="155"/>
      <c r="C57" s="156"/>
      <c r="D57" s="156"/>
      <c r="E57" s="156"/>
      <c r="F57" s="1"/>
      <c r="G57" s="1"/>
      <c r="H57" s="1"/>
    </row>
    <row r="58" ht="15.75" customHeight="1">
      <c r="A58" s="155"/>
      <c r="B58" s="155"/>
      <c r="C58" s="156"/>
      <c r="D58" s="156"/>
      <c r="E58" s="156"/>
      <c r="F58" s="1"/>
      <c r="G58" s="1"/>
      <c r="H58" s="1"/>
    </row>
    <row r="59" ht="15.75" customHeight="1">
      <c r="A59" s="155"/>
      <c r="B59" s="155"/>
      <c r="C59" s="156"/>
      <c r="D59" s="156"/>
      <c r="E59" s="156"/>
      <c r="F59" s="1"/>
      <c r="G59" s="1"/>
      <c r="H59" s="1"/>
    </row>
    <row r="60" ht="15.75" customHeight="1">
      <c r="A60" s="155"/>
      <c r="B60" s="155"/>
      <c r="C60" s="156"/>
      <c r="D60" s="156"/>
      <c r="E60" s="156"/>
      <c r="F60" s="1"/>
      <c r="G60" s="1"/>
      <c r="H60" s="1"/>
    </row>
    <row r="61" ht="15.75" customHeight="1">
      <c r="A61" s="155"/>
      <c r="B61" s="155"/>
      <c r="C61" s="156"/>
      <c r="D61" s="156"/>
      <c r="E61" s="156"/>
      <c r="F61" s="1"/>
      <c r="G61" s="1"/>
      <c r="H61" s="1"/>
    </row>
    <row r="62" ht="15.75" customHeight="1">
      <c r="A62" s="155"/>
      <c r="B62" s="155"/>
      <c r="C62" s="156"/>
      <c r="D62" s="156"/>
      <c r="E62" s="156"/>
      <c r="F62" s="1"/>
      <c r="G62" s="1"/>
      <c r="H62" s="1"/>
    </row>
    <row r="63" ht="15.75" customHeight="1">
      <c r="A63" s="155"/>
      <c r="B63" s="155"/>
      <c r="C63" s="156"/>
      <c r="D63" s="156"/>
      <c r="E63" s="156"/>
      <c r="F63" s="1"/>
      <c r="G63" s="1"/>
      <c r="H63" s="1"/>
    </row>
    <row r="64" ht="15.75" customHeight="1">
      <c r="A64" s="155"/>
      <c r="B64" s="155"/>
      <c r="C64" s="156"/>
      <c r="D64" s="156"/>
      <c r="E64" s="156"/>
      <c r="F64" s="1"/>
      <c r="G64" s="1"/>
      <c r="H64" s="1"/>
    </row>
    <row r="65" ht="15.75" customHeight="1">
      <c r="A65" s="155"/>
      <c r="B65" s="155"/>
      <c r="C65" s="156"/>
      <c r="D65" s="156"/>
      <c r="E65" s="156"/>
      <c r="F65" s="1"/>
      <c r="G65" s="1"/>
      <c r="H65" s="1"/>
    </row>
    <row r="66" ht="15.75" customHeight="1">
      <c r="A66" s="155"/>
      <c r="B66" s="155"/>
      <c r="C66" s="156"/>
      <c r="D66" s="156"/>
      <c r="E66" s="156"/>
      <c r="F66" s="1"/>
      <c r="G66" s="1"/>
      <c r="H66" s="1"/>
    </row>
    <row r="67" ht="15.75" customHeight="1">
      <c r="A67" s="155"/>
      <c r="B67" s="155"/>
      <c r="C67" s="156"/>
      <c r="D67" s="156"/>
      <c r="E67" s="156"/>
      <c r="F67" s="1"/>
      <c r="G67" s="1"/>
      <c r="H67" s="1"/>
    </row>
    <row r="68" ht="15.75" customHeight="1">
      <c r="A68" s="155"/>
      <c r="B68" s="155"/>
      <c r="C68" s="156"/>
      <c r="D68" s="156"/>
      <c r="E68" s="156"/>
      <c r="F68" s="1"/>
      <c r="G68" s="1"/>
      <c r="H68" s="1"/>
    </row>
    <row r="69" ht="15.75" customHeight="1">
      <c r="A69" s="155"/>
      <c r="B69" s="155"/>
      <c r="C69" s="156"/>
      <c r="D69" s="156"/>
      <c r="E69" s="156"/>
      <c r="F69" s="1"/>
      <c r="G69" s="1"/>
      <c r="H69" s="1"/>
    </row>
    <row r="70" ht="15.75" customHeight="1">
      <c r="A70" s="155"/>
      <c r="B70" s="155"/>
      <c r="C70" s="156"/>
      <c r="D70" s="156"/>
      <c r="E70" s="156"/>
      <c r="F70" s="1"/>
      <c r="G70" s="1"/>
      <c r="H70" s="1"/>
    </row>
    <row r="71" ht="15.75" customHeight="1">
      <c r="A71" s="155"/>
      <c r="B71" s="155"/>
      <c r="C71" s="156"/>
      <c r="D71" s="156"/>
      <c r="E71" s="156"/>
      <c r="F71" s="1"/>
      <c r="G71" s="1"/>
      <c r="H71" s="1"/>
    </row>
    <row r="72" ht="15.75" customHeight="1">
      <c r="A72" s="155"/>
      <c r="B72" s="155"/>
      <c r="C72" s="156"/>
      <c r="D72" s="156"/>
      <c r="E72" s="156"/>
      <c r="F72" s="1"/>
      <c r="G72" s="1"/>
      <c r="H72" s="1"/>
    </row>
    <row r="73" ht="15.75" customHeight="1">
      <c r="A73" s="155"/>
      <c r="B73" s="155"/>
      <c r="C73" s="156"/>
      <c r="D73" s="156"/>
      <c r="E73" s="156"/>
      <c r="F73" s="1"/>
      <c r="G73" s="1"/>
      <c r="H73" s="1"/>
    </row>
    <row r="74" ht="15.75" customHeight="1">
      <c r="A74" s="155"/>
      <c r="B74" s="155"/>
      <c r="C74" s="156"/>
      <c r="D74" s="156"/>
      <c r="E74" s="156"/>
      <c r="F74" s="1"/>
      <c r="G74" s="1"/>
      <c r="H74" s="1"/>
    </row>
    <row r="75" ht="15.75" customHeight="1">
      <c r="A75" s="155"/>
      <c r="B75" s="155"/>
      <c r="C75" s="156"/>
      <c r="D75" s="156"/>
      <c r="E75" s="156"/>
      <c r="F75" s="1"/>
      <c r="G75" s="1"/>
      <c r="H75" s="1"/>
    </row>
    <row r="76" ht="15.75" customHeight="1">
      <c r="A76" s="155"/>
      <c r="B76" s="155"/>
      <c r="C76" s="156"/>
      <c r="D76" s="156"/>
      <c r="E76" s="156"/>
      <c r="F76" s="1"/>
      <c r="G76" s="1"/>
      <c r="H76" s="1"/>
    </row>
    <row r="77" ht="15.75" customHeight="1">
      <c r="A77" s="155"/>
      <c r="B77" s="155"/>
      <c r="C77" s="156"/>
      <c r="D77" s="156"/>
      <c r="E77" s="156"/>
      <c r="F77" s="1"/>
      <c r="G77" s="1"/>
      <c r="H77" s="1"/>
    </row>
    <row r="78" ht="15.75" customHeight="1">
      <c r="A78" s="155"/>
      <c r="B78" s="155"/>
      <c r="C78" s="156"/>
      <c r="D78" s="156"/>
      <c r="E78" s="156"/>
      <c r="F78" s="1"/>
      <c r="G78" s="1"/>
      <c r="H78" s="1"/>
    </row>
    <row r="79" ht="15.75" customHeight="1">
      <c r="A79" s="155"/>
      <c r="B79" s="155"/>
      <c r="C79" s="156"/>
      <c r="D79" s="156"/>
      <c r="E79" s="156"/>
      <c r="F79" s="1"/>
      <c r="G79" s="1"/>
      <c r="H79" s="1"/>
    </row>
    <row r="80" ht="15.75" customHeight="1">
      <c r="A80" s="155"/>
      <c r="B80" s="155"/>
      <c r="C80" s="156"/>
      <c r="D80" s="156"/>
      <c r="E80" s="156"/>
      <c r="F80" s="1"/>
      <c r="G80" s="1"/>
      <c r="H80" s="1"/>
    </row>
    <row r="81" ht="15.75" customHeight="1">
      <c r="A81" s="155"/>
      <c r="B81" s="155"/>
      <c r="C81" s="156"/>
      <c r="D81" s="156"/>
      <c r="E81" s="156"/>
      <c r="F81" s="1"/>
      <c r="G81" s="1"/>
      <c r="H81" s="1"/>
    </row>
    <row r="82" ht="15.75" customHeight="1">
      <c r="A82" s="155"/>
      <c r="B82" s="155"/>
      <c r="C82" s="156"/>
      <c r="D82" s="156"/>
      <c r="E82" s="156"/>
      <c r="F82" s="1"/>
      <c r="G82" s="1"/>
      <c r="H82" s="1"/>
    </row>
    <row r="83" ht="15.75" customHeight="1">
      <c r="A83" s="155"/>
      <c r="B83" s="155"/>
      <c r="C83" s="156"/>
      <c r="D83" s="156"/>
      <c r="E83" s="156"/>
      <c r="F83" s="1"/>
      <c r="G83" s="1"/>
      <c r="H83" s="1"/>
    </row>
    <row r="84" ht="15.75" customHeight="1">
      <c r="A84" s="155"/>
      <c r="B84" s="155"/>
      <c r="C84" s="156"/>
      <c r="D84" s="156"/>
      <c r="E84" s="156"/>
      <c r="F84" s="1"/>
      <c r="G84" s="1"/>
      <c r="H84" s="1"/>
    </row>
    <row r="85" ht="15.75" customHeight="1">
      <c r="A85" s="155"/>
      <c r="B85" s="155"/>
      <c r="C85" s="156"/>
      <c r="D85" s="156"/>
      <c r="E85" s="156"/>
      <c r="F85" s="1"/>
      <c r="G85" s="1"/>
      <c r="H85" s="1"/>
    </row>
    <row r="86" ht="15.75" customHeight="1">
      <c r="A86" s="155"/>
      <c r="B86" s="155"/>
      <c r="C86" s="156"/>
      <c r="D86" s="156"/>
      <c r="E86" s="156"/>
      <c r="F86" s="1"/>
      <c r="G86" s="1"/>
      <c r="H86" s="1"/>
    </row>
    <row r="87" ht="15.75" customHeight="1">
      <c r="A87" s="155"/>
      <c r="B87" s="155"/>
      <c r="C87" s="156"/>
      <c r="D87" s="156"/>
      <c r="E87" s="156"/>
      <c r="F87" s="1"/>
      <c r="G87" s="1"/>
      <c r="H87" s="1"/>
    </row>
    <row r="88" ht="15.75" customHeight="1">
      <c r="A88" s="155"/>
      <c r="B88" s="155"/>
      <c r="C88" s="156"/>
      <c r="D88" s="156"/>
      <c r="E88" s="156"/>
      <c r="F88" s="1"/>
      <c r="G88" s="1"/>
      <c r="H88" s="1"/>
    </row>
    <row r="89" ht="15.75" customHeight="1">
      <c r="A89" s="155"/>
      <c r="B89" s="155"/>
      <c r="C89" s="156"/>
      <c r="D89" s="156"/>
      <c r="E89" s="156"/>
      <c r="F89" s="1"/>
      <c r="G89" s="1"/>
      <c r="H89" s="1"/>
    </row>
    <row r="90" ht="15.75" customHeight="1">
      <c r="A90" s="155"/>
      <c r="B90" s="155"/>
      <c r="C90" s="156"/>
      <c r="D90" s="156"/>
      <c r="E90" s="156"/>
      <c r="F90" s="1"/>
      <c r="G90" s="1"/>
      <c r="H90" s="1"/>
    </row>
    <row r="91" ht="15.75" customHeight="1">
      <c r="A91" s="155"/>
      <c r="B91" s="155"/>
      <c r="C91" s="156"/>
      <c r="D91" s="156"/>
      <c r="E91" s="156"/>
      <c r="F91" s="1"/>
      <c r="G91" s="1"/>
      <c r="H91" s="1"/>
    </row>
    <row r="92" ht="15.75" customHeight="1">
      <c r="A92" s="155"/>
      <c r="B92" s="155"/>
      <c r="C92" s="156"/>
      <c r="D92" s="156"/>
      <c r="E92" s="156"/>
      <c r="F92" s="1"/>
      <c r="G92" s="1"/>
      <c r="H92" s="1"/>
    </row>
    <row r="93" ht="15.75" customHeight="1">
      <c r="A93" s="155"/>
      <c r="B93" s="155"/>
      <c r="C93" s="156"/>
      <c r="D93" s="156"/>
      <c r="E93" s="156"/>
      <c r="F93" s="1"/>
      <c r="G93" s="1"/>
      <c r="H93" s="1"/>
    </row>
    <row r="94" ht="15.75" customHeight="1">
      <c r="A94" s="155"/>
      <c r="B94" s="155"/>
      <c r="C94" s="156"/>
      <c r="D94" s="156"/>
      <c r="E94" s="156"/>
      <c r="F94" s="1"/>
      <c r="G94" s="1"/>
      <c r="H94" s="1"/>
    </row>
    <row r="95" ht="15.75" customHeight="1">
      <c r="A95" s="155"/>
      <c r="B95" s="155"/>
      <c r="C95" s="156"/>
      <c r="D95" s="156"/>
      <c r="E95" s="156"/>
      <c r="F95" s="1"/>
      <c r="G95" s="1"/>
      <c r="H95" s="1"/>
    </row>
    <row r="96" ht="15.75" customHeight="1">
      <c r="A96" s="155"/>
      <c r="B96" s="155"/>
      <c r="C96" s="156"/>
      <c r="D96" s="156"/>
      <c r="E96" s="156"/>
      <c r="F96" s="1"/>
      <c r="G96" s="1"/>
      <c r="H96" s="1"/>
    </row>
    <row r="97" ht="15.75" customHeight="1">
      <c r="A97" s="155"/>
      <c r="B97" s="155"/>
      <c r="C97" s="156"/>
      <c r="D97" s="156"/>
      <c r="E97" s="156"/>
      <c r="F97" s="1"/>
      <c r="G97" s="1"/>
      <c r="H97" s="1"/>
    </row>
    <row r="98" ht="15.75" customHeight="1">
      <c r="A98" s="155"/>
      <c r="B98" s="155"/>
      <c r="C98" s="156"/>
      <c r="D98" s="156"/>
      <c r="E98" s="156"/>
      <c r="F98" s="1"/>
      <c r="G98" s="1"/>
      <c r="H98" s="1"/>
    </row>
    <row r="99" ht="15.75" customHeight="1">
      <c r="A99" s="155"/>
      <c r="B99" s="155"/>
      <c r="C99" s="156"/>
      <c r="D99" s="156"/>
      <c r="E99" s="156"/>
      <c r="F99" s="1"/>
      <c r="G99" s="1"/>
      <c r="H99" s="1"/>
    </row>
    <row r="100" ht="15.75" customHeight="1">
      <c r="A100" s="155"/>
      <c r="B100" s="155"/>
      <c r="C100" s="156"/>
      <c r="D100" s="156"/>
      <c r="E100" s="156"/>
      <c r="F100" s="1"/>
      <c r="G100" s="1"/>
      <c r="H100" s="1"/>
    </row>
    <row r="101" ht="15.75" customHeight="1">
      <c r="A101" s="155"/>
      <c r="B101" s="155"/>
      <c r="C101" s="156"/>
      <c r="D101" s="156"/>
      <c r="E101" s="156"/>
      <c r="F101" s="1"/>
      <c r="G101" s="1"/>
      <c r="H101" s="1"/>
    </row>
    <row r="102" ht="15.75" customHeight="1">
      <c r="A102" s="155"/>
      <c r="B102" s="155"/>
      <c r="C102" s="156"/>
      <c r="D102" s="156"/>
      <c r="E102" s="156"/>
      <c r="F102" s="1"/>
      <c r="G102" s="1"/>
      <c r="H102" s="1"/>
    </row>
    <row r="103" ht="15.75" customHeight="1">
      <c r="A103" s="155"/>
      <c r="B103" s="155"/>
      <c r="C103" s="156"/>
      <c r="D103" s="156"/>
      <c r="E103" s="156"/>
      <c r="F103" s="1"/>
      <c r="G103" s="1"/>
      <c r="H103" s="1"/>
    </row>
    <row r="104" ht="15.75" customHeight="1">
      <c r="A104" s="155"/>
      <c r="B104" s="155"/>
      <c r="C104" s="156"/>
      <c r="D104" s="156"/>
      <c r="E104" s="156"/>
      <c r="F104" s="1"/>
      <c r="G104" s="1"/>
      <c r="H104" s="1"/>
    </row>
    <row r="105" ht="15.75" customHeight="1">
      <c r="A105" s="155"/>
      <c r="B105" s="155"/>
      <c r="C105" s="156"/>
      <c r="D105" s="156"/>
      <c r="E105" s="156"/>
      <c r="F105" s="1"/>
      <c r="G105" s="1"/>
      <c r="H105" s="1"/>
    </row>
    <row r="106" ht="15.75" customHeight="1">
      <c r="A106" s="155"/>
      <c r="B106" s="155"/>
      <c r="C106" s="156"/>
      <c r="D106" s="156"/>
      <c r="E106" s="156"/>
      <c r="F106" s="1"/>
      <c r="G106" s="1"/>
      <c r="H106" s="1"/>
    </row>
    <row r="107" ht="15.75" customHeight="1">
      <c r="A107" s="155"/>
      <c r="B107" s="155"/>
      <c r="C107" s="156"/>
      <c r="D107" s="156"/>
      <c r="E107" s="156"/>
      <c r="F107" s="1"/>
      <c r="G107" s="1"/>
      <c r="H107" s="1"/>
    </row>
    <row r="108" ht="15.75" customHeight="1">
      <c r="A108" s="155"/>
      <c r="B108" s="155"/>
      <c r="C108" s="156"/>
      <c r="D108" s="156"/>
      <c r="E108" s="156"/>
      <c r="F108" s="1"/>
      <c r="G108" s="1"/>
      <c r="H108" s="1"/>
    </row>
    <row r="109" ht="15.75" customHeight="1">
      <c r="A109" s="155"/>
      <c r="B109" s="155"/>
      <c r="C109" s="156"/>
      <c r="D109" s="156"/>
      <c r="E109" s="156"/>
      <c r="F109" s="1"/>
      <c r="G109" s="1"/>
      <c r="H109" s="1"/>
    </row>
    <row r="110" ht="15.75" customHeight="1">
      <c r="A110" s="155"/>
      <c r="B110" s="155"/>
      <c r="C110" s="156"/>
      <c r="D110" s="156"/>
      <c r="E110" s="156"/>
      <c r="F110" s="1"/>
      <c r="G110" s="1"/>
      <c r="H110" s="1"/>
    </row>
    <row r="111" ht="15.75" customHeight="1">
      <c r="A111" s="155"/>
      <c r="B111" s="155"/>
      <c r="C111" s="156"/>
      <c r="D111" s="156"/>
      <c r="E111" s="156"/>
      <c r="F111" s="1"/>
      <c r="G111" s="1"/>
      <c r="H111" s="1"/>
    </row>
    <row r="112" ht="15.75" customHeight="1">
      <c r="A112" s="155"/>
      <c r="B112" s="155"/>
      <c r="C112" s="156"/>
      <c r="D112" s="156"/>
      <c r="E112" s="156"/>
      <c r="F112" s="1"/>
      <c r="G112" s="1"/>
      <c r="H112" s="1"/>
    </row>
    <row r="113" ht="15.75" customHeight="1">
      <c r="A113" s="155"/>
      <c r="B113" s="155"/>
      <c r="C113" s="156"/>
      <c r="D113" s="156"/>
      <c r="E113" s="156"/>
      <c r="F113" s="1"/>
      <c r="G113" s="1"/>
      <c r="H113" s="1"/>
    </row>
    <row r="114" ht="15.75" customHeight="1">
      <c r="A114" s="155"/>
      <c r="B114" s="155"/>
      <c r="C114" s="156"/>
      <c r="D114" s="156"/>
      <c r="E114" s="156"/>
      <c r="F114" s="1"/>
      <c r="G114" s="1"/>
      <c r="H114" s="1"/>
    </row>
    <row r="115" ht="15.75" customHeight="1">
      <c r="A115" s="155"/>
      <c r="B115" s="155"/>
      <c r="C115" s="156"/>
      <c r="D115" s="156"/>
      <c r="E115" s="156"/>
      <c r="F115" s="1"/>
      <c r="G115" s="1"/>
      <c r="H115" s="1"/>
    </row>
    <row r="116" ht="15.75" customHeight="1">
      <c r="A116" s="155"/>
      <c r="B116" s="155"/>
      <c r="C116" s="156"/>
      <c r="D116" s="156"/>
      <c r="E116" s="156"/>
      <c r="F116" s="1"/>
      <c r="G116" s="1"/>
      <c r="H116" s="1"/>
    </row>
    <row r="117" ht="15.75" customHeight="1">
      <c r="A117" s="155"/>
      <c r="B117" s="155"/>
      <c r="C117" s="156"/>
      <c r="D117" s="156"/>
      <c r="E117" s="156"/>
      <c r="F117" s="1"/>
      <c r="G117" s="1"/>
      <c r="H117" s="1"/>
    </row>
    <row r="118" ht="15.75" customHeight="1">
      <c r="A118" s="155"/>
      <c r="B118" s="155"/>
      <c r="C118" s="156"/>
      <c r="D118" s="156"/>
      <c r="E118" s="156"/>
      <c r="F118" s="1"/>
      <c r="G118" s="1"/>
      <c r="H118" s="1"/>
    </row>
    <row r="119" ht="15.75" customHeight="1">
      <c r="A119" s="155"/>
      <c r="B119" s="155"/>
      <c r="C119" s="156"/>
      <c r="D119" s="156"/>
      <c r="E119" s="156"/>
      <c r="F119" s="1"/>
      <c r="G119" s="1"/>
      <c r="H119" s="1"/>
    </row>
    <row r="120" ht="15.75" customHeight="1">
      <c r="A120" s="155"/>
      <c r="B120" s="155"/>
      <c r="C120" s="156"/>
      <c r="D120" s="156"/>
      <c r="E120" s="156"/>
      <c r="F120" s="1"/>
      <c r="G120" s="1"/>
      <c r="H120" s="1"/>
    </row>
    <row r="121" ht="15.75" customHeight="1">
      <c r="A121" s="155"/>
      <c r="B121" s="155"/>
      <c r="C121" s="156"/>
      <c r="D121" s="156"/>
      <c r="E121" s="156"/>
      <c r="F121" s="1"/>
      <c r="G121" s="1"/>
      <c r="H121" s="1"/>
    </row>
    <row r="122" ht="15.75" customHeight="1">
      <c r="A122" s="155"/>
      <c r="B122" s="155"/>
      <c r="C122" s="156"/>
      <c r="D122" s="156"/>
      <c r="E122" s="156"/>
      <c r="F122" s="1"/>
      <c r="G122" s="1"/>
      <c r="H122" s="1"/>
    </row>
    <row r="123" ht="15.75" customHeight="1">
      <c r="A123" s="155"/>
      <c r="B123" s="155"/>
      <c r="C123" s="156"/>
      <c r="D123" s="156"/>
      <c r="E123" s="156"/>
      <c r="F123" s="1"/>
      <c r="G123" s="1"/>
      <c r="H123" s="1"/>
    </row>
    <row r="124" ht="15.75" customHeight="1">
      <c r="A124" s="155"/>
      <c r="B124" s="155"/>
      <c r="C124" s="156"/>
      <c r="D124" s="156"/>
      <c r="E124" s="156"/>
      <c r="F124" s="1"/>
      <c r="G124" s="1"/>
      <c r="H124" s="1"/>
    </row>
    <row r="125" ht="15.75" customHeight="1">
      <c r="A125" s="155"/>
      <c r="B125" s="155"/>
      <c r="C125" s="156"/>
      <c r="D125" s="156"/>
      <c r="E125" s="156"/>
      <c r="F125" s="1"/>
      <c r="G125" s="1"/>
      <c r="H125" s="1"/>
    </row>
    <row r="126" ht="15.75" customHeight="1">
      <c r="A126" s="155"/>
      <c r="B126" s="155"/>
      <c r="C126" s="156"/>
      <c r="D126" s="156"/>
      <c r="E126" s="156"/>
      <c r="F126" s="1"/>
      <c r="G126" s="1"/>
      <c r="H126" s="1"/>
    </row>
    <row r="127" ht="15.75" customHeight="1">
      <c r="A127" s="155"/>
      <c r="B127" s="155"/>
      <c r="C127" s="156"/>
      <c r="D127" s="156"/>
      <c r="E127" s="156"/>
      <c r="F127" s="1"/>
      <c r="G127" s="1"/>
      <c r="H127" s="1"/>
    </row>
    <row r="128" ht="15.75" customHeight="1">
      <c r="A128" s="155"/>
      <c r="B128" s="155"/>
      <c r="C128" s="156"/>
      <c r="D128" s="156"/>
      <c r="E128" s="156"/>
      <c r="F128" s="1"/>
      <c r="G128" s="1"/>
      <c r="H128" s="1"/>
    </row>
    <row r="129" ht="15.75" customHeight="1">
      <c r="A129" s="155"/>
      <c r="B129" s="155"/>
      <c r="C129" s="156"/>
      <c r="D129" s="156"/>
      <c r="E129" s="156"/>
      <c r="F129" s="1"/>
      <c r="G129" s="1"/>
      <c r="H129" s="1"/>
    </row>
    <row r="130" ht="15.75" customHeight="1">
      <c r="A130" s="155"/>
      <c r="B130" s="155"/>
      <c r="C130" s="156"/>
      <c r="D130" s="156"/>
      <c r="E130" s="156"/>
      <c r="F130" s="1"/>
      <c r="G130" s="1"/>
      <c r="H130" s="1"/>
    </row>
    <row r="131" ht="15.75" customHeight="1">
      <c r="A131" s="155"/>
      <c r="B131" s="155"/>
      <c r="C131" s="156"/>
      <c r="D131" s="156"/>
      <c r="E131" s="156"/>
      <c r="F131" s="1"/>
      <c r="G131" s="1"/>
      <c r="H131" s="1"/>
    </row>
    <row r="132" ht="15.75" customHeight="1">
      <c r="A132" s="155"/>
      <c r="B132" s="155"/>
      <c r="C132" s="156"/>
      <c r="D132" s="156"/>
      <c r="E132" s="156"/>
      <c r="F132" s="1"/>
      <c r="G132" s="1"/>
      <c r="H132" s="1"/>
    </row>
    <row r="133" ht="15.75" customHeight="1">
      <c r="A133" s="155"/>
      <c r="B133" s="155"/>
      <c r="C133" s="156"/>
      <c r="D133" s="156"/>
      <c r="E133" s="156"/>
      <c r="F133" s="1"/>
      <c r="G133" s="1"/>
      <c r="H133" s="1"/>
    </row>
    <row r="134" ht="15.75" customHeight="1">
      <c r="A134" s="155"/>
      <c r="B134" s="155"/>
      <c r="C134" s="156"/>
      <c r="D134" s="156"/>
      <c r="E134" s="156"/>
      <c r="F134" s="1"/>
      <c r="G134" s="1"/>
      <c r="H134" s="1"/>
    </row>
    <row r="135" ht="15.75" customHeight="1">
      <c r="A135" s="155"/>
      <c r="B135" s="155"/>
      <c r="C135" s="156"/>
      <c r="D135" s="156"/>
      <c r="E135" s="156"/>
      <c r="F135" s="1"/>
      <c r="G135" s="1"/>
      <c r="H135" s="1"/>
    </row>
    <row r="136" ht="15.75" customHeight="1">
      <c r="A136" s="155"/>
      <c r="B136" s="155"/>
      <c r="C136" s="156"/>
      <c r="D136" s="156"/>
      <c r="E136" s="156"/>
      <c r="F136" s="1"/>
      <c r="G136" s="1"/>
      <c r="H136" s="1"/>
    </row>
    <row r="137" ht="15.75" customHeight="1">
      <c r="A137" s="155"/>
      <c r="B137" s="155"/>
      <c r="C137" s="156"/>
      <c r="D137" s="156"/>
      <c r="E137" s="156"/>
      <c r="F137" s="1"/>
      <c r="G137" s="1"/>
      <c r="H137" s="1"/>
    </row>
    <row r="138" ht="15.75" customHeight="1">
      <c r="A138" s="155"/>
      <c r="B138" s="155"/>
      <c r="C138" s="156"/>
      <c r="D138" s="156"/>
      <c r="E138" s="156"/>
      <c r="F138" s="1"/>
      <c r="G138" s="1"/>
      <c r="H138" s="1"/>
    </row>
    <row r="139" ht="15.75" customHeight="1">
      <c r="A139" s="155"/>
      <c r="B139" s="155"/>
      <c r="C139" s="156"/>
      <c r="D139" s="156"/>
      <c r="E139" s="156"/>
      <c r="F139" s="1"/>
      <c r="G139" s="1"/>
      <c r="H139" s="1"/>
    </row>
    <row r="140" ht="15.75" customHeight="1">
      <c r="A140" s="155"/>
      <c r="B140" s="155"/>
      <c r="C140" s="156"/>
      <c r="D140" s="156"/>
      <c r="E140" s="156"/>
      <c r="F140" s="1"/>
      <c r="G140" s="1"/>
      <c r="H140" s="1"/>
    </row>
    <row r="141" ht="15.75" customHeight="1">
      <c r="A141" s="155"/>
      <c r="B141" s="155"/>
      <c r="C141" s="156"/>
      <c r="D141" s="156"/>
      <c r="E141" s="156"/>
      <c r="F141" s="1"/>
      <c r="G141" s="1"/>
      <c r="H141" s="1"/>
    </row>
    <row r="142" ht="15.75" customHeight="1">
      <c r="A142" s="155"/>
      <c r="B142" s="155"/>
      <c r="C142" s="156"/>
      <c r="D142" s="156"/>
      <c r="E142" s="156"/>
      <c r="F142" s="1"/>
      <c r="G142" s="1"/>
      <c r="H142" s="1"/>
    </row>
    <row r="143" ht="15.75" customHeight="1">
      <c r="A143" s="155"/>
      <c r="B143" s="155"/>
      <c r="C143" s="156"/>
      <c r="D143" s="156"/>
      <c r="E143" s="156"/>
      <c r="F143" s="1"/>
      <c r="G143" s="1"/>
      <c r="H143" s="1"/>
    </row>
    <row r="144" ht="15.75" customHeight="1">
      <c r="A144" s="155"/>
      <c r="B144" s="155"/>
      <c r="C144" s="156"/>
      <c r="D144" s="156"/>
      <c r="E144" s="156"/>
      <c r="F144" s="1"/>
      <c r="G144" s="1"/>
      <c r="H144" s="1"/>
    </row>
    <row r="145" ht="15.75" customHeight="1">
      <c r="A145" s="155"/>
      <c r="B145" s="155"/>
      <c r="C145" s="156"/>
      <c r="D145" s="156"/>
      <c r="E145" s="156"/>
      <c r="F145" s="1"/>
      <c r="G145" s="1"/>
      <c r="H145" s="1"/>
    </row>
    <row r="146" ht="15.75" customHeight="1">
      <c r="A146" s="155"/>
      <c r="B146" s="155"/>
      <c r="C146" s="156"/>
      <c r="D146" s="156"/>
      <c r="E146" s="156"/>
      <c r="F146" s="1"/>
      <c r="G146" s="1"/>
      <c r="H146" s="1"/>
    </row>
    <row r="147" ht="15.75" customHeight="1">
      <c r="A147" s="155"/>
      <c r="B147" s="155"/>
      <c r="C147" s="156"/>
      <c r="D147" s="156"/>
      <c r="E147" s="156"/>
      <c r="F147" s="1"/>
      <c r="G147" s="1"/>
      <c r="H147" s="1"/>
    </row>
    <row r="148" ht="15.75" customHeight="1">
      <c r="A148" s="155"/>
      <c r="B148" s="155"/>
      <c r="C148" s="156"/>
      <c r="D148" s="156"/>
      <c r="E148" s="156"/>
      <c r="F148" s="1"/>
      <c r="G148" s="1"/>
      <c r="H148" s="1"/>
    </row>
    <row r="149" ht="15.75" customHeight="1">
      <c r="A149" s="155"/>
      <c r="B149" s="155"/>
      <c r="C149" s="156"/>
      <c r="D149" s="156"/>
      <c r="E149" s="156"/>
      <c r="F149" s="1"/>
      <c r="G149" s="1"/>
      <c r="H149" s="1"/>
    </row>
    <row r="150" ht="15.75" customHeight="1">
      <c r="A150" s="155"/>
      <c r="B150" s="155"/>
      <c r="C150" s="156"/>
      <c r="D150" s="156"/>
      <c r="E150" s="156"/>
      <c r="F150" s="1"/>
      <c r="G150" s="1"/>
      <c r="H150" s="1"/>
    </row>
    <row r="151" ht="15.75" customHeight="1">
      <c r="A151" s="155"/>
      <c r="B151" s="155"/>
      <c r="C151" s="156"/>
      <c r="D151" s="156"/>
      <c r="E151" s="156"/>
      <c r="F151" s="1"/>
      <c r="G151" s="1"/>
      <c r="H151" s="1"/>
    </row>
    <row r="152" ht="15.75" customHeight="1">
      <c r="A152" s="155"/>
      <c r="B152" s="155"/>
      <c r="C152" s="156"/>
      <c r="D152" s="156"/>
      <c r="E152" s="156"/>
      <c r="F152" s="1"/>
      <c r="G152" s="1"/>
      <c r="H152" s="1"/>
    </row>
    <row r="153" ht="15.75" customHeight="1">
      <c r="A153" s="155"/>
      <c r="B153" s="155"/>
      <c r="C153" s="156"/>
      <c r="D153" s="156"/>
      <c r="E153" s="156"/>
      <c r="F153" s="1"/>
      <c r="G153" s="1"/>
      <c r="H153" s="1"/>
    </row>
    <row r="154" ht="15.75" customHeight="1">
      <c r="A154" s="155"/>
      <c r="B154" s="155"/>
      <c r="C154" s="156"/>
      <c r="D154" s="156"/>
      <c r="E154" s="156"/>
      <c r="F154" s="1"/>
      <c r="G154" s="1"/>
      <c r="H154" s="1"/>
    </row>
    <row r="155" ht="15.75" customHeight="1">
      <c r="A155" s="155"/>
      <c r="B155" s="155"/>
      <c r="C155" s="156"/>
      <c r="D155" s="156"/>
      <c r="E155" s="156"/>
      <c r="F155" s="1"/>
      <c r="G155" s="1"/>
      <c r="H155" s="1"/>
    </row>
    <row r="156" ht="15.75" customHeight="1">
      <c r="A156" s="155"/>
      <c r="B156" s="155"/>
      <c r="C156" s="156"/>
      <c r="D156" s="156"/>
      <c r="E156" s="156"/>
      <c r="F156" s="1"/>
      <c r="G156" s="1"/>
      <c r="H156" s="1"/>
    </row>
    <row r="157" ht="15.75" customHeight="1">
      <c r="A157" s="155"/>
      <c r="B157" s="155"/>
      <c r="C157" s="156"/>
      <c r="D157" s="156"/>
      <c r="E157" s="156"/>
      <c r="F157" s="1"/>
      <c r="G157" s="1"/>
      <c r="H157" s="1"/>
    </row>
    <row r="158" ht="15.75" customHeight="1">
      <c r="A158" s="155"/>
      <c r="B158" s="155"/>
      <c r="C158" s="156"/>
      <c r="D158" s="156"/>
      <c r="E158" s="156"/>
      <c r="F158" s="1"/>
      <c r="G158" s="1"/>
      <c r="H158" s="1"/>
    </row>
    <row r="159" ht="15.75" customHeight="1">
      <c r="A159" s="155"/>
      <c r="B159" s="155"/>
      <c r="C159" s="156"/>
      <c r="D159" s="156"/>
      <c r="E159" s="156"/>
      <c r="F159" s="1"/>
      <c r="G159" s="1"/>
      <c r="H159" s="1"/>
    </row>
    <row r="160" ht="15.75" customHeight="1">
      <c r="A160" s="155"/>
      <c r="B160" s="155"/>
      <c r="C160" s="156"/>
      <c r="D160" s="156"/>
      <c r="E160" s="156"/>
      <c r="F160" s="1"/>
      <c r="G160" s="1"/>
      <c r="H160" s="1"/>
    </row>
    <row r="161" ht="15.75" customHeight="1">
      <c r="A161" s="155"/>
      <c r="B161" s="155"/>
      <c r="C161" s="156"/>
      <c r="D161" s="156"/>
      <c r="E161" s="156"/>
      <c r="F161" s="1"/>
      <c r="G161" s="1"/>
      <c r="H161" s="1"/>
    </row>
    <row r="162" ht="15.75" customHeight="1">
      <c r="A162" s="155"/>
      <c r="B162" s="155"/>
      <c r="C162" s="156"/>
      <c r="D162" s="156"/>
      <c r="E162" s="156"/>
      <c r="F162" s="1"/>
      <c r="G162" s="1"/>
      <c r="H162" s="1"/>
    </row>
    <row r="163" ht="15.75" customHeight="1">
      <c r="A163" s="155"/>
      <c r="B163" s="155"/>
      <c r="C163" s="156"/>
      <c r="D163" s="156"/>
      <c r="E163" s="156"/>
      <c r="F163" s="1"/>
      <c r="G163" s="1"/>
      <c r="H163" s="1"/>
    </row>
    <row r="164" ht="15.75" customHeight="1">
      <c r="A164" s="155"/>
      <c r="B164" s="155"/>
      <c r="C164" s="156"/>
      <c r="D164" s="156"/>
      <c r="E164" s="156"/>
      <c r="F164" s="1"/>
      <c r="G164" s="1"/>
      <c r="H164" s="1"/>
    </row>
    <row r="165" ht="15.75" customHeight="1">
      <c r="A165" s="155"/>
      <c r="B165" s="155"/>
      <c r="C165" s="156"/>
      <c r="D165" s="156"/>
      <c r="E165" s="156"/>
      <c r="F165" s="1"/>
      <c r="G165" s="1"/>
      <c r="H165" s="1"/>
    </row>
    <row r="166" ht="15.75" customHeight="1">
      <c r="A166" s="155"/>
      <c r="B166" s="155"/>
      <c r="C166" s="156"/>
      <c r="D166" s="156"/>
      <c r="E166" s="156"/>
      <c r="F166" s="1"/>
      <c r="G166" s="1"/>
      <c r="H166" s="1"/>
    </row>
    <row r="167" ht="15.75" customHeight="1">
      <c r="A167" s="155"/>
      <c r="B167" s="155"/>
      <c r="C167" s="156"/>
      <c r="D167" s="156"/>
      <c r="E167" s="156"/>
      <c r="F167" s="1"/>
      <c r="G167" s="1"/>
      <c r="H167" s="1"/>
    </row>
    <row r="168" ht="15.75" customHeight="1">
      <c r="A168" s="155"/>
      <c r="B168" s="155"/>
      <c r="C168" s="156"/>
      <c r="D168" s="156"/>
      <c r="E168" s="156"/>
      <c r="F168" s="1"/>
      <c r="G168" s="1"/>
      <c r="H168" s="1"/>
    </row>
    <row r="169" ht="15.75" customHeight="1">
      <c r="A169" s="155"/>
      <c r="B169" s="155"/>
      <c r="C169" s="156"/>
      <c r="D169" s="156"/>
      <c r="E169" s="156"/>
      <c r="F169" s="1"/>
      <c r="G169" s="1"/>
      <c r="H169" s="1"/>
    </row>
    <row r="170" ht="15.75" customHeight="1">
      <c r="A170" s="155"/>
      <c r="B170" s="155"/>
      <c r="C170" s="156"/>
      <c r="D170" s="156"/>
      <c r="E170" s="156"/>
      <c r="F170" s="1"/>
      <c r="G170" s="1"/>
      <c r="H170" s="1"/>
    </row>
    <row r="171" ht="15.75" customHeight="1">
      <c r="A171" s="155"/>
      <c r="B171" s="155"/>
      <c r="C171" s="156"/>
      <c r="D171" s="156"/>
      <c r="E171" s="156"/>
      <c r="F171" s="1"/>
      <c r="G171" s="1"/>
      <c r="H171" s="1"/>
    </row>
    <row r="172" ht="15.75" customHeight="1">
      <c r="A172" s="155"/>
      <c r="B172" s="155"/>
      <c r="C172" s="156"/>
      <c r="D172" s="156"/>
      <c r="E172" s="156"/>
      <c r="F172" s="1"/>
      <c r="G172" s="1"/>
      <c r="H172" s="1"/>
    </row>
    <row r="173" ht="15.75" customHeight="1">
      <c r="A173" s="155"/>
      <c r="B173" s="155"/>
      <c r="C173" s="156"/>
      <c r="D173" s="156"/>
      <c r="E173" s="156"/>
      <c r="F173" s="1"/>
      <c r="G173" s="1"/>
      <c r="H173" s="1"/>
    </row>
    <row r="174" ht="15.75" customHeight="1">
      <c r="A174" s="155"/>
      <c r="B174" s="155"/>
      <c r="C174" s="156"/>
      <c r="D174" s="156"/>
      <c r="E174" s="156"/>
      <c r="F174" s="1"/>
      <c r="G174" s="1"/>
      <c r="H174" s="1"/>
    </row>
    <row r="175" ht="15.75" customHeight="1">
      <c r="A175" s="155"/>
      <c r="B175" s="155"/>
      <c r="C175" s="156"/>
      <c r="D175" s="156"/>
      <c r="E175" s="156"/>
      <c r="F175" s="1"/>
      <c r="G175" s="1"/>
      <c r="H175" s="1"/>
    </row>
    <row r="176" ht="15.75" customHeight="1">
      <c r="A176" s="155"/>
      <c r="B176" s="155"/>
      <c r="C176" s="156"/>
      <c r="D176" s="156"/>
      <c r="E176" s="156"/>
      <c r="F176" s="1"/>
      <c r="G176" s="1"/>
      <c r="H176" s="1"/>
    </row>
    <row r="177" ht="15.75" customHeight="1">
      <c r="A177" s="155"/>
      <c r="B177" s="155"/>
      <c r="C177" s="156"/>
      <c r="D177" s="156"/>
      <c r="E177" s="156"/>
      <c r="F177" s="1"/>
      <c r="G177" s="1"/>
      <c r="H177" s="1"/>
    </row>
    <row r="178" ht="15.75" customHeight="1">
      <c r="A178" s="155"/>
      <c r="B178" s="155"/>
      <c r="C178" s="156"/>
      <c r="D178" s="156"/>
      <c r="E178" s="156"/>
      <c r="F178" s="1"/>
      <c r="G178" s="1"/>
      <c r="H178" s="1"/>
    </row>
    <row r="179" ht="15.75" customHeight="1">
      <c r="A179" s="155"/>
      <c r="B179" s="155"/>
      <c r="C179" s="156"/>
      <c r="D179" s="156"/>
      <c r="E179" s="156"/>
      <c r="F179" s="1"/>
      <c r="G179" s="1"/>
      <c r="H179" s="1"/>
    </row>
    <row r="180" ht="15.75" customHeight="1">
      <c r="A180" s="155"/>
      <c r="B180" s="155"/>
      <c r="C180" s="156"/>
      <c r="D180" s="156"/>
      <c r="E180" s="156"/>
      <c r="F180" s="1"/>
      <c r="G180" s="1"/>
      <c r="H180" s="1"/>
    </row>
    <row r="181" ht="15.75" customHeight="1">
      <c r="A181" s="155"/>
      <c r="B181" s="155"/>
      <c r="C181" s="156"/>
      <c r="D181" s="156"/>
      <c r="E181" s="156"/>
      <c r="F181" s="1"/>
      <c r="G181" s="1"/>
      <c r="H181" s="1"/>
    </row>
    <row r="182" ht="15.75" customHeight="1">
      <c r="A182" s="155"/>
      <c r="B182" s="155"/>
      <c r="C182" s="156"/>
      <c r="D182" s="156"/>
      <c r="E182" s="156"/>
      <c r="F182" s="1"/>
      <c r="G182" s="1"/>
      <c r="H182" s="1"/>
    </row>
    <row r="183" ht="15.75" customHeight="1">
      <c r="A183" s="155"/>
      <c r="B183" s="155"/>
      <c r="C183" s="156"/>
      <c r="D183" s="156"/>
      <c r="E183" s="156"/>
      <c r="F183" s="1"/>
      <c r="G183" s="1"/>
      <c r="H183" s="1"/>
    </row>
    <row r="184" ht="15.75" customHeight="1">
      <c r="A184" s="155"/>
      <c r="B184" s="155"/>
      <c r="C184" s="156"/>
      <c r="D184" s="156"/>
      <c r="E184" s="156"/>
      <c r="F184" s="1"/>
      <c r="G184" s="1"/>
      <c r="H184" s="1"/>
    </row>
    <row r="185" ht="15.75" customHeight="1">
      <c r="A185" s="155"/>
      <c r="B185" s="155"/>
      <c r="C185" s="156"/>
      <c r="D185" s="156"/>
      <c r="E185" s="156"/>
      <c r="F185" s="1"/>
      <c r="G185" s="1"/>
      <c r="H185" s="1"/>
    </row>
    <row r="186" ht="15.75" customHeight="1">
      <c r="A186" s="155"/>
      <c r="B186" s="155"/>
      <c r="C186" s="156"/>
      <c r="D186" s="156"/>
      <c r="E186" s="156"/>
      <c r="F186" s="1"/>
      <c r="G186" s="1"/>
      <c r="H186" s="1"/>
    </row>
    <row r="187" ht="15.75" customHeight="1">
      <c r="A187" s="155"/>
      <c r="B187" s="155"/>
      <c r="C187" s="156"/>
      <c r="D187" s="156"/>
      <c r="E187" s="156"/>
      <c r="F187" s="1"/>
      <c r="G187" s="1"/>
      <c r="H187" s="1"/>
    </row>
    <row r="188" ht="15.75" customHeight="1">
      <c r="A188" s="155"/>
      <c r="B188" s="155"/>
      <c r="C188" s="156"/>
      <c r="D188" s="156"/>
      <c r="E188" s="156"/>
      <c r="F188" s="1"/>
      <c r="G188" s="1"/>
      <c r="H188" s="1"/>
    </row>
    <row r="189" ht="15.75" customHeight="1">
      <c r="A189" s="155"/>
      <c r="B189" s="155"/>
      <c r="C189" s="156"/>
      <c r="D189" s="156"/>
      <c r="E189" s="156"/>
      <c r="F189" s="1"/>
      <c r="G189" s="1"/>
      <c r="H189" s="1"/>
    </row>
    <row r="190" ht="15.75" customHeight="1">
      <c r="A190" s="155"/>
      <c r="B190" s="155"/>
      <c r="C190" s="156"/>
      <c r="D190" s="156"/>
      <c r="E190" s="156"/>
      <c r="F190" s="1"/>
      <c r="G190" s="1"/>
      <c r="H190" s="1"/>
    </row>
    <row r="191" ht="15.75" customHeight="1">
      <c r="A191" s="155"/>
      <c r="B191" s="155"/>
      <c r="C191" s="156"/>
      <c r="D191" s="156"/>
      <c r="E191" s="156"/>
      <c r="F191" s="1"/>
      <c r="G191" s="1"/>
      <c r="H191" s="1"/>
    </row>
    <row r="192" ht="15.75" customHeight="1">
      <c r="A192" s="155"/>
      <c r="B192" s="155"/>
      <c r="C192" s="156"/>
      <c r="D192" s="156"/>
      <c r="E192" s="156"/>
      <c r="F192" s="1"/>
      <c r="G192" s="1"/>
      <c r="H192" s="1"/>
    </row>
    <row r="193" ht="15.75" customHeight="1">
      <c r="A193" s="155"/>
      <c r="B193" s="155"/>
      <c r="C193" s="156"/>
      <c r="D193" s="156"/>
      <c r="E193" s="156"/>
      <c r="F193" s="1"/>
      <c r="G193" s="1"/>
      <c r="H193" s="1"/>
    </row>
    <row r="194" ht="15.75" customHeight="1">
      <c r="A194" s="155"/>
      <c r="B194" s="155"/>
      <c r="C194" s="156"/>
      <c r="D194" s="156"/>
      <c r="E194" s="156"/>
      <c r="F194" s="1"/>
      <c r="G194" s="1"/>
      <c r="H194" s="1"/>
    </row>
    <row r="195" ht="15.75" customHeight="1">
      <c r="A195" s="155"/>
      <c r="B195" s="155"/>
      <c r="C195" s="156"/>
      <c r="D195" s="156"/>
      <c r="E195" s="156"/>
      <c r="F195" s="1"/>
      <c r="G195" s="1"/>
      <c r="H195" s="1"/>
    </row>
    <row r="196" ht="15.75" customHeight="1">
      <c r="A196" s="155"/>
      <c r="B196" s="155"/>
      <c r="C196" s="156"/>
      <c r="D196" s="156"/>
      <c r="E196" s="156"/>
      <c r="F196" s="1"/>
      <c r="G196" s="1"/>
      <c r="H196" s="1"/>
    </row>
    <row r="197" ht="15.75" customHeight="1">
      <c r="A197" s="155"/>
      <c r="B197" s="155"/>
      <c r="C197" s="156"/>
      <c r="D197" s="156"/>
      <c r="E197" s="156"/>
      <c r="F197" s="1"/>
      <c r="G197" s="1"/>
      <c r="H197" s="1"/>
    </row>
    <row r="198" ht="15.75" customHeight="1">
      <c r="A198" s="155"/>
      <c r="B198" s="155"/>
      <c r="C198" s="156"/>
      <c r="D198" s="156"/>
      <c r="E198" s="156"/>
      <c r="F198" s="1"/>
      <c r="G198" s="1"/>
      <c r="H198" s="1"/>
    </row>
    <row r="199" ht="15.75" customHeight="1">
      <c r="A199" s="155"/>
      <c r="B199" s="155"/>
      <c r="C199" s="156"/>
      <c r="D199" s="156"/>
      <c r="E199" s="156"/>
      <c r="F199" s="1"/>
      <c r="G199" s="1"/>
      <c r="H199" s="1"/>
    </row>
    <row r="200" ht="15.75" customHeight="1">
      <c r="A200" s="155"/>
      <c r="B200" s="155"/>
      <c r="C200" s="156"/>
      <c r="D200" s="156"/>
      <c r="E200" s="156"/>
      <c r="F200" s="1"/>
      <c r="G200" s="1"/>
      <c r="H200" s="1"/>
    </row>
    <row r="201" ht="15.75" customHeight="1">
      <c r="A201" s="155"/>
      <c r="B201" s="155"/>
      <c r="C201" s="156"/>
      <c r="D201" s="156"/>
      <c r="E201" s="156"/>
      <c r="F201" s="1"/>
      <c r="G201" s="1"/>
      <c r="H201" s="1"/>
    </row>
    <row r="202" ht="15.75" customHeight="1">
      <c r="A202" s="155"/>
      <c r="B202" s="155"/>
      <c r="C202" s="156"/>
      <c r="D202" s="156"/>
      <c r="E202" s="156"/>
      <c r="F202" s="1"/>
      <c r="G202" s="1"/>
      <c r="H202" s="1"/>
    </row>
    <row r="203" ht="15.75" customHeight="1">
      <c r="A203" s="155"/>
      <c r="B203" s="155"/>
      <c r="C203" s="156"/>
      <c r="D203" s="156"/>
      <c r="E203" s="156"/>
      <c r="F203" s="1"/>
      <c r="G203" s="1"/>
      <c r="H203" s="1"/>
    </row>
    <row r="204" ht="15.75" customHeight="1">
      <c r="A204" s="155"/>
      <c r="B204" s="155"/>
      <c r="C204" s="156"/>
      <c r="D204" s="156"/>
      <c r="E204" s="156"/>
      <c r="F204" s="1"/>
      <c r="G204" s="1"/>
      <c r="H204" s="1"/>
    </row>
    <row r="205" ht="15.75" customHeight="1">
      <c r="A205" s="155"/>
      <c r="B205" s="155"/>
      <c r="C205" s="156"/>
      <c r="D205" s="156"/>
      <c r="E205" s="156"/>
      <c r="F205" s="1"/>
      <c r="G205" s="1"/>
      <c r="H205" s="1"/>
    </row>
    <row r="206" ht="15.75" customHeight="1">
      <c r="A206" s="155"/>
      <c r="B206" s="155"/>
      <c r="C206" s="156"/>
      <c r="D206" s="156"/>
      <c r="E206" s="156"/>
      <c r="F206" s="1"/>
      <c r="G206" s="1"/>
      <c r="H206" s="1"/>
    </row>
    <row r="207" ht="15.75" customHeight="1">
      <c r="A207" s="155"/>
      <c r="B207" s="155"/>
      <c r="C207" s="156"/>
      <c r="D207" s="156"/>
      <c r="E207" s="156"/>
      <c r="F207" s="1"/>
      <c r="G207" s="1"/>
      <c r="H207" s="1"/>
    </row>
    <row r="208" ht="15.75" customHeight="1">
      <c r="A208" s="155"/>
      <c r="B208" s="155"/>
      <c r="C208" s="156"/>
      <c r="D208" s="156"/>
      <c r="E208" s="156"/>
      <c r="F208" s="1"/>
      <c r="G208" s="1"/>
      <c r="H208" s="1"/>
    </row>
    <row r="209" ht="15.75" customHeight="1">
      <c r="A209" s="155"/>
      <c r="B209" s="155"/>
      <c r="C209" s="156"/>
      <c r="D209" s="156"/>
      <c r="E209" s="156"/>
      <c r="F209" s="1"/>
      <c r="G209" s="1"/>
      <c r="H209" s="1"/>
    </row>
    <row r="210" ht="15.75" customHeight="1">
      <c r="A210" s="155"/>
      <c r="B210" s="155"/>
      <c r="C210" s="156"/>
      <c r="D210" s="156"/>
      <c r="E210" s="156"/>
      <c r="F210" s="1"/>
      <c r="G210" s="1"/>
      <c r="H210" s="1"/>
    </row>
    <row r="211" ht="15.75" customHeight="1">
      <c r="A211" s="155"/>
      <c r="B211" s="155"/>
      <c r="C211" s="156"/>
      <c r="D211" s="156"/>
      <c r="E211" s="156"/>
      <c r="F211" s="1"/>
      <c r="G211" s="1"/>
      <c r="H211" s="1"/>
    </row>
    <row r="212" ht="15.75" customHeight="1">
      <c r="A212" s="155"/>
      <c r="B212" s="155"/>
      <c r="C212" s="156"/>
      <c r="D212" s="156"/>
      <c r="E212" s="156"/>
      <c r="F212" s="1"/>
      <c r="G212" s="1"/>
      <c r="H212" s="1"/>
    </row>
    <row r="213" ht="15.75" customHeight="1">
      <c r="A213" s="155"/>
      <c r="B213" s="155"/>
      <c r="C213" s="156"/>
      <c r="D213" s="156"/>
      <c r="E213" s="156"/>
      <c r="F213" s="1"/>
      <c r="G213" s="1"/>
      <c r="H213" s="1"/>
    </row>
    <row r="214" ht="15.75" customHeight="1">
      <c r="A214" s="155"/>
      <c r="B214" s="155"/>
      <c r="C214" s="156"/>
      <c r="D214" s="156"/>
      <c r="E214" s="156"/>
      <c r="F214" s="1"/>
      <c r="G214" s="1"/>
      <c r="H214" s="1"/>
    </row>
    <row r="215" ht="15.75" customHeight="1">
      <c r="A215" s="155"/>
      <c r="B215" s="155"/>
      <c r="C215" s="156"/>
      <c r="D215" s="156"/>
      <c r="E215" s="156"/>
      <c r="F215" s="1"/>
      <c r="G215" s="1"/>
      <c r="H215" s="1"/>
    </row>
    <row r="216" ht="15.75" customHeight="1">
      <c r="A216" s="155"/>
      <c r="B216" s="155"/>
      <c r="C216" s="156"/>
      <c r="D216" s="156"/>
      <c r="E216" s="156"/>
      <c r="F216" s="1"/>
      <c r="G216" s="1"/>
      <c r="H216" s="1"/>
    </row>
    <row r="217" ht="15.75" customHeight="1">
      <c r="A217" s="155"/>
      <c r="B217" s="155"/>
      <c r="C217" s="156"/>
      <c r="D217" s="156"/>
      <c r="E217" s="156"/>
      <c r="F217" s="1"/>
      <c r="G217" s="1"/>
      <c r="H217" s="1"/>
    </row>
    <row r="218" ht="15.75" customHeight="1">
      <c r="A218" s="155"/>
      <c r="B218" s="155"/>
      <c r="C218" s="156"/>
      <c r="D218" s="156"/>
      <c r="E218" s="156"/>
      <c r="F218" s="1"/>
      <c r="G218" s="1"/>
      <c r="H218" s="1"/>
    </row>
    <row r="219" ht="15.75" customHeight="1">
      <c r="A219" s="155"/>
      <c r="B219" s="155"/>
      <c r="C219" s="156"/>
      <c r="D219" s="156"/>
      <c r="E219" s="156"/>
      <c r="F219" s="1"/>
      <c r="G219" s="1"/>
      <c r="H219" s="1"/>
    </row>
    <row r="220" ht="15.75" customHeight="1">
      <c r="A220" s="155"/>
      <c r="B220" s="155"/>
      <c r="C220" s="156"/>
      <c r="D220" s="156"/>
      <c r="E220" s="156"/>
      <c r="F220" s="1"/>
      <c r="G220" s="1"/>
      <c r="H220" s="1"/>
    </row>
    <row r="221" ht="15.75" customHeight="1">
      <c r="A221" s="155"/>
      <c r="B221" s="155"/>
      <c r="C221" s="156"/>
      <c r="D221" s="156"/>
      <c r="E221" s="156"/>
      <c r="F221" s="1"/>
      <c r="G221" s="1"/>
      <c r="H221" s="1"/>
    </row>
    <row r="222" ht="15.75" customHeight="1">
      <c r="A222" s="155"/>
      <c r="B222" s="155"/>
      <c r="C222" s="156"/>
      <c r="D222" s="156"/>
      <c r="E222" s="156"/>
      <c r="F222" s="1"/>
      <c r="G222" s="1"/>
      <c r="H222" s="1"/>
    </row>
    <row r="223" ht="15.75" customHeight="1">
      <c r="A223" s="155"/>
      <c r="B223" s="155"/>
      <c r="C223" s="156"/>
      <c r="D223" s="156"/>
      <c r="E223" s="156"/>
      <c r="F223" s="1"/>
      <c r="G223" s="1"/>
      <c r="H223" s="1"/>
    </row>
    <row r="224" ht="15.75" customHeight="1">
      <c r="A224" s="155"/>
      <c r="B224" s="155"/>
      <c r="C224" s="156"/>
      <c r="D224" s="156"/>
      <c r="E224" s="156"/>
      <c r="F224" s="1"/>
      <c r="G224" s="1"/>
      <c r="H224" s="1"/>
    </row>
    <row r="225" ht="15.75" customHeight="1">
      <c r="A225" s="155"/>
      <c r="B225" s="155"/>
      <c r="C225" s="156"/>
      <c r="D225" s="156"/>
      <c r="E225" s="156"/>
      <c r="F225" s="1"/>
      <c r="G225" s="1"/>
      <c r="H225" s="1"/>
    </row>
    <row r="226" ht="15.75" customHeight="1">
      <c r="A226" s="155"/>
      <c r="B226" s="155"/>
      <c r="C226" s="156"/>
      <c r="D226" s="156"/>
      <c r="E226" s="156"/>
      <c r="F226" s="1"/>
      <c r="G226" s="1"/>
      <c r="H226" s="1"/>
    </row>
    <row r="227" ht="15.75" customHeight="1">
      <c r="A227" s="155"/>
      <c r="B227" s="155"/>
      <c r="C227" s="156"/>
      <c r="D227" s="156"/>
      <c r="E227" s="156"/>
      <c r="F227" s="1"/>
      <c r="G227" s="1"/>
      <c r="H227" s="1"/>
    </row>
    <row r="228" ht="15.75" customHeight="1">
      <c r="A228" s="155"/>
      <c r="B228" s="155"/>
      <c r="C228" s="156"/>
      <c r="D228" s="156"/>
      <c r="E228" s="156"/>
      <c r="F228" s="1"/>
      <c r="G228" s="1"/>
      <c r="H228" s="1"/>
    </row>
    <row r="229" ht="15.75" customHeight="1">
      <c r="A229" s="155"/>
      <c r="B229" s="155"/>
      <c r="C229" s="156"/>
      <c r="D229" s="156"/>
      <c r="E229" s="156"/>
      <c r="F229" s="1"/>
      <c r="G229" s="1"/>
      <c r="H229" s="1"/>
    </row>
    <row r="230" ht="15.75" customHeight="1">
      <c r="A230" s="155"/>
      <c r="B230" s="155"/>
      <c r="C230" s="156"/>
      <c r="D230" s="156"/>
      <c r="E230" s="156"/>
      <c r="F230" s="1"/>
      <c r="G230" s="1"/>
      <c r="H230" s="1"/>
    </row>
    <row r="231" ht="15.75" customHeight="1">
      <c r="A231" s="155"/>
      <c r="B231" s="155"/>
      <c r="C231" s="156"/>
      <c r="D231" s="156"/>
      <c r="E231" s="156"/>
      <c r="F231" s="1"/>
      <c r="G231" s="1"/>
      <c r="H231" s="1"/>
    </row>
    <row r="232" ht="15.75" customHeight="1">
      <c r="A232" s="155"/>
      <c r="B232" s="155"/>
      <c r="C232" s="156"/>
      <c r="D232" s="156"/>
      <c r="E232" s="156"/>
      <c r="F232" s="1"/>
      <c r="G232" s="1"/>
      <c r="H232" s="1"/>
    </row>
    <row r="233" ht="15.75" customHeight="1">
      <c r="A233" s="155"/>
      <c r="B233" s="155"/>
      <c r="C233" s="156"/>
      <c r="D233" s="156"/>
      <c r="E233" s="156"/>
      <c r="F233" s="1"/>
      <c r="G233" s="1"/>
      <c r="H233" s="1"/>
    </row>
    <row r="234" ht="15.75" customHeight="1">
      <c r="A234" s="155"/>
      <c r="B234" s="155"/>
      <c r="C234" s="156"/>
      <c r="D234" s="156"/>
      <c r="E234" s="156"/>
      <c r="F234" s="1"/>
      <c r="G234" s="1"/>
      <c r="H234" s="1"/>
    </row>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4:H34"/>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2" width="8.0"/>
    <col customWidth="1" min="13" max="13" width="10.29"/>
    <col customWidth="1" min="14" max="14" width="14.29"/>
    <col customWidth="1" min="15" max="25" width="8.0"/>
  </cols>
  <sheetData>
    <row r="1">
      <c r="A1" s="155"/>
      <c r="B1" s="155"/>
      <c r="C1" s="156"/>
      <c r="D1" s="156"/>
      <c r="E1" s="156"/>
      <c r="F1" s="1"/>
      <c r="G1" s="1"/>
      <c r="H1" s="1"/>
    </row>
    <row r="2" ht="15.75" customHeight="1">
      <c r="A2" s="852" t="s">
        <v>7107</v>
      </c>
      <c r="B2" s="154"/>
      <c r="C2" s="154"/>
      <c r="D2" s="154"/>
      <c r="E2" s="154"/>
      <c r="F2" s="154"/>
      <c r="G2" s="154"/>
      <c r="H2" s="154"/>
      <c r="I2" s="154"/>
      <c r="J2" s="154"/>
      <c r="K2" s="154"/>
      <c r="L2" s="154"/>
      <c r="M2" s="154"/>
      <c r="N2" s="17"/>
      <c r="O2" s="17"/>
      <c r="P2" s="17"/>
      <c r="Q2" s="17"/>
      <c r="R2" s="17"/>
      <c r="S2" s="17"/>
      <c r="T2" s="17"/>
      <c r="U2" s="17"/>
      <c r="V2" s="17"/>
      <c r="W2" s="17"/>
      <c r="X2" s="17"/>
      <c r="Y2" s="17"/>
    </row>
    <row r="3" ht="15.75" customHeight="1">
      <c r="A3" s="465"/>
      <c r="B3" s="465"/>
      <c r="C3" s="465"/>
      <c r="D3" s="465"/>
      <c r="E3" s="756"/>
      <c r="F3" s="755"/>
      <c r="G3" s="755"/>
      <c r="H3" s="755"/>
      <c r="I3" s="17"/>
      <c r="J3" s="17"/>
      <c r="K3" s="17"/>
      <c r="L3" s="17"/>
      <c r="M3" s="17"/>
      <c r="N3" s="17"/>
      <c r="O3" s="17"/>
      <c r="P3" s="17"/>
      <c r="Q3" s="17"/>
      <c r="R3" s="17"/>
      <c r="S3" s="17"/>
      <c r="T3" s="17"/>
      <c r="U3" s="17"/>
      <c r="V3" s="17"/>
      <c r="W3" s="17"/>
      <c r="X3" s="17"/>
      <c r="Y3" s="17"/>
    </row>
    <row r="4" ht="21.0" customHeight="1">
      <c r="A4" s="183" t="s">
        <v>7108</v>
      </c>
      <c r="B4" s="57"/>
      <c r="C4" s="57"/>
      <c r="D4" s="57"/>
      <c r="E4" s="57"/>
      <c r="F4" s="57"/>
      <c r="G4" s="57"/>
      <c r="H4" s="57"/>
      <c r="I4" s="57"/>
      <c r="J4" s="57"/>
      <c r="K4" s="57"/>
      <c r="L4" s="57"/>
      <c r="M4" s="58"/>
      <c r="N4" s="17"/>
      <c r="O4" s="17"/>
      <c r="P4" s="17"/>
      <c r="Q4" s="17"/>
      <c r="R4" s="17"/>
      <c r="S4" s="17"/>
      <c r="T4" s="17"/>
      <c r="U4" s="17"/>
      <c r="V4" s="17"/>
      <c r="W4" s="17"/>
      <c r="X4" s="17"/>
      <c r="Y4" s="17"/>
    </row>
    <row r="5" ht="27.0" customHeight="1">
      <c r="A5" s="456" t="s">
        <v>3904</v>
      </c>
      <c r="B5" s="57"/>
      <c r="C5" s="57"/>
      <c r="D5" s="57"/>
      <c r="E5" s="57"/>
      <c r="F5" s="57"/>
      <c r="G5" s="57"/>
      <c r="H5" s="57"/>
      <c r="I5" s="57"/>
      <c r="J5" s="57"/>
      <c r="K5" s="57"/>
      <c r="L5" s="57"/>
      <c r="M5" s="58"/>
      <c r="N5" s="17"/>
      <c r="O5" s="17"/>
      <c r="P5" s="17"/>
      <c r="Q5" s="17"/>
      <c r="R5" s="17"/>
      <c r="S5" s="17"/>
      <c r="T5" s="17"/>
      <c r="U5" s="17"/>
      <c r="V5" s="17"/>
      <c r="W5" s="17"/>
      <c r="X5" s="17"/>
      <c r="Y5" s="17"/>
    </row>
    <row r="6" ht="30.0" customHeight="1">
      <c r="A6" s="456" t="s">
        <v>7109</v>
      </c>
      <c r="B6" s="57"/>
      <c r="C6" s="57"/>
      <c r="D6" s="57"/>
      <c r="E6" s="57"/>
      <c r="F6" s="57"/>
      <c r="G6" s="57"/>
      <c r="H6" s="57"/>
      <c r="I6" s="57"/>
      <c r="J6" s="57"/>
      <c r="K6" s="57"/>
      <c r="L6" s="57"/>
      <c r="M6" s="58"/>
      <c r="N6" s="17"/>
      <c r="O6" s="17"/>
      <c r="P6" s="17"/>
      <c r="Q6" s="17"/>
      <c r="R6" s="17"/>
      <c r="S6" s="17"/>
      <c r="T6" s="17"/>
      <c r="U6" s="17"/>
      <c r="V6" s="17"/>
      <c r="W6" s="17"/>
      <c r="X6" s="17"/>
      <c r="Y6" s="17"/>
    </row>
    <row r="7" ht="29.25" customHeight="1">
      <c r="A7" s="456" t="s">
        <v>7110</v>
      </c>
      <c r="B7" s="57"/>
      <c r="C7" s="57"/>
      <c r="D7" s="57"/>
      <c r="E7" s="57"/>
      <c r="F7" s="57"/>
      <c r="G7" s="57"/>
      <c r="H7" s="57"/>
      <c r="I7" s="57"/>
      <c r="J7" s="57"/>
      <c r="K7" s="57"/>
      <c r="L7" s="57"/>
      <c r="M7" s="58"/>
      <c r="N7" s="17"/>
      <c r="O7" s="17"/>
      <c r="P7" s="17"/>
      <c r="Q7" s="17"/>
      <c r="R7" s="17"/>
      <c r="S7" s="17"/>
      <c r="T7" s="17"/>
      <c r="U7" s="17"/>
      <c r="V7" s="17"/>
      <c r="W7" s="17"/>
      <c r="X7" s="17"/>
      <c r="Y7" s="17"/>
    </row>
    <row r="8" ht="18.75" customHeight="1">
      <c r="A8" s="456" t="s">
        <v>3907</v>
      </c>
      <c r="B8" s="57"/>
      <c r="C8" s="57"/>
      <c r="D8" s="57"/>
      <c r="E8" s="57"/>
      <c r="F8" s="57"/>
      <c r="G8" s="57"/>
      <c r="H8" s="57"/>
      <c r="I8" s="57"/>
      <c r="J8" s="57"/>
      <c r="K8" s="57"/>
      <c r="L8" s="57"/>
      <c r="M8" s="58"/>
      <c r="N8" s="17"/>
      <c r="O8" s="17"/>
      <c r="P8" s="17"/>
      <c r="Q8" s="17"/>
      <c r="R8" s="17"/>
      <c r="S8" s="17"/>
      <c r="T8" s="17"/>
      <c r="U8" s="17"/>
      <c r="V8" s="17"/>
      <c r="W8" s="17"/>
      <c r="X8" s="17"/>
      <c r="Y8" s="17"/>
    </row>
    <row r="9" ht="44.25" customHeight="1">
      <c r="A9" s="456" t="s">
        <v>7111</v>
      </c>
      <c r="B9" s="57"/>
      <c r="C9" s="57"/>
      <c r="D9" s="57"/>
      <c r="E9" s="57"/>
      <c r="F9" s="57"/>
      <c r="G9" s="57"/>
      <c r="H9" s="57"/>
      <c r="I9" s="57"/>
      <c r="J9" s="57"/>
      <c r="K9" s="57"/>
      <c r="L9" s="57"/>
      <c r="M9" s="58"/>
      <c r="N9" s="17"/>
      <c r="O9" s="17"/>
      <c r="P9" s="17"/>
      <c r="Q9" s="17"/>
      <c r="R9" s="17"/>
      <c r="S9" s="17"/>
      <c r="T9" s="17"/>
      <c r="U9" s="17"/>
      <c r="V9" s="17"/>
      <c r="W9" s="17"/>
      <c r="X9" s="17"/>
      <c r="Y9" s="17"/>
    </row>
    <row r="10" ht="26.25" customHeight="1">
      <c r="A10" s="456" t="s">
        <v>7112</v>
      </c>
      <c r="B10" s="57"/>
      <c r="C10" s="57"/>
      <c r="D10" s="57"/>
      <c r="E10" s="57"/>
      <c r="F10" s="57"/>
      <c r="G10" s="57"/>
      <c r="H10" s="57"/>
      <c r="I10" s="57"/>
      <c r="J10" s="57"/>
      <c r="K10" s="57"/>
      <c r="L10" s="57"/>
      <c r="M10" s="58"/>
      <c r="N10" s="17"/>
      <c r="O10" s="17"/>
      <c r="P10" s="17"/>
      <c r="Q10" s="17"/>
      <c r="R10" s="17"/>
      <c r="S10" s="17"/>
      <c r="T10" s="17"/>
      <c r="U10" s="17"/>
      <c r="V10" s="17"/>
      <c r="W10" s="17"/>
      <c r="X10" s="17"/>
      <c r="Y10" s="17"/>
    </row>
    <row r="11" ht="72.0" customHeight="1">
      <c r="A11" s="757" t="s">
        <v>7113</v>
      </c>
      <c r="B11" s="57"/>
      <c r="C11" s="57"/>
      <c r="D11" s="57"/>
      <c r="E11" s="57"/>
      <c r="F11" s="57"/>
      <c r="G11" s="57"/>
      <c r="H11" s="57"/>
      <c r="I11" s="57"/>
      <c r="J11" s="57"/>
      <c r="K11" s="57"/>
      <c r="L11" s="57"/>
      <c r="M11" s="58"/>
      <c r="N11" s="17"/>
      <c r="O11" s="17"/>
      <c r="P11" s="17"/>
      <c r="Q11" s="17"/>
      <c r="R11" s="17"/>
      <c r="S11" s="17"/>
      <c r="T11" s="17"/>
      <c r="U11" s="17"/>
      <c r="V11" s="17"/>
      <c r="W11" s="17"/>
      <c r="X11" s="17"/>
      <c r="Y11" s="17"/>
    </row>
    <row r="12">
      <c r="A12" s="160"/>
      <c r="B12" s="160"/>
      <c r="C12" s="161"/>
      <c r="D12" s="161"/>
      <c r="E12" s="161"/>
      <c r="F12" s="160"/>
      <c r="G12" s="160"/>
      <c r="H12" s="160"/>
      <c r="I12" s="17"/>
      <c r="J12" s="17"/>
      <c r="K12" s="17"/>
      <c r="L12" s="17"/>
      <c r="M12" s="17"/>
      <c r="N12" s="17"/>
      <c r="O12" s="17"/>
      <c r="P12" s="17"/>
      <c r="Q12" s="17"/>
      <c r="R12" s="17"/>
      <c r="S12" s="17"/>
      <c r="T12" s="17"/>
      <c r="U12" s="17"/>
      <c r="V12" s="17"/>
      <c r="W12" s="17"/>
      <c r="X12" s="17"/>
      <c r="Y12" s="17"/>
    </row>
    <row r="13" ht="61.5" customHeight="1">
      <c r="A13" s="185" t="s">
        <v>5867</v>
      </c>
      <c r="B13" s="457" t="s">
        <v>3912</v>
      </c>
      <c r="C13" s="68" t="s">
        <v>8</v>
      </c>
      <c r="D13" s="478" t="s">
        <v>3913</v>
      </c>
      <c r="E13" s="457" t="s">
        <v>3914</v>
      </c>
      <c r="F13" s="457" t="s">
        <v>145</v>
      </c>
      <c r="G13" s="457" t="s">
        <v>3915</v>
      </c>
      <c r="H13" s="457" t="s">
        <v>3916</v>
      </c>
      <c r="I13" s="67" t="s">
        <v>147</v>
      </c>
      <c r="J13" s="162" t="s">
        <v>148</v>
      </c>
      <c r="K13" s="162" t="s">
        <v>149</v>
      </c>
      <c r="L13" s="758" t="s">
        <v>150</v>
      </c>
      <c r="M13" s="185" t="s">
        <v>154</v>
      </c>
      <c r="N13" s="71" t="s">
        <v>155</v>
      </c>
      <c r="O13" s="17"/>
      <c r="P13" s="17"/>
      <c r="Q13" s="17"/>
      <c r="R13" s="17"/>
      <c r="S13" s="17"/>
      <c r="T13" s="17"/>
      <c r="U13" s="17"/>
      <c r="V13" s="17"/>
      <c r="W13" s="17"/>
      <c r="X13" s="17"/>
      <c r="Y13" s="17"/>
    </row>
    <row r="14" ht="11.25" customHeight="1">
      <c r="A14" s="678" t="s">
        <v>7114</v>
      </c>
      <c r="B14" s="853" t="s">
        <v>7115</v>
      </c>
      <c r="C14" s="679" t="s">
        <v>89</v>
      </c>
      <c r="D14" s="854" t="s">
        <v>7116</v>
      </c>
      <c r="E14" s="855" t="s">
        <v>7117</v>
      </c>
      <c r="F14" s="855">
        <v>2024.0</v>
      </c>
      <c r="G14" s="855" t="s">
        <v>3926</v>
      </c>
      <c r="H14" s="856">
        <v>65.0</v>
      </c>
      <c r="I14" s="118">
        <v>0.0</v>
      </c>
      <c r="J14" s="118">
        <v>2.0</v>
      </c>
      <c r="K14" s="118">
        <v>2.0</v>
      </c>
      <c r="L14" s="118" t="s">
        <v>7118</v>
      </c>
      <c r="M14" s="857">
        <v>32.5</v>
      </c>
      <c r="N14" s="92" t="s">
        <v>99</v>
      </c>
      <c r="O14" s="166"/>
      <c r="P14" s="166"/>
      <c r="Q14" s="166"/>
      <c r="R14" s="166"/>
      <c r="S14" s="166"/>
      <c r="T14" s="166"/>
      <c r="U14" s="166"/>
      <c r="V14" s="166"/>
      <c r="W14" s="166"/>
      <c r="X14" s="166"/>
      <c r="Y14" s="166"/>
      <c r="Z14" s="166"/>
    </row>
    <row r="15" ht="11.25" customHeight="1">
      <c r="A15" s="858" t="s">
        <v>7119</v>
      </c>
      <c r="B15" s="853" t="s">
        <v>7120</v>
      </c>
      <c r="C15" s="855" t="s">
        <v>89</v>
      </c>
      <c r="D15" s="854" t="s">
        <v>7116</v>
      </c>
      <c r="E15" s="855" t="s">
        <v>7121</v>
      </c>
      <c r="F15" s="855">
        <v>2024.0</v>
      </c>
      <c r="G15" s="855" t="s">
        <v>3926</v>
      </c>
      <c r="H15" s="856">
        <v>223.0</v>
      </c>
      <c r="I15" s="859">
        <v>0.0</v>
      </c>
      <c r="J15" s="860">
        <v>2.0</v>
      </c>
      <c r="K15" s="860">
        <v>2.0</v>
      </c>
      <c r="L15" s="118" t="s">
        <v>7118</v>
      </c>
      <c r="M15" s="861">
        <v>111.5</v>
      </c>
      <c r="N15" s="92" t="s">
        <v>99</v>
      </c>
      <c r="O15" s="166"/>
      <c r="P15" s="166"/>
      <c r="Q15" s="166"/>
      <c r="R15" s="166"/>
      <c r="S15" s="166"/>
      <c r="T15" s="166"/>
      <c r="U15" s="166"/>
      <c r="V15" s="166"/>
      <c r="W15" s="166"/>
      <c r="X15" s="166"/>
      <c r="Y15" s="166"/>
      <c r="Z15" s="166"/>
    </row>
    <row r="16" ht="11.25" customHeight="1">
      <c r="A16" s="95" t="s">
        <v>7114</v>
      </c>
      <c r="B16" s="95" t="s">
        <v>7115</v>
      </c>
      <c r="C16" s="81" t="s">
        <v>89</v>
      </c>
      <c r="D16" s="407" t="s">
        <v>7116</v>
      </c>
      <c r="E16" s="149" t="s">
        <v>7117</v>
      </c>
      <c r="F16" s="82">
        <v>2024.0</v>
      </c>
      <c r="G16" s="82" t="s">
        <v>3926</v>
      </c>
      <c r="H16" s="636">
        <v>65.0</v>
      </c>
      <c r="I16" s="81">
        <v>0.0</v>
      </c>
      <c r="J16" s="81">
        <v>2.0</v>
      </c>
      <c r="K16" s="81">
        <v>2.0</v>
      </c>
      <c r="L16" s="81" t="s">
        <v>7118</v>
      </c>
      <c r="M16" s="247">
        <v>32.5</v>
      </c>
      <c r="N16" s="92" t="s">
        <v>481</v>
      </c>
      <c r="O16" s="166"/>
      <c r="P16" s="166"/>
      <c r="Q16" s="166"/>
      <c r="R16" s="166"/>
      <c r="S16" s="166"/>
      <c r="T16" s="166"/>
      <c r="U16" s="166"/>
      <c r="V16" s="166"/>
      <c r="W16" s="166"/>
      <c r="X16" s="166"/>
      <c r="Y16" s="166"/>
      <c r="Z16" s="166"/>
    </row>
    <row r="17" ht="11.25" customHeight="1">
      <c r="A17" s="95" t="s">
        <v>7119</v>
      </c>
      <c r="B17" s="95" t="s">
        <v>7120</v>
      </c>
      <c r="C17" s="81" t="s">
        <v>89</v>
      </c>
      <c r="D17" s="407" t="s">
        <v>7116</v>
      </c>
      <c r="E17" s="94" t="s">
        <v>7121</v>
      </c>
      <c r="F17" s="82">
        <v>2024.0</v>
      </c>
      <c r="G17" s="82" t="s">
        <v>3926</v>
      </c>
      <c r="H17" s="247">
        <v>223.0</v>
      </c>
      <c r="I17" s="81">
        <v>0.0</v>
      </c>
      <c r="J17" s="81">
        <v>2.0</v>
      </c>
      <c r="K17" s="81">
        <v>2.0</v>
      </c>
      <c r="L17" s="81" t="s">
        <v>7118</v>
      </c>
      <c r="M17" s="247">
        <v>111.5</v>
      </c>
      <c r="N17" s="92" t="s">
        <v>481</v>
      </c>
      <c r="O17" s="166"/>
      <c r="P17" s="166"/>
      <c r="Q17" s="166"/>
      <c r="R17" s="166"/>
      <c r="S17" s="166"/>
      <c r="T17" s="166"/>
      <c r="U17" s="166"/>
      <c r="V17" s="166"/>
      <c r="W17" s="166"/>
      <c r="X17" s="166"/>
      <c r="Y17" s="166"/>
      <c r="Z17" s="166"/>
    </row>
    <row r="18" ht="11.25" customHeight="1">
      <c r="A18" s="171"/>
      <c r="B18" s="171"/>
      <c r="C18" s="172"/>
      <c r="D18" s="173"/>
      <c r="E18" s="506"/>
      <c r="F18" s="174"/>
      <c r="G18" s="174"/>
      <c r="H18" s="511"/>
      <c r="I18" s="509"/>
      <c r="J18" s="509"/>
      <c r="K18" s="509"/>
      <c r="L18" s="6"/>
      <c r="M18" s="510"/>
      <c r="N18" s="92"/>
      <c r="O18" s="166"/>
      <c r="P18" s="166"/>
      <c r="Q18" s="166"/>
      <c r="R18" s="166"/>
      <c r="S18" s="166"/>
      <c r="T18" s="166"/>
      <c r="U18" s="166"/>
      <c r="V18" s="166"/>
      <c r="W18" s="166"/>
      <c r="X18" s="166"/>
      <c r="Y18" s="166"/>
      <c r="Z18" s="166"/>
    </row>
    <row r="19" ht="11.25" customHeight="1">
      <c r="A19" s="171"/>
      <c r="B19" s="171"/>
      <c r="C19" s="172"/>
      <c r="D19" s="173"/>
      <c r="E19" s="506"/>
      <c r="F19" s="174"/>
      <c r="G19" s="174"/>
      <c r="H19" s="511"/>
      <c r="I19" s="509"/>
      <c r="J19" s="509"/>
      <c r="K19" s="509"/>
      <c r="L19" s="92"/>
      <c r="M19" s="510"/>
      <c r="N19" s="92"/>
      <c r="O19" s="166"/>
      <c r="P19" s="166"/>
      <c r="Q19" s="166"/>
      <c r="R19" s="166"/>
      <c r="S19" s="166"/>
      <c r="T19" s="166"/>
      <c r="U19" s="166"/>
      <c r="V19" s="166"/>
      <c r="W19" s="166"/>
      <c r="X19" s="166"/>
      <c r="Y19" s="166"/>
      <c r="Z19" s="166"/>
    </row>
    <row r="20" ht="11.25" customHeight="1">
      <c r="A20" s="177" t="s">
        <v>118</v>
      </c>
      <c r="B20" s="156"/>
      <c r="C20" s="156"/>
      <c r="D20" s="156"/>
      <c r="E20" s="59"/>
      <c r="F20" s="512"/>
      <c r="G20" s="512"/>
      <c r="H20" s="166"/>
      <c r="I20" s="166"/>
      <c r="J20" s="166"/>
      <c r="K20" s="166"/>
      <c r="L20" s="166"/>
      <c r="M20" s="512">
        <f>SUM(M14:M19)</f>
        <v>288</v>
      </c>
      <c r="N20" s="166"/>
      <c r="O20" s="166"/>
      <c r="P20" s="166"/>
      <c r="Q20" s="166"/>
      <c r="R20" s="166"/>
      <c r="S20" s="166"/>
      <c r="T20" s="166"/>
      <c r="U20" s="166"/>
      <c r="V20" s="166"/>
      <c r="W20" s="166"/>
      <c r="X20" s="166"/>
      <c r="Y20" s="166"/>
      <c r="Z20" s="166"/>
    </row>
    <row r="21" ht="11.25" customHeight="1">
      <c r="A21" s="155"/>
      <c r="B21" s="155"/>
      <c r="C21" s="156"/>
      <c r="D21" s="156"/>
      <c r="E21" s="156"/>
      <c r="F21" s="1"/>
      <c r="G21" s="1"/>
      <c r="H21" s="1"/>
      <c r="I21" s="166"/>
      <c r="J21" s="166"/>
      <c r="K21" s="166"/>
      <c r="L21" s="166"/>
      <c r="M21" s="166"/>
      <c r="N21" s="166"/>
      <c r="O21" s="166"/>
      <c r="P21" s="166"/>
      <c r="Q21" s="166"/>
      <c r="R21" s="166"/>
      <c r="S21" s="166"/>
      <c r="T21" s="166"/>
      <c r="U21" s="166"/>
      <c r="V21" s="166"/>
      <c r="W21" s="166"/>
      <c r="X21" s="166"/>
      <c r="Y21" s="166"/>
      <c r="Z21" s="166"/>
    </row>
    <row r="22" ht="11.25" customHeight="1">
      <c r="A22" s="178" t="s">
        <v>742</v>
      </c>
      <c r="B22" s="154"/>
      <c r="C22" s="154"/>
      <c r="D22" s="154"/>
      <c r="E22" s="154"/>
      <c r="F22" s="154"/>
      <c r="G22" s="154"/>
      <c r="H22" s="154"/>
      <c r="I22" s="155"/>
      <c r="J22" s="155"/>
      <c r="K22" s="155"/>
      <c r="L22" s="155"/>
      <c r="M22" s="155"/>
      <c r="N22" s="155"/>
      <c r="O22" s="155"/>
      <c r="P22" s="155"/>
      <c r="Q22" s="155"/>
      <c r="R22" s="155"/>
      <c r="S22" s="155"/>
      <c r="T22" s="155"/>
      <c r="U22" s="155"/>
      <c r="V22" s="155"/>
      <c r="W22" s="155"/>
      <c r="X22" s="155"/>
      <c r="Y22" s="155"/>
      <c r="Z22" s="166"/>
    </row>
    <row r="23" ht="15.75" customHeight="1">
      <c r="A23" s="155"/>
      <c r="B23" s="155"/>
      <c r="C23" s="156"/>
      <c r="D23" s="156"/>
      <c r="E23" s="1"/>
      <c r="F23" s="1"/>
      <c r="G23" s="1"/>
      <c r="H23" s="1"/>
    </row>
    <row r="24" ht="15.75" customHeight="1">
      <c r="A24" s="155"/>
      <c r="B24" s="155"/>
      <c r="C24" s="156"/>
      <c r="D24" s="156"/>
      <c r="E24" s="156"/>
      <c r="F24" s="1"/>
      <c r="G24" s="1"/>
      <c r="H24" s="1"/>
    </row>
    <row r="25" ht="15.75" customHeight="1">
      <c r="A25" s="155"/>
      <c r="B25" s="155"/>
      <c r="C25" s="156"/>
      <c r="D25" s="156"/>
      <c r="E25" s="1"/>
      <c r="F25" s="1"/>
      <c r="G25" s="1"/>
      <c r="H25" s="1"/>
    </row>
    <row r="26" ht="15.75" customHeight="1">
      <c r="A26" s="155"/>
      <c r="B26" s="155"/>
      <c r="C26" s="156"/>
      <c r="D26" s="156"/>
      <c r="E26" s="156"/>
      <c r="F26" s="1"/>
      <c r="G26" s="1"/>
      <c r="H26" s="1"/>
    </row>
    <row r="27" ht="15.75" customHeight="1">
      <c r="A27" s="155"/>
      <c r="B27" s="155"/>
      <c r="C27" s="156"/>
      <c r="D27" s="156"/>
      <c r="E27" s="156"/>
      <c r="F27" s="1"/>
      <c r="G27" s="1"/>
      <c r="H27" s="1"/>
    </row>
    <row r="28" ht="15.75" customHeight="1">
      <c r="A28" s="155"/>
      <c r="B28" s="155"/>
      <c r="C28" s="156"/>
      <c r="D28" s="156"/>
      <c r="E28" s="156"/>
      <c r="F28" s="1"/>
      <c r="G28" s="1"/>
      <c r="H28" s="1"/>
    </row>
    <row r="29" ht="15.75" customHeight="1">
      <c r="A29" s="155"/>
      <c r="B29" s="155"/>
      <c r="C29" s="156"/>
      <c r="D29" s="156"/>
      <c r="E29" s="156"/>
      <c r="F29" s="1"/>
      <c r="G29" s="1"/>
      <c r="H29" s="1"/>
    </row>
    <row r="30" ht="15.75" customHeight="1">
      <c r="A30" s="155"/>
      <c r="B30" s="155"/>
      <c r="C30" s="156"/>
      <c r="D30" s="156"/>
      <c r="E30" s="156"/>
      <c r="F30" s="1"/>
      <c r="G30" s="1"/>
      <c r="H30" s="1"/>
    </row>
    <row r="31" ht="15.75" customHeight="1">
      <c r="A31" s="155"/>
      <c r="B31" s="155"/>
      <c r="C31" s="156"/>
      <c r="D31" s="156"/>
      <c r="E31" s="156"/>
      <c r="F31" s="1"/>
      <c r="G31" s="1"/>
      <c r="H31" s="1"/>
    </row>
    <row r="32" ht="15.75" customHeight="1">
      <c r="A32" s="155"/>
      <c r="B32" s="155"/>
      <c r="C32" s="156"/>
      <c r="D32" s="156"/>
      <c r="E32" s="156"/>
      <c r="F32" s="1"/>
      <c r="G32" s="1"/>
      <c r="H32" s="1"/>
    </row>
    <row r="33" ht="15.75" customHeight="1">
      <c r="A33" s="155"/>
      <c r="B33" s="155"/>
      <c r="C33" s="156"/>
      <c r="D33" s="156"/>
      <c r="E33" s="156"/>
      <c r="F33" s="1"/>
      <c r="G33" s="1"/>
      <c r="H33" s="1"/>
    </row>
    <row r="34" ht="15.75" customHeight="1">
      <c r="A34" s="155"/>
      <c r="B34" s="155"/>
      <c r="C34" s="156"/>
      <c r="D34" s="156"/>
      <c r="E34" s="156"/>
      <c r="F34" s="1"/>
      <c r="G34" s="1"/>
      <c r="H34" s="1"/>
    </row>
    <row r="35" ht="15.75" customHeight="1">
      <c r="A35" s="155"/>
      <c r="B35" s="155"/>
      <c r="C35" s="156"/>
      <c r="D35" s="156"/>
      <c r="E35" s="156"/>
      <c r="F35" s="1"/>
      <c r="G35" s="1"/>
      <c r="H35" s="1"/>
    </row>
    <row r="36" ht="15.75" customHeight="1">
      <c r="A36" s="155"/>
      <c r="B36" s="155"/>
      <c r="C36" s="156"/>
      <c r="D36" s="156"/>
      <c r="E36" s="156"/>
      <c r="F36" s="1"/>
      <c r="G36" s="1"/>
      <c r="H36" s="1"/>
    </row>
    <row r="37" ht="15.75" customHeight="1">
      <c r="A37" s="155"/>
      <c r="B37" s="155"/>
      <c r="C37" s="156"/>
      <c r="D37" s="156"/>
      <c r="E37" s="156"/>
      <c r="F37" s="1"/>
      <c r="G37" s="1"/>
      <c r="H37" s="1"/>
    </row>
    <row r="38" ht="15.75" customHeight="1">
      <c r="A38" s="155"/>
      <c r="B38" s="155"/>
      <c r="C38" s="156"/>
      <c r="D38" s="156"/>
      <c r="E38" s="156"/>
      <c r="F38" s="1"/>
      <c r="G38" s="1"/>
      <c r="H38" s="1"/>
    </row>
    <row r="39" ht="15.75" customHeight="1">
      <c r="A39" s="155"/>
      <c r="B39" s="155"/>
      <c r="C39" s="156"/>
      <c r="D39" s="156"/>
      <c r="E39" s="156"/>
      <c r="F39" s="1"/>
      <c r="G39" s="1"/>
      <c r="H39" s="1"/>
    </row>
    <row r="40" ht="15.75" customHeight="1">
      <c r="A40" s="155"/>
      <c r="B40" s="155"/>
      <c r="C40" s="156"/>
      <c r="D40" s="156"/>
      <c r="E40" s="156"/>
      <c r="F40" s="1"/>
      <c r="G40" s="1"/>
      <c r="H40" s="1"/>
    </row>
    <row r="41" ht="15.75" customHeight="1">
      <c r="A41" s="155"/>
      <c r="B41" s="155"/>
      <c r="C41" s="156"/>
      <c r="D41" s="156"/>
      <c r="E41" s="156"/>
      <c r="F41" s="1"/>
      <c r="G41" s="1"/>
      <c r="H41" s="1"/>
    </row>
    <row r="42" ht="15.75" customHeight="1">
      <c r="A42" s="155"/>
      <c r="B42" s="155"/>
      <c r="C42" s="156"/>
      <c r="D42" s="156"/>
      <c r="E42" s="156"/>
      <c r="F42" s="1"/>
      <c r="G42" s="1"/>
      <c r="H42" s="1"/>
    </row>
    <row r="43" ht="15.75" customHeight="1">
      <c r="A43" s="155"/>
      <c r="B43" s="155"/>
      <c r="C43" s="156"/>
      <c r="D43" s="156"/>
      <c r="E43" s="156"/>
      <c r="F43" s="1"/>
      <c r="G43" s="1"/>
      <c r="H43" s="1"/>
    </row>
    <row r="44" ht="15.75" customHeight="1">
      <c r="A44" s="155"/>
      <c r="B44" s="155"/>
      <c r="C44" s="156"/>
      <c r="D44" s="156"/>
      <c r="E44" s="156"/>
      <c r="F44" s="1"/>
      <c r="G44" s="1"/>
      <c r="H44" s="1"/>
    </row>
    <row r="45" ht="15.75" customHeight="1">
      <c r="A45" s="155"/>
      <c r="B45" s="155"/>
      <c r="C45" s="156"/>
      <c r="D45" s="156"/>
      <c r="E45" s="156"/>
      <c r="F45" s="1"/>
      <c r="G45" s="1"/>
      <c r="H45" s="1"/>
    </row>
    <row r="46" ht="15.75" customHeight="1">
      <c r="A46" s="155"/>
      <c r="B46" s="155"/>
      <c r="C46" s="156"/>
      <c r="D46" s="156"/>
      <c r="E46" s="156"/>
      <c r="F46" s="1"/>
      <c r="G46" s="1"/>
      <c r="H46" s="1"/>
    </row>
    <row r="47" ht="15.75" customHeight="1">
      <c r="A47" s="155"/>
      <c r="B47" s="155"/>
      <c r="C47" s="156"/>
      <c r="D47" s="156"/>
      <c r="E47" s="156"/>
      <c r="F47" s="1"/>
      <c r="G47" s="1"/>
      <c r="H47" s="1"/>
    </row>
    <row r="48" ht="15.75" customHeight="1">
      <c r="A48" s="155"/>
      <c r="B48" s="155"/>
      <c r="C48" s="156"/>
      <c r="D48" s="156"/>
      <c r="E48" s="156"/>
      <c r="F48" s="1"/>
      <c r="G48" s="1"/>
      <c r="H48" s="1"/>
    </row>
    <row r="49" ht="15.75" customHeight="1">
      <c r="A49" s="155"/>
      <c r="B49" s="155"/>
      <c r="C49" s="156"/>
      <c r="D49" s="156"/>
      <c r="E49" s="156"/>
      <c r="F49" s="1"/>
      <c r="G49" s="1"/>
      <c r="H49" s="1"/>
    </row>
    <row r="50" ht="15.75" customHeight="1">
      <c r="A50" s="155"/>
      <c r="B50" s="155"/>
      <c r="C50" s="156"/>
      <c r="D50" s="156"/>
      <c r="E50" s="156"/>
      <c r="F50" s="1"/>
      <c r="G50" s="1"/>
      <c r="H50" s="1"/>
    </row>
    <row r="51" ht="15.75" customHeight="1">
      <c r="A51" s="155"/>
      <c r="B51" s="155"/>
      <c r="C51" s="156"/>
      <c r="D51" s="156"/>
      <c r="E51" s="156"/>
      <c r="F51" s="1"/>
      <c r="G51" s="1"/>
      <c r="H51" s="1"/>
    </row>
    <row r="52" ht="15.75" customHeight="1">
      <c r="A52" s="155"/>
      <c r="B52" s="155"/>
      <c r="C52" s="156"/>
      <c r="D52" s="156"/>
      <c r="E52" s="156"/>
      <c r="F52" s="1"/>
      <c r="G52" s="1"/>
      <c r="H52" s="1"/>
    </row>
    <row r="53" ht="15.75" customHeight="1">
      <c r="A53" s="155"/>
      <c r="B53" s="155"/>
      <c r="C53" s="156"/>
      <c r="D53" s="156"/>
      <c r="E53" s="156"/>
      <c r="F53" s="1"/>
      <c r="G53" s="1"/>
      <c r="H53" s="1"/>
    </row>
    <row r="54" ht="15.75" customHeight="1">
      <c r="A54" s="155"/>
      <c r="B54" s="155"/>
      <c r="C54" s="156"/>
      <c r="D54" s="156"/>
      <c r="E54" s="156"/>
      <c r="F54" s="1"/>
      <c r="G54" s="1"/>
      <c r="H54" s="1"/>
    </row>
    <row r="55" ht="15.75" customHeight="1">
      <c r="A55" s="155"/>
      <c r="B55" s="155"/>
      <c r="C55" s="156"/>
      <c r="D55" s="156"/>
      <c r="E55" s="156"/>
      <c r="F55" s="1"/>
      <c r="G55" s="1"/>
      <c r="H55" s="1"/>
    </row>
    <row r="56" ht="15.75" customHeight="1">
      <c r="A56" s="155"/>
      <c r="B56" s="155"/>
      <c r="C56" s="156"/>
      <c r="D56" s="156"/>
      <c r="E56" s="156"/>
      <c r="F56" s="1"/>
      <c r="G56" s="1"/>
      <c r="H56" s="1"/>
    </row>
    <row r="57" ht="15.75" customHeight="1">
      <c r="A57" s="155"/>
      <c r="B57" s="155"/>
      <c r="C57" s="156"/>
      <c r="D57" s="156"/>
      <c r="E57" s="156"/>
      <c r="F57" s="1"/>
      <c r="G57" s="1"/>
      <c r="H57" s="1"/>
    </row>
    <row r="58" ht="15.75" customHeight="1">
      <c r="A58" s="155"/>
      <c r="B58" s="155"/>
      <c r="C58" s="156"/>
      <c r="D58" s="156"/>
      <c r="E58" s="156"/>
      <c r="F58" s="1"/>
      <c r="G58" s="1"/>
      <c r="H58" s="1"/>
    </row>
    <row r="59" ht="15.75" customHeight="1">
      <c r="A59" s="155"/>
      <c r="B59" s="155"/>
      <c r="C59" s="156"/>
      <c r="D59" s="156"/>
      <c r="E59" s="156"/>
      <c r="F59" s="1"/>
      <c r="G59" s="1"/>
      <c r="H59" s="1"/>
    </row>
    <row r="60" ht="15.75" customHeight="1">
      <c r="A60" s="155"/>
      <c r="B60" s="155"/>
      <c r="C60" s="156"/>
      <c r="D60" s="156"/>
      <c r="E60" s="156"/>
      <c r="F60" s="1"/>
      <c r="G60" s="1"/>
      <c r="H60" s="1"/>
    </row>
    <row r="61" ht="15.75" customHeight="1">
      <c r="A61" s="155"/>
      <c r="B61" s="155"/>
      <c r="C61" s="156"/>
      <c r="D61" s="156"/>
      <c r="E61" s="156"/>
      <c r="F61" s="1"/>
      <c r="G61" s="1"/>
      <c r="H61" s="1"/>
    </row>
    <row r="62" ht="15.75" customHeight="1">
      <c r="A62" s="155"/>
      <c r="B62" s="155"/>
      <c r="C62" s="156"/>
      <c r="D62" s="156"/>
      <c r="E62" s="156"/>
      <c r="F62" s="1"/>
      <c r="G62" s="1"/>
      <c r="H62" s="1"/>
    </row>
    <row r="63" ht="15.75" customHeight="1">
      <c r="A63" s="155"/>
      <c r="B63" s="155"/>
      <c r="C63" s="156"/>
      <c r="D63" s="156"/>
      <c r="E63" s="156"/>
      <c r="F63" s="1"/>
      <c r="G63" s="1"/>
      <c r="H63" s="1"/>
    </row>
    <row r="64" ht="15.75" customHeight="1">
      <c r="A64" s="155"/>
      <c r="B64" s="155"/>
      <c r="C64" s="156"/>
      <c r="D64" s="156"/>
      <c r="E64" s="156"/>
      <c r="F64" s="1"/>
      <c r="G64" s="1"/>
      <c r="H64" s="1"/>
    </row>
    <row r="65" ht="15.75" customHeight="1">
      <c r="A65" s="155"/>
      <c r="B65" s="155"/>
      <c r="C65" s="156"/>
      <c r="D65" s="156"/>
      <c r="E65" s="156"/>
      <c r="F65" s="1"/>
      <c r="G65" s="1"/>
      <c r="H65" s="1"/>
    </row>
    <row r="66" ht="15.75" customHeight="1">
      <c r="A66" s="155"/>
      <c r="B66" s="155"/>
      <c r="C66" s="156"/>
      <c r="D66" s="156"/>
      <c r="E66" s="156"/>
      <c r="F66" s="1"/>
      <c r="G66" s="1"/>
      <c r="H66" s="1"/>
    </row>
    <row r="67" ht="15.75" customHeight="1">
      <c r="A67" s="155"/>
      <c r="B67" s="155"/>
      <c r="C67" s="156"/>
      <c r="D67" s="156"/>
      <c r="E67" s="156"/>
      <c r="F67" s="1"/>
      <c r="G67" s="1"/>
      <c r="H67" s="1"/>
    </row>
    <row r="68" ht="15.75" customHeight="1">
      <c r="A68" s="155"/>
      <c r="B68" s="155"/>
      <c r="C68" s="156"/>
      <c r="D68" s="156"/>
      <c r="E68" s="156"/>
      <c r="F68" s="1"/>
      <c r="G68" s="1"/>
      <c r="H68" s="1"/>
    </row>
    <row r="69" ht="15.75" customHeight="1">
      <c r="A69" s="155"/>
      <c r="B69" s="155"/>
      <c r="C69" s="156"/>
      <c r="D69" s="156"/>
      <c r="E69" s="156"/>
      <c r="F69" s="1"/>
      <c r="G69" s="1"/>
      <c r="H69" s="1"/>
    </row>
    <row r="70" ht="15.75" customHeight="1">
      <c r="A70" s="155"/>
      <c r="B70" s="155"/>
      <c r="C70" s="156"/>
      <c r="D70" s="156"/>
      <c r="E70" s="156"/>
      <c r="F70" s="1"/>
      <c r="G70" s="1"/>
      <c r="H70" s="1"/>
    </row>
    <row r="71" ht="15.75" customHeight="1">
      <c r="A71" s="155"/>
      <c r="B71" s="155"/>
      <c r="C71" s="156"/>
      <c r="D71" s="156"/>
      <c r="E71" s="156"/>
      <c r="F71" s="1"/>
      <c r="G71" s="1"/>
      <c r="H71" s="1"/>
    </row>
    <row r="72" ht="15.75" customHeight="1">
      <c r="A72" s="155"/>
      <c r="B72" s="155"/>
      <c r="C72" s="156"/>
      <c r="D72" s="156"/>
      <c r="E72" s="156"/>
      <c r="F72" s="1"/>
      <c r="G72" s="1"/>
      <c r="H72" s="1"/>
    </row>
    <row r="73" ht="15.75" customHeight="1">
      <c r="A73" s="155"/>
      <c r="B73" s="155"/>
      <c r="C73" s="156"/>
      <c r="D73" s="156"/>
      <c r="E73" s="156"/>
      <c r="F73" s="1"/>
      <c r="G73" s="1"/>
      <c r="H73" s="1"/>
    </row>
    <row r="74" ht="15.75" customHeight="1">
      <c r="A74" s="155"/>
      <c r="B74" s="155"/>
      <c r="C74" s="156"/>
      <c r="D74" s="156"/>
      <c r="E74" s="156"/>
      <c r="F74" s="1"/>
      <c r="G74" s="1"/>
      <c r="H74" s="1"/>
    </row>
    <row r="75" ht="15.75" customHeight="1">
      <c r="A75" s="155"/>
      <c r="B75" s="155"/>
      <c r="C75" s="156"/>
      <c r="D75" s="156"/>
      <c r="E75" s="156"/>
      <c r="F75" s="1"/>
      <c r="G75" s="1"/>
      <c r="H75" s="1"/>
    </row>
    <row r="76" ht="15.75" customHeight="1">
      <c r="A76" s="155"/>
      <c r="B76" s="155"/>
      <c r="C76" s="156"/>
      <c r="D76" s="156"/>
      <c r="E76" s="156"/>
      <c r="F76" s="1"/>
      <c r="G76" s="1"/>
      <c r="H76" s="1"/>
    </row>
    <row r="77" ht="15.75" customHeight="1">
      <c r="A77" s="155"/>
      <c r="B77" s="155"/>
      <c r="C77" s="156"/>
      <c r="D77" s="156"/>
      <c r="E77" s="156"/>
      <c r="F77" s="1"/>
      <c r="G77" s="1"/>
      <c r="H77" s="1"/>
    </row>
    <row r="78" ht="15.75" customHeight="1">
      <c r="A78" s="155"/>
      <c r="B78" s="155"/>
      <c r="C78" s="156"/>
      <c r="D78" s="156"/>
      <c r="E78" s="156"/>
      <c r="F78" s="1"/>
      <c r="G78" s="1"/>
      <c r="H78" s="1"/>
    </row>
    <row r="79" ht="15.75" customHeight="1">
      <c r="A79" s="155"/>
      <c r="B79" s="155"/>
      <c r="C79" s="156"/>
      <c r="D79" s="156"/>
      <c r="E79" s="156"/>
      <c r="F79" s="1"/>
      <c r="G79" s="1"/>
      <c r="H79" s="1"/>
    </row>
    <row r="80" ht="15.75" customHeight="1">
      <c r="A80" s="155"/>
      <c r="B80" s="155"/>
      <c r="C80" s="156"/>
      <c r="D80" s="156"/>
      <c r="E80" s="156"/>
      <c r="F80" s="1"/>
      <c r="G80" s="1"/>
      <c r="H80" s="1"/>
    </row>
    <row r="81" ht="15.75" customHeight="1">
      <c r="A81" s="155"/>
      <c r="B81" s="155"/>
      <c r="C81" s="156"/>
      <c r="D81" s="156"/>
      <c r="E81" s="156"/>
      <c r="F81" s="1"/>
      <c r="G81" s="1"/>
      <c r="H81" s="1"/>
    </row>
    <row r="82" ht="15.75" customHeight="1">
      <c r="A82" s="155"/>
      <c r="B82" s="155"/>
      <c r="C82" s="156"/>
      <c r="D82" s="156"/>
      <c r="E82" s="156"/>
      <c r="F82" s="1"/>
      <c r="G82" s="1"/>
      <c r="H82" s="1"/>
    </row>
    <row r="83" ht="15.75" customHeight="1">
      <c r="A83" s="155"/>
      <c r="B83" s="155"/>
      <c r="C83" s="156"/>
      <c r="D83" s="156"/>
      <c r="E83" s="156"/>
      <c r="F83" s="1"/>
      <c r="G83" s="1"/>
      <c r="H83" s="1"/>
    </row>
    <row r="84" ht="15.75" customHeight="1">
      <c r="A84" s="155"/>
      <c r="B84" s="155"/>
      <c r="C84" s="156"/>
      <c r="D84" s="156"/>
      <c r="E84" s="156"/>
      <c r="F84" s="1"/>
      <c r="G84" s="1"/>
      <c r="H84" s="1"/>
    </row>
    <row r="85" ht="15.75" customHeight="1">
      <c r="A85" s="155"/>
      <c r="B85" s="155"/>
      <c r="C85" s="156"/>
      <c r="D85" s="156"/>
      <c r="E85" s="156"/>
      <c r="F85" s="1"/>
      <c r="G85" s="1"/>
      <c r="H85" s="1"/>
    </row>
    <row r="86" ht="15.75" customHeight="1">
      <c r="A86" s="155"/>
      <c r="B86" s="155"/>
      <c r="C86" s="156"/>
      <c r="D86" s="156"/>
      <c r="E86" s="156"/>
      <c r="F86" s="1"/>
      <c r="G86" s="1"/>
      <c r="H86" s="1"/>
    </row>
    <row r="87" ht="15.75" customHeight="1">
      <c r="A87" s="155"/>
      <c r="B87" s="155"/>
      <c r="C87" s="156"/>
      <c r="D87" s="156"/>
      <c r="E87" s="156"/>
      <c r="F87" s="1"/>
      <c r="G87" s="1"/>
      <c r="H87" s="1"/>
    </row>
    <row r="88" ht="15.75" customHeight="1">
      <c r="A88" s="155"/>
      <c r="B88" s="155"/>
      <c r="C88" s="156"/>
      <c r="D88" s="156"/>
      <c r="E88" s="156"/>
      <c r="F88" s="1"/>
      <c r="G88" s="1"/>
      <c r="H88" s="1"/>
    </row>
    <row r="89" ht="15.75" customHeight="1">
      <c r="A89" s="155"/>
      <c r="B89" s="155"/>
      <c r="C89" s="156"/>
      <c r="D89" s="156"/>
      <c r="E89" s="156"/>
      <c r="F89" s="1"/>
      <c r="G89" s="1"/>
      <c r="H89" s="1"/>
    </row>
    <row r="90" ht="15.75" customHeight="1">
      <c r="A90" s="155"/>
      <c r="B90" s="155"/>
      <c r="C90" s="156"/>
      <c r="D90" s="156"/>
      <c r="E90" s="156"/>
      <c r="F90" s="1"/>
      <c r="G90" s="1"/>
      <c r="H90" s="1"/>
    </row>
    <row r="91" ht="15.75" customHeight="1">
      <c r="A91" s="155"/>
      <c r="B91" s="155"/>
      <c r="C91" s="156"/>
      <c r="D91" s="156"/>
      <c r="E91" s="156"/>
      <c r="F91" s="1"/>
      <c r="G91" s="1"/>
      <c r="H91" s="1"/>
    </row>
    <row r="92" ht="15.75" customHeight="1">
      <c r="A92" s="155"/>
      <c r="B92" s="155"/>
      <c r="C92" s="156"/>
      <c r="D92" s="156"/>
      <c r="E92" s="156"/>
      <c r="F92" s="1"/>
      <c r="G92" s="1"/>
      <c r="H92" s="1"/>
    </row>
    <row r="93" ht="15.75" customHeight="1">
      <c r="A93" s="155"/>
      <c r="B93" s="155"/>
      <c r="C93" s="156"/>
      <c r="D93" s="156"/>
      <c r="E93" s="156"/>
      <c r="F93" s="1"/>
      <c r="G93" s="1"/>
      <c r="H93" s="1"/>
    </row>
    <row r="94" ht="15.75" customHeight="1">
      <c r="A94" s="155"/>
      <c r="B94" s="155"/>
      <c r="C94" s="156"/>
      <c r="D94" s="156"/>
      <c r="E94" s="156"/>
      <c r="F94" s="1"/>
      <c r="G94" s="1"/>
      <c r="H94" s="1"/>
    </row>
    <row r="95" ht="15.75" customHeight="1">
      <c r="A95" s="155"/>
      <c r="B95" s="155"/>
      <c r="C95" s="156"/>
      <c r="D95" s="156"/>
      <c r="E95" s="156"/>
      <c r="F95" s="1"/>
      <c r="G95" s="1"/>
      <c r="H95" s="1"/>
    </row>
    <row r="96" ht="15.75" customHeight="1">
      <c r="A96" s="155"/>
      <c r="B96" s="155"/>
      <c r="C96" s="156"/>
      <c r="D96" s="156"/>
      <c r="E96" s="156"/>
      <c r="F96" s="1"/>
      <c r="G96" s="1"/>
      <c r="H96" s="1"/>
    </row>
    <row r="97" ht="15.75" customHeight="1">
      <c r="A97" s="155"/>
      <c r="B97" s="155"/>
      <c r="C97" s="156"/>
      <c r="D97" s="156"/>
      <c r="E97" s="156"/>
      <c r="F97" s="1"/>
      <c r="G97" s="1"/>
      <c r="H97" s="1"/>
    </row>
    <row r="98" ht="15.75" customHeight="1">
      <c r="A98" s="155"/>
      <c r="B98" s="155"/>
      <c r="C98" s="156"/>
      <c r="D98" s="156"/>
      <c r="E98" s="156"/>
      <c r="F98" s="1"/>
      <c r="G98" s="1"/>
      <c r="H98" s="1"/>
    </row>
    <row r="99" ht="15.75" customHeight="1">
      <c r="A99" s="155"/>
      <c r="B99" s="155"/>
      <c r="C99" s="156"/>
      <c r="D99" s="156"/>
      <c r="E99" s="156"/>
      <c r="F99" s="1"/>
      <c r="G99" s="1"/>
      <c r="H99" s="1"/>
    </row>
    <row r="100" ht="15.75" customHeight="1">
      <c r="A100" s="155"/>
      <c r="B100" s="155"/>
      <c r="C100" s="156"/>
      <c r="D100" s="156"/>
      <c r="E100" s="156"/>
      <c r="F100" s="1"/>
      <c r="G100" s="1"/>
      <c r="H100" s="1"/>
    </row>
    <row r="101" ht="15.75" customHeight="1">
      <c r="A101" s="155"/>
      <c r="B101" s="155"/>
      <c r="C101" s="156"/>
      <c r="D101" s="156"/>
      <c r="E101" s="156"/>
      <c r="F101" s="1"/>
      <c r="G101" s="1"/>
      <c r="H101" s="1"/>
    </row>
    <row r="102" ht="15.75" customHeight="1">
      <c r="A102" s="155"/>
      <c r="B102" s="155"/>
      <c r="C102" s="156"/>
      <c r="D102" s="156"/>
      <c r="E102" s="156"/>
      <c r="F102" s="1"/>
      <c r="G102" s="1"/>
      <c r="H102" s="1"/>
    </row>
    <row r="103" ht="15.75" customHeight="1">
      <c r="A103" s="155"/>
      <c r="B103" s="155"/>
      <c r="C103" s="156"/>
      <c r="D103" s="156"/>
      <c r="E103" s="156"/>
      <c r="F103" s="1"/>
      <c r="G103" s="1"/>
      <c r="H103" s="1"/>
    </row>
    <row r="104" ht="15.75" customHeight="1">
      <c r="A104" s="155"/>
      <c r="B104" s="155"/>
      <c r="C104" s="156"/>
      <c r="D104" s="156"/>
      <c r="E104" s="156"/>
      <c r="F104" s="1"/>
      <c r="G104" s="1"/>
      <c r="H104" s="1"/>
    </row>
    <row r="105" ht="15.75" customHeight="1">
      <c r="A105" s="155"/>
      <c r="B105" s="155"/>
      <c r="C105" s="156"/>
      <c r="D105" s="156"/>
      <c r="E105" s="156"/>
      <c r="F105" s="1"/>
      <c r="G105" s="1"/>
      <c r="H105" s="1"/>
    </row>
    <row r="106" ht="15.75" customHeight="1">
      <c r="A106" s="155"/>
      <c r="B106" s="155"/>
      <c r="C106" s="156"/>
      <c r="D106" s="156"/>
      <c r="E106" s="156"/>
      <c r="F106" s="1"/>
      <c r="G106" s="1"/>
      <c r="H106" s="1"/>
    </row>
    <row r="107" ht="15.75" customHeight="1">
      <c r="A107" s="155"/>
      <c r="B107" s="155"/>
      <c r="C107" s="156"/>
      <c r="D107" s="156"/>
      <c r="E107" s="156"/>
      <c r="F107" s="1"/>
      <c r="G107" s="1"/>
      <c r="H107" s="1"/>
    </row>
    <row r="108" ht="15.75" customHeight="1">
      <c r="A108" s="155"/>
      <c r="B108" s="155"/>
      <c r="C108" s="156"/>
      <c r="D108" s="156"/>
      <c r="E108" s="156"/>
      <c r="F108" s="1"/>
      <c r="G108" s="1"/>
      <c r="H108" s="1"/>
    </row>
    <row r="109" ht="15.75" customHeight="1">
      <c r="A109" s="155"/>
      <c r="B109" s="155"/>
      <c r="C109" s="156"/>
      <c r="D109" s="156"/>
      <c r="E109" s="156"/>
      <c r="F109" s="1"/>
      <c r="G109" s="1"/>
      <c r="H109" s="1"/>
    </row>
    <row r="110" ht="15.75" customHeight="1">
      <c r="A110" s="155"/>
      <c r="B110" s="155"/>
      <c r="C110" s="156"/>
      <c r="D110" s="156"/>
      <c r="E110" s="156"/>
      <c r="F110" s="1"/>
      <c r="G110" s="1"/>
      <c r="H110" s="1"/>
    </row>
    <row r="111" ht="15.75" customHeight="1">
      <c r="A111" s="155"/>
      <c r="B111" s="155"/>
      <c r="C111" s="156"/>
      <c r="D111" s="156"/>
      <c r="E111" s="156"/>
      <c r="F111" s="1"/>
      <c r="G111" s="1"/>
      <c r="H111" s="1"/>
    </row>
    <row r="112" ht="15.75" customHeight="1">
      <c r="A112" s="155"/>
      <c r="B112" s="155"/>
      <c r="C112" s="156"/>
      <c r="D112" s="156"/>
      <c r="E112" s="156"/>
      <c r="F112" s="1"/>
      <c r="G112" s="1"/>
      <c r="H112" s="1"/>
    </row>
    <row r="113" ht="15.75" customHeight="1">
      <c r="A113" s="155"/>
      <c r="B113" s="155"/>
      <c r="C113" s="156"/>
      <c r="D113" s="156"/>
      <c r="E113" s="156"/>
      <c r="F113" s="1"/>
      <c r="G113" s="1"/>
      <c r="H113" s="1"/>
    </row>
    <row r="114" ht="15.75" customHeight="1">
      <c r="A114" s="155"/>
      <c r="B114" s="155"/>
      <c r="C114" s="156"/>
      <c r="D114" s="156"/>
      <c r="E114" s="156"/>
      <c r="F114" s="1"/>
      <c r="G114" s="1"/>
      <c r="H114" s="1"/>
    </row>
    <row r="115" ht="15.75" customHeight="1">
      <c r="A115" s="155"/>
      <c r="B115" s="155"/>
      <c r="C115" s="156"/>
      <c r="D115" s="156"/>
      <c r="E115" s="156"/>
      <c r="F115" s="1"/>
      <c r="G115" s="1"/>
      <c r="H115" s="1"/>
    </row>
    <row r="116" ht="15.75" customHeight="1">
      <c r="A116" s="155"/>
      <c r="B116" s="155"/>
      <c r="C116" s="156"/>
      <c r="D116" s="156"/>
      <c r="E116" s="156"/>
      <c r="F116" s="1"/>
      <c r="G116" s="1"/>
      <c r="H116" s="1"/>
    </row>
    <row r="117" ht="15.75" customHeight="1">
      <c r="A117" s="155"/>
      <c r="B117" s="155"/>
      <c r="C117" s="156"/>
      <c r="D117" s="156"/>
      <c r="E117" s="156"/>
      <c r="F117" s="1"/>
      <c r="G117" s="1"/>
      <c r="H117" s="1"/>
    </row>
    <row r="118" ht="15.75" customHeight="1">
      <c r="A118" s="155"/>
      <c r="B118" s="155"/>
      <c r="C118" s="156"/>
      <c r="D118" s="156"/>
      <c r="E118" s="156"/>
      <c r="F118" s="1"/>
      <c r="G118" s="1"/>
      <c r="H118" s="1"/>
    </row>
    <row r="119" ht="15.75" customHeight="1">
      <c r="A119" s="155"/>
      <c r="B119" s="155"/>
      <c r="C119" s="156"/>
      <c r="D119" s="156"/>
      <c r="E119" s="156"/>
      <c r="F119" s="1"/>
      <c r="G119" s="1"/>
      <c r="H119" s="1"/>
    </row>
    <row r="120" ht="15.75" customHeight="1">
      <c r="A120" s="155"/>
      <c r="B120" s="155"/>
      <c r="C120" s="156"/>
      <c r="D120" s="156"/>
      <c r="E120" s="156"/>
      <c r="F120" s="1"/>
      <c r="G120" s="1"/>
      <c r="H120" s="1"/>
    </row>
    <row r="121" ht="15.75" customHeight="1">
      <c r="A121" s="155"/>
      <c r="B121" s="155"/>
      <c r="C121" s="156"/>
      <c r="D121" s="156"/>
      <c r="E121" s="156"/>
      <c r="F121" s="1"/>
      <c r="G121" s="1"/>
      <c r="H121" s="1"/>
    </row>
    <row r="122" ht="15.75" customHeight="1">
      <c r="A122" s="155"/>
      <c r="B122" s="155"/>
      <c r="C122" s="156"/>
      <c r="D122" s="156"/>
      <c r="E122" s="156"/>
      <c r="F122" s="1"/>
      <c r="G122" s="1"/>
      <c r="H122" s="1"/>
    </row>
    <row r="123" ht="15.75" customHeight="1">
      <c r="A123" s="155"/>
      <c r="B123" s="155"/>
      <c r="C123" s="156"/>
      <c r="D123" s="156"/>
      <c r="E123" s="156"/>
      <c r="F123" s="1"/>
      <c r="G123" s="1"/>
      <c r="H123" s="1"/>
    </row>
    <row r="124" ht="15.75" customHeight="1">
      <c r="A124" s="155"/>
      <c r="B124" s="155"/>
      <c r="C124" s="156"/>
      <c r="D124" s="156"/>
      <c r="E124" s="156"/>
      <c r="F124" s="1"/>
      <c r="G124" s="1"/>
      <c r="H124" s="1"/>
    </row>
    <row r="125" ht="15.75" customHeight="1">
      <c r="A125" s="155"/>
      <c r="B125" s="155"/>
      <c r="C125" s="156"/>
      <c r="D125" s="156"/>
      <c r="E125" s="156"/>
      <c r="F125" s="1"/>
      <c r="G125" s="1"/>
      <c r="H125" s="1"/>
    </row>
    <row r="126" ht="15.75" customHeight="1">
      <c r="A126" s="155"/>
      <c r="B126" s="155"/>
      <c r="C126" s="156"/>
      <c r="D126" s="156"/>
      <c r="E126" s="156"/>
      <c r="F126" s="1"/>
      <c r="G126" s="1"/>
      <c r="H126" s="1"/>
    </row>
    <row r="127" ht="15.75" customHeight="1">
      <c r="A127" s="155"/>
      <c r="B127" s="155"/>
      <c r="C127" s="156"/>
      <c r="D127" s="156"/>
      <c r="E127" s="156"/>
      <c r="F127" s="1"/>
      <c r="G127" s="1"/>
      <c r="H127" s="1"/>
    </row>
    <row r="128" ht="15.75" customHeight="1">
      <c r="A128" s="155"/>
      <c r="B128" s="155"/>
      <c r="C128" s="156"/>
      <c r="D128" s="156"/>
      <c r="E128" s="156"/>
      <c r="F128" s="1"/>
      <c r="G128" s="1"/>
      <c r="H128" s="1"/>
    </row>
    <row r="129" ht="15.75" customHeight="1">
      <c r="A129" s="155"/>
      <c r="B129" s="155"/>
      <c r="C129" s="156"/>
      <c r="D129" s="156"/>
      <c r="E129" s="156"/>
      <c r="F129" s="1"/>
      <c r="G129" s="1"/>
      <c r="H129" s="1"/>
    </row>
    <row r="130" ht="15.75" customHeight="1">
      <c r="A130" s="155"/>
      <c r="B130" s="155"/>
      <c r="C130" s="156"/>
      <c r="D130" s="156"/>
      <c r="E130" s="156"/>
      <c r="F130" s="1"/>
      <c r="G130" s="1"/>
      <c r="H130" s="1"/>
    </row>
    <row r="131" ht="15.75" customHeight="1">
      <c r="A131" s="155"/>
      <c r="B131" s="155"/>
      <c r="C131" s="156"/>
      <c r="D131" s="156"/>
      <c r="E131" s="156"/>
      <c r="F131" s="1"/>
      <c r="G131" s="1"/>
      <c r="H131" s="1"/>
    </row>
    <row r="132" ht="15.75" customHeight="1">
      <c r="A132" s="155"/>
      <c r="B132" s="155"/>
      <c r="C132" s="156"/>
      <c r="D132" s="156"/>
      <c r="E132" s="156"/>
      <c r="F132" s="1"/>
      <c r="G132" s="1"/>
      <c r="H132" s="1"/>
    </row>
    <row r="133" ht="15.75" customHeight="1">
      <c r="A133" s="155"/>
      <c r="B133" s="155"/>
      <c r="C133" s="156"/>
      <c r="D133" s="156"/>
      <c r="E133" s="156"/>
      <c r="F133" s="1"/>
      <c r="G133" s="1"/>
      <c r="H133" s="1"/>
    </row>
    <row r="134" ht="15.75" customHeight="1">
      <c r="A134" s="155"/>
      <c r="B134" s="155"/>
      <c r="C134" s="156"/>
      <c r="D134" s="156"/>
      <c r="E134" s="156"/>
      <c r="F134" s="1"/>
      <c r="G134" s="1"/>
      <c r="H134" s="1"/>
    </row>
    <row r="135" ht="15.75" customHeight="1">
      <c r="A135" s="155"/>
      <c r="B135" s="155"/>
      <c r="C135" s="156"/>
      <c r="D135" s="156"/>
      <c r="E135" s="156"/>
      <c r="F135" s="1"/>
      <c r="G135" s="1"/>
      <c r="H135" s="1"/>
    </row>
    <row r="136" ht="15.75" customHeight="1">
      <c r="A136" s="155"/>
      <c r="B136" s="155"/>
      <c r="C136" s="156"/>
      <c r="D136" s="156"/>
      <c r="E136" s="156"/>
      <c r="F136" s="1"/>
      <c r="G136" s="1"/>
      <c r="H136" s="1"/>
    </row>
    <row r="137" ht="15.75" customHeight="1">
      <c r="A137" s="155"/>
      <c r="B137" s="155"/>
      <c r="C137" s="156"/>
      <c r="D137" s="156"/>
      <c r="E137" s="156"/>
      <c r="F137" s="1"/>
      <c r="G137" s="1"/>
      <c r="H137" s="1"/>
    </row>
    <row r="138" ht="15.75" customHeight="1">
      <c r="A138" s="155"/>
      <c r="B138" s="155"/>
      <c r="C138" s="156"/>
      <c r="D138" s="156"/>
      <c r="E138" s="156"/>
      <c r="F138" s="1"/>
      <c r="G138" s="1"/>
      <c r="H138" s="1"/>
    </row>
    <row r="139" ht="15.75" customHeight="1">
      <c r="A139" s="155"/>
      <c r="B139" s="155"/>
      <c r="C139" s="156"/>
      <c r="D139" s="156"/>
      <c r="E139" s="156"/>
      <c r="F139" s="1"/>
      <c r="G139" s="1"/>
      <c r="H139" s="1"/>
    </row>
    <row r="140" ht="15.75" customHeight="1">
      <c r="A140" s="155"/>
      <c r="B140" s="155"/>
      <c r="C140" s="156"/>
      <c r="D140" s="156"/>
      <c r="E140" s="156"/>
      <c r="F140" s="1"/>
      <c r="G140" s="1"/>
      <c r="H140" s="1"/>
    </row>
    <row r="141" ht="15.75" customHeight="1">
      <c r="A141" s="155"/>
      <c r="B141" s="155"/>
      <c r="C141" s="156"/>
      <c r="D141" s="156"/>
      <c r="E141" s="156"/>
      <c r="F141" s="1"/>
      <c r="G141" s="1"/>
      <c r="H141" s="1"/>
    </row>
    <row r="142" ht="15.75" customHeight="1">
      <c r="A142" s="155"/>
      <c r="B142" s="155"/>
      <c r="C142" s="156"/>
      <c r="D142" s="156"/>
      <c r="E142" s="156"/>
      <c r="F142" s="1"/>
      <c r="G142" s="1"/>
      <c r="H142" s="1"/>
    </row>
    <row r="143" ht="15.75" customHeight="1">
      <c r="A143" s="155"/>
      <c r="B143" s="155"/>
      <c r="C143" s="156"/>
      <c r="D143" s="156"/>
      <c r="E143" s="156"/>
      <c r="F143" s="1"/>
      <c r="G143" s="1"/>
      <c r="H143" s="1"/>
    </row>
    <row r="144" ht="15.75" customHeight="1">
      <c r="A144" s="155"/>
      <c r="B144" s="155"/>
      <c r="C144" s="156"/>
      <c r="D144" s="156"/>
      <c r="E144" s="156"/>
      <c r="F144" s="1"/>
      <c r="G144" s="1"/>
      <c r="H144" s="1"/>
    </row>
    <row r="145" ht="15.75" customHeight="1">
      <c r="A145" s="155"/>
      <c r="B145" s="155"/>
      <c r="C145" s="156"/>
      <c r="D145" s="156"/>
      <c r="E145" s="156"/>
      <c r="F145" s="1"/>
      <c r="G145" s="1"/>
      <c r="H145" s="1"/>
    </row>
    <row r="146" ht="15.75" customHeight="1">
      <c r="A146" s="155"/>
      <c r="B146" s="155"/>
      <c r="C146" s="156"/>
      <c r="D146" s="156"/>
      <c r="E146" s="156"/>
      <c r="F146" s="1"/>
      <c r="G146" s="1"/>
      <c r="H146" s="1"/>
    </row>
    <row r="147" ht="15.75" customHeight="1">
      <c r="A147" s="155"/>
      <c r="B147" s="155"/>
      <c r="C147" s="156"/>
      <c r="D147" s="156"/>
      <c r="E147" s="156"/>
      <c r="F147" s="1"/>
      <c r="G147" s="1"/>
      <c r="H147" s="1"/>
    </row>
    <row r="148" ht="15.75" customHeight="1">
      <c r="A148" s="155"/>
      <c r="B148" s="155"/>
      <c r="C148" s="156"/>
      <c r="D148" s="156"/>
      <c r="E148" s="156"/>
      <c r="F148" s="1"/>
      <c r="G148" s="1"/>
      <c r="H148" s="1"/>
    </row>
    <row r="149" ht="15.75" customHeight="1">
      <c r="A149" s="155"/>
      <c r="B149" s="155"/>
      <c r="C149" s="156"/>
      <c r="D149" s="156"/>
      <c r="E149" s="156"/>
      <c r="F149" s="1"/>
      <c r="G149" s="1"/>
      <c r="H149" s="1"/>
    </row>
    <row r="150" ht="15.75" customHeight="1">
      <c r="A150" s="155"/>
      <c r="B150" s="155"/>
      <c r="C150" s="156"/>
      <c r="D150" s="156"/>
      <c r="E150" s="156"/>
      <c r="F150" s="1"/>
      <c r="G150" s="1"/>
      <c r="H150" s="1"/>
    </row>
    <row r="151" ht="15.75" customHeight="1">
      <c r="A151" s="155"/>
      <c r="B151" s="155"/>
      <c r="C151" s="156"/>
      <c r="D151" s="156"/>
      <c r="E151" s="156"/>
      <c r="F151" s="1"/>
      <c r="G151" s="1"/>
      <c r="H151" s="1"/>
    </row>
    <row r="152" ht="15.75" customHeight="1">
      <c r="A152" s="155"/>
      <c r="B152" s="155"/>
      <c r="C152" s="156"/>
      <c r="D152" s="156"/>
      <c r="E152" s="156"/>
      <c r="F152" s="1"/>
      <c r="G152" s="1"/>
      <c r="H152" s="1"/>
    </row>
    <row r="153" ht="15.75" customHeight="1">
      <c r="A153" s="155"/>
      <c r="B153" s="155"/>
      <c r="C153" s="156"/>
      <c r="D153" s="156"/>
      <c r="E153" s="156"/>
      <c r="F153" s="1"/>
      <c r="G153" s="1"/>
      <c r="H153" s="1"/>
    </row>
    <row r="154" ht="15.75" customHeight="1">
      <c r="A154" s="155"/>
      <c r="B154" s="155"/>
      <c r="C154" s="156"/>
      <c r="D154" s="156"/>
      <c r="E154" s="156"/>
      <c r="F154" s="1"/>
      <c r="G154" s="1"/>
      <c r="H154" s="1"/>
    </row>
    <row r="155" ht="15.75" customHeight="1">
      <c r="A155" s="155"/>
      <c r="B155" s="155"/>
      <c r="C155" s="156"/>
      <c r="D155" s="156"/>
      <c r="E155" s="156"/>
      <c r="F155" s="1"/>
      <c r="G155" s="1"/>
      <c r="H155" s="1"/>
    </row>
    <row r="156" ht="15.75" customHeight="1">
      <c r="A156" s="155"/>
      <c r="B156" s="155"/>
      <c r="C156" s="156"/>
      <c r="D156" s="156"/>
      <c r="E156" s="156"/>
      <c r="F156" s="1"/>
      <c r="G156" s="1"/>
      <c r="H156" s="1"/>
    </row>
    <row r="157" ht="15.75" customHeight="1">
      <c r="A157" s="155"/>
      <c r="B157" s="155"/>
      <c r="C157" s="156"/>
      <c r="D157" s="156"/>
      <c r="E157" s="156"/>
      <c r="F157" s="1"/>
      <c r="G157" s="1"/>
      <c r="H157" s="1"/>
    </row>
    <row r="158" ht="15.75" customHeight="1">
      <c r="A158" s="155"/>
      <c r="B158" s="155"/>
      <c r="C158" s="156"/>
      <c r="D158" s="156"/>
      <c r="E158" s="156"/>
      <c r="F158" s="1"/>
      <c r="G158" s="1"/>
      <c r="H158" s="1"/>
    </row>
    <row r="159" ht="15.75" customHeight="1">
      <c r="A159" s="155"/>
      <c r="B159" s="155"/>
      <c r="C159" s="156"/>
      <c r="D159" s="156"/>
      <c r="E159" s="156"/>
      <c r="F159" s="1"/>
      <c r="G159" s="1"/>
      <c r="H159" s="1"/>
    </row>
    <row r="160" ht="15.75" customHeight="1">
      <c r="A160" s="155"/>
      <c r="B160" s="155"/>
      <c r="C160" s="156"/>
      <c r="D160" s="156"/>
      <c r="E160" s="156"/>
      <c r="F160" s="1"/>
      <c r="G160" s="1"/>
      <c r="H160" s="1"/>
    </row>
    <row r="161" ht="15.75" customHeight="1">
      <c r="A161" s="155"/>
      <c r="B161" s="155"/>
      <c r="C161" s="156"/>
      <c r="D161" s="156"/>
      <c r="E161" s="156"/>
      <c r="F161" s="1"/>
      <c r="G161" s="1"/>
      <c r="H161" s="1"/>
    </row>
    <row r="162" ht="15.75" customHeight="1">
      <c r="A162" s="155"/>
      <c r="B162" s="155"/>
      <c r="C162" s="156"/>
      <c r="D162" s="156"/>
      <c r="E162" s="156"/>
      <c r="F162" s="1"/>
      <c r="G162" s="1"/>
      <c r="H162" s="1"/>
    </row>
    <row r="163" ht="15.75" customHeight="1">
      <c r="A163" s="155"/>
      <c r="B163" s="155"/>
      <c r="C163" s="156"/>
      <c r="D163" s="156"/>
      <c r="E163" s="156"/>
      <c r="F163" s="1"/>
      <c r="G163" s="1"/>
      <c r="H163" s="1"/>
    </row>
    <row r="164" ht="15.75" customHeight="1">
      <c r="A164" s="155"/>
      <c r="B164" s="155"/>
      <c r="C164" s="156"/>
      <c r="D164" s="156"/>
      <c r="E164" s="156"/>
      <c r="F164" s="1"/>
      <c r="G164" s="1"/>
      <c r="H164" s="1"/>
    </row>
    <row r="165" ht="15.75" customHeight="1">
      <c r="A165" s="155"/>
      <c r="B165" s="155"/>
      <c r="C165" s="156"/>
      <c r="D165" s="156"/>
      <c r="E165" s="156"/>
      <c r="F165" s="1"/>
      <c r="G165" s="1"/>
      <c r="H165" s="1"/>
    </row>
    <row r="166" ht="15.75" customHeight="1">
      <c r="A166" s="155"/>
      <c r="B166" s="155"/>
      <c r="C166" s="156"/>
      <c r="D166" s="156"/>
      <c r="E166" s="156"/>
      <c r="F166" s="1"/>
      <c r="G166" s="1"/>
      <c r="H166" s="1"/>
    </row>
    <row r="167" ht="15.75" customHeight="1">
      <c r="A167" s="155"/>
      <c r="B167" s="155"/>
      <c r="C167" s="156"/>
      <c r="D167" s="156"/>
      <c r="E167" s="156"/>
      <c r="F167" s="1"/>
      <c r="G167" s="1"/>
      <c r="H167" s="1"/>
    </row>
    <row r="168" ht="15.75" customHeight="1">
      <c r="A168" s="155"/>
      <c r="B168" s="155"/>
      <c r="C168" s="156"/>
      <c r="D168" s="156"/>
      <c r="E168" s="156"/>
      <c r="F168" s="1"/>
      <c r="G168" s="1"/>
      <c r="H168" s="1"/>
    </row>
    <row r="169" ht="15.75" customHeight="1">
      <c r="A169" s="155"/>
      <c r="B169" s="155"/>
      <c r="C169" s="156"/>
      <c r="D169" s="156"/>
      <c r="E169" s="156"/>
      <c r="F169" s="1"/>
      <c r="G169" s="1"/>
      <c r="H169" s="1"/>
    </row>
    <row r="170" ht="15.75" customHeight="1">
      <c r="A170" s="155"/>
      <c r="B170" s="155"/>
      <c r="C170" s="156"/>
      <c r="D170" s="156"/>
      <c r="E170" s="156"/>
      <c r="F170" s="1"/>
      <c r="G170" s="1"/>
      <c r="H170" s="1"/>
    </row>
    <row r="171" ht="15.75" customHeight="1">
      <c r="A171" s="155"/>
      <c r="B171" s="155"/>
      <c r="C171" s="156"/>
      <c r="D171" s="156"/>
      <c r="E171" s="156"/>
      <c r="F171" s="1"/>
      <c r="G171" s="1"/>
      <c r="H171" s="1"/>
    </row>
    <row r="172" ht="15.75" customHeight="1">
      <c r="A172" s="155"/>
      <c r="B172" s="155"/>
      <c r="C172" s="156"/>
      <c r="D172" s="156"/>
      <c r="E172" s="156"/>
      <c r="F172" s="1"/>
      <c r="G172" s="1"/>
      <c r="H172" s="1"/>
    </row>
    <row r="173" ht="15.75" customHeight="1">
      <c r="A173" s="155"/>
      <c r="B173" s="155"/>
      <c r="C173" s="156"/>
      <c r="D173" s="156"/>
      <c r="E173" s="156"/>
      <c r="F173" s="1"/>
      <c r="G173" s="1"/>
      <c r="H173" s="1"/>
    </row>
    <row r="174" ht="15.75" customHeight="1">
      <c r="A174" s="155"/>
      <c r="B174" s="155"/>
      <c r="C174" s="156"/>
      <c r="D174" s="156"/>
      <c r="E174" s="156"/>
      <c r="F174" s="1"/>
      <c r="G174" s="1"/>
      <c r="H174" s="1"/>
    </row>
    <row r="175" ht="15.75" customHeight="1">
      <c r="A175" s="155"/>
      <c r="B175" s="155"/>
      <c r="C175" s="156"/>
      <c r="D175" s="156"/>
      <c r="E175" s="156"/>
      <c r="F175" s="1"/>
      <c r="G175" s="1"/>
      <c r="H175" s="1"/>
    </row>
    <row r="176" ht="15.75" customHeight="1">
      <c r="A176" s="155"/>
      <c r="B176" s="155"/>
      <c r="C176" s="156"/>
      <c r="D176" s="156"/>
      <c r="E176" s="156"/>
      <c r="F176" s="1"/>
      <c r="G176" s="1"/>
      <c r="H176" s="1"/>
    </row>
    <row r="177" ht="15.75" customHeight="1">
      <c r="A177" s="155"/>
      <c r="B177" s="155"/>
      <c r="C177" s="156"/>
      <c r="D177" s="156"/>
      <c r="E177" s="156"/>
      <c r="F177" s="1"/>
      <c r="G177" s="1"/>
      <c r="H177" s="1"/>
    </row>
    <row r="178" ht="15.75" customHeight="1">
      <c r="A178" s="155"/>
      <c r="B178" s="155"/>
      <c r="C178" s="156"/>
      <c r="D178" s="156"/>
      <c r="E178" s="156"/>
      <c r="F178" s="1"/>
      <c r="G178" s="1"/>
      <c r="H178" s="1"/>
    </row>
    <row r="179" ht="15.75" customHeight="1">
      <c r="A179" s="155"/>
      <c r="B179" s="155"/>
      <c r="C179" s="156"/>
      <c r="D179" s="156"/>
      <c r="E179" s="156"/>
      <c r="F179" s="1"/>
      <c r="G179" s="1"/>
      <c r="H179" s="1"/>
    </row>
    <row r="180" ht="15.75" customHeight="1">
      <c r="A180" s="155"/>
      <c r="B180" s="155"/>
      <c r="C180" s="156"/>
      <c r="D180" s="156"/>
      <c r="E180" s="156"/>
      <c r="F180" s="1"/>
      <c r="G180" s="1"/>
      <c r="H180" s="1"/>
    </row>
    <row r="181" ht="15.75" customHeight="1">
      <c r="A181" s="155"/>
      <c r="B181" s="155"/>
      <c r="C181" s="156"/>
      <c r="D181" s="156"/>
      <c r="E181" s="156"/>
      <c r="F181" s="1"/>
      <c r="G181" s="1"/>
      <c r="H181" s="1"/>
    </row>
    <row r="182" ht="15.75" customHeight="1">
      <c r="A182" s="155"/>
      <c r="B182" s="155"/>
      <c r="C182" s="156"/>
      <c r="D182" s="156"/>
      <c r="E182" s="156"/>
      <c r="F182" s="1"/>
      <c r="G182" s="1"/>
      <c r="H182" s="1"/>
    </row>
    <row r="183" ht="15.75" customHeight="1">
      <c r="A183" s="155"/>
      <c r="B183" s="155"/>
      <c r="C183" s="156"/>
      <c r="D183" s="156"/>
      <c r="E183" s="156"/>
      <c r="F183" s="1"/>
      <c r="G183" s="1"/>
      <c r="H183" s="1"/>
    </row>
    <row r="184" ht="15.75" customHeight="1">
      <c r="A184" s="155"/>
      <c r="B184" s="155"/>
      <c r="C184" s="156"/>
      <c r="D184" s="156"/>
      <c r="E184" s="156"/>
      <c r="F184" s="1"/>
      <c r="G184" s="1"/>
      <c r="H184" s="1"/>
    </row>
    <row r="185" ht="15.75" customHeight="1">
      <c r="A185" s="155"/>
      <c r="B185" s="155"/>
      <c r="C185" s="156"/>
      <c r="D185" s="156"/>
      <c r="E185" s="156"/>
      <c r="F185" s="1"/>
      <c r="G185" s="1"/>
      <c r="H185" s="1"/>
    </row>
    <row r="186" ht="15.75" customHeight="1">
      <c r="A186" s="155"/>
      <c r="B186" s="155"/>
      <c r="C186" s="156"/>
      <c r="D186" s="156"/>
      <c r="E186" s="156"/>
      <c r="F186" s="1"/>
      <c r="G186" s="1"/>
      <c r="H186" s="1"/>
    </row>
    <row r="187" ht="15.75" customHeight="1">
      <c r="A187" s="155"/>
      <c r="B187" s="155"/>
      <c r="C187" s="156"/>
      <c r="D187" s="156"/>
      <c r="E187" s="156"/>
      <c r="F187" s="1"/>
      <c r="G187" s="1"/>
      <c r="H187" s="1"/>
    </row>
    <row r="188" ht="15.75" customHeight="1">
      <c r="A188" s="155"/>
      <c r="B188" s="155"/>
      <c r="C188" s="156"/>
      <c r="D188" s="156"/>
      <c r="E188" s="156"/>
      <c r="F188" s="1"/>
      <c r="G188" s="1"/>
      <c r="H188" s="1"/>
    </row>
    <row r="189" ht="15.75" customHeight="1">
      <c r="A189" s="155"/>
      <c r="B189" s="155"/>
      <c r="C189" s="156"/>
      <c r="D189" s="156"/>
      <c r="E189" s="156"/>
      <c r="F189" s="1"/>
      <c r="G189" s="1"/>
      <c r="H189" s="1"/>
    </row>
    <row r="190" ht="15.75" customHeight="1">
      <c r="A190" s="155"/>
      <c r="B190" s="155"/>
      <c r="C190" s="156"/>
      <c r="D190" s="156"/>
      <c r="E190" s="156"/>
      <c r="F190" s="1"/>
      <c r="G190" s="1"/>
      <c r="H190" s="1"/>
    </row>
    <row r="191" ht="15.75" customHeight="1">
      <c r="A191" s="155"/>
      <c r="B191" s="155"/>
      <c r="C191" s="156"/>
      <c r="D191" s="156"/>
      <c r="E191" s="156"/>
      <c r="F191" s="1"/>
      <c r="G191" s="1"/>
      <c r="H191" s="1"/>
    </row>
    <row r="192" ht="15.75" customHeight="1">
      <c r="A192" s="155"/>
      <c r="B192" s="155"/>
      <c r="C192" s="156"/>
      <c r="D192" s="156"/>
      <c r="E192" s="156"/>
      <c r="F192" s="1"/>
      <c r="G192" s="1"/>
      <c r="H192" s="1"/>
    </row>
    <row r="193" ht="15.75" customHeight="1">
      <c r="A193" s="155"/>
      <c r="B193" s="155"/>
      <c r="C193" s="156"/>
      <c r="D193" s="156"/>
      <c r="E193" s="156"/>
      <c r="F193" s="1"/>
      <c r="G193" s="1"/>
      <c r="H193" s="1"/>
    </row>
    <row r="194" ht="15.75" customHeight="1">
      <c r="A194" s="155"/>
      <c r="B194" s="155"/>
      <c r="C194" s="156"/>
      <c r="D194" s="156"/>
      <c r="E194" s="156"/>
      <c r="F194" s="1"/>
      <c r="G194" s="1"/>
      <c r="H194" s="1"/>
    </row>
    <row r="195" ht="15.75" customHeight="1">
      <c r="A195" s="155"/>
      <c r="B195" s="155"/>
      <c r="C195" s="156"/>
      <c r="D195" s="156"/>
      <c r="E195" s="156"/>
      <c r="F195" s="1"/>
      <c r="G195" s="1"/>
      <c r="H195" s="1"/>
    </row>
    <row r="196" ht="15.75" customHeight="1">
      <c r="A196" s="155"/>
      <c r="B196" s="155"/>
      <c r="C196" s="156"/>
      <c r="D196" s="156"/>
      <c r="E196" s="156"/>
      <c r="F196" s="1"/>
      <c r="G196" s="1"/>
      <c r="H196" s="1"/>
    </row>
    <row r="197" ht="15.75" customHeight="1">
      <c r="A197" s="155"/>
      <c r="B197" s="155"/>
      <c r="C197" s="156"/>
      <c r="D197" s="156"/>
      <c r="E197" s="156"/>
      <c r="F197" s="1"/>
      <c r="G197" s="1"/>
      <c r="H197" s="1"/>
    </row>
    <row r="198" ht="15.75" customHeight="1">
      <c r="A198" s="155"/>
      <c r="B198" s="155"/>
      <c r="C198" s="156"/>
      <c r="D198" s="156"/>
      <c r="E198" s="156"/>
      <c r="F198" s="1"/>
      <c r="G198" s="1"/>
      <c r="H198" s="1"/>
    </row>
    <row r="199" ht="15.75" customHeight="1">
      <c r="A199" s="155"/>
      <c r="B199" s="155"/>
      <c r="C199" s="156"/>
      <c r="D199" s="156"/>
      <c r="E199" s="156"/>
      <c r="F199" s="1"/>
      <c r="G199" s="1"/>
      <c r="H199" s="1"/>
    </row>
    <row r="200" ht="15.75" customHeight="1">
      <c r="A200" s="155"/>
      <c r="B200" s="155"/>
      <c r="C200" s="156"/>
      <c r="D200" s="156"/>
      <c r="E200" s="156"/>
      <c r="F200" s="1"/>
      <c r="G200" s="1"/>
      <c r="H200" s="1"/>
    </row>
    <row r="201" ht="15.75" customHeight="1">
      <c r="A201" s="155"/>
      <c r="B201" s="155"/>
      <c r="C201" s="156"/>
      <c r="D201" s="156"/>
      <c r="E201" s="156"/>
      <c r="F201" s="1"/>
      <c r="G201" s="1"/>
      <c r="H201" s="1"/>
    </row>
    <row r="202" ht="15.75" customHeight="1">
      <c r="A202" s="155"/>
      <c r="B202" s="155"/>
      <c r="C202" s="156"/>
      <c r="D202" s="156"/>
      <c r="E202" s="156"/>
      <c r="F202" s="1"/>
      <c r="G202" s="1"/>
      <c r="H202" s="1"/>
    </row>
    <row r="203" ht="15.75" customHeight="1">
      <c r="A203" s="155"/>
      <c r="B203" s="155"/>
      <c r="C203" s="156"/>
      <c r="D203" s="156"/>
      <c r="E203" s="156"/>
      <c r="F203" s="1"/>
      <c r="G203" s="1"/>
      <c r="H203" s="1"/>
    </row>
    <row r="204" ht="15.75" customHeight="1">
      <c r="A204" s="155"/>
      <c r="B204" s="155"/>
      <c r="C204" s="156"/>
      <c r="D204" s="156"/>
      <c r="E204" s="156"/>
      <c r="F204" s="1"/>
      <c r="G204" s="1"/>
      <c r="H204" s="1"/>
    </row>
    <row r="205" ht="15.75" customHeight="1">
      <c r="A205" s="155"/>
      <c r="B205" s="155"/>
      <c r="C205" s="156"/>
      <c r="D205" s="156"/>
      <c r="E205" s="156"/>
      <c r="F205" s="1"/>
      <c r="G205" s="1"/>
      <c r="H205" s="1"/>
    </row>
    <row r="206" ht="15.75" customHeight="1">
      <c r="A206" s="155"/>
      <c r="B206" s="155"/>
      <c r="C206" s="156"/>
      <c r="D206" s="156"/>
      <c r="E206" s="156"/>
      <c r="F206" s="1"/>
      <c r="G206" s="1"/>
      <c r="H206" s="1"/>
    </row>
    <row r="207" ht="15.75" customHeight="1">
      <c r="A207" s="155"/>
      <c r="B207" s="155"/>
      <c r="C207" s="156"/>
      <c r="D207" s="156"/>
      <c r="E207" s="156"/>
      <c r="F207" s="1"/>
      <c r="G207" s="1"/>
      <c r="H207" s="1"/>
    </row>
    <row r="208" ht="15.75" customHeight="1">
      <c r="A208" s="155"/>
      <c r="B208" s="155"/>
      <c r="C208" s="156"/>
      <c r="D208" s="156"/>
      <c r="E208" s="156"/>
      <c r="F208" s="1"/>
      <c r="G208" s="1"/>
      <c r="H208" s="1"/>
    </row>
    <row r="209" ht="15.75" customHeight="1">
      <c r="A209" s="155"/>
      <c r="B209" s="155"/>
      <c r="C209" s="156"/>
      <c r="D209" s="156"/>
      <c r="E209" s="156"/>
      <c r="F209" s="1"/>
      <c r="G209" s="1"/>
      <c r="H209" s="1"/>
    </row>
    <row r="210" ht="15.75" customHeight="1">
      <c r="A210" s="155"/>
      <c r="B210" s="155"/>
      <c r="C210" s="156"/>
      <c r="D210" s="156"/>
      <c r="E210" s="156"/>
      <c r="F210" s="1"/>
      <c r="G210" s="1"/>
      <c r="H210" s="1"/>
    </row>
    <row r="211" ht="15.75" customHeight="1">
      <c r="A211" s="155"/>
      <c r="B211" s="155"/>
      <c r="C211" s="156"/>
      <c r="D211" s="156"/>
      <c r="E211" s="156"/>
      <c r="F211" s="1"/>
      <c r="G211" s="1"/>
      <c r="H211" s="1"/>
    </row>
    <row r="212" ht="15.75" customHeight="1">
      <c r="A212" s="155"/>
      <c r="B212" s="155"/>
      <c r="C212" s="156"/>
      <c r="D212" s="156"/>
      <c r="E212" s="156"/>
      <c r="F212" s="1"/>
      <c r="G212" s="1"/>
      <c r="H212" s="1"/>
    </row>
    <row r="213" ht="15.75" customHeight="1">
      <c r="A213" s="155"/>
      <c r="B213" s="155"/>
      <c r="C213" s="156"/>
      <c r="D213" s="156"/>
      <c r="E213" s="156"/>
      <c r="F213" s="1"/>
      <c r="G213" s="1"/>
      <c r="H213" s="1"/>
    </row>
    <row r="214" ht="15.75" customHeight="1">
      <c r="A214" s="155"/>
      <c r="B214" s="155"/>
      <c r="C214" s="156"/>
      <c r="D214" s="156"/>
      <c r="E214" s="156"/>
      <c r="F214" s="1"/>
      <c r="G214" s="1"/>
      <c r="H214" s="1"/>
    </row>
    <row r="215" ht="15.75" customHeight="1">
      <c r="A215" s="155"/>
      <c r="B215" s="155"/>
      <c r="C215" s="156"/>
      <c r="D215" s="156"/>
      <c r="E215" s="156"/>
      <c r="F215" s="1"/>
      <c r="G215" s="1"/>
      <c r="H215" s="1"/>
    </row>
    <row r="216" ht="15.75" customHeight="1">
      <c r="A216" s="155"/>
      <c r="B216" s="155"/>
      <c r="C216" s="156"/>
      <c r="D216" s="156"/>
      <c r="E216" s="156"/>
      <c r="F216" s="1"/>
      <c r="G216" s="1"/>
      <c r="H216" s="1"/>
    </row>
    <row r="217" ht="15.75" customHeight="1">
      <c r="A217" s="155"/>
      <c r="B217" s="155"/>
      <c r="C217" s="156"/>
      <c r="D217" s="156"/>
      <c r="E217" s="156"/>
      <c r="F217" s="1"/>
      <c r="G217" s="1"/>
      <c r="H217" s="1"/>
    </row>
    <row r="218" ht="15.75" customHeight="1">
      <c r="A218" s="155"/>
      <c r="B218" s="155"/>
      <c r="C218" s="156"/>
      <c r="D218" s="156"/>
      <c r="E218" s="156"/>
      <c r="F218" s="1"/>
      <c r="G218" s="1"/>
      <c r="H218" s="1"/>
    </row>
    <row r="219" ht="15.75" customHeight="1">
      <c r="A219" s="155"/>
      <c r="B219" s="155"/>
      <c r="C219" s="156"/>
      <c r="D219" s="156"/>
      <c r="E219" s="156"/>
      <c r="F219" s="1"/>
      <c r="G219" s="1"/>
      <c r="H219" s="1"/>
    </row>
    <row r="220" ht="15.75" customHeight="1">
      <c r="A220" s="155"/>
      <c r="B220" s="155"/>
      <c r="C220" s="156"/>
      <c r="D220" s="156"/>
      <c r="E220" s="156"/>
      <c r="F220" s="1"/>
      <c r="G220" s="1"/>
      <c r="H220" s="1"/>
    </row>
    <row r="221" ht="15.75" customHeight="1">
      <c r="A221" s="155"/>
      <c r="B221" s="155"/>
      <c r="C221" s="156"/>
      <c r="D221" s="156"/>
      <c r="E221" s="156"/>
      <c r="F221" s="1"/>
      <c r="G221" s="1"/>
      <c r="H221" s="1"/>
    </row>
    <row r="222" ht="15.75" customHeight="1">
      <c r="A222" s="155"/>
      <c r="B222" s="155"/>
      <c r="C222" s="156"/>
      <c r="D222" s="156"/>
      <c r="E222" s="156"/>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43"/>
    <col customWidth="1" min="4" max="4" width="17.71"/>
    <col customWidth="1" min="5" max="5" width="26.43"/>
    <col customWidth="1" min="6" max="6" width="36.29"/>
    <col customWidth="1" min="7" max="7" width="13.71"/>
    <col customWidth="1" min="8" max="23" width="8.0"/>
  </cols>
  <sheetData>
    <row r="1">
      <c r="A1" s="155"/>
      <c r="B1" s="8"/>
      <c r="C1" s="156"/>
      <c r="D1" s="156"/>
      <c r="E1" s="156"/>
      <c r="F1" s="1"/>
      <c r="G1" s="1"/>
    </row>
    <row r="2" ht="15.75" customHeight="1">
      <c r="A2" s="200" t="s">
        <v>7122</v>
      </c>
      <c r="B2" s="57"/>
      <c r="C2" s="57"/>
      <c r="D2" s="57"/>
      <c r="E2" s="58"/>
      <c r="F2" s="755"/>
      <c r="G2" s="755"/>
      <c r="H2" s="17"/>
      <c r="I2" s="17"/>
      <c r="J2" s="17"/>
      <c r="K2" s="17"/>
      <c r="L2" s="17"/>
      <c r="M2" s="17"/>
      <c r="N2" s="17"/>
      <c r="O2" s="17"/>
      <c r="P2" s="17"/>
      <c r="Q2" s="17"/>
      <c r="R2" s="17"/>
      <c r="S2" s="17"/>
      <c r="T2" s="17"/>
      <c r="U2" s="17"/>
      <c r="V2" s="17"/>
      <c r="W2" s="17"/>
    </row>
    <row r="3" ht="15.75" customHeight="1">
      <c r="A3" s="465"/>
      <c r="B3" s="465"/>
      <c r="C3" s="465"/>
      <c r="D3" s="465"/>
      <c r="E3" s="756"/>
      <c r="F3" s="755"/>
      <c r="G3" s="755"/>
      <c r="H3" s="17"/>
      <c r="I3" s="17"/>
      <c r="J3" s="17"/>
      <c r="K3" s="17"/>
      <c r="L3" s="17"/>
      <c r="M3" s="17"/>
      <c r="N3" s="17"/>
      <c r="O3" s="17"/>
      <c r="P3" s="17"/>
      <c r="Q3" s="17"/>
      <c r="R3" s="17"/>
      <c r="S3" s="17"/>
      <c r="T3" s="17"/>
      <c r="U3" s="17"/>
      <c r="V3" s="17"/>
      <c r="W3" s="17"/>
    </row>
    <row r="4" ht="18.0" customHeight="1">
      <c r="A4" s="183" t="s">
        <v>7123</v>
      </c>
      <c r="B4" s="57"/>
      <c r="C4" s="57"/>
      <c r="D4" s="57"/>
      <c r="E4" s="58"/>
      <c r="F4" s="755"/>
      <c r="G4" s="755"/>
      <c r="H4" s="17"/>
      <c r="I4" s="17"/>
      <c r="J4" s="17"/>
      <c r="K4" s="17"/>
      <c r="L4" s="17"/>
      <c r="M4" s="17"/>
      <c r="N4" s="17"/>
      <c r="O4" s="17"/>
      <c r="P4" s="17"/>
      <c r="Q4" s="17"/>
      <c r="R4" s="17"/>
      <c r="S4" s="17"/>
      <c r="T4" s="17"/>
      <c r="U4" s="17"/>
      <c r="V4" s="17"/>
      <c r="W4" s="17"/>
    </row>
    <row r="5" ht="15.0" customHeight="1">
      <c r="A5" s="456" t="s">
        <v>7124</v>
      </c>
      <c r="B5" s="57"/>
      <c r="C5" s="57"/>
      <c r="D5" s="57"/>
      <c r="E5" s="58"/>
      <c r="F5" s="755"/>
      <c r="G5" s="755"/>
      <c r="H5" s="17"/>
      <c r="I5" s="17"/>
      <c r="J5" s="17"/>
      <c r="K5" s="17"/>
      <c r="L5" s="17"/>
      <c r="M5" s="17"/>
      <c r="N5" s="17"/>
      <c r="O5" s="17"/>
      <c r="P5" s="17"/>
      <c r="Q5" s="17"/>
      <c r="R5" s="17"/>
      <c r="S5" s="17"/>
      <c r="T5" s="17"/>
      <c r="U5" s="17"/>
      <c r="V5" s="17"/>
      <c r="W5" s="17"/>
    </row>
    <row r="6" ht="104.25" customHeight="1">
      <c r="A6" s="456" t="s">
        <v>7125</v>
      </c>
      <c r="B6" s="57"/>
      <c r="C6" s="57"/>
      <c r="D6" s="57"/>
      <c r="E6" s="58"/>
      <c r="F6" s="755"/>
      <c r="G6" s="755"/>
      <c r="H6" s="17"/>
      <c r="I6" s="17"/>
      <c r="J6" s="17"/>
      <c r="K6" s="17"/>
      <c r="L6" s="17"/>
      <c r="M6" s="17"/>
      <c r="N6" s="17"/>
      <c r="O6" s="17"/>
      <c r="P6" s="17"/>
      <c r="Q6" s="17"/>
      <c r="R6" s="17"/>
      <c r="S6" s="17"/>
      <c r="T6" s="17"/>
      <c r="U6" s="17"/>
      <c r="V6" s="17"/>
      <c r="W6" s="17"/>
    </row>
    <row r="7" ht="56.25" customHeight="1">
      <c r="A7" s="456" t="s">
        <v>7126</v>
      </c>
      <c r="B7" s="57"/>
      <c r="C7" s="57"/>
      <c r="D7" s="57"/>
      <c r="E7" s="58"/>
      <c r="F7" s="755"/>
      <c r="G7" s="755"/>
      <c r="H7" s="17"/>
      <c r="I7" s="17"/>
      <c r="J7" s="17"/>
      <c r="K7" s="17"/>
      <c r="L7" s="17"/>
      <c r="M7" s="17"/>
      <c r="N7" s="17"/>
      <c r="O7" s="17"/>
      <c r="P7" s="17"/>
      <c r="Q7" s="17"/>
      <c r="R7" s="17"/>
      <c r="S7" s="17"/>
      <c r="T7" s="17"/>
      <c r="U7" s="17"/>
      <c r="V7" s="17"/>
      <c r="W7" s="17"/>
    </row>
    <row r="8" ht="17.25" customHeight="1">
      <c r="A8" s="456" t="s">
        <v>7127</v>
      </c>
      <c r="B8" s="57"/>
      <c r="C8" s="57"/>
      <c r="D8" s="57"/>
      <c r="E8" s="58"/>
      <c r="F8" s="755"/>
      <c r="G8" s="755"/>
      <c r="H8" s="17"/>
      <c r="I8" s="17"/>
      <c r="J8" s="17"/>
      <c r="K8" s="17"/>
      <c r="L8" s="17"/>
      <c r="M8" s="17"/>
      <c r="N8" s="17"/>
      <c r="O8" s="17"/>
      <c r="P8" s="17"/>
      <c r="Q8" s="17"/>
      <c r="R8" s="17"/>
      <c r="S8" s="17"/>
      <c r="T8" s="17"/>
      <c r="U8" s="17"/>
      <c r="V8" s="17"/>
      <c r="W8" s="17"/>
    </row>
    <row r="9" ht="210.0" customHeight="1">
      <c r="A9" s="757" t="s">
        <v>7128</v>
      </c>
      <c r="B9" s="57"/>
      <c r="C9" s="57"/>
      <c r="D9" s="57"/>
      <c r="E9" s="58"/>
      <c r="F9" s="755"/>
      <c r="G9" s="755"/>
      <c r="H9" s="17"/>
      <c r="I9" s="17"/>
      <c r="J9" s="17"/>
      <c r="K9" s="17"/>
      <c r="L9" s="17"/>
      <c r="M9" s="17"/>
      <c r="N9" s="17"/>
      <c r="O9" s="17"/>
      <c r="P9" s="17"/>
      <c r="Q9" s="17"/>
      <c r="R9" s="17"/>
      <c r="S9" s="17"/>
      <c r="T9" s="17"/>
      <c r="U9" s="17"/>
      <c r="V9" s="17"/>
      <c r="W9" s="17"/>
    </row>
    <row r="10">
      <c r="A10" s="160"/>
      <c r="B10" s="182"/>
      <c r="C10" s="161"/>
      <c r="D10" s="161"/>
      <c r="E10" s="161"/>
      <c r="F10" s="160"/>
      <c r="G10" s="160"/>
      <c r="H10" s="17"/>
      <c r="I10" s="17"/>
      <c r="J10" s="17"/>
      <c r="K10" s="17"/>
      <c r="L10" s="17"/>
      <c r="M10" s="17"/>
      <c r="N10" s="17"/>
      <c r="O10" s="17"/>
      <c r="P10" s="17"/>
      <c r="Q10" s="17"/>
      <c r="R10" s="17"/>
      <c r="S10" s="17"/>
      <c r="T10" s="17"/>
      <c r="U10" s="17"/>
      <c r="V10" s="17"/>
      <c r="W10" s="17"/>
    </row>
    <row r="11" ht="61.5" customHeight="1">
      <c r="A11" s="457" t="s">
        <v>3670</v>
      </c>
      <c r="B11" s="68" t="s">
        <v>8</v>
      </c>
      <c r="C11" s="68" t="s">
        <v>7129</v>
      </c>
      <c r="D11" s="185" t="s">
        <v>150</v>
      </c>
      <c r="E11" s="185" t="s">
        <v>154</v>
      </c>
      <c r="F11" s="71" t="s">
        <v>155</v>
      </c>
      <c r="H11" s="17"/>
      <c r="I11" s="17"/>
      <c r="J11" s="17"/>
      <c r="K11" s="17"/>
      <c r="L11" s="17"/>
      <c r="M11" s="17"/>
      <c r="N11" s="17"/>
      <c r="O11" s="17"/>
      <c r="P11" s="17"/>
      <c r="Q11" s="17"/>
      <c r="R11" s="17"/>
      <c r="S11" s="17"/>
      <c r="T11" s="17"/>
      <c r="U11" s="17"/>
      <c r="V11" s="17"/>
      <c r="W11" s="17"/>
    </row>
    <row r="12" ht="11.25" customHeight="1">
      <c r="A12" s="147" t="s">
        <v>183</v>
      </c>
      <c r="B12" s="101" t="s">
        <v>52</v>
      </c>
      <c r="C12" s="147" t="s">
        <v>7130</v>
      </c>
      <c r="D12" s="824">
        <v>30.0</v>
      </c>
      <c r="E12" s="593">
        <v>30.0</v>
      </c>
      <c r="F12" s="147" t="s">
        <v>183</v>
      </c>
      <c r="G12" s="862"/>
      <c r="H12" s="862"/>
      <c r="I12" s="862"/>
      <c r="J12" s="862"/>
      <c r="K12" s="862"/>
      <c r="L12" s="862"/>
      <c r="M12" s="862"/>
      <c r="N12" s="862"/>
      <c r="O12" s="862"/>
      <c r="P12" s="862"/>
      <c r="Q12" s="862"/>
      <c r="R12" s="862"/>
      <c r="S12" s="862"/>
      <c r="T12" s="862"/>
      <c r="U12" s="862"/>
      <c r="V12" s="862"/>
      <c r="W12" s="862"/>
      <c r="X12" s="862"/>
      <c r="Y12" s="862"/>
      <c r="Z12" s="862"/>
    </row>
    <row r="13" ht="11.25" customHeight="1">
      <c r="A13" s="147" t="s">
        <v>183</v>
      </c>
      <c r="B13" s="101" t="s">
        <v>52</v>
      </c>
      <c r="C13" s="147" t="s">
        <v>7131</v>
      </c>
      <c r="D13" s="824">
        <v>40.0</v>
      </c>
      <c r="E13" s="593">
        <v>40.0</v>
      </c>
      <c r="F13" s="147" t="s">
        <v>183</v>
      </c>
      <c r="G13" s="862"/>
      <c r="H13" s="862"/>
      <c r="I13" s="862"/>
      <c r="J13" s="862"/>
      <c r="K13" s="862"/>
      <c r="L13" s="862"/>
      <c r="M13" s="862"/>
      <c r="N13" s="862"/>
      <c r="O13" s="862"/>
      <c r="P13" s="862"/>
      <c r="Q13" s="862"/>
      <c r="R13" s="862"/>
      <c r="S13" s="862"/>
      <c r="T13" s="862"/>
      <c r="U13" s="862"/>
      <c r="V13" s="862"/>
      <c r="W13" s="862"/>
      <c r="X13" s="862"/>
      <c r="Y13" s="862"/>
      <c r="Z13" s="862"/>
    </row>
    <row r="14" ht="11.25" customHeight="1">
      <c r="A14" s="147" t="s">
        <v>183</v>
      </c>
      <c r="B14" s="101" t="s">
        <v>52</v>
      </c>
      <c r="C14" s="147" t="s">
        <v>7132</v>
      </c>
      <c r="D14" s="824">
        <v>4.0</v>
      </c>
      <c r="E14" s="593">
        <v>4.0</v>
      </c>
      <c r="F14" s="147" t="s">
        <v>183</v>
      </c>
      <c r="G14" s="862"/>
      <c r="H14" s="862"/>
      <c r="I14" s="862"/>
      <c r="J14" s="862"/>
      <c r="K14" s="862"/>
      <c r="L14" s="862"/>
      <c r="M14" s="862"/>
      <c r="N14" s="862"/>
      <c r="O14" s="862"/>
      <c r="P14" s="862"/>
      <c r="Q14" s="862"/>
      <c r="R14" s="862"/>
      <c r="S14" s="862"/>
      <c r="T14" s="862"/>
      <c r="U14" s="862"/>
      <c r="V14" s="862"/>
      <c r="W14" s="862"/>
      <c r="X14" s="862"/>
      <c r="Y14" s="862"/>
      <c r="Z14" s="862"/>
    </row>
    <row r="15" ht="11.25" customHeight="1">
      <c r="A15" s="147" t="s">
        <v>183</v>
      </c>
      <c r="B15" s="101" t="s">
        <v>52</v>
      </c>
      <c r="C15" s="147" t="s">
        <v>7133</v>
      </c>
      <c r="D15" s="824">
        <v>8.0</v>
      </c>
      <c r="E15" s="593">
        <v>8.0</v>
      </c>
      <c r="F15" s="147" t="s">
        <v>183</v>
      </c>
      <c r="G15" s="862"/>
      <c r="H15" s="862"/>
      <c r="I15" s="862"/>
      <c r="J15" s="862"/>
      <c r="K15" s="862"/>
      <c r="L15" s="862"/>
      <c r="M15" s="862"/>
      <c r="N15" s="862"/>
      <c r="O15" s="862"/>
      <c r="P15" s="862"/>
      <c r="Q15" s="862"/>
      <c r="R15" s="862"/>
      <c r="S15" s="862"/>
      <c r="T15" s="862"/>
      <c r="U15" s="862"/>
      <c r="V15" s="862"/>
      <c r="W15" s="862"/>
      <c r="X15" s="862"/>
      <c r="Y15" s="862"/>
      <c r="Z15" s="862"/>
    </row>
    <row r="16" ht="11.25" customHeight="1">
      <c r="A16" s="147" t="s">
        <v>183</v>
      </c>
      <c r="B16" s="101" t="s">
        <v>52</v>
      </c>
      <c r="C16" s="147" t="s">
        <v>7134</v>
      </c>
      <c r="D16" s="824">
        <v>8.0</v>
      </c>
      <c r="E16" s="593">
        <v>8.0</v>
      </c>
      <c r="F16" s="147" t="s">
        <v>183</v>
      </c>
      <c r="G16" s="862"/>
      <c r="H16" s="862"/>
      <c r="I16" s="862"/>
      <c r="J16" s="862"/>
      <c r="K16" s="862"/>
      <c r="L16" s="862"/>
      <c r="M16" s="862"/>
      <c r="N16" s="862"/>
      <c r="O16" s="862"/>
      <c r="P16" s="862"/>
      <c r="Q16" s="862"/>
      <c r="R16" s="862"/>
      <c r="S16" s="862"/>
      <c r="T16" s="862"/>
      <c r="U16" s="862"/>
      <c r="V16" s="862"/>
      <c r="W16" s="862"/>
      <c r="X16" s="862"/>
      <c r="Y16" s="862"/>
      <c r="Z16" s="862"/>
    </row>
    <row r="17" ht="11.25" customHeight="1">
      <c r="A17" s="147" t="s">
        <v>183</v>
      </c>
      <c r="B17" s="101" t="s">
        <v>52</v>
      </c>
      <c r="C17" s="147" t="s">
        <v>7135</v>
      </c>
      <c r="D17" s="824">
        <v>4.0</v>
      </c>
      <c r="E17" s="593">
        <v>4.0</v>
      </c>
      <c r="F17" s="147" t="s">
        <v>183</v>
      </c>
      <c r="G17" s="862"/>
      <c r="H17" s="862"/>
      <c r="I17" s="862"/>
      <c r="J17" s="862"/>
      <c r="K17" s="862"/>
      <c r="L17" s="862"/>
      <c r="M17" s="862"/>
      <c r="N17" s="862"/>
      <c r="O17" s="862"/>
      <c r="P17" s="862"/>
      <c r="Q17" s="862"/>
      <c r="R17" s="862"/>
      <c r="S17" s="862"/>
      <c r="T17" s="862"/>
      <c r="U17" s="862"/>
      <c r="V17" s="862"/>
      <c r="W17" s="862"/>
      <c r="X17" s="862"/>
      <c r="Y17" s="862"/>
      <c r="Z17" s="862"/>
    </row>
    <row r="18" ht="11.25" customHeight="1">
      <c r="A18" s="147" t="s">
        <v>56</v>
      </c>
      <c r="B18" s="101" t="s">
        <v>52</v>
      </c>
      <c r="C18" s="147" t="s">
        <v>7136</v>
      </c>
      <c r="D18" s="824" t="s">
        <v>7137</v>
      </c>
      <c r="E18" s="593">
        <v>24.0</v>
      </c>
      <c r="F18" s="147" t="s">
        <v>56</v>
      </c>
      <c r="G18" s="862"/>
      <c r="H18" s="862"/>
      <c r="I18" s="862"/>
      <c r="J18" s="862"/>
      <c r="K18" s="862"/>
      <c r="L18" s="862"/>
      <c r="M18" s="862"/>
      <c r="N18" s="862"/>
      <c r="O18" s="862"/>
      <c r="P18" s="862"/>
      <c r="Q18" s="862"/>
      <c r="R18" s="862"/>
      <c r="S18" s="862"/>
      <c r="T18" s="862"/>
      <c r="U18" s="862"/>
      <c r="V18" s="862"/>
      <c r="W18" s="862"/>
      <c r="X18" s="862"/>
      <c r="Y18" s="862"/>
      <c r="Z18" s="862"/>
    </row>
    <row r="19" ht="11.25" customHeight="1">
      <c r="A19" s="147" t="s">
        <v>7138</v>
      </c>
      <c r="B19" s="101" t="s">
        <v>52</v>
      </c>
      <c r="C19" s="147" t="s">
        <v>7139</v>
      </c>
      <c r="D19" s="824">
        <v>8.0</v>
      </c>
      <c r="E19" s="593">
        <v>4.0</v>
      </c>
      <c r="F19" s="147" t="s">
        <v>56</v>
      </c>
      <c r="G19" s="862"/>
      <c r="H19" s="862"/>
      <c r="I19" s="862"/>
      <c r="J19" s="862"/>
      <c r="K19" s="862"/>
      <c r="L19" s="862"/>
      <c r="M19" s="862"/>
      <c r="N19" s="862"/>
      <c r="O19" s="862"/>
      <c r="P19" s="862"/>
      <c r="Q19" s="862"/>
      <c r="R19" s="862"/>
      <c r="S19" s="862"/>
      <c r="T19" s="862"/>
      <c r="U19" s="862"/>
      <c r="V19" s="862"/>
      <c r="W19" s="862"/>
      <c r="X19" s="862"/>
      <c r="Y19" s="862"/>
      <c r="Z19" s="862"/>
    </row>
    <row r="20" ht="11.25" customHeight="1">
      <c r="A20" s="147" t="s">
        <v>56</v>
      </c>
      <c r="B20" s="101" t="s">
        <v>52</v>
      </c>
      <c r="C20" s="147" t="s">
        <v>7140</v>
      </c>
      <c r="D20" s="824" t="s">
        <v>7141</v>
      </c>
      <c r="E20" s="593">
        <v>24.0</v>
      </c>
      <c r="F20" s="147" t="s">
        <v>56</v>
      </c>
      <c r="G20" s="862"/>
      <c r="H20" s="862"/>
      <c r="I20" s="862"/>
      <c r="J20" s="862"/>
      <c r="K20" s="862"/>
      <c r="L20" s="862"/>
      <c r="M20" s="862"/>
      <c r="N20" s="862"/>
      <c r="O20" s="862"/>
      <c r="P20" s="862"/>
      <c r="Q20" s="862"/>
      <c r="R20" s="862"/>
      <c r="S20" s="862"/>
      <c r="T20" s="862"/>
      <c r="U20" s="862"/>
      <c r="V20" s="862"/>
      <c r="W20" s="862"/>
      <c r="X20" s="862"/>
      <c r="Y20" s="862"/>
      <c r="Z20" s="862"/>
    </row>
    <row r="21" ht="11.25" customHeight="1">
      <c r="A21" s="147" t="s">
        <v>57</v>
      </c>
      <c r="B21" s="101" t="s">
        <v>52</v>
      </c>
      <c r="C21" s="147" t="s">
        <v>7142</v>
      </c>
      <c r="D21" s="824">
        <v>80.0</v>
      </c>
      <c r="E21" s="593">
        <v>80.0</v>
      </c>
      <c r="F21" s="147" t="s">
        <v>57</v>
      </c>
      <c r="G21" s="862"/>
      <c r="H21" s="862"/>
      <c r="I21" s="862"/>
      <c r="J21" s="862"/>
      <c r="K21" s="862"/>
      <c r="L21" s="862"/>
      <c r="M21" s="862"/>
      <c r="N21" s="862"/>
      <c r="O21" s="862"/>
      <c r="P21" s="862"/>
      <c r="Q21" s="862"/>
      <c r="R21" s="862"/>
      <c r="S21" s="862"/>
      <c r="T21" s="862"/>
      <c r="U21" s="862"/>
      <c r="V21" s="862"/>
      <c r="W21" s="862"/>
      <c r="X21" s="862"/>
      <c r="Y21" s="862"/>
      <c r="Z21" s="862"/>
    </row>
    <row r="22" ht="11.25" customHeight="1">
      <c r="A22" s="147" t="s">
        <v>57</v>
      </c>
      <c r="B22" s="101" t="s">
        <v>52</v>
      </c>
      <c r="C22" s="147" t="s">
        <v>7143</v>
      </c>
      <c r="D22" s="824">
        <v>15.0</v>
      </c>
      <c r="E22" s="593">
        <v>15.0</v>
      </c>
      <c r="F22" s="147" t="s">
        <v>57</v>
      </c>
      <c r="G22" s="862"/>
      <c r="H22" s="862"/>
      <c r="I22" s="862"/>
      <c r="J22" s="862"/>
      <c r="K22" s="862"/>
      <c r="L22" s="862"/>
      <c r="M22" s="862"/>
      <c r="N22" s="862"/>
      <c r="O22" s="862"/>
      <c r="P22" s="862"/>
      <c r="Q22" s="862"/>
      <c r="R22" s="862"/>
      <c r="S22" s="862"/>
      <c r="T22" s="862"/>
      <c r="U22" s="862"/>
      <c r="V22" s="862"/>
      <c r="W22" s="862"/>
      <c r="X22" s="862"/>
      <c r="Y22" s="862"/>
      <c r="Z22" s="862"/>
    </row>
    <row r="23" ht="11.25" customHeight="1">
      <c r="A23" s="147" t="s">
        <v>58</v>
      </c>
      <c r="B23" s="101" t="s">
        <v>52</v>
      </c>
      <c r="C23" s="147" t="s">
        <v>7144</v>
      </c>
      <c r="D23" s="824">
        <v>50.0</v>
      </c>
      <c r="E23" s="593">
        <v>50.0</v>
      </c>
      <c r="F23" s="147" t="s">
        <v>58</v>
      </c>
      <c r="G23" s="862"/>
      <c r="H23" s="862"/>
      <c r="I23" s="862"/>
      <c r="J23" s="862"/>
      <c r="K23" s="862"/>
      <c r="L23" s="862"/>
      <c r="M23" s="862"/>
      <c r="N23" s="862"/>
      <c r="O23" s="862"/>
      <c r="P23" s="862"/>
      <c r="Q23" s="862"/>
      <c r="R23" s="862"/>
      <c r="S23" s="862"/>
      <c r="T23" s="862"/>
      <c r="U23" s="862"/>
      <c r="V23" s="862"/>
      <c r="W23" s="862"/>
      <c r="X23" s="862"/>
      <c r="Y23" s="862"/>
      <c r="Z23" s="862"/>
    </row>
    <row r="24" ht="11.25" customHeight="1">
      <c r="A24" s="147" t="s">
        <v>59</v>
      </c>
      <c r="B24" s="101" t="s">
        <v>52</v>
      </c>
      <c r="C24" s="147" t="s">
        <v>7145</v>
      </c>
      <c r="D24" s="824">
        <v>30.0</v>
      </c>
      <c r="E24" s="593">
        <v>30.0</v>
      </c>
      <c r="F24" s="147" t="s">
        <v>59</v>
      </c>
      <c r="G24" s="862"/>
      <c r="H24" s="862"/>
      <c r="I24" s="862"/>
      <c r="J24" s="862"/>
      <c r="K24" s="862"/>
      <c r="L24" s="862"/>
      <c r="M24" s="862"/>
      <c r="N24" s="862"/>
      <c r="O24" s="862"/>
      <c r="P24" s="862"/>
      <c r="Q24" s="862"/>
      <c r="R24" s="862"/>
      <c r="S24" s="862"/>
      <c r="T24" s="862"/>
      <c r="U24" s="862"/>
      <c r="V24" s="862"/>
      <c r="W24" s="862"/>
      <c r="X24" s="862"/>
      <c r="Y24" s="862"/>
      <c r="Z24" s="862"/>
    </row>
    <row r="25" ht="11.25" customHeight="1">
      <c r="A25" s="147" t="s">
        <v>59</v>
      </c>
      <c r="B25" s="101" t="s">
        <v>52</v>
      </c>
      <c r="C25" s="147" t="s">
        <v>7146</v>
      </c>
      <c r="D25" s="824">
        <v>30.0</v>
      </c>
      <c r="E25" s="593">
        <v>30.0</v>
      </c>
      <c r="F25" s="147" t="s">
        <v>59</v>
      </c>
      <c r="G25" s="862"/>
      <c r="H25" s="862"/>
      <c r="I25" s="862"/>
      <c r="J25" s="862"/>
      <c r="K25" s="862"/>
      <c r="L25" s="862"/>
      <c r="M25" s="862"/>
      <c r="N25" s="862"/>
      <c r="O25" s="862"/>
      <c r="P25" s="862"/>
      <c r="Q25" s="862"/>
      <c r="R25" s="862"/>
      <c r="S25" s="862"/>
      <c r="T25" s="862"/>
      <c r="U25" s="862"/>
      <c r="V25" s="862"/>
      <c r="W25" s="862"/>
      <c r="X25" s="862"/>
      <c r="Y25" s="862"/>
      <c r="Z25" s="862"/>
    </row>
    <row r="26" ht="11.25" customHeight="1">
      <c r="A26" s="147" t="s">
        <v>59</v>
      </c>
      <c r="B26" s="101" t="s">
        <v>52</v>
      </c>
      <c r="C26" s="147" t="s">
        <v>7147</v>
      </c>
      <c r="D26" s="824">
        <v>8.0</v>
      </c>
      <c r="E26" s="593">
        <v>8.0</v>
      </c>
      <c r="F26" s="147" t="s">
        <v>59</v>
      </c>
      <c r="G26" s="862"/>
      <c r="H26" s="862"/>
      <c r="I26" s="862"/>
      <c r="J26" s="862"/>
      <c r="K26" s="862"/>
      <c r="L26" s="862"/>
      <c r="M26" s="862"/>
      <c r="N26" s="862"/>
      <c r="O26" s="862"/>
      <c r="P26" s="862"/>
      <c r="Q26" s="862"/>
      <c r="R26" s="862"/>
      <c r="S26" s="862"/>
      <c r="T26" s="862"/>
      <c r="U26" s="862"/>
      <c r="V26" s="862"/>
      <c r="W26" s="862"/>
      <c r="X26" s="862"/>
      <c r="Y26" s="862"/>
      <c r="Z26" s="862"/>
    </row>
    <row r="27" ht="11.25" customHeight="1">
      <c r="A27" s="147" t="s">
        <v>59</v>
      </c>
      <c r="B27" s="101" t="s">
        <v>52</v>
      </c>
      <c r="C27" s="147" t="s">
        <v>7148</v>
      </c>
      <c r="D27" s="824">
        <v>20.0</v>
      </c>
      <c r="E27" s="593">
        <v>20.0</v>
      </c>
      <c r="F27" s="147" t="s">
        <v>59</v>
      </c>
      <c r="G27" s="862"/>
      <c r="H27" s="862"/>
      <c r="I27" s="862"/>
      <c r="J27" s="862"/>
      <c r="K27" s="862"/>
      <c r="L27" s="862"/>
      <c r="M27" s="862"/>
      <c r="N27" s="862"/>
      <c r="O27" s="862"/>
      <c r="P27" s="862"/>
      <c r="Q27" s="862"/>
      <c r="R27" s="862"/>
      <c r="S27" s="862"/>
      <c r="T27" s="862"/>
      <c r="U27" s="862"/>
      <c r="V27" s="862"/>
      <c r="W27" s="862"/>
      <c r="X27" s="862"/>
      <c r="Y27" s="862"/>
      <c r="Z27" s="862"/>
    </row>
    <row r="28" ht="11.25" customHeight="1">
      <c r="A28" s="147" t="s">
        <v>59</v>
      </c>
      <c r="B28" s="101" t="s">
        <v>52</v>
      </c>
      <c r="C28" s="147" t="s">
        <v>7149</v>
      </c>
      <c r="D28" s="824">
        <v>8.0</v>
      </c>
      <c r="E28" s="593">
        <v>24.0</v>
      </c>
      <c r="F28" s="147" t="s">
        <v>59</v>
      </c>
      <c r="G28" s="862"/>
      <c r="H28" s="862"/>
      <c r="I28" s="862"/>
      <c r="J28" s="862"/>
      <c r="K28" s="862"/>
      <c r="L28" s="862"/>
      <c r="M28" s="862"/>
      <c r="N28" s="862"/>
      <c r="O28" s="862"/>
      <c r="P28" s="862"/>
      <c r="Q28" s="862"/>
      <c r="R28" s="862"/>
      <c r="S28" s="862"/>
      <c r="T28" s="862"/>
      <c r="U28" s="862"/>
      <c r="V28" s="862"/>
      <c r="W28" s="862"/>
      <c r="X28" s="862"/>
      <c r="Y28" s="862"/>
      <c r="Z28" s="862"/>
    </row>
    <row r="29" ht="11.25" customHeight="1">
      <c r="A29" s="747" t="s">
        <v>3986</v>
      </c>
      <c r="B29" s="415" t="s">
        <v>52</v>
      </c>
      <c r="C29" s="747" t="s">
        <v>7150</v>
      </c>
      <c r="D29" s="763">
        <v>80.0</v>
      </c>
      <c r="E29" s="822">
        <v>80.0</v>
      </c>
      <c r="F29" s="747" t="s">
        <v>3986</v>
      </c>
      <c r="G29" s="862"/>
      <c r="H29" s="862"/>
      <c r="I29" s="862"/>
      <c r="J29" s="862"/>
      <c r="K29" s="862"/>
      <c r="L29" s="862"/>
      <c r="M29" s="862"/>
      <c r="N29" s="862"/>
      <c r="O29" s="862"/>
      <c r="P29" s="862"/>
      <c r="Q29" s="862"/>
      <c r="R29" s="862"/>
      <c r="S29" s="862"/>
      <c r="T29" s="862"/>
      <c r="U29" s="862"/>
      <c r="V29" s="862"/>
      <c r="W29" s="862"/>
      <c r="X29" s="862"/>
      <c r="Y29" s="862"/>
      <c r="Z29" s="862"/>
    </row>
    <row r="30" ht="11.25" customHeight="1">
      <c r="A30" s="747" t="s">
        <v>3986</v>
      </c>
      <c r="B30" s="415" t="s">
        <v>52</v>
      </c>
      <c r="C30" s="747" t="s">
        <v>7151</v>
      </c>
      <c r="D30" s="763" t="s">
        <v>7152</v>
      </c>
      <c r="E30" s="822">
        <v>16.0</v>
      </c>
      <c r="F30" s="747" t="s">
        <v>3986</v>
      </c>
      <c r="G30" s="862"/>
      <c r="H30" s="862"/>
      <c r="I30" s="862"/>
      <c r="J30" s="862"/>
      <c r="K30" s="862"/>
      <c r="L30" s="862"/>
      <c r="M30" s="862"/>
      <c r="N30" s="862"/>
      <c r="O30" s="862"/>
      <c r="P30" s="862"/>
      <c r="Q30" s="862"/>
      <c r="R30" s="862"/>
      <c r="S30" s="862"/>
      <c r="T30" s="862"/>
      <c r="U30" s="862"/>
      <c r="V30" s="862"/>
      <c r="W30" s="862"/>
      <c r="X30" s="862"/>
      <c r="Y30" s="862"/>
      <c r="Z30" s="862"/>
    </row>
    <row r="31" ht="11.25" customHeight="1">
      <c r="A31" s="747" t="s">
        <v>3986</v>
      </c>
      <c r="B31" s="415" t="s">
        <v>52</v>
      </c>
      <c r="C31" s="747" t="s">
        <v>7153</v>
      </c>
      <c r="D31" s="763" t="s">
        <v>7154</v>
      </c>
      <c r="E31" s="822">
        <v>16.0</v>
      </c>
      <c r="F31" s="747" t="s">
        <v>3986</v>
      </c>
      <c r="G31" s="862"/>
      <c r="H31" s="862"/>
      <c r="I31" s="862"/>
      <c r="J31" s="862"/>
      <c r="K31" s="862"/>
      <c r="L31" s="862"/>
      <c r="M31" s="862"/>
      <c r="N31" s="862"/>
      <c r="O31" s="862"/>
      <c r="P31" s="862"/>
      <c r="Q31" s="862"/>
      <c r="R31" s="862"/>
      <c r="S31" s="862"/>
      <c r="T31" s="862"/>
      <c r="U31" s="862"/>
      <c r="V31" s="862"/>
      <c r="W31" s="862"/>
      <c r="X31" s="862"/>
      <c r="Y31" s="862"/>
      <c r="Z31" s="862"/>
    </row>
    <row r="32" ht="11.25" customHeight="1">
      <c r="A32" s="747" t="s">
        <v>3986</v>
      </c>
      <c r="B32" s="415" t="s">
        <v>52</v>
      </c>
      <c r="C32" s="747" t="s">
        <v>7155</v>
      </c>
      <c r="D32" s="763">
        <v>8.0</v>
      </c>
      <c r="E32" s="822">
        <v>8.0</v>
      </c>
      <c r="F32" s="747" t="s">
        <v>3986</v>
      </c>
      <c r="G32" s="862"/>
      <c r="H32" s="862"/>
      <c r="I32" s="862"/>
      <c r="J32" s="862"/>
      <c r="K32" s="862"/>
      <c r="L32" s="862"/>
      <c r="M32" s="862"/>
      <c r="N32" s="862"/>
      <c r="O32" s="862"/>
      <c r="P32" s="862"/>
      <c r="Q32" s="862"/>
      <c r="R32" s="862"/>
      <c r="S32" s="862"/>
      <c r="T32" s="862"/>
      <c r="U32" s="862"/>
      <c r="V32" s="862"/>
      <c r="W32" s="862"/>
      <c r="X32" s="862"/>
      <c r="Y32" s="862"/>
      <c r="Z32" s="862"/>
    </row>
    <row r="33" ht="11.25" customHeight="1">
      <c r="A33" s="147" t="s">
        <v>3986</v>
      </c>
      <c r="B33" s="101" t="s">
        <v>52</v>
      </c>
      <c r="C33" s="147" t="s">
        <v>7156</v>
      </c>
      <c r="D33" s="824">
        <v>8.0</v>
      </c>
      <c r="E33" s="593">
        <v>8.0</v>
      </c>
      <c r="F33" s="147" t="s">
        <v>3986</v>
      </c>
      <c r="G33" s="862"/>
      <c r="H33" s="862"/>
      <c r="I33" s="862"/>
      <c r="J33" s="862"/>
      <c r="K33" s="862"/>
      <c r="L33" s="862"/>
      <c r="M33" s="862"/>
      <c r="N33" s="862"/>
      <c r="O33" s="862"/>
      <c r="P33" s="862"/>
      <c r="Q33" s="862"/>
      <c r="R33" s="862"/>
      <c r="S33" s="862"/>
      <c r="T33" s="862"/>
      <c r="U33" s="862"/>
      <c r="V33" s="862"/>
      <c r="W33" s="862"/>
      <c r="X33" s="862"/>
      <c r="Y33" s="862"/>
      <c r="Z33" s="862"/>
    </row>
    <row r="34" ht="11.25" customHeight="1">
      <c r="A34" s="147" t="s">
        <v>7157</v>
      </c>
      <c r="B34" s="101" t="s">
        <v>52</v>
      </c>
      <c r="C34" s="147" t="s">
        <v>7158</v>
      </c>
      <c r="D34" s="824">
        <v>60.0</v>
      </c>
      <c r="E34" s="593">
        <v>60.0</v>
      </c>
      <c r="F34" s="147" t="s">
        <v>7157</v>
      </c>
      <c r="G34" s="862"/>
      <c r="H34" s="862"/>
      <c r="I34" s="862"/>
      <c r="J34" s="862"/>
      <c r="K34" s="862"/>
      <c r="L34" s="862"/>
      <c r="M34" s="862"/>
      <c r="N34" s="862"/>
      <c r="O34" s="862"/>
      <c r="P34" s="862"/>
      <c r="Q34" s="862"/>
      <c r="R34" s="862"/>
      <c r="S34" s="862"/>
      <c r="T34" s="862"/>
      <c r="U34" s="862"/>
      <c r="V34" s="862"/>
      <c r="W34" s="862"/>
      <c r="X34" s="862"/>
      <c r="Y34" s="862"/>
      <c r="Z34" s="862"/>
    </row>
    <row r="35" ht="11.25" customHeight="1">
      <c r="A35" s="147" t="s">
        <v>7157</v>
      </c>
      <c r="B35" s="101" t="s">
        <v>52</v>
      </c>
      <c r="C35" s="147" t="s">
        <v>7159</v>
      </c>
      <c r="D35" s="824">
        <v>8.0</v>
      </c>
      <c r="E35" s="593">
        <v>8.0</v>
      </c>
      <c r="F35" s="147" t="s">
        <v>7157</v>
      </c>
      <c r="G35" s="862"/>
      <c r="H35" s="862"/>
      <c r="I35" s="862"/>
      <c r="J35" s="862"/>
      <c r="K35" s="862"/>
      <c r="L35" s="862"/>
      <c r="M35" s="862"/>
      <c r="N35" s="862"/>
      <c r="O35" s="862"/>
      <c r="P35" s="862"/>
      <c r="Q35" s="862"/>
      <c r="R35" s="862"/>
      <c r="S35" s="862"/>
      <c r="T35" s="862"/>
      <c r="U35" s="862"/>
      <c r="V35" s="862"/>
      <c r="W35" s="862"/>
      <c r="X35" s="862"/>
      <c r="Y35" s="862"/>
      <c r="Z35" s="862"/>
    </row>
    <row r="36" ht="11.25" customHeight="1">
      <c r="A36" s="147" t="s">
        <v>7157</v>
      </c>
      <c r="B36" s="101" t="s">
        <v>52</v>
      </c>
      <c r="C36" s="147" t="s">
        <v>7160</v>
      </c>
      <c r="D36" s="824">
        <v>18.0</v>
      </c>
      <c r="E36" s="593">
        <v>18.0</v>
      </c>
      <c r="F36" s="147" t="s">
        <v>7157</v>
      </c>
      <c r="G36" s="862"/>
      <c r="H36" s="862"/>
      <c r="I36" s="862"/>
      <c r="J36" s="862"/>
      <c r="K36" s="862"/>
      <c r="L36" s="862"/>
      <c r="M36" s="862"/>
      <c r="N36" s="862"/>
      <c r="O36" s="862"/>
      <c r="P36" s="862"/>
      <c r="Q36" s="862"/>
      <c r="R36" s="862"/>
      <c r="S36" s="862"/>
      <c r="T36" s="862"/>
      <c r="U36" s="862"/>
      <c r="V36" s="862"/>
      <c r="W36" s="862"/>
      <c r="X36" s="862"/>
      <c r="Y36" s="862"/>
      <c r="Z36" s="862"/>
    </row>
    <row r="37" ht="11.25" customHeight="1">
      <c r="A37" s="147" t="s">
        <v>7157</v>
      </c>
      <c r="B37" s="101" t="s">
        <v>52</v>
      </c>
      <c r="C37" s="147" t="s">
        <v>7161</v>
      </c>
      <c r="D37" s="824">
        <v>8.0</v>
      </c>
      <c r="E37" s="593">
        <v>8.0</v>
      </c>
      <c r="F37" s="147" t="s">
        <v>7157</v>
      </c>
      <c r="G37" s="862"/>
      <c r="H37" s="862"/>
      <c r="I37" s="862"/>
      <c r="J37" s="862"/>
      <c r="K37" s="862"/>
      <c r="L37" s="862"/>
      <c r="M37" s="862"/>
      <c r="N37" s="862"/>
      <c r="O37" s="862"/>
      <c r="P37" s="862"/>
      <c r="Q37" s="862"/>
      <c r="R37" s="862"/>
      <c r="S37" s="862"/>
      <c r="T37" s="862"/>
      <c r="U37" s="862"/>
      <c r="V37" s="862"/>
      <c r="W37" s="862"/>
      <c r="X37" s="862"/>
      <c r="Y37" s="862"/>
      <c r="Z37" s="862"/>
    </row>
    <row r="38" ht="11.25" customHeight="1">
      <c r="A38" s="147" t="s">
        <v>7157</v>
      </c>
      <c r="B38" s="101" t="s">
        <v>52</v>
      </c>
      <c r="C38" s="147" t="s">
        <v>7162</v>
      </c>
      <c r="D38" s="824">
        <v>4.0</v>
      </c>
      <c r="E38" s="593">
        <v>4.0</v>
      </c>
      <c r="F38" s="147" t="s">
        <v>7157</v>
      </c>
      <c r="G38" s="862"/>
      <c r="H38" s="862"/>
      <c r="I38" s="862"/>
      <c r="J38" s="862"/>
      <c r="K38" s="862"/>
      <c r="L38" s="862"/>
      <c r="M38" s="862"/>
      <c r="N38" s="862"/>
      <c r="O38" s="862"/>
      <c r="P38" s="862"/>
      <c r="Q38" s="862"/>
      <c r="R38" s="862"/>
      <c r="S38" s="862"/>
      <c r="T38" s="862"/>
      <c r="U38" s="862"/>
      <c r="V38" s="862"/>
      <c r="W38" s="862"/>
      <c r="X38" s="862"/>
      <c r="Y38" s="862"/>
      <c r="Z38" s="862"/>
    </row>
    <row r="39" ht="11.25" customHeight="1">
      <c r="A39" s="147" t="s">
        <v>7157</v>
      </c>
      <c r="B39" s="101" t="s">
        <v>52</v>
      </c>
      <c r="C39" s="147" t="s">
        <v>7163</v>
      </c>
      <c r="D39" s="824">
        <v>4.0</v>
      </c>
      <c r="E39" s="593">
        <v>4.0</v>
      </c>
      <c r="F39" s="147" t="s">
        <v>7157</v>
      </c>
      <c r="G39" s="862"/>
      <c r="H39" s="862"/>
      <c r="I39" s="862"/>
      <c r="J39" s="862"/>
      <c r="K39" s="862"/>
      <c r="L39" s="862"/>
      <c r="M39" s="862"/>
      <c r="N39" s="862"/>
      <c r="O39" s="862"/>
      <c r="P39" s="862"/>
      <c r="Q39" s="862"/>
      <c r="R39" s="862"/>
      <c r="S39" s="862"/>
      <c r="T39" s="862"/>
      <c r="U39" s="862"/>
      <c r="V39" s="862"/>
      <c r="W39" s="862"/>
      <c r="X39" s="862"/>
      <c r="Y39" s="862"/>
      <c r="Z39" s="862"/>
    </row>
    <row r="40" ht="11.25" customHeight="1">
      <c r="A40" s="147" t="s">
        <v>7157</v>
      </c>
      <c r="B40" s="101" t="s">
        <v>52</v>
      </c>
      <c r="C40" s="147" t="s">
        <v>7164</v>
      </c>
      <c r="D40" s="824">
        <v>8.0</v>
      </c>
      <c r="E40" s="593">
        <v>8.0</v>
      </c>
      <c r="F40" s="147" t="s">
        <v>7157</v>
      </c>
      <c r="G40" s="862"/>
      <c r="H40" s="862"/>
      <c r="I40" s="862"/>
      <c r="J40" s="862"/>
      <c r="K40" s="862"/>
      <c r="L40" s="862"/>
      <c r="M40" s="862"/>
      <c r="N40" s="862"/>
      <c r="O40" s="862"/>
      <c r="P40" s="862"/>
      <c r="Q40" s="862"/>
      <c r="R40" s="862"/>
      <c r="S40" s="862"/>
      <c r="T40" s="862"/>
      <c r="U40" s="862"/>
      <c r="V40" s="862"/>
      <c r="W40" s="862"/>
      <c r="X40" s="862"/>
      <c r="Y40" s="862"/>
      <c r="Z40" s="862"/>
    </row>
    <row r="41" ht="11.25" customHeight="1">
      <c r="A41" s="549" t="s">
        <v>7157</v>
      </c>
      <c r="B41" s="116" t="s">
        <v>52</v>
      </c>
      <c r="C41" s="549" t="s">
        <v>7165</v>
      </c>
      <c r="D41" s="863">
        <v>8.0</v>
      </c>
      <c r="E41" s="864">
        <v>8.0</v>
      </c>
      <c r="F41" s="147" t="s">
        <v>7157</v>
      </c>
      <c r="G41" s="862"/>
      <c r="H41" s="862"/>
      <c r="I41" s="862"/>
      <c r="J41" s="862"/>
      <c r="K41" s="862"/>
      <c r="L41" s="862"/>
      <c r="M41" s="862"/>
      <c r="N41" s="862"/>
      <c r="O41" s="862"/>
      <c r="P41" s="862"/>
      <c r="Q41" s="862"/>
      <c r="R41" s="862"/>
      <c r="S41" s="862"/>
      <c r="T41" s="862"/>
      <c r="U41" s="862"/>
      <c r="V41" s="862"/>
      <c r="W41" s="862"/>
      <c r="X41" s="862"/>
      <c r="Y41" s="862"/>
      <c r="Z41" s="862"/>
    </row>
    <row r="42" ht="11.25" customHeight="1">
      <c r="A42" s="147" t="s">
        <v>7157</v>
      </c>
      <c r="B42" s="101" t="s">
        <v>52</v>
      </c>
      <c r="C42" s="147" t="s">
        <v>7166</v>
      </c>
      <c r="D42" s="824">
        <v>50.0</v>
      </c>
      <c r="E42" s="593">
        <v>50.0</v>
      </c>
      <c r="F42" s="147" t="s">
        <v>7157</v>
      </c>
      <c r="G42" s="862"/>
      <c r="H42" s="862"/>
      <c r="I42" s="862"/>
      <c r="J42" s="862"/>
      <c r="K42" s="862"/>
      <c r="L42" s="862"/>
      <c r="M42" s="862"/>
      <c r="N42" s="862"/>
      <c r="O42" s="862"/>
      <c r="P42" s="862"/>
      <c r="Q42" s="862"/>
      <c r="R42" s="862"/>
      <c r="S42" s="862"/>
      <c r="T42" s="862"/>
      <c r="U42" s="862"/>
      <c r="V42" s="862"/>
      <c r="W42" s="862"/>
      <c r="X42" s="862"/>
      <c r="Y42" s="862"/>
      <c r="Z42" s="862"/>
    </row>
    <row r="43" ht="11.25" customHeight="1">
      <c r="A43" s="747" t="s">
        <v>6002</v>
      </c>
      <c r="B43" s="415" t="s">
        <v>52</v>
      </c>
      <c r="C43" s="747" t="s">
        <v>7167</v>
      </c>
      <c r="D43" s="763" t="s">
        <v>7168</v>
      </c>
      <c r="E43" s="822">
        <v>100.0</v>
      </c>
      <c r="F43" s="747" t="s">
        <v>6002</v>
      </c>
      <c r="G43" s="862"/>
      <c r="H43" s="862"/>
      <c r="I43" s="862"/>
      <c r="J43" s="862"/>
      <c r="K43" s="862"/>
      <c r="L43" s="862"/>
      <c r="M43" s="862"/>
      <c r="N43" s="862"/>
      <c r="O43" s="862"/>
      <c r="P43" s="862"/>
      <c r="Q43" s="862"/>
      <c r="R43" s="862"/>
      <c r="S43" s="862"/>
      <c r="T43" s="862"/>
      <c r="U43" s="862"/>
      <c r="V43" s="862"/>
      <c r="W43" s="862"/>
      <c r="X43" s="862"/>
      <c r="Y43" s="862"/>
      <c r="Z43" s="862"/>
    </row>
    <row r="44" ht="11.25" customHeight="1">
      <c r="A44" s="747" t="s">
        <v>6005</v>
      </c>
      <c r="B44" s="415" t="s">
        <v>52</v>
      </c>
      <c r="C44" s="865" t="s">
        <v>7169</v>
      </c>
      <c r="D44" s="763">
        <v>96.0</v>
      </c>
      <c r="E44" s="822">
        <v>96.0</v>
      </c>
      <c r="F44" s="747" t="s">
        <v>6005</v>
      </c>
      <c r="G44" s="817"/>
      <c r="H44" s="862"/>
      <c r="I44" s="862"/>
      <c r="J44" s="862"/>
      <c r="K44" s="862"/>
      <c r="L44" s="862"/>
      <c r="M44" s="862"/>
      <c r="N44" s="862"/>
      <c r="O44" s="862"/>
      <c r="P44" s="862"/>
      <c r="Q44" s="862"/>
      <c r="R44" s="862"/>
      <c r="S44" s="862"/>
      <c r="T44" s="862"/>
      <c r="U44" s="862"/>
      <c r="V44" s="862"/>
      <c r="W44" s="862"/>
      <c r="X44" s="862"/>
      <c r="Y44" s="862"/>
      <c r="Z44" s="862"/>
    </row>
    <row r="45" ht="11.25" customHeight="1">
      <c r="A45" s="747" t="s">
        <v>6005</v>
      </c>
      <c r="B45" s="415" t="s">
        <v>52</v>
      </c>
      <c r="C45" s="747" t="s">
        <v>7170</v>
      </c>
      <c r="D45" s="763">
        <v>80.0</v>
      </c>
      <c r="E45" s="822">
        <v>80.0</v>
      </c>
      <c r="F45" s="747" t="s">
        <v>6005</v>
      </c>
      <c r="G45" s="862"/>
      <c r="H45" s="862"/>
      <c r="I45" s="862"/>
      <c r="J45" s="862"/>
      <c r="K45" s="862"/>
      <c r="L45" s="862"/>
      <c r="M45" s="862"/>
      <c r="N45" s="862"/>
      <c r="O45" s="862"/>
      <c r="P45" s="862"/>
      <c r="Q45" s="862"/>
      <c r="R45" s="862"/>
      <c r="S45" s="862"/>
      <c r="T45" s="862"/>
      <c r="U45" s="862"/>
      <c r="V45" s="862"/>
      <c r="W45" s="862"/>
      <c r="X45" s="862"/>
      <c r="Y45" s="862"/>
      <c r="Z45" s="862"/>
    </row>
    <row r="46" ht="11.25" customHeight="1">
      <c r="A46" s="147" t="s">
        <v>5840</v>
      </c>
      <c r="B46" s="866" t="s">
        <v>52</v>
      </c>
      <c r="C46" s="147" t="s">
        <v>7147</v>
      </c>
      <c r="D46" s="824">
        <v>80.0</v>
      </c>
      <c r="E46" s="593">
        <v>80.0</v>
      </c>
      <c r="F46" s="147" t="s">
        <v>5840</v>
      </c>
      <c r="G46" s="862"/>
      <c r="H46" s="862"/>
      <c r="I46" s="862"/>
      <c r="J46" s="862"/>
      <c r="K46" s="862"/>
      <c r="L46" s="862"/>
      <c r="M46" s="862"/>
      <c r="N46" s="862"/>
      <c r="O46" s="862"/>
      <c r="P46" s="862"/>
      <c r="Q46" s="862"/>
      <c r="R46" s="862"/>
      <c r="S46" s="862"/>
      <c r="T46" s="862"/>
      <c r="U46" s="862"/>
      <c r="V46" s="862"/>
      <c r="W46" s="862"/>
      <c r="X46" s="862"/>
      <c r="Y46" s="862"/>
      <c r="Z46" s="862"/>
    </row>
    <row r="47" ht="11.25" customHeight="1">
      <c r="A47" s="147" t="s">
        <v>5840</v>
      </c>
      <c r="B47" s="866" t="s">
        <v>52</v>
      </c>
      <c r="C47" s="147" t="s">
        <v>7171</v>
      </c>
      <c r="D47" s="824">
        <v>20.0</v>
      </c>
      <c r="E47" s="593">
        <v>20.0</v>
      </c>
      <c r="F47" s="147" t="s">
        <v>5840</v>
      </c>
      <c r="G47" s="862"/>
      <c r="H47" s="862"/>
      <c r="I47" s="862"/>
      <c r="J47" s="862"/>
      <c r="K47" s="862"/>
      <c r="L47" s="862"/>
      <c r="M47" s="862"/>
      <c r="N47" s="862"/>
      <c r="O47" s="862"/>
      <c r="P47" s="862"/>
      <c r="Q47" s="862"/>
      <c r="R47" s="862"/>
      <c r="S47" s="862"/>
      <c r="T47" s="862"/>
      <c r="U47" s="862"/>
      <c r="V47" s="862"/>
      <c r="W47" s="862"/>
      <c r="X47" s="862"/>
      <c r="Y47" s="862"/>
      <c r="Z47" s="862"/>
    </row>
    <row r="48" ht="11.25" customHeight="1">
      <c r="A48" s="147" t="s">
        <v>76</v>
      </c>
      <c r="B48" s="101" t="s">
        <v>52</v>
      </c>
      <c r="C48" s="147" t="s">
        <v>7172</v>
      </c>
      <c r="D48" s="824">
        <v>30.0</v>
      </c>
      <c r="E48" s="593">
        <v>30.0</v>
      </c>
      <c r="F48" s="147" t="s">
        <v>76</v>
      </c>
      <c r="G48" s="862"/>
      <c r="H48" s="862"/>
      <c r="I48" s="862"/>
      <c r="J48" s="862"/>
      <c r="K48" s="862"/>
      <c r="L48" s="862"/>
      <c r="M48" s="862"/>
      <c r="N48" s="862"/>
      <c r="O48" s="862"/>
      <c r="P48" s="862"/>
      <c r="Q48" s="862"/>
      <c r="R48" s="862"/>
      <c r="S48" s="862"/>
      <c r="T48" s="862"/>
      <c r="U48" s="862"/>
      <c r="V48" s="862"/>
      <c r="W48" s="862"/>
      <c r="X48" s="862"/>
      <c r="Y48" s="862"/>
      <c r="Z48" s="862"/>
    </row>
    <row r="49" ht="11.25" customHeight="1">
      <c r="A49" s="147" t="s">
        <v>76</v>
      </c>
      <c r="B49" s="101" t="s">
        <v>52</v>
      </c>
      <c r="C49" s="147" t="s">
        <v>7173</v>
      </c>
      <c r="D49" s="824">
        <v>30.0</v>
      </c>
      <c r="E49" s="593">
        <v>30.0</v>
      </c>
      <c r="F49" s="147" t="s">
        <v>76</v>
      </c>
      <c r="G49" s="862"/>
      <c r="H49" s="862"/>
      <c r="I49" s="862"/>
      <c r="J49" s="862"/>
      <c r="K49" s="862"/>
      <c r="L49" s="862"/>
      <c r="M49" s="862"/>
      <c r="N49" s="862"/>
      <c r="O49" s="862"/>
      <c r="P49" s="862"/>
      <c r="Q49" s="862"/>
      <c r="R49" s="862"/>
      <c r="S49" s="862"/>
      <c r="T49" s="862"/>
      <c r="U49" s="862"/>
      <c r="V49" s="862"/>
      <c r="W49" s="862"/>
      <c r="X49" s="862"/>
      <c r="Y49" s="862"/>
      <c r="Z49" s="862"/>
    </row>
    <row r="50" ht="11.25" customHeight="1">
      <c r="A50" s="147" t="s">
        <v>76</v>
      </c>
      <c r="B50" s="101" t="s">
        <v>52</v>
      </c>
      <c r="C50" s="147" t="s">
        <v>7174</v>
      </c>
      <c r="D50" s="824" t="s">
        <v>7175</v>
      </c>
      <c r="E50" s="593">
        <v>80.0</v>
      </c>
      <c r="F50" s="147" t="s">
        <v>76</v>
      </c>
      <c r="G50" s="862"/>
      <c r="H50" s="862"/>
      <c r="I50" s="862"/>
      <c r="J50" s="862"/>
      <c r="K50" s="862"/>
      <c r="L50" s="862"/>
      <c r="M50" s="862"/>
      <c r="N50" s="862"/>
      <c r="O50" s="862"/>
      <c r="P50" s="862"/>
      <c r="Q50" s="862"/>
      <c r="R50" s="862"/>
      <c r="S50" s="862"/>
      <c r="T50" s="862"/>
      <c r="U50" s="862"/>
      <c r="V50" s="862"/>
      <c r="W50" s="862"/>
      <c r="X50" s="862"/>
      <c r="Y50" s="862"/>
      <c r="Z50" s="862"/>
    </row>
    <row r="51" ht="11.25" customHeight="1">
      <c r="A51" s="747" t="s">
        <v>6008</v>
      </c>
      <c r="B51" s="415" t="s">
        <v>52</v>
      </c>
      <c r="C51" s="747" t="s">
        <v>7176</v>
      </c>
      <c r="D51" s="763" t="s">
        <v>7168</v>
      </c>
      <c r="E51" s="822">
        <v>16.0</v>
      </c>
      <c r="F51" s="747" t="s">
        <v>6008</v>
      </c>
      <c r="G51" s="862"/>
      <c r="H51" s="862"/>
      <c r="I51" s="862"/>
      <c r="J51" s="862"/>
      <c r="K51" s="862"/>
      <c r="L51" s="862"/>
      <c r="M51" s="862"/>
      <c r="N51" s="862"/>
      <c r="O51" s="862"/>
      <c r="P51" s="862"/>
      <c r="Q51" s="862"/>
      <c r="R51" s="862"/>
      <c r="S51" s="862"/>
      <c r="T51" s="862"/>
      <c r="U51" s="862"/>
      <c r="V51" s="862"/>
      <c r="W51" s="862"/>
      <c r="X51" s="862"/>
      <c r="Y51" s="862"/>
      <c r="Z51" s="862"/>
    </row>
    <row r="52" ht="11.25" customHeight="1">
      <c r="A52" s="747" t="s">
        <v>6008</v>
      </c>
      <c r="B52" s="415" t="s">
        <v>52</v>
      </c>
      <c r="C52" s="747" t="s">
        <v>7177</v>
      </c>
      <c r="D52" s="763" t="s">
        <v>7168</v>
      </c>
      <c r="E52" s="822">
        <v>8.0</v>
      </c>
      <c r="F52" s="747" t="s">
        <v>6008</v>
      </c>
      <c r="G52" s="862"/>
      <c r="H52" s="862"/>
      <c r="I52" s="862"/>
      <c r="J52" s="862"/>
      <c r="K52" s="862"/>
      <c r="L52" s="862"/>
      <c r="M52" s="862"/>
      <c r="N52" s="862"/>
      <c r="O52" s="862"/>
      <c r="P52" s="862"/>
      <c r="Q52" s="862"/>
      <c r="R52" s="862"/>
      <c r="S52" s="862"/>
      <c r="T52" s="862"/>
      <c r="U52" s="862"/>
      <c r="V52" s="862"/>
      <c r="W52" s="862"/>
      <c r="X52" s="862"/>
      <c r="Y52" s="862"/>
      <c r="Z52" s="862"/>
    </row>
    <row r="53" ht="11.25" customHeight="1">
      <c r="A53" s="747" t="s">
        <v>6008</v>
      </c>
      <c r="B53" s="415" t="s">
        <v>52</v>
      </c>
      <c r="C53" s="747" t="s">
        <v>7178</v>
      </c>
      <c r="D53" s="763" t="s">
        <v>7168</v>
      </c>
      <c r="E53" s="822">
        <v>16.0</v>
      </c>
      <c r="F53" s="747" t="s">
        <v>6008</v>
      </c>
      <c r="G53" s="862"/>
      <c r="H53" s="862"/>
      <c r="I53" s="862"/>
      <c r="J53" s="862"/>
      <c r="K53" s="862"/>
      <c r="L53" s="862"/>
      <c r="M53" s="862"/>
      <c r="N53" s="862"/>
      <c r="O53" s="862"/>
      <c r="P53" s="862"/>
      <c r="Q53" s="862"/>
      <c r="R53" s="862"/>
      <c r="S53" s="862"/>
      <c r="T53" s="862"/>
      <c r="U53" s="862"/>
      <c r="V53" s="862"/>
      <c r="W53" s="862"/>
      <c r="X53" s="862"/>
      <c r="Y53" s="862"/>
      <c r="Z53" s="862"/>
    </row>
    <row r="54" ht="11.25" customHeight="1">
      <c r="A54" s="747" t="s">
        <v>78</v>
      </c>
      <c r="B54" s="415" t="s">
        <v>52</v>
      </c>
      <c r="C54" s="747" t="s">
        <v>7179</v>
      </c>
      <c r="D54" s="763">
        <v>30.0</v>
      </c>
      <c r="E54" s="822">
        <v>30.0</v>
      </c>
      <c r="F54" s="747" t="s">
        <v>78</v>
      </c>
      <c r="G54" s="862"/>
      <c r="H54" s="862"/>
      <c r="I54" s="862"/>
      <c r="J54" s="862"/>
      <c r="K54" s="862"/>
      <c r="L54" s="862"/>
      <c r="M54" s="862"/>
      <c r="N54" s="862"/>
      <c r="O54" s="862"/>
      <c r="P54" s="862"/>
      <c r="Q54" s="862"/>
      <c r="R54" s="862"/>
      <c r="S54" s="862"/>
      <c r="T54" s="862"/>
      <c r="U54" s="862"/>
      <c r="V54" s="862"/>
      <c r="W54" s="862"/>
      <c r="X54" s="862"/>
      <c r="Y54" s="862"/>
      <c r="Z54" s="862"/>
    </row>
    <row r="55" ht="11.25" customHeight="1">
      <c r="A55" s="747" t="s">
        <v>5854</v>
      </c>
      <c r="B55" s="415" t="s">
        <v>52</v>
      </c>
      <c r="C55" s="747" t="s">
        <v>7147</v>
      </c>
      <c r="D55" s="763">
        <v>80.0</v>
      </c>
      <c r="E55" s="822">
        <v>80.0</v>
      </c>
      <c r="F55" s="747" t="s">
        <v>5854</v>
      </c>
      <c r="G55" s="862"/>
      <c r="H55" s="862"/>
      <c r="I55" s="862"/>
      <c r="J55" s="862"/>
      <c r="K55" s="862"/>
      <c r="L55" s="862"/>
      <c r="M55" s="862"/>
      <c r="N55" s="862"/>
      <c r="O55" s="862"/>
      <c r="P55" s="862"/>
      <c r="Q55" s="862"/>
      <c r="R55" s="862"/>
      <c r="S55" s="862"/>
      <c r="T55" s="862"/>
      <c r="U55" s="862"/>
      <c r="V55" s="862"/>
      <c r="W55" s="862"/>
      <c r="X55" s="862"/>
      <c r="Y55" s="862"/>
      <c r="Z55" s="862"/>
    </row>
    <row r="56" ht="11.25" customHeight="1">
      <c r="A56" s="187" t="s">
        <v>82</v>
      </c>
      <c r="B56" s="51" t="s">
        <v>52</v>
      </c>
      <c r="C56" s="774" t="s">
        <v>7180</v>
      </c>
      <c r="D56" s="823"/>
      <c r="E56" s="543">
        <v>4.0</v>
      </c>
      <c r="F56" s="147" t="s">
        <v>82</v>
      </c>
      <c r="G56" s="862"/>
      <c r="H56" s="862"/>
      <c r="I56" s="862"/>
      <c r="J56" s="862"/>
      <c r="K56" s="862"/>
      <c r="L56" s="862"/>
      <c r="M56" s="862"/>
      <c r="N56" s="862"/>
      <c r="O56" s="862"/>
      <c r="P56" s="862"/>
      <c r="Q56" s="862"/>
      <c r="R56" s="862"/>
      <c r="S56" s="862"/>
      <c r="T56" s="862"/>
      <c r="U56" s="862"/>
      <c r="V56" s="862"/>
      <c r="W56" s="862"/>
      <c r="X56" s="862"/>
      <c r="Y56" s="862"/>
      <c r="Z56" s="862"/>
    </row>
    <row r="57" ht="11.25" customHeight="1">
      <c r="A57" s="187" t="s">
        <v>82</v>
      </c>
      <c r="B57" s="51" t="s">
        <v>52</v>
      </c>
      <c r="C57" s="774" t="s">
        <v>7181</v>
      </c>
      <c r="D57" s="823"/>
      <c r="E57" s="543">
        <v>10.0</v>
      </c>
      <c r="F57" s="147" t="s">
        <v>82</v>
      </c>
      <c r="G57" s="862"/>
      <c r="H57" s="862"/>
      <c r="I57" s="862"/>
      <c r="J57" s="862"/>
      <c r="K57" s="862"/>
      <c r="L57" s="862"/>
      <c r="M57" s="862"/>
      <c r="N57" s="862"/>
      <c r="O57" s="862"/>
      <c r="P57" s="862"/>
      <c r="Q57" s="862"/>
      <c r="R57" s="862"/>
      <c r="S57" s="862"/>
      <c r="T57" s="862"/>
      <c r="U57" s="862"/>
      <c r="V57" s="862"/>
      <c r="W57" s="862"/>
      <c r="X57" s="862"/>
      <c r="Y57" s="862"/>
      <c r="Z57" s="862"/>
    </row>
    <row r="58" ht="11.25" customHeight="1">
      <c r="A58" s="187" t="s">
        <v>82</v>
      </c>
      <c r="B58" s="51" t="s">
        <v>52</v>
      </c>
      <c r="C58" s="774" t="s">
        <v>7182</v>
      </c>
      <c r="D58" s="823"/>
      <c r="E58" s="552">
        <v>10.0</v>
      </c>
      <c r="F58" s="147" t="s">
        <v>82</v>
      </c>
      <c r="G58" s="862"/>
      <c r="H58" s="862"/>
      <c r="I58" s="862"/>
      <c r="J58" s="862"/>
      <c r="K58" s="862"/>
      <c r="L58" s="862"/>
      <c r="M58" s="862"/>
      <c r="N58" s="862"/>
      <c r="O58" s="862"/>
      <c r="P58" s="862"/>
      <c r="Q58" s="862"/>
      <c r="R58" s="862"/>
      <c r="S58" s="862"/>
      <c r="T58" s="862"/>
      <c r="U58" s="862"/>
      <c r="V58" s="862"/>
      <c r="W58" s="862"/>
      <c r="X58" s="862"/>
      <c r="Y58" s="862"/>
      <c r="Z58" s="862"/>
    </row>
    <row r="59" ht="11.25" customHeight="1">
      <c r="A59" s="572" t="s">
        <v>84</v>
      </c>
      <c r="B59" s="51" t="s">
        <v>52</v>
      </c>
      <c r="C59" s="147" t="s">
        <v>7183</v>
      </c>
      <c r="D59" s="867">
        <v>8.0</v>
      </c>
      <c r="E59" s="256">
        <v>8.0</v>
      </c>
      <c r="F59" s="868" t="s">
        <v>84</v>
      </c>
      <c r="G59" s="862"/>
      <c r="H59" s="862"/>
      <c r="I59" s="862"/>
      <c r="J59" s="862"/>
      <c r="K59" s="862"/>
      <c r="L59" s="862"/>
      <c r="M59" s="862"/>
      <c r="N59" s="862"/>
      <c r="O59" s="862"/>
      <c r="P59" s="862"/>
      <c r="Q59" s="862"/>
      <c r="R59" s="862"/>
      <c r="S59" s="862"/>
      <c r="T59" s="862"/>
      <c r="U59" s="862"/>
      <c r="V59" s="862"/>
      <c r="W59" s="862"/>
      <c r="X59" s="862"/>
      <c r="Y59" s="862"/>
      <c r="Z59" s="862"/>
    </row>
    <row r="60" ht="11.25" customHeight="1">
      <c r="A60" s="572" t="s">
        <v>84</v>
      </c>
      <c r="B60" s="51" t="s">
        <v>89</v>
      </c>
      <c r="C60" s="147" t="s">
        <v>7184</v>
      </c>
      <c r="D60" s="867">
        <v>4.0</v>
      </c>
      <c r="E60" s="256">
        <v>4.0</v>
      </c>
      <c r="F60" s="868" t="s">
        <v>84</v>
      </c>
      <c r="G60" s="862"/>
      <c r="H60" s="862"/>
      <c r="I60" s="862"/>
      <c r="J60" s="862"/>
      <c r="K60" s="862"/>
      <c r="L60" s="862"/>
      <c r="M60" s="862"/>
      <c r="N60" s="862"/>
      <c r="O60" s="862"/>
      <c r="P60" s="862"/>
      <c r="Q60" s="862"/>
      <c r="R60" s="862"/>
      <c r="S60" s="862"/>
      <c r="T60" s="862"/>
      <c r="U60" s="862"/>
      <c r="V60" s="862"/>
      <c r="W60" s="862"/>
      <c r="X60" s="862"/>
      <c r="Y60" s="862"/>
      <c r="Z60" s="862"/>
    </row>
    <row r="61" ht="11.25" customHeight="1">
      <c r="A61" s="572" t="s">
        <v>84</v>
      </c>
      <c r="B61" s="51" t="s">
        <v>1491</v>
      </c>
      <c r="C61" s="147" t="s">
        <v>7185</v>
      </c>
      <c r="D61" s="867">
        <v>4.0</v>
      </c>
      <c r="E61" s="256">
        <v>4.0</v>
      </c>
      <c r="F61" s="868" t="s">
        <v>84</v>
      </c>
      <c r="G61" s="862"/>
      <c r="H61" s="862"/>
      <c r="I61" s="862"/>
      <c r="J61" s="862"/>
      <c r="K61" s="862"/>
      <c r="L61" s="862"/>
      <c r="M61" s="862"/>
      <c r="N61" s="862"/>
      <c r="O61" s="862"/>
      <c r="P61" s="862"/>
      <c r="Q61" s="862"/>
      <c r="R61" s="862"/>
      <c r="S61" s="862"/>
      <c r="T61" s="862"/>
      <c r="U61" s="862"/>
      <c r="V61" s="862"/>
      <c r="W61" s="862"/>
      <c r="X61" s="862"/>
      <c r="Y61" s="862"/>
      <c r="Z61" s="862"/>
    </row>
    <row r="62" ht="11.25" customHeight="1">
      <c r="A62" s="572" t="s">
        <v>84</v>
      </c>
      <c r="B62" s="51" t="s">
        <v>7186</v>
      </c>
      <c r="C62" s="147" t="s">
        <v>7187</v>
      </c>
      <c r="D62" s="867">
        <v>8.0</v>
      </c>
      <c r="E62" s="256">
        <v>8.0</v>
      </c>
      <c r="F62" s="868" t="s">
        <v>84</v>
      </c>
      <c r="G62" s="862"/>
      <c r="H62" s="862"/>
      <c r="I62" s="862"/>
      <c r="J62" s="862"/>
      <c r="K62" s="862"/>
      <c r="L62" s="862"/>
      <c r="M62" s="862"/>
      <c r="N62" s="862"/>
      <c r="O62" s="862"/>
      <c r="P62" s="862"/>
      <c r="Q62" s="862"/>
      <c r="R62" s="862"/>
      <c r="S62" s="862"/>
      <c r="T62" s="862"/>
      <c r="U62" s="862"/>
      <c r="V62" s="862"/>
      <c r="W62" s="862"/>
      <c r="X62" s="862"/>
      <c r="Y62" s="862"/>
      <c r="Z62" s="862"/>
    </row>
    <row r="63" ht="11.25" customHeight="1">
      <c r="A63" s="147" t="s">
        <v>85</v>
      </c>
      <c r="B63" s="101" t="s">
        <v>52</v>
      </c>
      <c r="C63" s="629" t="s">
        <v>7188</v>
      </c>
      <c r="D63" s="867">
        <v>30.0</v>
      </c>
      <c r="E63" s="256">
        <v>30.0</v>
      </c>
      <c r="F63" s="799" t="s">
        <v>85</v>
      </c>
      <c r="G63" s="862"/>
      <c r="H63" s="862"/>
      <c r="I63" s="862"/>
      <c r="J63" s="862"/>
      <c r="K63" s="862"/>
      <c r="L63" s="862"/>
      <c r="M63" s="862"/>
      <c r="N63" s="862"/>
      <c r="O63" s="862"/>
      <c r="P63" s="862"/>
      <c r="Q63" s="862"/>
      <c r="R63" s="862"/>
      <c r="S63" s="862"/>
      <c r="T63" s="862"/>
      <c r="U63" s="862"/>
      <c r="V63" s="862"/>
      <c r="W63" s="862"/>
      <c r="X63" s="862"/>
      <c r="Y63" s="862"/>
      <c r="Z63" s="862"/>
    </row>
    <row r="64" ht="11.25" customHeight="1">
      <c r="A64" s="147" t="s">
        <v>85</v>
      </c>
      <c r="B64" s="101" t="s">
        <v>52</v>
      </c>
      <c r="C64" s="147" t="s">
        <v>7189</v>
      </c>
      <c r="D64" s="867">
        <v>20.0</v>
      </c>
      <c r="E64" s="256">
        <v>20.0</v>
      </c>
      <c r="F64" s="799" t="s">
        <v>85</v>
      </c>
      <c r="G64" s="862"/>
      <c r="H64" s="862"/>
      <c r="I64" s="862"/>
      <c r="J64" s="862"/>
      <c r="K64" s="862"/>
      <c r="L64" s="862"/>
      <c r="M64" s="862"/>
      <c r="N64" s="862"/>
      <c r="O64" s="862"/>
      <c r="P64" s="862"/>
      <c r="Q64" s="862"/>
      <c r="R64" s="862"/>
      <c r="S64" s="862"/>
      <c r="T64" s="862"/>
      <c r="U64" s="862"/>
      <c r="V64" s="862"/>
      <c r="W64" s="862"/>
      <c r="X64" s="862"/>
      <c r="Y64" s="862"/>
      <c r="Z64" s="862"/>
    </row>
    <row r="65" ht="11.25" customHeight="1">
      <c r="A65" s="147" t="s">
        <v>4998</v>
      </c>
      <c r="B65" s="101" t="s">
        <v>52</v>
      </c>
      <c r="C65" s="147" t="s">
        <v>7190</v>
      </c>
      <c r="D65" s="867">
        <v>8.0</v>
      </c>
      <c r="E65" s="256">
        <v>4.0</v>
      </c>
      <c r="F65" s="799" t="s">
        <v>4998</v>
      </c>
      <c r="G65" s="862"/>
      <c r="H65" s="862"/>
      <c r="I65" s="862"/>
      <c r="J65" s="862"/>
      <c r="K65" s="862"/>
      <c r="L65" s="862"/>
      <c r="M65" s="862"/>
      <c r="N65" s="862"/>
      <c r="O65" s="862"/>
      <c r="P65" s="862"/>
      <c r="Q65" s="862"/>
      <c r="R65" s="862"/>
      <c r="S65" s="862"/>
      <c r="T65" s="862"/>
      <c r="U65" s="862"/>
      <c r="V65" s="862"/>
      <c r="W65" s="862"/>
      <c r="X65" s="862"/>
      <c r="Y65" s="862"/>
      <c r="Z65" s="862"/>
    </row>
    <row r="66" ht="11.25" customHeight="1">
      <c r="A66" s="147" t="s">
        <v>4998</v>
      </c>
      <c r="B66" s="101" t="s">
        <v>52</v>
      </c>
      <c r="C66" s="147" t="s">
        <v>7191</v>
      </c>
      <c r="D66" s="867">
        <v>8.0</v>
      </c>
      <c r="E66" s="256">
        <v>8.0</v>
      </c>
      <c r="F66" s="799" t="s">
        <v>4998</v>
      </c>
      <c r="G66" s="862"/>
      <c r="H66" s="862"/>
      <c r="I66" s="862"/>
      <c r="J66" s="862"/>
      <c r="K66" s="862"/>
      <c r="L66" s="862"/>
      <c r="M66" s="862"/>
      <c r="N66" s="862"/>
      <c r="O66" s="862"/>
      <c r="P66" s="862"/>
      <c r="Q66" s="862"/>
      <c r="R66" s="862"/>
      <c r="S66" s="862"/>
      <c r="T66" s="862"/>
      <c r="U66" s="862"/>
      <c r="V66" s="862"/>
      <c r="W66" s="862"/>
      <c r="X66" s="862"/>
      <c r="Y66" s="862"/>
      <c r="Z66" s="862"/>
    </row>
    <row r="67" ht="11.25" customHeight="1">
      <c r="A67" s="147" t="s">
        <v>4998</v>
      </c>
      <c r="B67" s="101" t="s">
        <v>52</v>
      </c>
      <c r="C67" s="147" t="s">
        <v>7192</v>
      </c>
      <c r="D67" s="867">
        <v>8.0</v>
      </c>
      <c r="E67" s="256">
        <v>4.0</v>
      </c>
      <c r="F67" s="799" t="s">
        <v>4998</v>
      </c>
      <c r="G67" s="862"/>
      <c r="H67" s="862"/>
      <c r="I67" s="862"/>
      <c r="J67" s="862"/>
      <c r="K67" s="862"/>
      <c r="L67" s="862"/>
      <c r="M67" s="862"/>
      <c r="N67" s="862"/>
      <c r="O67" s="862"/>
      <c r="P67" s="862"/>
      <c r="Q67" s="862"/>
      <c r="R67" s="862"/>
      <c r="S67" s="862"/>
      <c r="T67" s="862"/>
      <c r="U67" s="862"/>
      <c r="V67" s="862"/>
      <c r="W67" s="862"/>
      <c r="X67" s="862"/>
      <c r="Y67" s="862"/>
      <c r="Z67" s="862"/>
    </row>
    <row r="68" ht="11.25" customHeight="1">
      <c r="A68" s="147" t="s">
        <v>4998</v>
      </c>
      <c r="B68" s="101" t="s">
        <v>52</v>
      </c>
      <c r="C68" s="147" t="s">
        <v>7193</v>
      </c>
      <c r="D68" s="867">
        <v>8.0</v>
      </c>
      <c r="E68" s="256">
        <v>8.0</v>
      </c>
      <c r="F68" s="799" t="s">
        <v>4998</v>
      </c>
      <c r="G68" s="862"/>
      <c r="H68" s="862"/>
      <c r="I68" s="862"/>
      <c r="J68" s="862"/>
      <c r="K68" s="862"/>
      <c r="L68" s="862"/>
      <c r="M68" s="862"/>
      <c r="N68" s="862"/>
      <c r="O68" s="862"/>
      <c r="P68" s="862"/>
      <c r="Q68" s="862"/>
      <c r="R68" s="862"/>
      <c r="S68" s="862"/>
      <c r="T68" s="862"/>
      <c r="U68" s="862"/>
      <c r="V68" s="862"/>
      <c r="W68" s="862"/>
      <c r="X68" s="862"/>
      <c r="Y68" s="862"/>
      <c r="Z68" s="862"/>
    </row>
    <row r="69" ht="11.25" customHeight="1">
      <c r="A69" s="147" t="s">
        <v>4998</v>
      </c>
      <c r="B69" s="101" t="s">
        <v>52</v>
      </c>
      <c r="C69" s="147" t="s">
        <v>7194</v>
      </c>
      <c r="D69" s="867">
        <v>8.0</v>
      </c>
      <c r="E69" s="256">
        <v>4.0</v>
      </c>
      <c r="F69" s="799" t="s">
        <v>4998</v>
      </c>
      <c r="G69" s="862"/>
      <c r="H69" s="862"/>
      <c r="I69" s="862"/>
      <c r="J69" s="862"/>
      <c r="K69" s="862"/>
      <c r="L69" s="862"/>
      <c r="M69" s="862"/>
      <c r="N69" s="862"/>
      <c r="O69" s="862"/>
      <c r="P69" s="862"/>
      <c r="Q69" s="862"/>
      <c r="R69" s="862"/>
      <c r="S69" s="862"/>
      <c r="T69" s="862"/>
      <c r="U69" s="862"/>
      <c r="V69" s="862"/>
      <c r="W69" s="862"/>
      <c r="X69" s="862"/>
      <c r="Y69" s="862"/>
      <c r="Z69" s="862"/>
    </row>
    <row r="70" ht="11.25" customHeight="1">
      <c r="A70" s="147" t="s">
        <v>4998</v>
      </c>
      <c r="B70" s="101" t="s">
        <v>52</v>
      </c>
      <c r="C70" s="147" t="s">
        <v>7195</v>
      </c>
      <c r="D70" s="867">
        <v>8.0</v>
      </c>
      <c r="E70" s="256">
        <v>8.0</v>
      </c>
      <c r="F70" s="799" t="s">
        <v>4998</v>
      </c>
      <c r="G70" s="862"/>
      <c r="H70" s="862"/>
      <c r="I70" s="862"/>
      <c r="J70" s="862"/>
      <c r="K70" s="862"/>
      <c r="L70" s="862"/>
      <c r="M70" s="862"/>
      <c r="N70" s="862"/>
      <c r="O70" s="862"/>
      <c r="P70" s="862"/>
      <c r="Q70" s="862"/>
      <c r="R70" s="862"/>
      <c r="S70" s="862"/>
      <c r="T70" s="862"/>
      <c r="U70" s="862"/>
      <c r="V70" s="862"/>
      <c r="W70" s="862"/>
      <c r="X70" s="862"/>
      <c r="Y70" s="862"/>
      <c r="Z70" s="862"/>
    </row>
    <row r="71" ht="11.25" customHeight="1">
      <c r="A71" s="147" t="s">
        <v>4998</v>
      </c>
      <c r="B71" s="101" t="s">
        <v>52</v>
      </c>
      <c r="C71" s="147" t="s">
        <v>7196</v>
      </c>
      <c r="D71" s="867">
        <v>8.0</v>
      </c>
      <c r="E71" s="256">
        <v>8.0</v>
      </c>
      <c r="F71" s="799" t="s">
        <v>4998</v>
      </c>
      <c r="G71" s="862"/>
      <c r="H71" s="862"/>
      <c r="I71" s="862"/>
      <c r="J71" s="862"/>
      <c r="K71" s="862"/>
      <c r="L71" s="862"/>
      <c r="M71" s="862"/>
      <c r="N71" s="862"/>
      <c r="O71" s="862"/>
      <c r="P71" s="862"/>
      <c r="Q71" s="862"/>
      <c r="R71" s="862"/>
      <c r="S71" s="862"/>
      <c r="T71" s="862"/>
      <c r="U71" s="862"/>
      <c r="V71" s="862"/>
      <c r="W71" s="862"/>
      <c r="X71" s="862"/>
      <c r="Y71" s="862"/>
      <c r="Z71" s="862"/>
    </row>
    <row r="72" ht="11.25" customHeight="1">
      <c r="A72" s="147" t="s">
        <v>4998</v>
      </c>
      <c r="B72" s="101" t="s">
        <v>52</v>
      </c>
      <c r="C72" s="147" t="s">
        <v>7197</v>
      </c>
      <c r="D72" s="867">
        <v>8.0</v>
      </c>
      <c r="E72" s="256">
        <v>8.0</v>
      </c>
      <c r="F72" s="799" t="s">
        <v>4998</v>
      </c>
      <c r="G72" s="862"/>
      <c r="H72" s="862"/>
      <c r="I72" s="862"/>
      <c r="J72" s="862"/>
      <c r="K72" s="862"/>
      <c r="L72" s="862"/>
      <c r="M72" s="862"/>
      <c r="N72" s="862"/>
      <c r="O72" s="862"/>
      <c r="P72" s="862"/>
      <c r="Q72" s="862"/>
      <c r="R72" s="862"/>
      <c r="S72" s="862"/>
      <c r="T72" s="862"/>
      <c r="U72" s="862"/>
      <c r="V72" s="862"/>
      <c r="W72" s="862"/>
      <c r="X72" s="862"/>
      <c r="Y72" s="862"/>
      <c r="Z72" s="862"/>
    </row>
    <row r="73" ht="11.25" customHeight="1">
      <c r="A73" s="549" t="s">
        <v>4998</v>
      </c>
      <c r="B73" s="116" t="s">
        <v>52</v>
      </c>
      <c r="C73" s="549" t="s">
        <v>7198</v>
      </c>
      <c r="D73" s="869">
        <v>10.0</v>
      </c>
      <c r="E73" s="870">
        <v>10.0</v>
      </c>
      <c r="F73" s="871" t="s">
        <v>4998</v>
      </c>
      <c r="G73" s="862"/>
      <c r="H73" s="862"/>
      <c r="I73" s="862"/>
      <c r="J73" s="862"/>
      <c r="K73" s="862"/>
      <c r="L73" s="862"/>
      <c r="M73" s="862"/>
      <c r="N73" s="862"/>
      <c r="O73" s="862"/>
      <c r="P73" s="862"/>
      <c r="Q73" s="862"/>
      <c r="R73" s="862"/>
      <c r="S73" s="862"/>
      <c r="T73" s="862"/>
      <c r="U73" s="862"/>
      <c r="V73" s="862"/>
      <c r="W73" s="862"/>
      <c r="X73" s="862"/>
      <c r="Y73" s="862"/>
      <c r="Z73" s="862"/>
    </row>
    <row r="74" ht="11.25" customHeight="1">
      <c r="A74" s="147" t="s">
        <v>5022</v>
      </c>
      <c r="B74" s="101" t="s">
        <v>89</v>
      </c>
      <c r="C74" s="147" t="s">
        <v>7199</v>
      </c>
      <c r="D74" s="824">
        <v>400.0</v>
      </c>
      <c r="E74" s="593">
        <v>400.0</v>
      </c>
      <c r="F74" s="147" t="s">
        <v>5022</v>
      </c>
      <c r="G74" s="862"/>
      <c r="H74" s="862"/>
      <c r="I74" s="862"/>
      <c r="J74" s="862"/>
      <c r="K74" s="862"/>
      <c r="L74" s="862"/>
      <c r="M74" s="862"/>
      <c r="N74" s="862"/>
      <c r="O74" s="862"/>
      <c r="P74" s="862"/>
      <c r="Q74" s="862"/>
      <c r="R74" s="862"/>
      <c r="S74" s="862"/>
      <c r="T74" s="862"/>
      <c r="U74" s="862"/>
      <c r="V74" s="862"/>
      <c r="W74" s="862"/>
      <c r="X74" s="862"/>
      <c r="Y74" s="862"/>
      <c r="Z74" s="862"/>
    </row>
    <row r="75" ht="11.25" customHeight="1">
      <c r="A75" s="147" t="s">
        <v>5022</v>
      </c>
      <c r="B75" s="101" t="s">
        <v>89</v>
      </c>
      <c r="C75" s="747" t="s">
        <v>7200</v>
      </c>
      <c r="D75" s="824"/>
      <c r="E75" s="593">
        <v>28.0</v>
      </c>
      <c r="F75" s="147" t="s">
        <v>5022</v>
      </c>
      <c r="G75" s="862"/>
      <c r="H75" s="862"/>
      <c r="I75" s="862"/>
      <c r="J75" s="862"/>
      <c r="K75" s="862"/>
      <c r="L75" s="862"/>
      <c r="M75" s="862"/>
      <c r="N75" s="862"/>
      <c r="O75" s="862"/>
      <c r="P75" s="862"/>
      <c r="Q75" s="862"/>
      <c r="R75" s="862"/>
      <c r="S75" s="862"/>
      <c r="T75" s="862"/>
      <c r="U75" s="862"/>
      <c r="V75" s="862"/>
      <c r="W75" s="862"/>
      <c r="X75" s="862"/>
      <c r="Y75" s="862"/>
      <c r="Z75" s="862"/>
    </row>
    <row r="76" ht="11.25" customHeight="1">
      <c r="A76" s="147" t="s">
        <v>5022</v>
      </c>
      <c r="B76" s="101" t="s">
        <v>89</v>
      </c>
      <c r="C76" s="147" t="s">
        <v>7201</v>
      </c>
      <c r="D76" s="824">
        <v>10.0</v>
      </c>
      <c r="E76" s="593">
        <v>10.0</v>
      </c>
      <c r="F76" s="147" t="s">
        <v>5022</v>
      </c>
      <c r="G76" s="862"/>
      <c r="H76" s="862"/>
      <c r="I76" s="862"/>
      <c r="J76" s="862"/>
      <c r="K76" s="862"/>
      <c r="L76" s="862"/>
      <c r="M76" s="862"/>
      <c r="N76" s="862"/>
      <c r="O76" s="862"/>
      <c r="P76" s="862"/>
      <c r="Q76" s="862"/>
      <c r="R76" s="862"/>
      <c r="S76" s="862"/>
      <c r="T76" s="862"/>
      <c r="U76" s="862"/>
      <c r="V76" s="862"/>
      <c r="W76" s="862"/>
      <c r="X76" s="862"/>
      <c r="Y76" s="862"/>
      <c r="Z76" s="862"/>
    </row>
    <row r="77" ht="11.25" customHeight="1">
      <c r="A77" s="147" t="s">
        <v>5022</v>
      </c>
      <c r="B77" s="101" t="s">
        <v>89</v>
      </c>
      <c r="C77" s="147" t="s">
        <v>7202</v>
      </c>
      <c r="D77" s="824">
        <v>10.0</v>
      </c>
      <c r="E77" s="593">
        <v>10.0</v>
      </c>
      <c r="F77" s="147" t="s">
        <v>5022</v>
      </c>
      <c r="G77" s="862"/>
      <c r="H77" s="862"/>
      <c r="I77" s="862"/>
      <c r="J77" s="862"/>
      <c r="K77" s="862"/>
      <c r="L77" s="862"/>
      <c r="M77" s="862"/>
      <c r="N77" s="862"/>
      <c r="O77" s="862"/>
      <c r="P77" s="862"/>
      <c r="Q77" s="862"/>
      <c r="R77" s="862"/>
      <c r="S77" s="862"/>
      <c r="T77" s="862"/>
      <c r="U77" s="862"/>
      <c r="V77" s="862"/>
      <c r="W77" s="862"/>
      <c r="X77" s="862"/>
      <c r="Y77" s="862"/>
      <c r="Z77" s="862"/>
    </row>
    <row r="78" ht="11.25" customHeight="1">
      <c r="A78" s="147" t="s">
        <v>5022</v>
      </c>
      <c r="B78" s="101" t="s">
        <v>89</v>
      </c>
      <c r="C78" s="147" t="s">
        <v>7203</v>
      </c>
      <c r="D78" s="824">
        <v>10.0</v>
      </c>
      <c r="E78" s="593">
        <v>10.0</v>
      </c>
      <c r="F78" s="147" t="s">
        <v>5022</v>
      </c>
      <c r="G78" s="862"/>
      <c r="H78" s="862"/>
      <c r="I78" s="862"/>
      <c r="J78" s="862"/>
      <c r="K78" s="862"/>
      <c r="L78" s="862"/>
      <c r="M78" s="862"/>
      <c r="N78" s="862"/>
      <c r="O78" s="862"/>
      <c r="P78" s="862"/>
      <c r="Q78" s="862"/>
      <c r="R78" s="862"/>
      <c r="S78" s="862"/>
      <c r="T78" s="862"/>
      <c r="U78" s="862"/>
      <c r="V78" s="862"/>
      <c r="W78" s="862"/>
      <c r="X78" s="862"/>
      <c r="Y78" s="862"/>
      <c r="Z78" s="862"/>
    </row>
    <row r="79" ht="11.25" customHeight="1">
      <c r="A79" s="147" t="s">
        <v>5025</v>
      </c>
      <c r="B79" s="101" t="s">
        <v>89</v>
      </c>
      <c r="C79" s="147" t="s">
        <v>7204</v>
      </c>
      <c r="D79" s="824">
        <v>8.0</v>
      </c>
      <c r="E79" s="593">
        <v>8.0</v>
      </c>
      <c r="F79" s="147" t="s">
        <v>5025</v>
      </c>
      <c r="G79" s="862"/>
      <c r="H79" s="862"/>
      <c r="I79" s="862"/>
      <c r="J79" s="862"/>
      <c r="K79" s="862"/>
      <c r="L79" s="862"/>
      <c r="M79" s="862"/>
      <c r="N79" s="862"/>
      <c r="O79" s="862"/>
      <c r="P79" s="862"/>
      <c r="Q79" s="862"/>
      <c r="R79" s="862"/>
      <c r="S79" s="862"/>
      <c r="T79" s="862"/>
      <c r="U79" s="862"/>
      <c r="V79" s="862"/>
      <c r="W79" s="862"/>
      <c r="X79" s="862"/>
      <c r="Y79" s="862"/>
      <c r="Z79" s="862"/>
    </row>
    <row r="80" ht="11.25" customHeight="1">
      <c r="A80" s="147" t="s">
        <v>5025</v>
      </c>
      <c r="B80" s="101" t="s">
        <v>89</v>
      </c>
      <c r="C80" s="147" t="s">
        <v>7205</v>
      </c>
      <c r="D80" s="824">
        <v>4.0</v>
      </c>
      <c r="E80" s="593">
        <v>4.0</v>
      </c>
      <c r="F80" s="147" t="s">
        <v>5025</v>
      </c>
      <c r="G80" s="862"/>
      <c r="H80" s="862"/>
      <c r="I80" s="862"/>
      <c r="J80" s="862"/>
      <c r="K80" s="862"/>
      <c r="L80" s="862"/>
      <c r="M80" s="862"/>
      <c r="N80" s="862"/>
      <c r="O80" s="862"/>
      <c r="P80" s="862"/>
      <c r="Q80" s="862"/>
      <c r="R80" s="862"/>
      <c r="S80" s="862"/>
      <c r="T80" s="862"/>
      <c r="U80" s="862"/>
      <c r="V80" s="862"/>
      <c r="W80" s="862"/>
      <c r="X80" s="862"/>
      <c r="Y80" s="862"/>
      <c r="Z80" s="862"/>
    </row>
    <row r="81" ht="11.25" customHeight="1">
      <c r="A81" s="147" t="s">
        <v>5025</v>
      </c>
      <c r="B81" s="101" t="s">
        <v>89</v>
      </c>
      <c r="C81" s="147" t="s">
        <v>7206</v>
      </c>
      <c r="D81" s="824">
        <v>4.0</v>
      </c>
      <c r="E81" s="593">
        <v>4.0</v>
      </c>
      <c r="F81" s="147" t="s">
        <v>5025</v>
      </c>
      <c r="G81" s="862"/>
      <c r="H81" s="862"/>
      <c r="I81" s="862"/>
      <c r="J81" s="862"/>
      <c r="K81" s="862"/>
      <c r="L81" s="862"/>
      <c r="M81" s="862"/>
      <c r="N81" s="862"/>
      <c r="O81" s="862"/>
      <c r="P81" s="862"/>
      <c r="Q81" s="862"/>
      <c r="R81" s="862"/>
      <c r="S81" s="862"/>
      <c r="T81" s="862"/>
      <c r="U81" s="862"/>
      <c r="V81" s="862"/>
      <c r="W81" s="862"/>
      <c r="X81" s="862"/>
      <c r="Y81" s="862"/>
      <c r="Z81" s="862"/>
    </row>
    <row r="82" ht="11.25" customHeight="1">
      <c r="A82" s="147" t="s">
        <v>5025</v>
      </c>
      <c r="B82" s="101" t="s">
        <v>89</v>
      </c>
      <c r="C82" s="147" t="s">
        <v>7207</v>
      </c>
      <c r="D82" s="824">
        <v>8.0</v>
      </c>
      <c r="E82" s="593">
        <v>8.0</v>
      </c>
      <c r="F82" s="147" t="s">
        <v>5025</v>
      </c>
      <c r="G82" s="862"/>
      <c r="H82" s="862"/>
      <c r="I82" s="862"/>
      <c r="J82" s="862"/>
      <c r="K82" s="862"/>
      <c r="L82" s="862"/>
      <c r="M82" s="862"/>
      <c r="N82" s="862"/>
      <c r="O82" s="862"/>
      <c r="P82" s="862"/>
      <c r="Q82" s="862"/>
      <c r="R82" s="862"/>
      <c r="S82" s="862"/>
      <c r="T82" s="862"/>
      <c r="U82" s="862"/>
      <c r="V82" s="862"/>
      <c r="W82" s="862"/>
      <c r="X82" s="862"/>
      <c r="Y82" s="862"/>
      <c r="Z82" s="862"/>
    </row>
    <row r="83" ht="11.25" customHeight="1">
      <c r="A83" s="147" t="s">
        <v>5025</v>
      </c>
      <c r="B83" s="101" t="s">
        <v>89</v>
      </c>
      <c r="C83" s="147" t="s">
        <v>7208</v>
      </c>
      <c r="D83" s="824">
        <v>8.0</v>
      </c>
      <c r="E83" s="593">
        <v>8.0</v>
      </c>
      <c r="F83" s="147" t="s">
        <v>5025</v>
      </c>
      <c r="G83" s="862"/>
      <c r="H83" s="862"/>
      <c r="I83" s="862"/>
      <c r="J83" s="862"/>
      <c r="K83" s="862"/>
      <c r="L83" s="862"/>
      <c r="M83" s="862"/>
      <c r="N83" s="862"/>
      <c r="O83" s="862"/>
      <c r="P83" s="862"/>
      <c r="Q83" s="862"/>
      <c r="R83" s="862"/>
      <c r="S83" s="862"/>
      <c r="T83" s="862"/>
      <c r="U83" s="862"/>
      <c r="V83" s="862"/>
      <c r="W83" s="862"/>
      <c r="X83" s="862"/>
      <c r="Y83" s="862"/>
      <c r="Z83" s="862"/>
    </row>
    <row r="84" ht="11.25" customHeight="1">
      <c r="A84" s="549" t="s">
        <v>5025</v>
      </c>
      <c r="B84" s="116" t="s">
        <v>89</v>
      </c>
      <c r="C84" s="549" t="s">
        <v>7209</v>
      </c>
      <c r="D84" s="863">
        <v>24.0</v>
      </c>
      <c r="E84" s="864">
        <v>24.0</v>
      </c>
      <c r="F84" s="549" t="s">
        <v>5025</v>
      </c>
      <c r="G84" s="862"/>
      <c r="H84" s="862"/>
      <c r="I84" s="862"/>
      <c r="J84" s="862"/>
      <c r="K84" s="862"/>
      <c r="L84" s="862"/>
      <c r="M84" s="862"/>
      <c r="N84" s="862"/>
      <c r="O84" s="862"/>
      <c r="P84" s="862"/>
      <c r="Q84" s="862"/>
      <c r="R84" s="862"/>
      <c r="S84" s="862"/>
      <c r="T84" s="862"/>
      <c r="U84" s="862"/>
      <c r="V84" s="862"/>
      <c r="W84" s="862"/>
      <c r="X84" s="862"/>
      <c r="Y84" s="862"/>
      <c r="Z84" s="862"/>
    </row>
    <row r="85" ht="11.25" customHeight="1">
      <c r="A85" s="147" t="s">
        <v>91</v>
      </c>
      <c r="B85" s="101" t="s">
        <v>89</v>
      </c>
      <c r="C85" s="147" t="s">
        <v>7210</v>
      </c>
      <c r="D85" s="824">
        <v>30.0</v>
      </c>
      <c r="E85" s="593">
        <v>30.0</v>
      </c>
      <c r="F85" s="147" t="s">
        <v>91</v>
      </c>
      <c r="G85" s="862"/>
      <c r="H85" s="862"/>
      <c r="I85" s="862"/>
      <c r="J85" s="862"/>
      <c r="K85" s="862"/>
      <c r="L85" s="862"/>
      <c r="M85" s="862"/>
      <c r="N85" s="862"/>
      <c r="O85" s="862"/>
      <c r="P85" s="862"/>
      <c r="Q85" s="862"/>
      <c r="R85" s="862"/>
      <c r="S85" s="862"/>
      <c r="T85" s="862"/>
      <c r="U85" s="862"/>
      <c r="V85" s="862"/>
      <c r="W85" s="862"/>
      <c r="X85" s="862"/>
      <c r="Y85" s="862"/>
      <c r="Z85" s="862"/>
    </row>
    <row r="86" ht="11.25" customHeight="1">
      <c r="A86" s="147" t="s">
        <v>91</v>
      </c>
      <c r="B86" s="101" t="s">
        <v>89</v>
      </c>
      <c r="C86" s="147" t="s">
        <v>7211</v>
      </c>
      <c r="D86" s="824">
        <v>30.0</v>
      </c>
      <c r="E86" s="593">
        <v>30.0</v>
      </c>
      <c r="F86" s="147" t="s">
        <v>91</v>
      </c>
      <c r="G86" s="862"/>
      <c r="H86" s="862"/>
      <c r="I86" s="862"/>
      <c r="J86" s="862"/>
      <c r="K86" s="862"/>
      <c r="L86" s="862"/>
      <c r="M86" s="862"/>
      <c r="N86" s="862"/>
      <c r="O86" s="862"/>
      <c r="P86" s="862"/>
      <c r="Q86" s="862"/>
      <c r="R86" s="862"/>
      <c r="S86" s="862"/>
      <c r="T86" s="862"/>
      <c r="U86" s="862"/>
      <c r="V86" s="862"/>
      <c r="W86" s="862"/>
      <c r="X86" s="862"/>
      <c r="Y86" s="862"/>
      <c r="Z86" s="862"/>
    </row>
    <row r="87" ht="11.25" customHeight="1">
      <c r="A87" s="147" t="s">
        <v>91</v>
      </c>
      <c r="B87" s="101" t="s">
        <v>89</v>
      </c>
      <c r="C87" s="147" t="s">
        <v>7212</v>
      </c>
      <c r="D87" s="824">
        <v>30.0</v>
      </c>
      <c r="E87" s="593">
        <v>30.0</v>
      </c>
      <c r="F87" s="147" t="s">
        <v>91</v>
      </c>
      <c r="G87" s="862"/>
      <c r="H87" s="862"/>
      <c r="I87" s="862"/>
      <c r="J87" s="862"/>
      <c r="K87" s="862"/>
      <c r="L87" s="862"/>
      <c r="M87" s="862"/>
      <c r="N87" s="862"/>
      <c r="O87" s="862"/>
      <c r="P87" s="862"/>
      <c r="Q87" s="862"/>
      <c r="R87" s="862"/>
      <c r="S87" s="862"/>
      <c r="T87" s="862"/>
      <c r="U87" s="862"/>
      <c r="V87" s="862"/>
      <c r="W87" s="862"/>
      <c r="X87" s="862"/>
      <c r="Y87" s="862"/>
      <c r="Z87" s="862"/>
    </row>
    <row r="88" ht="11.25" customHeight="1">
      <c r="A88" s="147" t="s">
        <v>91</v>
      </c>
      <c r="B88" s="101" t="s">
        <v>89</v>
      </c>
      <c r="C88" s="147" t="s">
        <v>7213</v>
      </c>
      <c r="D88" s="824">
        <v>8.0</v>
      </c>
      <c r="E88" s="593">
        <v>8.0</v>
      </c>
      <c r="F88" s="147" t="s">
        <v>91</v>
      </c>
      <c r="G88" s="862"/>
      <c r="H88" s="862"/>
      <c r="I88" s="862"/>
      <c r="J88" s="862"/>
      <c r="K88" s="862"/>
      <c r="L88" s="862"/>
      <c r="M88" s="862"/>
      <c r="N88" s="862"/>
      <c r="O88" s="862"/>
      <c r="P88" s="862"/>
      <c r="Q88" s="862"/>
      <c r="R88" s="862"/>
      <c r="S88" s="862"/>
      <c r="T88" s="862"/>
      <c r="U88" s="862"/>
      <c r="V88" s="862"/>
      <c r="W88" s="862"/>
      <c r="X88" s="862"/>
      <c r="Y88" s="862"/>
      <c r="Z88" s="862"/>
    </row>
    <row r="89" ht="11.25" customHeight="1">
      <c r="A89" s="147" t="s">
        <v>91</v>
      </c>
      <c r="B89" s="101" t="s">
        <v>89</v>
      </c>
      <c r="C89" s="147" t="s">
        <v>7214</v>
      </c>
      <c r="D89" s="824">
        <v>8.0</v>
      </c>
      <c r="E89" s="593">
        <v>8.0</v>
      </c>
      <c r="F89" s="147" t="s">
        <v>91</v>
      </c>
      <c r="G89" s="862"/>
      <c r="H89" s="862"/>
      <c r="I89" s="862"/>
      <c r="J89" s="862"/>
      <c r="K89" s="862"/>
      <c r="L89" s="862"/>
      <c r="M89" s="862"/>
      <c r="N89" s="862"/>
      <c r="O89" s="862"/>
      <c r="P89" s="862"/>
      <c r="Q89" s="862"/>
      <c r="R89" s="862"/>
      <c r="S89" s="862"/>
      <c r="T89" s="862"/>
      <c r="U89" s="862"/>
      <c r="V89" s="862"/>
      <c r="W89" s="862"/>
      <c r="X89" s="862"/>
      <c r="Y89" s="862"/>
      <c r="Z89" s="862"/>
    </row>
    <row r="90" ht="11.25" customHeight="1">
      <c r="A90" s="147" t="s">
        <v>91</v>
      </c>
      <c r="B90" s="101" t="s">
        <v>89</v>
      </c>
      <c r="C90" s="147" t="s">
        <v>7215</v>
      </c>
      <c r="D90" s="824">
        <v>8.0</v>
      </c>
      <c r="E90" s="593">
        <v>8.0</v>
      </c>
      <c r="F90" s="147" t="s">
        <v>91</v>
      </c>
      <c r="G90" s="862"/>
      <c r="H90" s="862"/>
      <c r="I90" s="862"/>
      <c r="J90" s="862"/>
      <c r="K90" s="862"/>
      <c r="L90" s="862"/>
      <c r="M90" s="862"/>
      <c r="N90" s="862"/>
      <c r="O90" s="862"/>
      <c r="P90" s="862"/>
      <c r="Q90" s="862"/>
      <c r="R90" s="862"/>
      <c r="S90" s="862"/>
      <c r="T90" s="862"/>
      <c r="U90" s="862"/>
      <c r="V90" s="862"/>
      <c r="W90" s="862"/>
      <c r="X90" s="862"/>
      <c r="Y90" s="862"/>
      <c r="Z90" s="862"/>
    </row>
    <row r="91" ht="11.25" customHeight="1">
      <c r="A91" s="147" t="s">
        <v>91</v>
      </c>
      <c r="B91" s="101" t="s">
        <v>89</v>
      </c>
      <c r="C91" s="147" t="s">
        <v>7216</v>
      </c>
      <c r="D91" s="824">
        <v>8.0</v>
      </c>
      <c r="E91" s="593">
        <v>8.0</v>
      </c>
      <c r="F91" s="147" t="s">
        <v>91</v>
      </c>
      <c r="G91" s="862"/>
      <c r="H91" s="862"/>
      <c r="I91" s="862"/>
      <c r="J91" s="862"/>
      <c r="K91" s="862"/>
      <c r="L91" s="862"/>
      <c r="M91" s="862"/>
      <c r="N91" s="862"/>
      <c r="O91" s="862"/>
      <c r="P91" s="862"/>
      <c r="Q91" s="862"/>
      <c r="R91" s="862"/>
      <c r="S91" s="862"/>
      <c r="T91" s="862"/>
      <c r="U91" s="862"/>
      <c r="V91" s="862"/>
      <c r="W91" s="862"/>
      <c r="X91" s="862"/>
      <c r="Y91" s="862"/>
      <c r="Z91" s="862"/>
    </row>
    <row r="92" ht="11.25" customHeight="1">
      <c r="A92" s="147" t="s">
        <v>5053</v>
      </c>
      <c r="B92" s="101" t="s">
        <v>89</v>
      </c>
      <c r="C92" s="147" t="s">
        <v>7147</v>
      </c>
      <c r="D92" s="824">
        <v>8.0</v>
      </c>
      <c r="E92" s="593">
        <v>8.0</v>
      </c>
      <c r="F92" s="147" t="s">
        <v>5053</v>
      </c>
      <c r="G92" s="862"/>
      <c r="H92" s="862"/>
      <c r="I92" s="862"/>
      <c r="J92" s="862"/>
      <c r="K92" s="862"/>
      <c r="L92" s="862"/>
      <c r="M92" s="862"/>
      <c r="N92" s="862"/>
      <c r="O92" s="862"/>
      <c r="P92" s="862"/>
      <c r="Q92" s="862"/>
      <c r="R92" s="862"/>
      <c r="S92" s="862"/>
      <c r="T92" s="862"/>
      <c r="U92" s="862"/>
      <c r="V92" s="862"/>
      <c r="W92" s="862"/>
      <c r="X92" s="862"/>
      <c r="Y92" s="862"/>
      <c r="Z92" s="862"/>
    </row>
    <row r="93" ht="11.25" customHeight="1">
      <c r="A93" s="147" t="s">
        <v>5053</v>
      </c>
      <c r="B93" s="101" t="s">
        <v>89</v>
      </c>
      <c r="C93" s="147" t="s">
        <v>7217</v>
      </c>
      <c r="D93" s="824">
        <v>8.0</v>
      </c>
      <c r="E93" s="593">
        <v>8.0</v>
      </c>
      <c r="F93" s="147" t="s">
        <v>5053</v>
      </c>
      <c r="G93" s="862"/>
      <c r="H93" s="862"/>
      <c r="I93" s="862"/>
      <c r="J93" s="862"/>
      <c r="K93" s="862"/>
      <c r="L93" s="862"/>
      <c r="M93" s="862"/>
      <c r="N93" s="862"/>
      <c r="O93" s="862"/>
      <c r="P93" s="862"/>
      <c r="Q93" s="862"/>
      <c r="R93" s="862"/>
      <c r="S93" s="862"/>
      <c r="T93" s="862"/>
      <c r="U93" s="862"/>
      <c r="V93" s="862"/>
      <c r="W93" s="862"/>
      <c r="X93" s="862"/>
      <c r="Y93" s="862"/>
      <c r="Z93" s="862"/>
    </row>
    <row r="94" ht="11.25" customHeight="1">
      <c r="A94" s="147" t="s">
        <v>5053</v>
      </c>
      <c r="B94" s="101" t="s">
        <v>89</v>
      </c>
      <c r="C94" s="147" t="s">
        <v>7218</v>
      </c>
      <c r="D94" s="824">
        <v>4.0</v>
      </c>
      <c r="E94" s="593">
        <v>4.0</v>
      </c>
      <c r="F94" s="147" t="s">
        <v>5053</v>
      </c>
      <c r="G94" s="862"/>
      <c r="H94" s="862"/>
      <c r="I94" s="862"/>
      <c r="J94" s="862"/>
      <c r="K94" s="862"/>
      <c r="L94" s="862"/>
      <c r="M94" s="862"/>
      <c r="N94" s="862"/>
      <c r="O94" s="862"/>
      <c r="P94" s="862"/>
      <c r="Q94" s="862"/>
      <c r="R94" s="862"/>
      <c r="S94" s="862"/>
      <c r="T94" s="862"/>
      <c r="U94" s="862"/>
      <c r="V94" s="862"/>
      <c r="W94" s="862"/>
      <c r="X94" s="862"/>
      <c r="Y94" s="862"/>
      <c r="Z94" s="862"/>
    </row>
    <row r="95" ht="11.25" customHeight="1">
      <c r="A95" s="147" t="s">
        <v>5053</v>
      </c>
      <c r="B95" s="101" t="s">
        <v>89</v>
      </c>
      <c r="C95" s="147" t="s">
        <v>7219</v>
      </c>
      <c r="D95" s="824">
        <v>4.0</v>
      </c>
      <c r="E95" s="593">
        <v>4.0</v>
      </c>
      <c r="F95" s="147" t="s">
        <v>5053</v>
      </c>
      <c r="G95" s="862"/>
      <c r="H95" s="862"/>
      <c r="I95" s="862"/>
      <c r="J95" s="862"/>
      <c r="K95" s="862"/>
      <c r="L95" s="862"/>
      <c r="M95" s="862"/>
      <c r="N95" s="862"/>
      <c r="O95" s="862"/>
      <c r="P95" s="862"/>
      <c r="Q95" s="862"/>
      <c r="R95" s="862"/>
      <c r="S95" s="862"/>
      <c r="T95" s="862"/>
      <c r="U95" s="862"/>
      <c r="V95" s="862"/>
      <c r="W95" s="862"/>
      <c r="X95" s="862"/>
      <c r="Y95" s="862"/>
      <c r="Z95" s="862"/>
    </row>
    <row r="96" ht="11.25" customHeight="1">
      <c r="A96" s="147" t="s">
        <v>5053</v>
      </c>
      <c r="B96" s="101" t="s">
        <v>89</v>
      </c>
      <c r="C96" s="147" t="s">
        <v>7220</v>
      </c>
      <c r="D96" s="824">
        <v>8.0</v>
      </c>
      <c r="E96" s="593">
        <v>8.0</v>
      </c>
      <c r="F96" s="147" t="s">
        <v>5053</v>
      </c>
      <c r="G96" s="862"/>
      <c r="H96" s="862"/>
      <c r="I96" s="862"/>
      <c r="J96" s="862"/>
      <c r="K96" s="862"/>
      <c r="L96" s="862"/>
      <c r="M96" s="862"/>
      <c r="N96" s="862"/>
      <c r="O96" s="862"/>
      <c r="P96" s="862"/>
      <c r="Q96" s="862"/>
      <c r="R96" s="862"/>
      <c r="S96" s="862"/>
      <c r="T96" s="862"/>
      <c r="U96" s="862"/>
      <c r="V96" s="862"/>
      <c r="W96" s="862"/>
      <c r="X96" s="862"/>
      <c r="Y96" s="862"/>
      <c r="Z96" s="862"/>
    </row>
    <row r="97" ht="11.25" customHeight="1">
      <c r="A97" s="549" t="s">
        <v>5053</v>
      </c>
      <c r="B97" s="116" t="s">
        <v>89</v>
      </c>
      <c r="C97" s="549" t="s">
        <v>7221</v>
      </c>
      <c r="D97" s="863">
        <v>4.0</v>
      </c>
      <c r="E97" s="864">
        <v>4.0</v>
      </c>
      <c r="F97" s="549" t="s">
        <v>5053</v>
      </c>
      <c r="G97" s="862"/>
      <c r="H97" s="862"/>
      <c r="I97" s="862"/>
      <c r="J97" s="862"/>
      <c r="K97" s="862"/>
      <c r="L97" s="862"/>
      <c r="M97" s="862"/>
      <c r="N97" s="862"/>
      <c r="O97" s="862"/>
      <c r="P97" s="862"/>
      <c r="Q97" s="862"/>
      <c r="R97" s="862"/>
      <c r="S97" s="862"/>
      <c r="T97" s="862"/>
      <c r="U97" s="862"/>
      <c r="V97" s="862"/>
      <c r="W97" s="862"/>
      <c r="X97" s="862"/>
      <c r="Y97" s="862"/>
      <c r="Z97" s="862"/>
    </row>
    <row r="98" ht="11.25" customHeight="1">
      <c r="A98" s="747" t="s">
        <v>3996</v>
      </c>
      <c r="B98" s="415" t="s">
        <v>89</v>
      </c>
      <c r="C98" s="747" t="s">
        <v>7222</v>
      </c>
      <c r="D98" s="763">
        <v>80.0</v>
      </c>
      <c r="E98" s="822">
        <v>80.0</v>
      </c>
      <c r="F98" s="747" t="s">
        <v>3996</v>
      </c>
      <c r="G98" s="862"/>
      <c r="H98" s="862"/>
      <c r="I98" s="862"/>
      <c r="J98" s="862"/>
      <c r="K98" s="862"/>
      <c r="L98" s="862"/>
      <c r="M98" s="862"/>
      <c r="N98" s="862"/>
      <c r="O98" s="862"/>
      <c r="P98" s="862"/>
      <c r="Q98" s="862"/>
      <c r="R98" s="862"/>
      <c r="S98" s="862"/>
      <c r="T98" s="862"/>
      <c r="U98" s="862"/>
      <c r="V98" s="862"/>
      <c r="W98" s="862"/>
      <c r="X98" s="862"/>
      <c r="Y98" s="862"/>
      <c r="Z98" s="862"/>
    </row>
    <row r="99" ht="11.25" customHeight="1">
      <c r="A99" s="747" t="s">
        <v>3996</v>
      </c>
      <c r="B99" s="415" t="s">
        <v>89</v>
      </c>
      <c r="C99" s="747" t="s">
        <v>7204</v>
      </c>
      <c r="D99" s="763">
        <v>40.0</v>
      </c>
      <c r="E99" s="822">
        <v>40.0</v>
      </c>
      <c r="F99" s="747" t="s">
        <v>3996</v>
      </c>
      <c r="G99" s="862"/>
      <c r="H99" s="862"/>
      <c r="I99" s="862"/>
      <c r="J99" s="862"/>
      <c r="K99" s="862"/>
      <c r="L99" s="862"/>
      <c r="M99" s="862"/>
      <c r="N99" s="862"/>
      <c r="O99" s="862"/>
      <c r="P99" s="862"/>
      <c r="Q99" s="862"/>
      <c r="R99" s="862"/>
      <c r="S99" s="862"/>
      <c r="T99" s="862"/>
      <c r="U99" s="862"/>
      <c r="V99" s="862"/>
      <c r="W99" s="862"/>
      <c r="X99" s="862"/>
      <c r="Y99" s="862"/>
      <c r="Z99" s="862"/>
    </row>
    <row r="100" ht="11.25" customHeight="1">
      <c r="A100" s="747" t="s">
        <v>3996</v>
      </c>
      <c r="B100" s="415" t="s">
        <v>89</v>
      </c>
      <c r="C100" s="747" t="s">
        <v>7223</v>
      </c>
      <c r="D100" s="763">
        <v>30.0</v>
      </c>
      <c r="E100" s="822">
        <v>30.0</v>
      </c>
      <c r="F100" s="747" t="s">
        <v>3996</v>
      </c>
      <c r="G100" s="862"/>
      <c r="H100" s="862"/>
      <c r="I100" s="862"/>
      <c r="J100" s="862"/>
      <c r="K100" s="862"/>
      <c r="L100" s="862"/>
      <c r="M100" s="862"/>
      <c r="N100" s="862"/>
      <c r="O100" s="862"/>
      <c r="P100" s="862"/>
      <c r="Q100" s="862"/>
      <c r="R100" s="862"/>
      <c r="S100" s="862"/>
      <c r="T100" s="862"/>
      <c r="U100" s="862"/>
      <c r="V100" s="862"/>
      <c r="W100" s="862"/>
      <c r="X100" s="862"/>
      <c r="Y100" s="862"/>
      <c r="Z100" s="862"/>
    </row>
    <row r="101" ht="11.25" customHeight="1">
      <c r="A101" s="747" t="s">
        <v>5688</v>
      </c>
      <c r="B101" s="415" t="s">
        <v>89</v>
      </c>
      <c r="C101" s="747" t="s">
        <v>7224</v>
      </c>
      <c r="D101" s="872">
        <v>8.0</v>
      </c>
      <c r="E101" s="872">
        <v>16.0</v>
      </c>
      <c r="F101" s="747" t="s">
        <v>5688</v>
      </c>
      <c r="G101" s="862"/>
      <c r="H101" s="862"/>
      <c r="I101" s="862"/>
      <c r="J101" s="862"/>
      <c r="K101" s="862"/>
      <c r="L101" s="862"/>
      <c r="M101" s="862"/>
      <c r="N101" s="862"/>
      <c r="O101" s="862"/>
      <c r="P101" s="862"/>
      <c r="Q101" s="862"/>
      <c r="R101" s="862"/>
      <c r="S101" s="862"/>
      <c r="T101" s="862"/>
      <c r="U101" s="862"/>
      <c r="V101" s="862"/>
      <c r="W101" s="862"/>
      <c r="X101" s="862"/>
      <c r="Y101" s="862"/>
      <c r="Z101" s="862"/>
    </row>
    <row r="102" ht="11.25" customHeight="1">
      <c r="A102" s="747" t="s">
        <v>95</v>
      </c>
      <c r="B102" s="415" t="s">
        <v>89</v>
      </c>
      <c r="C102" s="747" t="s">
        <v>7225</v>
      </c>
      <c r="D102" s="872">
        <v>8.0</v>
      </c>
      <c r="E102" s="872" t="s">
        <v>7226</v>
      </c>
      <c r="F102" s="747" t="s">
        <v>95</v>
      </c>
      <c r="G102" s="862"/>
      <c r="H102" s="862"/>
      <c r="I102" s="862"/>
      <c r="J102" s="862"/>
      <c r="K102" s="862"/>
      <c r="L102" s="862"/>
      <c r="M102" s="862"/>
      <c r="N102" s="862"/>
      <c r="O102" s="862"/>
      <c r="P102" s="862"/>
      <c r="Q102" s="862"/>
      <c r="R102" s="862"/>
      <c r="S102" s="862"/>
      <c r="T102" s="862"/>
      <c r="U102" s="862"/>
      <c r="V102" s="862"/>
      <c r="W102" s="862"/>
      <c r="X102" s="862"/>
      <c r="Y102" s="862"/>
      <c r="Z102" s="862"/>
    </row>
    <row r="103" ht="11.25" customHeight="1">
      <c r="A103" s="147" t="s">
        <v>96</v>
      </c>
      <c r="B103" s="101" t="s">
        <v>89</v>
      </c>
      <c r="C103" s="147" t="s">
        <v>7227</v>
      </c>
      <c r="D103" s="824" t="s">
        <v>7228</v>
      </c>
      <c r="E103" s="593">
        <v>40.0</v>
      </c>
      <c r="F103" s="147" t="s">
        <v>96</v>
      </c>
      <c r="G103" s="862"/>
      <c r="H103" s="862"/>
      <c r="I103" s="862"/>
      <c r="J103" s="862"/>
      <c r="K103" s="862"/>
      <c r="L103" s="862"/>
      <c r="M103" s="862"/>
      <c r="N103" s="862"/>
      <c r="O103" s="862"/>
      <c r="P103" s="862"/>
      <c r="Q103" s="862"/>
      <c r="R103" s="862"/>
      <c r="S103" s="862"/>
      <c r="T103" s="862"/>
      <c r="U103" s="862"/>
      <c r="V103" s="862"/>
      <c r="W103" s="862"/>
      <c r="X103" s="862"/>
      <c r="Y103" s="862"/>
      <c r="Z103" s="862"/>
    </row>
    <row r="104" ht="11.25" customHeight="1">
      <c r="A104" s="147" t="s">
        <v>96</v>
      </c>
      <c r="B104" s="101" t="s">
        <v>89</v>
      </c>
      <c r="C104" s="147" t="s">
        <v>7229</v>
      </c>
      <c r="D104" s="824" t="s">
        <v>7230</v>
      </c>
      <c r="E104" s="593">
        <v>24.0</v>
      </c>
      <c r="F104" s="147" t="s">
        <v>96</v>
      </c>
      <c r="G104" s="862"/>
      <c r="H104" s="862"/>
      <c r="I104" s="862"/>
      <c r="J104" s="862"/>
      <c r="K104" s="862"/>
      <c r="L104" s="862"/>
      <c r="M104" s="862"/>
      <c r="N104" s="862"/>
      <c r="O104" s="862"/>
      <c r="P104" s="862"/>
      <c r="Q104" s="862"/>
      <c r="R104" s="862"/>
      <c r="S104" s="862"/>
      <c r="T104" s="862"/>
      <c r="U104" s="862"/>
      <c r="V104" s="862"/>
      <c r="W104" s="862"/>
      <c r="X104" s="862"/>
      <c r="Y104" s="862"/>
      <c r="Z104" s="862"/>
    </row>
    <row r="105" ht="11.25" customHeight="1">
      <c r="A105" s="147" t="s">
        <v>96</v>
      </c>
      <c r="B105" s="101" t="s">
        <v>89</v>
      </c>
      <c r="C105" s="747" t="s">
        <v>7231</v>
      </c>
      <c r="D105" s="824"/>
      <c r="E105" s="593">
        <v>8.0</v>
      </c>
      <c r="F105" s="147" t="s">
        <v>96</v>
      </c>
      <c r="G105" s="862"/>
      <c r="H105" s="862"/>
      <c r="I105" s="862"/>
      <c r="J105" s="862"/>
      <c r="K105" s="862"/>
      <c r="L105" s="862"/>
      <c r="M105" s="862"/>
      <c r="N105" s="862"/>
      <c r="O105" s="862"/>
      <c r="P105" s="862"/>
      <c r="Q105" s="862"/>
      <c r="R105" s="862"/>
      <c r="S105" s="862"/>
      <c r="T105" s="862"/>
      <c r="U105" s="862"/>
      <c r="V105" s="862"/>
      <c r="W105" s="862"/>
      <c r="X105" s="862"/>
      <c r="Y105" s="862"/>
      <c r="Z105" s="862"/>
    </row>
    <row r="106" ht="11.25" customHeight="1">
      <c r="A106" s="187" t="s">
        <v>6014</v>
      </c>
      <c r="B106" s="51" t="s">
        <v>89</v>
      </c>
      <c r="C106" s="187" t="s">
        <v>7232</v>
      </c>
      <c r="D106" s="823">
        <v>4.0</v>
      </c>
      <c r="E106" s="823">
        <v>4.0</v>
      </c>
      <c r="F106" s="187" t="s">
        <v>6014</v>
      </c>
      <c r="G106" s="862"/>
      <c r="H106" s="862"/>
      <c r="I106" s="862"/>
      <c r="J106" s="862"/>
      <c r="K106" s="862"/>
      <c r="L106" s="862"/>
      <c r="M106" s="862"/>
      <c r="N106" s="862"/>
      <c r="O106" s="862"/>
      <c r="P106" s="862"/>
      <c r="Q106" s="862"/>
      <c r="R106" s="862"/>
      <c r="S106" s="862"/>
      <c r="T106" s="862"/>
      <c r="U106" s="862"/>
      <c r="V106" s="862"/>
      <c r="W106" s="862"/>
      <c r="X106" s="862"/>
      <c r="Y106" s="862"/>
      <c r="Z106" s="862"/>
    </row>
    <row r="107" ht="11.25" customHeight="1">
      <c r="A107" s="187" t="s">
        <v>6014</v>
      </c>
      <c r="B107" s="51" t="s">
        <v>89</v>
      </c>
      <c r="C107" s="187" t="s">
        <v>7233</v>
      </c>
      <c r="D107" s="823">
        <v>8.0</v>
      </c>
      <c r="E107" s="823">
        <v>8.0</v>
      </c>
      <c r="F107" s="187" t="s">
        <v>6014</v>
      </c>
      <c r="G107" s="862"/>
      <c r="H107" s="862"/>
      <c r="I107" s="862"/>
      <c r="J107" s="862"/>
      <c r="K107" s="862"/>
      <c r="L107" s="862"/>
      <c r="M107" s="862"/>
      <c r="N107" s="862"/>
      <c r="O107" s="862"/>
      <c r="P107" s="862"/>
      <c r="Q107" s="862"/>
      <c r="R107" s="862"/>
      <c r="S107" s="862"/>
      <c r="T107" s="862"/>
      <c r="U107" s="862"/>
      <c r="V107" s="862"/>
      <c r="W107" s="862"/>
      <c r="X107" s="862"/>
      <c r="Y107" s="862"/>
      <c r="Z107" s="862"/>
    </row>
    <row r="108" ht="11.25" customHeight="1">
      <c r="A108" s="187" t="s">
        <v>6014</v>
      </c>
      <c r="B108" s="51" t="s">
        <v>89</v>
      </c>
      <c r="C108" s="187" t="s">
        <v>7234</v>
      </c>
      <c r="D108" s="823">
        <v>4.0</v>
      </c>
      <c r="E108" s="823">
        <v>4.0</v>
      </c>
      <c r="F108" s="187" t="s">
        <v>6014</v>
      </c>
      <c r="G108" s="862"/>
      <c r="H108" s="862"/>
      <c r="I108" s="862"/>
      <c r="J108" s="862"/>
      <c r="K108" s="862"/>
      <c r="L108" s="862"/>
      <c r="M108" s="862"/>
      <c r="N108" s="862"/>
      <c r="O108" s="862"/>
      <c r="P108" s="862"/>
      <c r="Q108" s="862"/>
      <c r="R108" s="862"/>
      <c r="S108" s="862"/>
      <c r="T108" s="862"/>
      <c r="U108" s="862"/>
      <c r="V108" s="862"/>
      <c r="W108" s="862"/>
      <c r="X108" s="862"/>
      <c r="Y108" s="862"/>
      <c r="Z108" s="862"/>
    </row>
    <row r="109" ht="11.25" customHeight="1">
      <c r="A109" s="187" t="s">
        <v>6014</v>
      </c>
      <c r="B109" s="51" t="s">
        <v>89</v>
      </c>
      <c r="C109" s="187" t="s">
        <v>7235</v>
      </c>
      <c r="D109" s="823">
        <v>4.0</v>
      </c>
      <c r="E109" s="823">
        <v>4.0</v>
      </c>
      <c r="F109" s="187" t="s">
        <v>6014</v>
      </c>
      <c r="G109" s="862"/>
      <c r="H109" s="862"/>
      <c r="I109" s="862"/>
      <c r="J109" s="862"/>
      <c r="K109" s="862"/>
      <c r="L109" s="862"/>
      <c r="M109" s="862"/>
      <c r="N109" s="862"/>
      <c r="O109" s="862"/>
      <c r="P109" s="862"/>
      <c r="Q109" s="862"/>
      <c r="R109" s="862"/>
      <c r="S109" s="862"/>
      <c r="T109" s="862"/>
      <c r="U109" s="862"/>
      <c r="V109" s="862"/>
      <c r="W109" s="862"/>
      <c r="X109" s="862"/>
      <c r="Y109" s="862"/>
      <c r="Z109" s="862"/>
    </row>
    <row r="110" ht="11.25" customHeight="1">
      <c r="A110" s="187" t="s">
        <v>6014</v>
      </c>
      <c r="B110" s="51" t="s">
        <v>89</v>
      </c>
      <c r="C110" s="575" t="s">
        <v>7236</v>
      </c>
      <c r="D110" s="823">
        <v>8.0</v>
      </c>
      <c r="E110" s="823">
        <v>8.0</v>
      </c>
      <c r="F110" s="187" t="s">
        <v>6014</v>
      </c>
      <c r="G110" s="862"/>
      <c r="H110" s="862"/>
      <c r="I110" s="862"/>
      <c r="J110" s="862"/>
      <c r="K110" s="862"/>
      <c r="L110" s="862"/>
      <c r="M110" s="862"/>
      <c r="N110" s="862"/>
      <c r="O110" s="862"/>
      <c r="P110" s="862"/>
      <c r="Q110" s="862"/>
      <c r="R110" s="862"/>
      <c r="S110" s="862"/>
      <c r="T110" s="862"/>
      <c r="U110" s="862"/>
      <c r="V110" s="862"/>
      <c r="W110" s="862"/>
      <c r="X110" s="862"/>
      <c r="Y110" s="862"/>
      <c r="Z110" s="862"/>
    </row>
    <row r="111" ht="11.25" customHeight="1">
      <c r="A111" s="187" t="s">
        <v>6014</v>
      </c>
      <c r="B111" s="51" t="s">
        <v>89</v>
      </c>
      <c r="C111" s="187" t="s">
        <v>7237</v>
      </c>
      <c r="D111" s="823">
        <v>8.0</v>
      </c>
      <c r="E111" s="823">
        <v>8.0</v>
      </c>
      <c r="F111" s="187" t="s">
        <v>6014</v>
      </c>
      <c r="G111" s="862"/>
      <c r="H111" s="862"/>
      <c r="I111" s="862"/>
      <c r="J111" s="862"/>
      <c r="K111" s="862"/>
      <c r="L111" s="862"/>
      <c r="M111" s="862"/>
      <c r="N111" s="862"/>
      <c r="O111" s="862"/>
      <c r="P111" s="862"/>
      <c r="Q111" s="862"/>
      <c r="R111" s="862"/>
      <c r="S111" s="862"/>
      <c r="T111" s="862"/>
      <c r="U111" s="862"/>
      <c r="V111" s="862"/>
      <c r="W111" s="862"/>
      <c r="X111" s="862"/>
      <c r="Y111" s="862"/>
      <c r="Z111" s="862"/>
    </row>
    <row r="112" ht="11.25" customHeight="1">
      <c r="A112" s="187" t="s">
        <v>6014</v>
      </c>
      <c r="B112" s="51" t="s">
        <v>89</v>
      </c>
      <c r="C112" s="187" t="s">
        <v>7238</v>
      </c>
      <c r="D112" s="873">
        <v>4.0</v>
      </c>
      <c r="E112" s="873">
        <v>4.0</v>
      </c>
      <c r="F112" s="187" t="s">
        <v>6014</v>
      </c>
      <c r="G112" s="862"/>
      <c r="H112" s="862"/>
      <c r="I112" s="862"/>
      <c r="J112" s="862"/>
      <c r="K112" s="862"/>
      <c r="L112" s="862"/>
      <c r="M112" s="862"/>
      <c r="N112" s="862"/>
      <c r="O112" s="862"/>
      <c r="P112" s="862"/>
      <c r="Q112" s="862"/>
      <c r="R112" s="862"/>
      <c r="S112" s="862"/>
      <c r="T112" s="862"/>
      <c r="U112" s="862"/>
      <c r="V112" s="862"/>
      <c r="W112" s="862"/>
      <c r="X112" s="862"/>
      <c r="Y112" s="862"/>
      <c r="Z112" s="862"/>
    </row>
    <row r="113" ht="11.25" customHeight="1">
      <c r="A113" s="187" t="s">
        <v>6014</v>
      </c>
      <c r="B113" s="51" t="s">
        <v>89</v>
      </c>
      <c r="C113" s="187" t="s">
        <v>7239</v>
      </c>
      <c r="D113" s="873">
        <v>4.0</v>
      </c>
      <c r="E113" s="873">
        <v>4.0</v>
      </c>
      <c r="F113" s="187" t="s">
        <v>6014</v>
      </c>
      <c r="G113" s="862"/>
      <c r="H113" s="862"/>
      <c r="I113" s="862"/>
      <c r="J113" s="862"/>
      <c r="K113" s="862"/>
      <c r="L113" s="862"/>
      <c r="M113" s="862"/>
      <c r="N113" s="862"/>
      <c r="O113" s="862"/>
      <c r="P113" s="862"/>
      <c r="Q113" s="862"/>
      <c r="R113" s="862"/>
      <c r="S113" s="862"/>
      <c r="T113" s="862"/>
      <c r="U113" s="862"/>
      <c r="V113" s="862"/>
      <c r="W113" s="862"/>
      <c r="X113" s="862"/>
      <c r="Y113" s="862"/>
      <c r="Z113" s="862"/>
    </row>
    <row r="114" ht="11.25" customHeight="1">
      <c r="A114" s="187" t="s">
        <v>6014</v>
      </c>
      <c r="B114" s="51" t="s">
        <v>89</v>
      </c>
      <c r="C114" s="187" t="s">
        <v>7240</v>
      </c>
      <c r="D114" s="873">
        <v>4.0</v>
      </c>
      <c r="E114" s="873">
        <v>4.0</v>
      </c>
      <c r="F114" s="187" t="s">
        <v>6014</v>
      </c>
      <c r="G114" s="862"/>
      <c r="H114" s="862"/>
      <c r="I114" s="862"/>
      <c r="J114" s="862"/>
      <c r="K114" s="862"/>
      <c r="L114" s="862"/>
      <c r="M114" s="862"/>
      <c r="N114" s="862"/>
      <c r="O114" s="862"/>
      <c r="P114" s="862"/>
      <c r="Q114" s="862"/>
      <c r="R114" s="862"/>
      <c r="S114" s="862"/>
      <c r="T114" s="862"/>
      <c r="U114" s="862"/>
      <c r="V114" s="862"/>
      <c r="W114" s="862"/>
      <c r="X114" s="862"/>
      <c r="Y114" s="862"/>
      <c r="Z114" s="862"/>
    </row>
    <row r="115" ht="11.25" customHeight="1">
      <c r="A115" s="187" t="s">
        <v>6014</v>
      </c>
      <c r="B115" s="51" t="s">
        <v>89</v>
      </c>
      <c r="C115" s="187" t="s">
        <v>7240</v>
      </c>
      <c r="D115" s="873">
        <v>4.0</v>
      </c>
      <c r="E115" s="873">
        <v>4.0</v>
      </c>
      <c r="F115" s="187" t="s">
        <v>6014</v>
      </c>
      <c r="G115" s="862"/>
      <c r="H115" s="862"/>
      <c r="I115" s="862"/>
      <c r="J115" s="862"/>
      <c r="K115" s="862"/>
      <c r="L115" s="862"/>
      <c r="M115" s="862"/>
      <c r="N115" s="862"/>
      <c r="O115" s="862"/>
      <c r="P115" s="862"/>
      <c r="Q115" s="862"/>
      <c r="R115" s="862"/>
      <c r="S115" s="862"/>
      <c r="T115" s="862"/>
      <c r="U115" s="862"/>
      <c r="V115" s="862"/>
      <c r="W115" s="862"/>
      <c r="X115" s="862"/>
      <c r="Y115" s="862"/>
      <c r="Z115" s="862"/>
    </row>
    <row r="116" ht="11.25" customHeight="1">
      <c r="A116" s="565" t="s">
        <v>6014</v>
      </c>
      <c r="B116" s="296" t="s">
        <v>89</v>
      </c>
      <c r="C116" s="874" t="s">
        <v>7241</v>
      </c>
      <c r="D116" s="875">
        <v>4.0</v>
      </c>
      <c r="E116" s="875">
        <v>4.0</v>
      </c>
      <c r="F116" s="187" t="s">
        <v>6014</v>
      </c>
      <c r="G116" s="862"/>
      <c r="H116" s="862"/>
      <c r="I116" s="862"/>
      <c r="J116" s="862"/>
      <c r="K116" s="862"/>
      <c r="L116" s="862"/>
      <c r="M116" s="862"/>
      <c r="N116" s="862"/>
      <c r="O116" s="862"/>
      <c r="P116" s="862"/>
      <c r="Q116" s="862"/>
      <c r="R116" s="862"/>
      <c r="S116" s="862"/>
      <c r="T116" s="862"/>
      <c r="U116" s="862"/>
      <c r="V116" s="862"/>
      <c r="W116" s="862"/>
      <c r="X116" s="862"/>
      <c r="Y116" s="862"/>
      <c r="Z116" s="862"/>
    </row>
    <row r="117" ht="11.25" customHeight="1">
      <c r="A117" s="147" t="s">
        <v>7242</v>
      </c>
      <c r="B117" s="101" t="s">
        <v>89</v>
      </c>
      <c r="C117" s="147" t="s">
        <v>7234</v>
      </c>
      <c r="D117" s="824">
        <v>4.0</v>
      </c>
      <c r="E117" s="593">
        <v>4.0</v>
      </c>
      <c r="F117" s="147" t="s">
        <v>7242</v>
      </c>
      <c r="G117" s="862"/>
      <c r="H117" s="862"/>
      <c r="I117" s="862"/>
      <c r="J117" s="862"/>
      <c r="K117" s="862"/>
      <c r="L117" s="862"/>
      <c r="M117" s="862"/>
      <c r="N117" s="862"/>
      <c r="O117" s="862"/>
      <c r="P117" s="862"/>
      <c r="Q117" s="862"/>
      <c r="R117" s="862"/>
      <c r="S117" s="862"/>
      <c r="T117" s="862"/>
      <c r="U117" s="862"/>
      <c r="V117" s="862"/>
      <c r="W117" s="862"/>
      <c r="X117" s="862"/>
      <c r="Y117" s="862"/>
      <c r="Z117" s="862"/>
    </row>
    <row r="118" ht="11.25" customHeight="1">
      <c r="A118" s="147" t="s">
        <v>7242</v>
      </c>
      <c r="B118" s="101" t="s">
        <v>89</v>
      </c>
      <c r="C118" s="147" t="s">
        <v>7243</v>
      </c>
      <c r="D118" s="824">
        <v>4.0</v>
      </c>
      <c r="E118" s="593">
        <v>4.0</v>
      </c>
      <c r="F118" s="147" t="s">
        <v>7242</v>
      </c>
      <c r="G118" s="862"/>
      <c r="H118" s="862"/>
      <c r="I118" s="862"/>
      <c r="J118" s="862"/>
      <c r="K118" s="862"/>
      <c r="L118" s="862"/>
      <c r="M118" s="862"/>
      <c r="N118" s="862"/>
      <c r="O118" s="862"/>
      <c r="P118" s="862"/>
      <c r="Q118" s="862"/>
      <c r="R118" s="862"/>
      <c r="S118" s="862"/>
      <c r="T118" s="862"/>
      <c r="U118" s="862"/>
      <c r="V118" s="862"/>
      <c r="W118" s="862"/>
      <c r="X118" s="862"/>
      <c r="Y118" s="862"/>
      <c r="Z118" s="862"/>
    </row>
    <row r="119" ht="11.25" customHeight="1">
      <c r="A119" s="147" t="s">
        <v>7242</v>
      </c>
      <c r="B119" s="101" t="s">
        <v>89</v>
      </c>
      <c r="C119" s="147" t="s">
        <v>7233</v>
      </c>
      <c r="D119" s="824">
        <v>8.0</v>
      </c>
      <c r="E119" s="593">
        <v>8.0</v>
      </c>
      <c r="F119" s="147" t="s">
        <v>7242</v>
      </c>
      <c r="G119" s="862"/>
      <c r="H119" s="862"/>
      <c r="I119" s="862"/>
      <c r="J119" s="862"/>
      <c r="K119" s="862"/>
      <c r="L119" s="862"/>
      <c r="M119" s="862"/>
      <c r="N119" s="862"/>
      <c r="O119" s="862"/>
      <c r="P119" s="862"/>
      <c r="Q119" s="862"/>
      <c r="R119" s="862"/>
      <c r="S119" s="862"/>
      <c r="T119" s="862"/>
      <c r="U119" s="862"/>
      <c r="V119" s="862"/>
      <c r="W119" s="862"/>
      <c r="X119" s="862"/>
      <c r="Y119" s="862"/>
      <c r="Z119" s="862"/>
    </row>
    <row r="120" ht="11.25" customHeight="1">
      <c r="A120" s="147" t="s">
        <v>7242</v>
      </c>
      <c r="B120" s="101" t="s">
        <v>89</v>
      </c>
      <c r="C120" s="147" t="s">
        <v>7244</v>
      </c>
      <c r="D120" s="824">
        <v>8.0</v>
      </c>
      <c r="E120" s="593">
        <v>8.0</v>
      </c>
      <c r="F120" s="147" t="s">
        <v>7242</v>
      </c>
      <c r="G120" s="862"/>
      <c r="H120" s="862"/>
      <c r="I120" s="862"/>
      <c r="J120" s="862"/>
      <c r="K120" s="862"/>
      <c r="L120" s="862"/>
      <c r="M120" s="862"/>
      <c r="N120" s="862"/>
      <c r="O120" s="862"/>
      <c r="P120" s="862"/>
      <c r="Q120" s="862"/>
      <c r="R120" s="862"/>
      <c r="S120" s="862"/>
      <c r="T120" s="862"/>
      <c r="U120" s="862"/>
      <c r="V120" s="862"/>
      <c r="W120" s="862"/>
      <c r="X120" s="862"/>
      <c r="Y120" s="862"/>
      <c r="Z120" s="862"/>
    </row>
    <row r="121" ht="11.25" customHeight="1">
      <c r="A121" s="147" t="s">
        <v>7242</v>
      </c>
      <c r="B121" s="101" t="s">
        <v>89</v>
      </c>
      <c r="C121" s="147" t="s">
        <v>7245</v>
      </c>
      <c r="D121" s="824" t="s">
        <v>7246</v>
      </c>
      <c r="E121" s="593">
        <v>20.0</v>
      </c>
      <c r="F121" s="147" t="s">
        <v>7242</v>
      </c>
      <c r="G121" s="862"/>
      <c r="H121" s="862"/>
      <c r="I121" s="862"/>
      <c r="J121" s="862"/>
      <c r="K121" s="862"/>
      <c r="L121" s="862"/>
      <c r="M121" s="862"/>
      <c r="N121" s="862"/>
      <c r="O121" s="862"/>
      <c r="P121" s="862"/>
      <c r="Q121" s="862"/>
      <c r="R121" s="862"/>
      <c r="S121" s="862"/>
      <c r="T121" s="862"/>
      <c r="U121" s="862"/>
      <c r="V121" s="862"/>
      <c r="W121" s="862"/>
      <c r="X121" s="862"/>
      <c r="Y121" s="862"/>
      <c r="Z121" s="862"/>
    </row>
    <row r="122" ht="11.25" customHeight="1">
      <c r="A122" s="147" t="s">
        <v>99</v>
      </c>
      <c r="B122" s="101" t="s">
        <v>89</v>
      </c>
      <c r="C122" s="147" t="s">
        <v>7247</v>
      </c>
      <c r="D122" s="824">
        <v>8.0</v>
      </c>
      <c r="E122" s="593">
        <v>8.0</v>
      </c>
      <c r="F122" s="147" t="s">
        <v>99</v>
      </c>
      <c r="G122" s="862"/>
      <c r="H122" s="862"/>
      <c r="I122" s="862"/>
      <c r="J122" s="862"/>
      <c r="K122" s="862"/>
      <c r="L122" s="862"/>
      <c r="M122" s="862"/>
      <c r="N122" s="862"/>
      <c r="O122" s="862"/>
      <c r="P122" s="862"/>
      <c r="Q122" s="862"/>
      <c r="R122" s="862"/>
      <c r="S122" s="862"/>
      <c r="T122" s="862"/>
      <c r="U122" s="862"/>
      <c r="V122" s="862"/>
      <c r="W122" s="862"/>
      <c r="X122" s="862"/>
      <c r="Y122" s="862"/>
      <c r="Z122" s="862"/>
    </row>
    <row r="123" ht="11.25" customHeight="1">
      <c r="A123" s="147" t="s">
        <v>99</v>
      </c>
      <c r="B123" s="101" t="s">
        <v>89</v>
      </c>
      <c r="C123" s="147" t="s">
        <v>7248</v>
      </c>
      <c r="D123" s="824">
        <v>4.0</v>
      </c>
      <c r="E123" s="593">
        <v>4.0</v>
      </c>
      <c r="F123" s="147" t="s">
        <v>99</v>
      </c>
      <c r="G123" s="862"/>
      <c r="H123" s="862"/>
      <c r="I123" s="862"/>
      <c r="J123" s="862"/>
      <c r="K123" s="862"/>
      <c r="L123" s="862"/>
      <c r="M123" s="862"/>
      <c r="N123" s="862"/>
      <c r="O123" s="862"/>
      <c r="P123" s="862"/>
      <c r="Q123" s="862"/>
      <c r="R123" s="862"/>
      <c r="S123" s="862"/>
      <c r="T123" s="862"/>
      <c r="U123" s="862"/>
      <c r="V123" s="862"/>
      <c r="W123" s="862"/>
      <c r="X123" s="862"/>
      <c r="Y123" s="862"/>
      <c r="Z123" s="862"/>
    </row>
    <row r="124" ht="11.25" customHeight="1">
      <c r="A124" s="147" t="s">
        <v>99</v>
      </c>
      <c r="B124" s="101" t="s">
        <v>89</v>
      </c>
      <c r="C124" s="147" t="s">
        <v>7249</v>
      </c>
      <c r="D124" s="824">
        <v>4.0</v>
      </c>
      <c r="E124" s="593">
        <v>4.0</v>
      </c>
      <c r="F124" s="147" t="s">
        <v>99</v>
      </c>
      <c r="G124" s="862"/>
      <c r="H124" s="862"/>
      <c r="I124" s="862"/>
      <c r="J124" s="862"/>
      <c r="K124" s="862"/>
      <c r="L124" s="862"/>
      <c r="M124" s="862"/>
      <c r="N124" s="862"/>
      <c r="O124" s="862"/>
      <c r="P124" s="862"/>
      <c r="Q124" s="862"/>
      <c r="R124" s="862"/>
      <c r="S124" s="862"/>
      <c r="T124" s="862"/>
      <c r="U124" s="862"/>
      <c r="V124" s="862"/>
      <c r="W124" s="862"/>
      <c r="X124" s="862"/>
      <c r="Y124" s="862"/>
      <c r="Z124" s="862"/>
    </row>
    <row r="125" ht="11.25" customHeight="1">
      <c r="A125" s="147" t="s">
        <v>99</v>
      </c>
      <c r="B125" s="101" t="s">
        <v>89</v>
      </c>
      <c r="C125" s="147" t="s">
        <v>7250</v>
      </c>
      <c r="D125" s="824">
        <v>8.0</v>
      </c>
      <c r="E125" s="593">
        <v>8.0</v>
      </c>
      <c r="F125" s="147" t="s">
        <v>99</v>
      </c>
      <c r="G125" s="862"/>
      <c r="H125" s="862"/>
      <c r="I125" s="862"/>
      <c r="J125" s="862"/>
      <c r="K125" s="862"/>
      <c r="L125" s="862"/>
      <c r="M125" s="862"/>
      <c r="N125" s="862"/>
      <c r="O125" s="862"/>
      <c r="P125" s="862"/>
      <c r="Q125" s="862"/>
      <c r="R125" s="862"/>
      <c r="S125" s="862"/>
      <c r="T125" s="862"/>
      <c r="U125" s="862"/>
      <c r="V125" s="862"/>
      <c r="W125" s="862"/>
      <c r="X125" s="862"/>
      <c r="Y125" s="862"/>
      <c r="Z125" s="862"/>
    </row>
    <row r="126" ht="11.25" customHeight="1">
      <c r="A126" s="147" t="s">
        <v>99</v>
      </c>
      <c r="B126" s="101" t="s">
        <v>89</v>
      </c>
      <c r="C126" s="147" t="s">
        <v>7251</v>
      </c>
      <c r="D126" s="824">
        <v>8.0</v>
      </c>
      <c r="E126" s="593">
        <v>8.0</v>
      </c>
      <c r="F126" s="147" t="s">
        <v>99</v>
      </c>
      <c r="G126" s="862"/>
      <c r="H126" s="862"/>
      <c r="I126" s="862"/>
      <c r="J126" s="862"/>
      <c r="K126" s="862"/>
      <c r="L126" s="862"/>
      <c r="M126" s="862"/>
      <c r="N126" s="862"/>
      <c r="O126" s="862"/>
      <c r="P126" s="862"/>
      <c r="Q126" s="862"/>
      <c r="R126" s="862"/>
      <c r="S126" s="862"/>
      <c r="T126" s="862"/>
      <c r="U126" s="862"/>
      <c r="V126" s="862"/>
      <c r="W126" s="862"/>
      <c r="X126" s="862"/>
      <c r="Y126" s="862"/>
      <c r="Z126" s="862"/>
    </row>
    <row r="127" ht="11.25" customHeight="1">
      <c r="A127" s="147" t="s">
        <v>100</v>
      </c>
      <c r="B127" s="101" t="s">
        <v>89</v>
      </c>
      <c r="C127" s="147" t="s">
        <v>7252</v>
      </c>
      <c r="D127" s="824" t="s">
        <v>7168</v>
      </c>
      <c r="E127" s="593">
        <v>8.0</v>
      </c>
      <c r="F127" s="147" t="s">
        <v>100</v>
      </c>
      <c r="G127" s="862"/>
      <c r="H127" s="862"/>
      <c r="I127" s="862"/>
      <c r="J127" s="862"/>
      <c r="K127" s="862"/>
      <c r="L127" s="862"/>
      <c r="M127" s="862"/>
      <c r="N127" s="862"/>
      <c r="O127" s="862"/>
      <c r="P127" s="862"/>
      <c r="Q127" s="862"/>
      <c r="R127" s="862"/>
      <c r="S127" s="862"/>
      <c r="T127" s="862"/>
      <c r="U127" s="862"/>
      <c r="V127" s="862"/>
      <c r="W127" s="862"/>
      <c r="X127" s="862"/>
      <c r="Y127" s="862"/>
      <c r="Z127" s="862"/>
    </row>
    <row r="128" ht="11.25" customHeight="1">
      <c r="A128" s="147" t="s">
        <v>100</v>
      </c>
      <c r="B128" s="101" t="s">
        <v>89</v>
      </c>
      <c r="C128" s="147" t="s">
        <v>7253</v>
      </c>
      <c r="D128" s="824">
        <v>30.0</v>
      </c>
      <c r="E128" s="593">
        <v>30.0</v>
      </c>
      <c r="F128" s="147" t="s">
        <v>100</v>
      </c>
      <c r="G128" s="862"/>
      <c r="H128" s="862"/>
      <c r="I128" s="862"/>
      <c r="J128" s="862"/>
      <c r="K128" s="862"/>
      <c r="L128" s="862"/>
      <c r="M128" s="862"/>
      <c r="N128" s="862"/>
      <c r="O128" s="862"/>
      <c r="P128" s="862"/>
      <c r="Q128" s="862"/>
      <c r="R128" s="862"/>
      <c r="S128" s="862"/>
      <c r="T128" s="862"/>
      <c r="U128" s="862"/>
      <c r="V128" s="862"/>
      <c r="W128" s="862"/>
      <c r="X128" s="862"/>
      <c r="Y128" s="862"/>
      <c r="Z128" s="862"/>
    </row>
    <row r="129" ht="11.25" customHeight="1">
      <c r="A129" s="147" t="s">
        <v>100</v>
      </c>
      <c r="B129" s="101" t="s">
        <v>89</v>
      </c>
      <c r="C129" s="147" t="s">
        <v>7254</v>
      </c>
      <c r="D129" s="824">
        <v>30.0</v>
      </c>
      <c r="E129" s="593">
        <v>30.0</v>
      </c>
      <c r="F129" s="147" t="s">
        <v>100</v>
      </c>
      <c r="G129" s="862"/>
      <c r="H129" s="862"/>
      <c r="I129" s="862"/>
      <c r="J129" s="862"/>
      <c r="K129" s="862"/>
      <c r="L129" s="862"/>
      <c r="M129" s="862"/>
      <c r="N129" s="862"/>
      <c r="O129" s="862"/>
      <c r="P129" s="862"/>
      <c r="Q129" s="862"/>
      <c r="R129" s="862"/>
      <c r="S129" s="862"/>
      <c r="T129" s="862"/>
      <c r="U129" s="862"/>
      <c r="V129" s="862"/>
      <c r="W129" s="862"/>
      <c r="X129" s="862"/>
      <c r="Y129" s="862"/>
      <c r="Z129" s="862"/>
    </row>
    <row r="130" ht="11.25" customHeight="1">
      <c r="A130" s="147" t="s">
        <v>100</v>
      </c>
      <c r="B130" s="101" t="s">
        <v>89</v>
      </c>
      <c r="C130" s="147" t="s">
        <v>7247</v>
      </c>
      <c r="D130" s="824">
        <v>8.0</v>
      </c>
      <c r="E130" s="824">
        <v>8.0</v>
      </c>
      <c r="F130" s="147" t="s">
        <v>100</v>
      </c>
      <c r="G130" s="862"/>
      <c r="H130" s="862"/>
      <c r="I130" s="862"/>
      <c r="J130" s="862"/>
      <c r="K130" s="862"/>
      <c r="L130" s="862"/>
      <c r="M130" s="862"/>
      <c r="N130" s="862"/>
      <c r="O130" s="862"/>
      <c r="P130" s="862"/>
      <c r="Q130" s="862"/>
      <c r="R130" s="862"/>
      <c r="S130" s="862"/>
      <c r="T130" s="862"/>
      <c r="U130" s="862"/>
      <c r="V130" s="862"/>
      <c r="W130" s="862"/>
      <c r="X130" s="862"/>
      <c r="Y130" s="862"/>
      <c r="Z130" s="862"/>
    </row>
    <row r="131" ht="11.25" customHeight="1">
      <c r="A131" s="147" t="s">
        <v>100</v>
      </c>
      <c r="B131" s="101" t="s">
        <v>89</v>
      </c>
      <c r="C131" s="147" t="s">
        <v>7248</v>
      </c>
      <c r="D131" s="824">
        <v>8.0</v>
      </c>
      <c r="E131" s="824">
        <v>4.0</v>
      </c>
      <c r="F131" s="147" t="s">
        <v>100</v>
      </c>
      <c r="G131" s="862"/>
      <c r="H131" s="862"/>
      <c r="I131" s="862"/>
      <c r="J131" s="862"/>
      <c r="K131" s="862"/>
      <c r="L131" s="862"/>
      <c r="M131" s="862"/>
      <c r="N131" s="862"/>
      <c r="O131" s="862"/>
      <c r="P131" s="862"/>
      <c r="Q131" s="862"/>
      <c r="R131" s="862"/>
      <c r="S131" s="862"/>
      <c r="T131" s="862"/>
      <c r="U131" s="862"/>
      <c r="V131" s="862"/>
      <c r="W131" s="862"/>
      <c r="X131" s="862"/>
      <c r="Y131" s="862"/>
      <c r="Z131" s="862"/>
    </row>
    <row r="132" ht="11.25" customHeight="1">
      <c r="A132" s="147" t="s">
        <v>100</v>
      </c>
      <c r="B132" s="101" t="s">
        <v>89</v>
      </c>
      <c r="C132" s="147" t="s">
        <v>7249</v>
      </c>
      <c r="D132" s="824">
        <v>8.0</v>
      </c>
      <c r="E132" s="824">
        <v>4.0</v>
      </c>
      <c r="F132" s="147" t="s">
        <v>100</v>
      </c>
      <c r="G132" s="862"/>
      <c r="H132" s="862"/>
      <c r="I132" s="862"/>
      <c r="J132" s="862"/>
      <c r="K132" s="862"/>
      <c r="L132" s="862"/>
      <c r="M132" s="862"/>
      <c r="N132" s="862"/>
      <c r="O132" s="862"/>
      <c r="P132" s="862"/>
      <c r="Q132" s="862"/>
      <c r="R132" s="862"/>
      <c r="S132" s="862"/>
      <c r="T132" s="862"/>
      <c r="U132" s="862"/>
      <c r="V132" s="862"/>
      <c r="W132" s="862"/>
      <c r="X132" s="862"/>
      <c r="Y132" s="862"/>
      <c r="Z132" s="862"/>
    </row>
    <row r="133" ht="11.25" customHeight="1">
      <c r="A133" s="147" t="s">
        <v>100</v>
      </c>
      <c r="B133" s="101" t="s">
        <v>89</v>
      </c>
      <c r="C133" s="147" t="s">
        <v>7250</v>
      </c>
      <c r="D133" s="824">
        <v>8.0</v>
      </c>
      <c r="E133" s="824">
        <v>8.0</v>
      </c>
      <c r="F133" s="147" t="s">
        <v>100</v>
      </c>
      <c r="G133" s="862"/>
      <c r="H133" s="862"/>
      <c r="I133" s="862"/>
      <c r="J133" s="862"/>
      <c r="K133" s="862"/>
      <c r="L133" s="862"/>
      <c r="M133" s="862"/>
      <c r="N133" s="862"/>
      <c r="O133" s="862"/>
      <c r="P133" s="862"/>
      <c r="Q133" s="862"/>
      <c r="R133" s="862"/>
      <c r="S133" s="862"/>
      <c r="T133" s="862"/>
      <c r="U133" s="862"/>
      <c r="V133" s="862"/>
      <c r="W133" s="862"/>
      <c r="X133" s="862"/>
      <c r="Y133" s="862"/>
      <c r="Z133" s="862"/>
    </row>
    <row r="134" ht="11.25" customHeight="1">
      <c r="A134" s="147" t="s">
        <v>5236</v>
      </c>
      <c r="B134" s="101" t="s">
        <v>89</v>
      </c>
      <c r="C134" s="147" t="s">
        <v>7252</v>
      </c>
      <c r="D134" s="824" t="s">
        <v>7168</v>
      </c>
      <c r="E134" s="593">
        <v>16.0</v>
      </c>
      <c r="F134" s="147" t="s">
        <v>5236</v>
      </c>
      <c r="G134" s="862"/>
      <c r="H134" s="862"/>
      <c r="I134" s="862"/>
      <c r="J134" s="862"/>
      <c r="K134" s="862"/>
      <c r="L134" s="862"/>
      <c r="M134" s="862"/>
      <c r="N134" s="862"/>
      <c r="O134" s="862"/>
      <c r="P134" s="862"/>
      <c r="Q134" s="862"/>
      <c r="R134" s="862"/>
      <c r="S134" s="862"/>
      <c r="T134" s="862"/>
      <c r="U134" s="862"/>
      <c r="V134" s="862"/>
      <c r="W134" s="862"/>
      <c r="X134" s="862"/>
      <c r="Y134" s="862"/>
      <c r="Z134" s="862"/>
    </row>
    <row r="135" ht="11.25" customHeight="1">
      <c r="A135" s="147" t="s">
        <v>5236</v>
      </c>
      <c r="B135" s="101" t="s">
        <v>89</v>
      </c>
      <c r="C135" s="147" t="s">
        <v>7255</v>
      </c>
      <c r="D135" s="824">
        <v>30.0</v>
      </c>
      <c r="E135" s="593">
        <v>30.0</v>
      </c>
      <c r="F135" s="147" t="s">
        <v>5236</v>
      </c>
      <c r="G135" s="862"/>
      <c r="H135" s="862"/>
      <c r="I135" s="862"/>
      <c r="J135" s="862"/>
      <c r="K135" s="862"/>
      <c r="L135" s="862"/>
      <c r="M135" s="862"/>
      <c r="N135" s="862"/>
      <c r="O135" s="862"/>
      <c r="P135" s="862"/>
      <c r="Q135" s="862"/>
      <c r="R135" s="862"/>
      <c r="S135" s="862"/>
      <c r="T135" s="862"/>
      <c r="U135" s="862"/>
      <c r="V135" s="862"/>
      <c r="W135" s="862"/>
      <c r="X135" s="862"/>
      <c r="Y135" s="862"/>
      <c r="Z135" s="862"/>
    </row>
    <row r="136" ht="11.25" customHeight="1">
      <c r="A136" s="147" t="s">
        <v>5236</v>
      </c>
      <c r="B136" s="101" t="s">
        <v>89</v>
      </c>
      <c r="C136" s="147" t="s">
        <v>7256</v>
      </c>
      <c r="D136" s="824" t="s">
        <v>7257</v>
      </c>
      <c r="E136" s="593">
        <v>4.0</v>
      </c>
      <c r="F136" s="147" t="s">
        <v>5236</v>
      </c>
      <c r="G136" s="862"/>
      <c r="H136" s="862"/>
      <c r="I136" s="862"/>
      <c r="J136" s="862"/>
      <c r="K136" s="862"/>
      <c r="L136" s="862"/>
      <c r="M136" s="862"/>
      <c r="N136" s="862"/>
      <c r="O136" s="862"/>
      <c r="P136" s="862"/>
      <c r="Q136" s="862"/>
      <c r="R136" s="862"/>
      <c r="S136" s="862"/>
      <c r="T136" s="862"/>
      <c r="U136" s="862"/>
      <c r="V136" s="862"/>
      <c r="W136" s="862"/>
      <c r="X136" s="862"/>
      <c r="Y136" s="862"/>
      <c r="Z136" s="862"/>
    </row>
    <row r="137" ht="11.25" customHeight="1">
      <c r="A137" s="147" t="s">
        <v>5236</v>
      </c>
      <c r="B137" s="101" t="s">
        <v>89</v>
      </c>
      <c r="C137" s="147" t="s">
        <v>7258</v>
      </c>
      <c r="D137" s="824" t="s">
        <v>7259</v>
      </c>
      <c r="E137" s="593">
        <v>8.0</v>
      </c>
      <c r="F137" s="147" t="s">
        <v>5236</v>
      </c>
      <c r="G137" s="862"/>
      <c r="H137" s="862"/>
      <c r="I137" s="862"/>
      <c r="J137" s="862"/>
      <c r="K137" s="862"/>
      <c r="L137" s="862"/>
      <c r="M137" s="862"/>
      <c r="N137" s="862"/>
      <c r="O137" s="862"/>
      <c r="P137" s="862"/>
      <c r="Q137" s="862"/>
      <c r="R137" s="862"/>
      <c r="S137" s="862"/>
      <c r="T137" s="862"/>
      <c r="U137" s="862"/>
      <c r="V137" s="862"/>
      <c r="W137" s="862"/>
      <c r="X137" s="862"/>
      <c r="Y137" s="862"/>
      <c r="Z137" s="862"/>
    </row>
    <row r="138" ht="11.25" customHeight="1">
      <c r="A138" s="147" t="s">
        <v>5236</v>
      </c>
      <c r="B138" s="101" t="s">
        <v>89</v>
      </c>
      <c r="C138" s="147" t="s">
        <v>7260</v>
      </c>
      <c r="D138" s="824" t="s">
        <v>7259</v>
      </c>
      <c r="E138" s="593">
        <v>8.0</v>
      </c>
      <c r="F138" s="147" t="s">
        <v>5236</v>
      </c>
      <c r="G138" s="862"/>
      <c r="H138" s="862"/>
      <c r="I138" s="862"/>
      <c r="J138" s="862"/>
      <c r="K138" s="862"/>
      <c r="L138" s="862"/>
      <c r="M138" s="862"/>
      <c r="N138" s="862"/>
      <c r="O138" s="862"/>
      <c r="P138" s="862"/>
      <c r="Q138" s="862"/>
      <c r="R138" s="862"/>
      <c r="S138" s="862"/>
      <c r="T138" s="862"/>
      <c r="U138" s="862"/>
      <c r="V138" s="862"/>
      <c r="W138" s="862"/>
      <c r="X138" s="862"/>
      <c r="Y138" s="862"/>
      <c r="Z138" s="862"/>
    </row>
    <row r="139" ht="11.25" customHeight="1">
      <c r="A139" s="147" t="s">
        <v>5236</v>
      </c>
      <c r="B139" s="101" t="s">
        <v>89</v>
      </c>
      <c r="C139" s="147" t="s">
        <v>7261</v>
      </c>
      <c r="D139" s="824" t="s">
        <v>7257</v>
      </c>
      <c r="E139" s="593">
        <v>4.0</v>
      </c>
      <c r="F139" s="147" t="s">
        <v>5236</v>
      </c>
      <c r="G139" s="862"/>
      <c r="H139" s="862"/>
      <c r="I139" s="862"/>
      <c r="J139" s="862"/>
      <c r="K139" s="862"/>
      <c r="L139" s="862"/>
      <c r="M139" s="862"/>
      <c r="N139" s="862"/>
      <c r="O139" s="862"/>
      <c r="P139" s="862"/>
      <c r="Q139" s="862"/>
      <c r="R139" s="862"/>
      <c r="S139" s="862"/>
      <c r="T139" s="862"/>
      <c r="U139" s="862"/>
      <c r="V139" s="862"/>
      <c r="W139" s="862"/>
      <c r="X139" s="862"/>
      <c r="Y139" s="862"/>
      <c r="Z139" s="862"/>
    </row>
    <row r="140" ht="11.25" customHeight="1">
      <c r="A140" s="147" t="s">
        <v>7002</v>
      </c>
      <c r="B140" s="101" t="s">
        <v>89</v>
      </c>
      <c r="C140" s="147" t="s">
        <v>7204</v>
      </c>
      <c r="D140" s="824" t="s">
        <v>7262</v>
      </c>
      <c r="E140" s="593">
        <v>16.0</v>
      </c>
      <c r="F140" s="147" t="s">
        <v>7002</v>
      </c>
      <c r="G140" s="862"/>
      <c r="H140" s="862"/>
      <c r="I140" s="862"/>
      <c r="J140" s="862"/>
      <c r="K140" s="862"/>
      <c r="L140" s="862"/>
      <c r="M140" s="862"/>
      <c r="N140" s="862"/>
      <c r="O140" s="862"/>
      <c r="P140" s="862"/>
      <c r="Q140" s="862"/>
      <c r="R140" s="862"/>
      <c r="S140" s="862"/>
      <c r="T140" s="862"/>
      <c r="U140" s="862"/>
      <c r="V140" s="862"/>
      <c r="W140" s="862"/>
      <c r="X140" s="862"/>
      <c r="Y140" s="862"/>
      <c r="Z140" s="862"/>
    </row>
    <row r="141" ht="11.25" customHeight="1">
      <c r="A141" s="147" t="s">
        <v>7002</v>
      </c>
      <c r="B141" s="101" t="s">
        <v>89</v>
      </c>
      <c r="C141" s="147" t="s">
        <v>7263</v>
      </c>
      <c r="D141" s="824">
        <v>8.0</v>
      </c>
      <c r="E141" s="593">
        <v>8.0</v>
      </c>
      <c r="F141" s="147" t="s">
        <v>7002</v>
      </c>
      <c r="G141" s="862"/>
      <c r="H141" s="862"/>
      <c r="I141" s="862"/>
      <c r="J141" s="862"/>
      <c r="K141" s="862"/>
      <c r="L141" s="862"/>
      <c r="M141" s="862"/>
      <c r="N141" s="862"/>
      <c r="O141" s="862"/>
      <c r="P141" s="862"/>
      <c r="Q141" s="862"/>
      <c r="R141" s="862"/>
      <c r="S141" s="862"/>
      <c r="T141" s="862"/>
      <c r="U141" s="862"/>
      <c r="V141" s="862"/>
      <c r="W141" s="862"/>
      <c r="X141" s="862"/>
      <c r="Y141" s="862"/>
      <c r="Z141" s="862"/>
    </row>
    <row r="142" ht="11.25" customHeight="1">
      <c r="A142" s="147" t="s">
        <v>7002</v>
      </c>
      <c r="B142" s="101" t="s">
        <v>89</v>
      </c>
      <c r="C142" s="147" t="s">
        <v>7205</v>
      </c>
      <c r="D142" s="824">
        <v>4.0</v>
      </c>
      <c r="E142" s="593">
        <v>4.0</v>
      </c>
      <c r="F142" s="147" t="s">
        <v>7002</v>
      </c>
      <c r="G142" s="862"/>
      <c r="H142" s="862"/>
      <c r="I142" s="862"/>
      <c r="J142" s="862"/>
      <c r="K142" s="862"/>
      <c r="L142" s="862"/>
      <c r="M142" s="862"/>
      <c r="N142" s="862"/>
      <c r="O142" s="862"/>
      <c r="P142" s="862"/>
      <c r="Q142" s="862"/>
      <c r="R142" s="862"/>
      <c r="S142" s="862"/>
      <c r="T142" s="862"/>
      <c r="U142" s="862"/>
      <c r="V142" s="862"/>
      <c r="W142" s="862"/>
      <c r="X142" s="862"/>
      <c r="Y142" s="862"/>
      <c r="Z142" s="862"/>
    </row>
    <row r="143" ht="11.25" customHeight="1">
      <c r="A143" s="147" t="s">
        <v>7002</v>
      </c>
      <c r="B143" s="101" t="s">
        <v>89</v>
      </c>
      <c r="C143" s="147" t="s">
        <v>7206</v>
      </c>
      <c r="D143" s="824">
        <v>4.0</v>
      </c>
      <c r="E143" s="593">
        <v>4.0</v>
      </c>
      <c r="F143" s="147" t="s">
        <v>7002</v>
      </c>
      <c r="G143" s="862"/>
      <c r="H143" s="862"/>
      <c r="I143" s="862"/>
      <c r="J143" s="862"/>
      <c r="K143" s="862"/>
      <c r="L143" s="862"/>
      <c r="M143" s="862"/>
      <c r="N143" s="862"/>
      <c r="O143" s="862"/>
      <c r="P143" s="862"/>
      <c r="Q143" s="862"/>
      <c r="R143" s="862"/>
      <c r="S143" s="862"/>
      <c r="T143" s="862"/>
      <c r="U143" s="862"/>
      <c r="V143" s="862"/>
      <c r="W143" s="862"/>
      <c r="X143" s="862"/>
      <c r="Y143" s="862"/>
      <c r="Z143" s="862"/>
    </row>
    <row r="144" ht="11.25" customHeight="1">
      <c r="A144" s="147" t="s">
        <v>7002</v>
      </c>
      <c r="B144" s="101" t="s">
        <v>89</v>
      </c>
      <c r="C144" s="147" t="s">
        <v>7207</v>
      </c>
      <c r="D144" s="824">
        <v>8.0</v>
      </c>
      <c r="E144" s="593">
        <v>8.0</v>
      </c>
      <c r="F144" s="147" t="s">
        <v>7002</v>
      </c>
      <c r="G144" s="862"/>
      <c r="H144" s="862"/>
      <c r="I144" s="862"/>
      <c r="J144" s="862"/>
      <c r="K144" s="862"/>
      <c r="L144" s="862"/>
      <c r="M144" s="862"/>
      <c r="N144" s="862"/>
      <c r="O144" s="862"/>
      <c r="P144" s="862"/>
      <c r="Q144" s="862"/>
      <c r="R144" s="862"/>
      <c r="S144" s="862"/>
      <c r="T144" s="862"/>
      <c r="U144" s="862"/>
      <c r="V144" s="862"/>
      <c r="W144" s="862"/>
      <c r="X144" s="862"/>
      <c r="Y144" s="862"/>
      <c r="Z144" s="862"/>
    </row>
    <row r="145" ht="11.25" customHeight="1">
      <c r="A145" s="549" t="s">
        <v>7002</v>
      </c>
      <c r="B145" s="116" t="s">
        <v>89</v>
      </c>
      <c r="C145" s="549" t="s">
        <v>7208</v>
      </c>
      <c r="D145" s="863">
        <v>8.0</v>
      </c>
      <c r="E145" s="864">
        <v>8.0</v>
      </c>
      <c r="F145" s="549" t="s">
        <v>7002</v>
      </c>
      <c r="G145" s="862"/>
      <c r="H145" s="862"/>
      <c r="I145" s="862"/>
      <c r="J145" s="862"/>
      <c r="K145" s="862"/>
      <c r="L145" s="862"/>
      <c r="M145" s="862"/>
      <c r="N145" s="862"/>
      <c r="O145" s="862"/>
      <c r="P145" s="862"/>
      <c r="Q145" s="862"/>
      <c r="R145" s="862"/>
      <c r="S145" s="862"/>
      <c r="T145" s="862"/>
      <c r="U145" s="862"/>
      <c r="V145" s="862"/>
      <c r="W145" s="862"/>
      <c r="X145" s="862"/>
      <c r="Y145" s="862"/>
      <c r="Z145" s="862"/>
    </row>
    <row r="146" ht="11.25" customHeight="1">
      <c r="A146" s="147" t="s">
        <v>5303</v>
      </c>
      <c r="B146" s="101" t="s">
        <v>89</v>
      </c>
      <c r="C146" s="147" t="s">
        <v>7264</v>
      </c>
      <c r="D146" s="824">
        <v>8.0</v>
      </c>
      <c r="E146" s="593">
        <v>8.0</v>
      </c>
      <c r="F146" s="147" t="s">
        <v>5303</v>
      </c>
      <c r="G146" s="862"/>
      <c r="H146" s="862"/>
      <c r="I146" s="862"/>
      <c r="J146" s="862"/>
      <c r="K146" s="862"/>
      <c r="L146" s="862"/>
      <c r="M146" s="862"/>
      <c r="N146" s="862"/>
      <c r="O146" s="862"/>
      <c r="P146" s="862"/>
      <c r="Q146" s="862"/>
      <c r="R146" s="862"/>
      <c r="S146" s="862"/>
      <c r="T146" s="862"/>
      <c r="U146" s="862"/>
      <c r="V146" s="862"/>
      <c r="W146" s="862"/>
      <c r="X146" s="862"/>
      <c r="Y146" s="862"/>
      <c r="Z146" s="862"/>
    </row>
    <row r="147" ht="11.25" customHeight="1">
      <c r="A147" s="147" t="s">
        <v>5303</v>
      </c>
      <c r="B147" s="101" t="s">
        <v>89</v>
      </c>
      <c r="C147" s="147" t="s">
        <v>7265</v>
      </c>
      <c r="D147" s="824">
        <v>20.0</v>
      </c>
      <c r="E147" s="593">
        <v>20.0</v>
      </c>
      <c r="F147" s="147" t="s">
        <v>5303</v>
      </c>
      <c r="G147" s="862"/>
      <c r="H147" s="862"/>
      <c r="I147" s="862"/>
      <c r="J147" s="862"/>
      <c r="K147" s="862"/>
      <c r="L147" s="862"/>
      <c r="M147" s="862"/>
      <c r="N147" s="862"/>
      <c r="O147" s="862"/>
      <c r="P147" s="862"/>
      <c r="Q147" s="862"/>
      <c r="R147" s="862"/>
      <c r="S147" s="862"/>
      <c r="T147" s="862"/>
      <c r="U147" s="862"/>
      <c r="V147" s="862"/>
      <c r="W147" s="862"/>
      <c r="X147" s="862"/>
      <c r="Y147" s="862"/>
      <c r="Z147" s="862"/>
    </row>
    <row r="148" ht="11.25" customHeight="1">
      <c r="A148" s="147" t="s">
        <v>5303</v>
      </c>
      <c r="B148" s="101" t="s">
        <v>89</v>
      </c>
      <c r="C148" s="147" t="s">
        <v>7266</v>
      </c>
      <c r="D148" s="824">
        <v>8.0</v>
      </c>
      <c r="E148" s="593">
        <v>8.0</v>
      </c>
      <c r="F148" s="147" t="s">
        <v>5303</v>
      </c>
      <c r="G148" s="862"/>
      <c r="H148" s="862"/>
      <c r="I148" s="862"/>
      <c r="J148" s="862"/>
      <c r="K148" s="862"/>
      <c r="L148" s="862"/>
      <c r="M148" s="862"/>
      <c r="N148" s="862"/>
      <c r="O148" s="862"/>
      <c r="P148" s="862"/>
      <c r="Q148" s="862"/>
      <c r="R148" s="862"/>
      <c r="S148" s="862"/>
      <c r="T148" s="862"/>
      <c r="U148" s="862"/>
      <c r="V148" s="862"/>
      <c r="W148" s="862"/>
      <c r="X148" s="862"/>
      <c r="Y148" s="862"/>
      <c r="Z148" s="862"/>
    </row>
    <row r="149" ht="11.25" customHeight="1">
      <c r="A149" s="147" t="s">
        <v>105</v>
      </c>
      <c r="B149" s="101" t="s">
        <v>89</v>
      </c>
      <c r="C149" s="147" t="s">
        <v>7267</v>
      </c>
      <c r="D149" s="824">
        <v>8.0</v>
      </c>
      <c r="E149" s="593">
        <v>8.0</v>
      </c>
      <c r="F149" s="147" t="s">
        <v>105</v>
      </c>
      <c r="G149" s="862"/>
      <c r="H149" s="862"/>
      <c r="I149" s="862"/>
      <c r="J149" s="862"/>
      <c r="K149" s="862"/>
      <c r="L149" s="862"/>
      <c r="M149" s="862"/>
      <c r="N149" s="862"/>
      <c r="O149" s="862"/>
      <c r="P149" s="862"/>
      <c r="Q149" s="862"/>
      <c r="R149" s="862"/>
      <c r="S149" s="862"/>
      <c r="T149" s="862"/>
      <c r="U149" s="862"/>
      <c r="V149" s="862"/>
      <c r="W149" s="862"/>
      <c r="X149" s="862"/>
      <c r="Y149" s="862"/>
      <c r="Z149" s="862"/>
    </row>
    <row r="150" ht="11.25" customHeight="1">
      <c r="A150" s="549" t="s">
        <v>106</v>
      </c>
      <c r="B150" s="116" t="s">
        <v>89</v>
      </c>
      <c r="C150" s="549" t="s">
        <v>7268</v>
      </c>
      <c r="D150" s="863">
        <v>20.0</v>
      </c>
      <c r="E150" s="864">
        <v>20.0</v>
      </c>
      <c r="F150" s="549" t="s">
        <v>106</v>
      </c>
      <c r="G150" s="862"/>
      <c r="H150" s="862"/>
      <c r="I150" s="862"/>
      <c r="J150" s="862"/>
      <c r="K150" s="862"/>
      <c r="L150" s="862"/>
      <c r="M150" s="862"/>
      <c r="N150" s="862"/>
      <c r="O150" s="862"/>
      <c r="P150" s="862"/>
      <c r="Q150" s="862"/>
      <c r="R150" s="862"/>
      <c r="S150" s="862"/>
      <c r="T150" s="862"/>
      <c r="U150" s="862"/>
      <c r="V150" s="862"/>
      <c r="W150" s="862"/>
      <c r="X150" s="862"/>
      <c r="Y150" s="862"/>
      <c r="Z150" s="862"/>
    </row>
    <row r="151" ht="11.25" customHeight="1">
      <c r="A151" s="147" t="s">
        <v>106</v>
      </c>
      <c r="B151" s="101" t="s">
        <v>89</v>
      </c>
      <c r="C151" s="147" t="s">
        <v>7269</v>
      </c>
      <c r="D151" s="824">
        <v>8.0</v>
      </c>
      <c r="E151" s="593">
        <v>1.0</v>
      </c>
      <c r="F151" s="549" t="s">
        <v>106</v>
      </c>
      <c r="G151" s="862"/>
      <c r="H151" s="862"/>
      <c r="I151" s="862"/>
      <c r="J151" s="862"/>
      <c r="K151" s="862"/>
      <c r="L151" s="862"/>
      <c r="M151" s="862"/>
      <c r="N151" s="862"/>
      <c r="O151" s="862"/>
      <c r="P151" s="862"/>
      <c r="Q151" s="862"/>
      <c r="R151" s="862"/>
      <c r="S151" s="862"/>
      <c r="T151" s="862"/>
      <c r="U151" s="862"/>
      <c r="V151" s="862"/>
      <c r="W151" s="862"/>
      <c r="X151" s="862"/>
      <c r="Y151" s="862"/>
      <c r="Z151" s="862"/>
    </row>
    <row r="152" ht="11.25" customHeight="1">
      <c r="A152" s="147" t="s">
        <v>106</v>
      </c>
      <c r="B152" s="101" t="s">
        <v>89</v>
      </c>
      <c r="C152" s="147" t="s">
        <v>7270</v>
      </c>
      <c r="D152" s="824"/>
      <c r="E152" s="593">
        <v>2.0</v>
      </c>
      <c r="F152" s="549" t="s">
        <v>106</v>
      </c>
      <c r="G152" s="862"/>
      <c r="H152" s="862"/>
      <c r="I152" s="862"/>
      <c r="J152" s="862"/>
      <c r="K152" s="862"/>
      <c r="L152" s="862"/>
      <c r="M152" s="862"/>
      <c r="N152" s="862"/>
      <c r="O152" s="862"/>
      <c r="P152" s="862"/>
      <c r="Q152" s="862"/>
      <c r="R152" s="862"/>
      <c r="S152" s="862"/>
      <c r="T152" s="862"/>
      <c r="U152" s="862"/>
      <c r="V152" s="862"/>
      <c r="W152" s="862"/>
      <c r="X152" s="862"/>
      <c r="Y152" s="862"/>
      <c r="Z152" s="862"/>
    </row>
    <row r="153" ht="11.25" customHeight="1">
      <c r="A153" s="176" t="s">
        <v>106</v>
      </c>
      <c r="B153" s="86" t="s">
        <v>89</v>
      </c>
      <c r="C153" s="147" t="s">
        <v>7271</v>
      </c>
      <c r="D153" s="824">
        <v>8.0</v>
      </c>
      <c r="E153" s="593">
        <v>8.0</v>
      </c>
      <c r="F153" s="549" t="s">
        <v>106</v>
      </c>
      <c r="G153" s="862"/>
      <c r="H153" s="862"/>
      <c r="I153" s="862"/>
      <c r="J153" s="862"/>
      <c r="K153" s="862"/>
      <c r="L153" s="862"/>
      <c r="M153" s="862"/>
      <c r="N153" s="862"/>
      <c r="O153" s="862"/>
      <c r="P153" s="862"/>
      <c r="Q153" s="862"/>
      <c r="R153" s="862"/>
      <c r="S153" s="862"/>
      <c r="T153" s="862"/>
      <c r="U153" s="862"/>
      <c r="V153" s="862"/>
      <c r="W153" s="862"/>
      <c r="X153" s="862"/>
      <c r="Y153" s="862"/>
      <c r="Z153" s="862"/>
    </row>
    <row r="154" ht="11.25" customHeight="1">
      <c r="A154" s="176" t="s">
        <v>106</v>
      </c>
      <c r="B154" s="86" t="s">
        <v>89</v>
      </c>
      <c r="C154" s="147" t="s">
        <v>7272</v>
      </c>
      <c r="D154" s="824">
        <v>8.0</v>
      </c>
      <c r="E154" s="593">
        <v>8.0</v>
      </c>
      <c r="F154" s="549" t="s">
        <v>106</v>
      </c>
      <c r="G154" s="862"/>
      <c r="H154" s="862"/>
      <c r="I154" s="862"/>
      <c r="J154" s="862"/>
      <c r="K154" s="862"/>
      <c r="L154" s="862"/>
      <c r="M154" s="862"/>
      <c r="N154" s="862"/>
      <c r="O154" s="862"/>
      <c r="P154" s="862"/>
      <c r="Q154" s="862"/>
      <c r="R154" s="862"/>
      <c r="S154" s="862"/>
      <c r="T154" s="862"/>
      <c r="U154" s="862"/>
      <c r="V154" s="862"/>
      <c r="W154" s="862"/>
      <c r="X154" s="862"/>
      <c r="Y154" s="862"/>
      <c r="Z154" s="862"/>
    </row>
    <row r="155" ht="11.25" customHeight="1">
      <c r="A155" s="176" t="s">
        <v>106</v>
      </c>
      <c r="B155" s="86" t="s">
        <v>89</v>
      </c>
      <c r="C155" s="147" t="s">
        <v>7273</v>
      </c>
      <c r="D155" s="824">
        <v>8.0</v>
      </c>
      <c r="E155" s="593">
        <v>4.0</v>
      </c>
      <c r="F155" s="549" t="s">
        <v>106</v>
      </c>
      <c r="G155" s="862"/>
      <c r="H155" s="862"/>
      <c r="I155" s="862"/>
      <c r="J155" s="862"/>
      <c r="K155" s="862"/>
      <c r="L155" s="862"/>
      <c r="M155" s="862"/>
      <c r="N155" s="862"/>
      <c r="O155" s="862"/>
      <c r="P155" s="862"/>
      <c r="Q155" s="862"/>
      <c r="R155" s="862"/>
      <c r="S155" s="862"/>
      <c r="T155" s="862"/>
      <c r="U155" s="862"/>
      <c r="V155" s="862"/>
      <c r="W155" s="862"/>
      <c r="X155" s="862"/>
      <c r="Y155" s="862"/>
      <c r="Z155" s="862"/>
    </row>
    <row r="156" ht="11.25" customHeight="1">
      <c r="A156" s="176" t="s">
        <v>106</v>
      </c>
      <c r="B156" s="86" t="s">
        <v>89</v>
      </c>
      <c r="C156" s="147" t="s">
        <v>7274</v>
      </c>
      <c r="D156" s="824">
        <v>8.0</v>
      </c>
      <c r="E156" s="593">
        <v>4.0</v>
      </c>
      <c r="F156" s="147" t="s">
        <v>106</v>
      </c>
      <c r="G156" s="862"/>
      <c r="H156" s="862"/>
      <c r="I156" s="862"/>
      <c r="J156" s="862"/>
      <c r="K156" s="862"/>
      <c r="L156" s="862"/>
      <c r="M156" s="862"/>
      <c r="N156" s="862"/>
      <c r="O156" s="862"/>
      <c r="P156" s="862"/>
      <c r="Q156" s="862"/>
      <c r="R156" s="862"/>
      <c r="S156" s="862"/>
      <c r="T156" s="862"/>
      <c r="U156" s="862"/>
      <c r="V156" s="862"/>
      <c r="W156" s="862"/>
      <c r="X156" s="862"/>
      <c r="Y156" s="862"/>
      <c r="Z156" s="862"/>
    </row>
    <row r="157" ht="11.25" customHeight="1">
      <c r="A157" s="147" t="s">
        <v>107</v>
      </c>
      <c r="B157" s="101" t="s">
        <v>89</v>
      </c>
      <c r="C157" s="147" t="s">
        <v>7275</v>
      </c>
      <c r="D157" s="824">
        <v>8.0</v>
      </c>
      <c r="E157" s="593">
        <v>8.0</v>
      </c>
      <c r="F157" s="147" t="s">
        <v>107</v>
      </c>
      <c r="G157" s="876"/>
      <c r="H157" s="862"/>
      <c r="I157" s="862"/>
      <c r="J157" s="862"/>
      <c r="K157" s="862"/>
      <c r="L157" s="862"/>
      <c r="M157" s="862"/>
      <c r="N157" s="862"/>
      <c r="O157" s="862"/>
      <c r="P157" s="862"/>
      <c r="Q157" s="862"/>
      <c r="R157" s="862"/>
      <c r="S157" s="862"/>
      <c r="T157" s="862"/>
      <c r="U157" s="862"/>
      <c r="V157" s="862"/>
      <c r="W157" s="862"/>
      <c r="X157" s="862"/>
      <c r="Y157" s="862"/>
      <c r="Z157" s="862"/>
    </row>
    <row r="158" ht="11.25" customHeight="1">
      <c r="A158" s="147" t="s">
        <v>107</v>
      </c>
      <c r="B158" s="101" t="s">
        <v>89</v>
      </c>
      <c r="C158" s="147" t="s">
        <v>7276</v>
      </c>
      <c r="D158" s="824">
        <v>16.0</v>
      </c>
      <c r="E158" s="593">
        <v>16.0</v>
      </c>
      <c r="F158" s="147" t="s">
        <v>107</v>
      </c>
      <c r="G158" s="862"/>
      <c r="H158" s="862"/>
      <c r="I158" s="862"/>
      <c r="J158" s="862"/>
      <c r="K158" s="862"/>
      <c r="L158" s="862"/>
      <c r="M158" s="862"/>
      <c r="N158" s="862"/>
      <c r="O158" s="862"/>
      <c r="P158" s="862"/>
      <c r="Q158" s="862"/>
      <c r="R158" s="862"/>
      <c r="S158" s="862"/>
      <c r="T158" s="862"/>
      <c r="U158" s="862"/>
      <c r="V158" s="862"/>
      <c r="W158" s="862"/>
      <c r="X158" s="862"/>
      <c r="Y158" s="862"/>
      <c r="Z158" s="862"/>
    </row>
    <row r="159" ht="11.25" customHeight="1">
      <c r="A159" s="147" t="s">
        <v>107</v>
      </c>
      <c r="B159" s="101" t="s">
        <v>89</v>
      </c>
      <c r="C159" s="147" t="s">
        <v>7277</v>
      </c>
      <c r="D159" s="824">
        <v>50.0</v>
      </c>
      <c r="E159" s="593">
        <v>50.0</v>
      </c>
      <c r="F159" s="147" t="s">
        <v>107</v>
      </c>
      <c r="G159" s="862"/>
      <c r="H159" s="862"/>
      <c r="I159" s="862"/>
      <c r="J159" s="862"/>
      <c r="K159" s="862"/>
      <c r="L159" s="862"/>
      <c r="M159" s="862"/>
      <c r="N159" s="862"/>
      <c r="O159" s="862"/>
      <c r="P159" s="862"/>
      <c r="Q159" s="862"/>
      <c r="R159" s="862"/>
      <c r="S159" s="862"/>
      <c r="T159" s="862"/>
      <c r="U159" s="862"/>
      <c r="V159" s="862"/>
      <c r="W159" s="862"/>
      <c r="X159" s="862"/>
      <c r="Y159" s="862"/>
      <c r="Z159" s="862"/>
    </row>
    <row r="160" ht="11.25" customHeight="1">
      <c r="A160" s="147" t="s">
        <v>107</v>
      </c>
      <c r="B160" s="101" t="s">
        <v>89</v>
      </c>
      <c r="C160" s="147" t="s">
        <v>7278</v>
      </c>
      <c r="D160" s="824">
        <v>8.0</v>
      </c>
      <c r="E160" s="593">
        <v>8.0</v>
      </c>
      <c r="F160" s="147" t="s">
        <v>107</v>
      </c>
      <c r="G160" s="862"/>
      <c r="H160" s="862"/>
      <c r="I160" s="862"/>
      <c r="J160" s="862"/>
      <c r="K160" s="862"/>
      <c r="L160" s="862"/>
      <c r="M160" s="862"/>
      <c r="N160" s="862"/>
      <c r="O160" s="862"/>
      <c r="P160" s="862"/>
      <c r="Q160" s="862"/>
      <c r="R160" s="862"/>
      <c r="S160" s="862"/>
      <c r="T160" s="862"/>
      <c r="U160" s="862"/>
      <c r="V160" s="862"/>
      <c r="W160" s="862"/>
      <c r="X160" s="862"/>
      <c r="Y160" s="862"/>
      <c r="Z160" s="862"/>
    </row>
    <row r="161" ht="11.25" customHeight="1">
      <c r="A161" s="147" t="s">
        <v>107</v>
      </c>
      <c r="B161" s="101" t="s">
        <v>89</v>
      </c>
      <c r="C161" s="147" t="s">
        <v>7279</v>
      </c>
      <c r="D161" s="824">
        <v>8.0</v>
      </c>
      <c r="E161" s="593">
        <v>8.0</v>
      </c>
      <c r="F161" s="147" t="s">
        <v>107</v>
      </c>
      <c r="G161" s="862"/>
      <c r="H161" s="862"/>
      <c r="I161" s="862"/>
      <c r="J161" s="862"/>
      <c r="K161" s="862"/>
      <c r="L161" s="862"/>
      <c r="M161" s="862"/>
      <c r="N161" s="862"/>
      <c r="O161" s="862"/>
      <c r="P161" s="862"/>
      <c r="Q161" s="862"/>
      <c r="R161" s="862"/>
      <c r="S161" s="862"/>
      <c r="T161" s="862"/>
      <c r="U161" s="862"/>
      <c r="V161" s="862"/>
      <c r="W161" s="862"/>
      <c r="X161" s="862"/>
      <c r="Y161" s="862"/>
      <c r="Z161" s="862"/>
    </row>
    <row r="162" ht="11.25" customHeight="1">
      <c r="A162" s="549" t="s">
        <v>107</v>
      </c>
      <c r="B162" s="116" t="s">
        <v>89</v>
      </c>
      <c r="C162" s="549" t="s">
        <v>7280</v>
      </c>
      <c r="D162" s="863">
        <v>8.0</v>
      </c>
      <c r="E162" s="864">
        <v>8.0</v>
      </c>
      <c r="F162" s="549" t="s">
        <v>107</v>
      </c>
      <c r="G162" s="862"/>
      <c r="H162" s="862"/>
      <c r="I162" s="862"/>
      <c r="J162" s="862"/>
      <c r="K162" s="862"/>
      <c r="L162" s="862"/>
      <c r="M162" s="862"/>
      <c r="N162" s="862"/>
      <c r="O162" s="862"/>
      <c r="P162" s="862"/>
      <c r="Q162" s="862"/>
      <c r="R162" s="862"/>
      <c r="S162" s="862"/>
      <c r="T162" s="862"/>
      <c r="U162" s="862"/>
      <c r="V162" s="862"/>
      <c r="W162" s="862"/>
      <c r="X162" s="862"/>
      <c r="Y162" s="862"/>
      <c r="Z162" s="862"/>
    </row>
    <row r="163" ht="11.25" customHeight="1">
      <c r="A163" s="549" t="s">
        <v>107</v>
      </c>
      <c r="B163" s="116" t="s">
        <v>89</v>
      </c>
      <c r="C163" s="549" t="s">
        <v>7281</v>
      </c>
      <c r="D163" s="863">
        <v>8.0</v>
      </c>
      <c r="E163" s="864">
        <v>8.0</v>
      </c>
      <c r="F163" s="549" t="s">
        <v>107</v>
      </c>
      <c r="G163" s="862"/>
      <c r="H163" s="862"/>
      <c r="I163" s="862"/>
      <c r="J163" s="862"/>
      <c r="K163" s="862"/>
      <c r="L163" s="862"/>
      <c r="M163" s="862"/>
      <c r="N163" s="862"/>
      <c r="O163" s="862"/>
      <c r="P163" s="862"/>
      <c r="Q163" s="862"/>
      <c r="R163" s="862"/>
      <c r="S163" s="862"/>
      <c r="T163" s="862"/>
      <c r="U163" s="862"/>
      <c r="V163" s="862"/>
      <c r="W163" s="862"/>
      <c r="X163" s="862"/>
      <c r="Y163" s="862"/>
      <c r="Z163" s="862"/>
    </row>
    <row r="164" ht="11.25" customHeight="1">
      <c r="A164" s="147" t="s">
        <v>109</v>
      </c>
      <c r="B164" s="101" t="s">
        <v>89</v>
      </c>
      <c r="C164" s="147" t="s">
        <v>7282</v>
      </c>
      <c r="D164" s="593" t="s">
        <v>7168</v>
      </c>
      <c r="E164" s="822">
        <v>16.0</v>
      </c>
      <c r="F164" s="147" t="s">
        <v>109</v>
      </c>
      <c r="G164" s="862"/>
      <c r="H164" s="862"/>
      <c r="I164" s="862"/>
      <c r="J164" s="862"/>
      <c r="K164" s="862"/>
      <c r="L164" s="862"/>
      <c r="M164" s="862"/>
      <c r="N164" s="862"/>
      <c r="O164" s="862"/>
      <c r="P164" s="862"/>
      <c r="Q164" s="862"/>
      <c r="R164" s="862"/>
      <c r="S164" s="862"/>
      <c r="T164" s="862"/>
      <c r="U164" s="862"/>
      <c r="V164" s="862"/>
      <c r="W164" s="862"/>
      <c r="X164" s="862"/>
      <c r="Y164" s="862"/>
      <c r="Z164" s="862"/>
    </row>
    <row r="165" ht="11.25" customHeight="1">
      <c r="A165" s="747" t="s">
        <v>110</v>
      </c>
      <c r="B165" s="415" t="s">
        <v>89</v>
      </c>
      <c r="C165" s="747" t="s">
        <v>7283</v>
      </c>
      <c r="D165" s="763">
        <v>8.0</v>
      </c>
      <c r="E165" s="822">
        <v>8.0</v>
      </c>
      <c r="F165" s="747" t="s">
        <v>110</v>
      </c>
      <c r="G165" s="862"/>
      <c r="H165" s="862"/>
      <c r="I165" s="862"/>
      <c r="J165" s="862"/>
      <c r="K165" s="862"/>
      <c r="L165" s="862"/>
      <c r="M165" s="862"/>
      <c r="N165" s="862"/>
      <c r="O165" s="862"/>
      <c r="P165" s="862"/>
      <c r="Q165" s="862"/>
      <c r="R165" s="862"/>
      <c r="S165" s="862"/>
      <c r="T165" s="862"/>
      <c r="U165" s="862"/>
      <c r="V165" s="862"/>
      <c r="W165" s="862"/>
      <c r="X165" s="862"/>
      <c r="Y165" s="862"/>
      <c r="Z165" s="862"/>
    </row>
    <row r="166" ht="11.25" customHeight="1">
      <c r="A166" s="147" t="s">
        <v>2977</v>
      </c>
      <c r="B166" s="101" t="s">
        <v>89</v>
      </c>
      <c r="C166" s="147" t="s">
        <v>7284</v>
      </c>
      <c r="D166" s="824">
        <v>4.0</v>
      </c>
      <c r="E166" s="824">
        <v>4.0</v>
      </c>
      <c r="F166" s="147" t="s">
        <v>2977</v>
      </c>
      <c r="G166" s="862"/>
      <c r="H166" s="862"/>
      <c r="I166" s="862"/>
      <c r="J166" s="862"/>
      <c r="K166" s="862"/>
      <c r="L166" s="862"/>
      <c r="M166" s="862"/>
      <c r="N166" s="862"/>
      <c r="O166" s="862"/>
      <c r="P166" s="862"/>
      <c r="Q166" s="862"/>
      <c r="R166" s="862"/>
      <c r="S166" s="862"/>
      <c r="T166" s="862"/>
      <c r="U166" s="862"/>
      <c r="V166" s="862"/>
      <c r="W166" s="862"/>
      <c r="X166" s="862"/>
      <c r="Y166" s="862"/>
      <c r="Z166" s="862"/>
    </row>
    <row r="167" ht="11.25" customHeight="1">
      <c r="A167" s="147" t="s">
        <v>2977</v>
      </c>
      <c r="B167" s="101" t="s">
        <v>89</v>
      </c>
      <c r="C167" s="147" t="s">
        <v>7285</v>
      </c>
      <c r="D167" s="824">
        <v>8.0</v>
      </c>
      <c r="E167" s="824">
        <v>8.0</v>
      </c>
      <c r="F167" s="147" t="s">
        <v>2977</v>
      </c>
      <c r="G167" s="862"/>
      <c r="H167" s="862"/>
      <c r="I167" s="862"/>
      <c r="J167" s="862"/>
      <c r="K167" s="862"/>
      <c r="L167" s="862"/>
      <c r="M167" s="862"/>
      <c r="N167" s="862"/>
      <c r="O167" s="862"/>
      <c r="P167" s="862"/>
      <c r="Q167" s="862"/>
      <c r="R167" s="862"/>
      <c r="S167" s="862"/>
      <c r="T167" s="862"/>
      <c r="U167" s="862"/>
      <c r="V167" s="862"/>
      <c r="W167" s="862"/>
      <c r="X167" s="862"/>
      <c r="Y167" s="862"/>
      <c r="Z167" s="862"/>
    </row>
    <row r="168" ht="11.25" customHeight="1">
      <c r="A168" s="147" t="s">
        <v>2977</v>
      </c>
      <c r="B168" s="101" t="s">
        <v>89</v>
      </c>
      <c r="C168" s="147" t="s">
        <v>7286</v>
      </c>
      <c r="D168" s="824">
        <v>8.0</v>
      </c>
      <c r="E168" s="824">
        <v>8.0</v>
      </c>
      <c r="F168" s="147" t="s">
        <v>2977</v>
      </c>
      <c r="G168" s="862"/>
      <c r="H168" s="862"/>
      <c r="I168" s="862"/>
      <c r="J168" s="862"/>
      <c r="K168" s="862"/>
      <c r="L168" s="862"/>
      <c r="M168" s="862"/>
      <c r="N168" s="862"/>
      <c r="O168" s="862"/>
      <c r="P168" s="862"/>
      <c r="Q168" s="862"/>
      <c r="R168" s="862"/>
      <c r="S168" s="862"/>
      <c r="T168" s="862"/>
      <c r="U168" s="862"/>
      <c r="V168" s="862"/>
      <c r="W168" s="862"/>
      <c r="X168" s="862"/>
      <c r="Y168" s="862"/>
      <c r="Z168" s="862"/>
    </row>
    <row r="169" ht="11.25" customHeight="1">
      <c r="A169" s="147" t="s">
        <v>2977</v>
      </c>
      <c r="B169" s="101" t="s">
        <v>89</v>
      </c>
      <c r="C169" s="147" t="s">
        <v>7287</v>
      </c>
      <c r="D169" s="824">
        <v>4.0</v>
      </c>
      <c r="E169" s="824">
        <v>4.0</v>
      </c>
      <c r="F169" s="147" t="s">
        <v>2977</v>
      </c>
      <c r="G169" s="862"/>
      <c r="H169" s="862"/>
      <c r="I169" s="862"/>
      <c r="J169" s="862"/>
      <c r="K169" s="862"/>
      <c r="L169" s="862"/>
      <c r="M169" s="862"/>
      <c r="N169" s="862"/>
      <c r="O169" s="862"/>
      <c r="P169" s="862"/>
      <c r="Q169" s="862"/>
      <c r="R169" s="862"/>
      <c r="S169" s="862"/>
      <c r="T169" s="862"/>
      <c r="U169" s="862"/>
      <c r="V169" s="862"/>
      <c r="W169" s="862"/>
      <c r="X169" s="862"/>
      <c r="Y169" s="862"/>
      <c r="Z169" s="862"/>
    </row>
    <row r="170" ht="11.25" customHeight="1">
      <c r="A170" s="147" t="s">
        <v>2977</v>
      </c>
      <c r="B170" s="101" t="s">
        <v>89</v>
      </c>
      <c r="C170" s="147" t="s">
        <v>7288</v>
      </c>
      <c r="D170" s="272">
        <v>8.0</v>
      </c>
      <c r="E170" s="272">
        <v>8.0</v>
      </c>
      <c r="F170" s="147" t="s">
        <v>2977</v>
      </c>
      <c r="G170" s="862"/>
      <c r="H170" s="862"/>
      <c r="I170" s="862"/>
      <c r="J170" s="862"/>
      <c r="K170" s="862"/>
      <c r="L170" s="862"/>
      <c r="M170" s="862"/>
      <c r="N170" s="862"/>
      <c r="O170" s="862"/>
      <c r="P170" s="862"/>
      <c r="Q170" s="862"/>
      <c r="R170" s="862"/>
      <c r="S170" s="862"/>
      <c r="T170" s="862"/>
      <c r="U170" s="862"/>
      <c r="V170" s="862"/>
      <c r="W170" s="862"/>
      <c r="X170" s="862"/>
      <c r="Y170" s="862"/>
      <c r="Z170" s="862"/>
    </row>
    <row r="171" ht="11.25" customHeight="1">
      <c r="A171" s="147" t="s">
        <v>2977</v>
      </c>
      <c r="B171" s="101" t="s">
        <v>89</v>
      </c>
      <c r="C171" s="147" t="s">
        <v>7289</v>
      </c>
      <c r="D171" s="272">
        <v>20.0</v>
      </c>
      <c r="E171" s="272">
        <v>20.0</v>
      </c>
      <c r="F171" s="147" t="s">
        <v>2977</v>
      </c>
      <c r="G171" s="862"/>
      <c r="H171" s="862"/>
      <c r="I171" s="862"/>
      <c r="J171" s="862"/>
      <c r="K171" s="862"/>
      <c r="L171" s="862"/>
      <c r="M171" s="862"/>
      <c r="N171" s="862"/>
      <c r="O171" s="862"/>
      <c r="P171" s="862"/>
      <c r="Q171" s="862"/>
      <c r="R171" s="862"/>
      <c r="S171" s="862"/>
      <c r="T171" s="862"/>
      <c r="U171" s="862"/>
      <c r="V171" s="862"/>
      <c r="W171" s="862"/>
      <c r="X171" s="862"/>
      <c r="Y171" s="862"/>
      <c r="Z171" s="862"/>
    </row>
    <row r="172" ht="11.25" customHeight="1">
      <c r="A172" s="147" t="s">
        <v>2977</v>
      </c>
      <c r="B172" s="101" t="s">
        <v>89</v>
      </c>
      <c r="C172" s="147" t="s">
        <v>7290</v>
      </c>
      <c r="D172" s="272">
        <v>8.0</v>
      </c>
      <c r="E172" s="272">
        <v>8.0</v>
      </c>
      <c r="F172" s="147" t="s">
        <v>2977</v>
      </c>
      <c r="G172" s="862"/>
      <c r="H172" s="862"/>
      <c r="I172" s="862"/>
      <c r="J172" s="862"/>
      <c r="K172" s="862"/>
      <c r="L172" s="862"/>
      <c r="M172" s="862"/>
      <c r="N172" s="862"/>
      <c r="O172" s="862"/>
      <c r="P172" s="862"/>
      <c r="Q172" s="862"/>
      <c r="R172" s="862"/>
      <c r="S172" s="862"/>
      <c r="T172" s="862"/>
      <c r="U172" s="862"/>
      <c r="V172" s="862"/>
      <c r="W172" s="862"/>
      <c r="X172" s="862"/>
      <c r="Y172" s="862"/>
      <c r="Z172" s="862"/>
    </row>
    <row r="173" ht="11.25" customHeight="1">
      <c r="A173" s="147" t="s">
        <v>7291</v>
      </c>
      <c r="B173" s="101" t="s">
        <v>89</v>
      </c>
      <c r="C173" s="147" t="s">
        <v>7292</v>
      </c>
      <c r="D173" s="824">
        <v>16.0</v>
      </c>
      <c r="E173" s="593">
        <v>16.0</v>
      </c>
      <c r="F173" s="147" t="s">
        <v>7291</v>
      </c>
      <c r="G173" s="862"/>
      <c r="H173" s="862"/>
      <c r="I173" s="862"/>
      <c r="J173" s="862"/>
      <c r="K173" s="862"/>
      <c r="L173" s="862"/>
      <c r="M173" s="862"/>
      <c r="N173" s="862"/>
      <c r="O173" s="862"/>
      <c r="P173" s="862"/>
      <c r="Q173" s="862"/>
      <c r="R173" s="862"/>
      <c r="S173" s="862"/>
      <c r="T173" s="862"/>
      <c r="U173" s="862"/>
      <c r="V173" s="862"/>
      <c r="W173" s="862"/>
      <c r="X173" s="862"/>
      <c r="Y173" s="862"/>
      <c r="Z173" s="862"/>
    </row>
    <row r="174" ht="11.25" customHeight="1">
      <c r="A174" s="147" t="s">
        <v>113</v>
      </c>
      <c r="B174" s="101" t="s">
        <v>89</v>
      </c>
      <c r="C174" s="147" t="s">
        <v>7293</v>
      </c>
      <c r="D174" s="824">
        <v>30.0</v>
      </c>
      <c r="E174" s="593">
        <v>30.0</v>
      </c>
      <c r="F174" s="147" t="s">
        <v>113</v>
      </c>
      <c r="G174" s="862"/>
      <c r="H174" s="862"/>
      <c r="I174" s="862"/>
      <c r="J174" s="862"/>
      <c r="K174" s="862"/>
      <c r="L174" s="862"/>
      <c r="M174" s="862"/>
      <c r="N174" s="862"/>
      <c r="O174" s="862"/>
      <c r="P174" s="862"/>
      <c r="Q174" s="862"/>
      <c r="R174" s="862"/>
      <c r="S174" s="862"/>
      <c r="T174" s="862"/>
      <c r="U174" s="862"/>
      <c r="V174" s="862"/>
      <c r="W174" s="862"/>
      <c r="X174" s="862"/>
      <c r="Y174" s="862"/>
      <c r="Z174" s="862"/>
    </row>
    <row r="175" ht="11.25" customHeight="1">
      <c r="A175" s="147" t="s">
        <v>113</v>
      </c>
      <c r="B175" s="101" t="s">
        <v>89</v>
      </c>
      <c r="C175" s="147" t="s">
        <v>7294</v>
      </c>
      <c r="D175" s="824">
        <v>30.0</v>
      </c>
      <c r="E175" s="593">
        <v>30.0</v>
      </c>
      <c r="F175" s="147" t="s">
        <v>113</v>
      </c>
      <c r="G175" s="862"/>
      <c r="H175" s="862"/>
      <c r="I175" s="862"/>
      <c r="J175" s="862"/>
      <c r="K175" s="862"/>
      <c r="L175" s="862"/>
      <c r="M175" s="862"/>
      <c r="N175" s="862"/>
      <c r="O175" s="862"/>
      <c r="P175" s="862"/>
      <c r="Q175" s="862"/>
      <c r="R175" s="862"/>
      <c r="S175" s="862"/>
      <c r="T175" s="862"/>
      <c r="U175" s="862"/>
      <c r="V175" s="862"/>
      <c r="W175" s="862"/>
      <c r="X175" s="862"/>
      <c r="Y175" s="862"/>
      <c r="Z175" s="862"/>
    </row>
    <row r="176" ht="11.25" customHeight="1">
      <c r="A176" s="147" t="s">
        <v>113</v>
      </c>
      <c r="B176" s="101" t="s">
        <v>89</v>
      </c>
      <c r="C176" s="147" t="s">
        <v>7295</v>
      </c>
      <c r="D176" s="824">
        <v>30.0</v>
      </c>
      <c r="E176" s="593">
        <v>30.0</v>
      </c>
      <c r="F176" s="147" t="s">
        <v>113</v>
      </c>
      <c r="G176" s="862"/>
      <c r="H176" s="862"/>
      <c r="I176" s="862"/>
      <c r="J176" s="862"/>
      <c r="K176" s="862"/>
      <c r="L176" s="862"/>
      <c r="M176" s="862"/>
      <c r="N176" s="862"/>
      <c r="O176" s="862"/>
      <c r="P176" s="862"/>
      <c r="Q176" s="862"/>
      <c r="R176" s="862"/>
      <c r="S176" s="862"/>
      <c r="T176" s="862"/>
      <c r="U176" s="862"/>
      <c r="V176" s="862"/>
      <c r="W176" s="862"/>
      <c r="X176" s="862"/>
      <c r="Y176" s="862"/>
      <c r="Z176" s="862"/>
    </row>
    <row r="177" ht="11.25" customHeight="1">
      <c r="A177" s="147" t="s">
        <v>113</v>
      </c>
      <c r="B177" s="101" t="s">
        <v>89</v>
      </c>
      <c r="C177" s="147" t="s">
        <v>7296</v>
      </c>
      <c r="D177" s="824">
        <v>8.0</v>
      </c>
      <c r="E177" s="593">
        <v>8.0</v>
      </c>
      <c r="F177" s="147" t="s">
        <v>113</v>
      </c>
      <c r="G177" s="862"/>
      <c r="H177" s="862"/>
      <c r="I177" s="862"/>
      <c r="J177" s="862"/>
      <c r="K177" s="862"/>
      <c r="L177" s="862"/>
      <c r="M177" s="862"/>
      <c r="N177" s="862"/>
      <c r="O177" s="862"/>
      <c r="P177" s="862"/>
      <c r="Q177" s="862"/>
      <c r="R177" s="862"/>
      <c r="S177" s="862"/>
      <c r="T177" s="862"/>
      <c r="U177" s="862"/>
      <c r="V177" s="862"/>
      <c r="W177" s="862"/>
      <c r="X177" s="862"/>
      <c r="Y177" s="862"/>
      <c r="Z177" s="862"/>
    </row>
    <row r="178" ht="11.25" customHeight="1">
      <c r="A178" s="147" t="s">
        <v>113</v>
      </c>
      <c r="B178" s="101" t="s">
        <v>89</v>
      </c>
      <c r="C178" s="147" t="s">
        <v>7289</v>
      </c>
      <c r="D178" s="824">
        <v>20.0</v>
      </c>
      <c r="E178" s="593">
        <v>20.0</v>
      </c>
      <c r="F178" s="147" t="s">
        <v>113</v>
      </c>
      <c r="G178" s="862"/>
      <c r="H178" s="862"/>
      <c r="I178" s="862"/>
      <c r="J178" s="862"/>
      <c r="K178" s="862"/>
      <c r="L178" s="862"/>
      <c r="M178" s="862"/>
      <c r="N178" s="862"/>
      <c r="O178" s="862"/>
      <c r="P178" s="862"/>
      <c r="Q178" s="862"/>
      <c r="R178" s="862"/>
      <c r="S178" s="862"/>
      <c r="T178" s="862"/>
      <c r="U178" s="862"/>
      <c r="V178" s="862"/>
      <c r="W178" s="862"/>
      <c r="X178" s="862"/>
      <c r="Y178" s="862"/>
      <c r="Z178" s="862"/>
    </row>
    <row r="179" ht="11.25" customHeight="1">
      <c r="A179" s="747" t="s">
        <v>113</v>
      </c>
      <c r="B179" s="415" t="s">
        <v>89</v>
      </c>
      <c r="C179" s="747" t="s">
        <v>7204</v>
      </c>
      <c r="D179" s="763">
        <v>8.0</v>
      </c>
      <c r="E179" s="822">
        <v>8.0</v>
      </c>
      <c r="F179" s="747" t="s">
        <v>113</v>
      </c>
      <c r="G179" s="862"/>
      <c r="H179" s="862"/>
      <c r="I179" s="862"/>
      <c r="J179" s="862"/>
      <c r="K179" s="862"/>
      <c r="L179" s="862"/>
      <c r="M179" s="862"/>
      <c r="N179" s="862"/>
      <c r="O179" s="862"/>
      <c r="P179" s="862"/>
      <c r="Q179" s="862"/>
      <c r="R179" s="862"/>
      <c r="S179" s="862"/>
      <c r="T179" s="862"/>
      <c r="U179" s="862"/>
      <c r="V179" s="862"/>
      <c r="W179" s="862"/>
      <c r="X179" s="862"/>
      <c r="Y179" s="862"/>
      <c r="Z179" s="862"/>
    </row>
    <row r="180" ht="11.25" customHeight="1">
      <c r="A180" s="147" t="s">
        <v>6023</v>
      </c>
      <c r="B180" s="101" t="s">
        <v>89</v>
      </c>
      <c r="C180" s="147" t="s">
        <v>7297</v>
      </c>
      <c r="D180" s="824">
        <v>80.0</v>
      </c>
      <c r="E180" s="593">
        <v>80.0</v>
      </c>
      <c r="F180" s="147" t="s">
        <v>6023</v>
      </c>
      <c r="G180" s="862"/>
      <c r="H180" s="862"/>
      <c r="I180" s="862"/>
      <c r="J180" s="862"/>
      <c r="K180" s="862"/>
      <c r="L180" s="862"/>
      <c r="M180" s="862"/>
      <c r="N180" s="862"/>
      <c r="O180" s="862"/>
      <c r="P180" s="862"/>
      <c r="Q180" s="862"/>
      <c r="R180" s="862"/>
      <c r="S180" s="862"/>
      <c r="T180" s="862"/>
      <c r="U180" s="862"/>
      <c r="V180" s="862"/>
      <c r="W180" s="862"/>
      <c r="X180" s="862"/>
      <c r="Y180" s="862"/>
      <c r="Z180" s="862"/>
    </row>
    <row r="181" ht="11.25" customHeight="1">
      <c r="A181" s="147" t="s">
        <v>6023</v>
      </c>
      <c r="B181" s="101" t="s">
        <v>89</v>
      </c>
      <c r="C181" s="147" t="s">
        <v>7298</v>
      </c>
      <c r="D181" s="824">
        <v>50.0</v>
      </c>
      <c r="E181" s="593">
        <v>50.0</v>
      </c>
      <c r="F181" s="147" t="s">
        <v>6023</v>
      </c>
      <c r="G181" s="862"/>
      <c r="H181" s="862"/>
      <c r="I181" s="862"/>
      <c r="J181" s="862"/>
      <c r="K181" s="862"/>
      <c r="L181" s="862"/>
      <c r="M181" s="862"/>
      <c r="N181" s="862"/>
      <c r="O181" s="862"/>
      <c r="P181" s="862"/>
      <c r="Q181" s="862"/>
      <c r="R181" s="862"/>
      <c r="S181" s="862"/>
      <c r="T181" s="862"/>
      <c r="U181" s="862"/>
      <c r="V181" s="862"/>
      <c r="W181" s="862"/>
      <c r="X181" s="862"/>
      <c r="Y181" s="862"/>
      <c r="Z181" s="862"/>
    </row>
    <row r="182" ht="11.25" customHeight="1">
      <c r="A182" s="549" t="s">
        <v>6023</v>
      </c>
      <c r="B182" s="116" t="s">
        <v>89</v>
      </c>
      <c r="C182" s="549" t="s">
        <v>7167</v>
      </c>
      <c r="D182" s="863" t="s">
        <v>7299</v>
      </c>
      <c r="E182" s="864">
        <v>16.0</v>
      </c>
      <c r="F182" s="549" t="s">
        <v>6023</v>
      </c>
      <c r="G182" s="862"/>
      <c r="H182" s="862"/>
      <c r="I182" s="862"/>
      <c r="J182" s="862"/>
      <c r="K182" s="862"/>
      <c r="L182" s="862"/>
      <c r="M182" s="862"/>
      <c r="N182" s="862"/>
      <c r="O182" s="862"/>
      <c r="P182" s="862"/>
      <c r="Q182" s="862"/>
      <c r="R182" s="862"/>
      <c r="S182" s="862"/>
      <c r="T182" s="862"/>
      <c r="U182" s="862"/>
      <c r="V182" s="862"/>
      <c r="W182" s="862"/>
      <c r="X182" s="862"/>
      <c r="Y182" s="862"/>
      <c r="Z182" s="862"/>
    </row>
    <row r="183" ht="11.25" customHeight="1">
      <c r="A183" s="747" t="s">
        <v>115</v>
      </c>
      <c r="B183" s="415" t="s">
        <v>89</v>
      </c>
      <c r="C183" s="747" t="s">
        <v>7300</v>
      </c>
      <c r="D183" s="763">
        <v>8.0</v>
      </c>
      <c r="E183" s="822">
        <v>8.0</v>
      </c>
      <c r="F183" s="747" t="s">
        <v>115</v>
      </c>
      <c r="G183" s="862"/>
      <c r="H183" s="862"/>
      <c r="I183" s="862"/>
      <c r="J183" s="862"/>
      <c r="K183" s="862"/>
      <c r="L183" s="862"/>
      <c r="M183" s="862"/>
      <c r="N183" s="862"/>
      <c r="O183" s="862"/>
      <c r="P183" s="862"/>
      <c r="Q183" s="862"/>
      <c r="R183" s="862"/>
      <c r="S183" s="862"/>
      <c r="T183" s="862"/>
      <c r="U183" s="862"/>
      <c r="V183" s="862"/>
      <c r="W183" s="862"/>
      <c r="X183" s="862"/>
      <c r="Y183" s="862"/>
      <c r="Z183" s="862"/>
    </row>
    <row r="184" ht="11.25" customHeight="1">
      <c r="A184" s="747" t="s">
        <v>115</v>
      </c>
      <c r="B184" s="415" t="s">
        <v>89</v>
      </c>
      <c r="C184" s="747" t="s">
        <v>7167</v>
      </c>
      <c r="D184" s="872" t="s">
        <v>7301</v>
      </c>
      <c r="E184" s="872" t="s">
        <v>7302</v>
      </c>
      <c r="F184" s="747" t="s">
        <v>115</v>
      </c>
      <c r="G184" s="862"/>
      <c r="H184" s="862"/>
      <c r="I184" s="862"/>
      <c r="J184" s="862"/>
      <c r="K184" s="862"/>
      <c r="L184" s="862"/>
      <c r="M184" s="862"/>
      <c r="N184" s="862"/>
      <c r="O184" s="862"/>
      <c r="P184" s="862"/>
      <c r="Q184" s="862"/>
      <c r="R184" s="862"/>
      <c r="S184" s="862"/>
      <c r="T184" s="862"/>
      <c r="U184" s="862"/>
      <c r="V184" s="862"/>
      <c r="W184" s="862"/>
      <c r="X184" s="862"/>
      <c r="Y184" s="862"/>
      <c r="Z184" s="862"/>
    </row>
    <row r="185" ht="11.25" customHeight="1">
      <c r="A185" s="747" t="s">
        <v>5407</v>
      </c>
      <c r="B185" s="415" t="s">
        <v>89</v>
      </c>
      <c r="C185" s="747" t="s">
        <v>7303</v>
      </c>
      <c r="D185" s="763">
        <v>8.0</v>
      </c>
      <c r="E185" s="822">
        <v>8.0</v>
      </c>
      <c r="F185" s="747" t="s">
        <v>5407</v>
      </c>
      <c r="G185" s="862"/>
      <c r="H185" s="862"/>
      <c r="I185" s="862"/>
      <c r="J185" s="862"/>
      <c r="K185" s="862"/>
      <c r="L185" s="862"/>
      <c r="M185" s="862"/>
      <c r="N185" s="862"/>
      <c r="O185" s="862"/>
      <c r="P185" s="862"/>
      <c r="Q185" s="862"/>
      <c r="R185" s="862"/>
      <c r="S185" s="862"/>
      <c r="T185" s="862"/>
      <c r="U185" s="862"/>
      <c r="V185" s="862"/>
      <c r="W185" s="862"/>
      <c r="X185" s="862"/>
      <c r="Y185" s="862"/>
      <c r="Z185" s="862"/>
    </row>
    <row r="186" ht="11.25" customHeight="1">
      <c r="A186" s="747" t="s">
        <v>117</v>
      </c>
      <c r="B186" s="415" t="s">
        <v>89</v>
      </c>
      <c r="C186" s="747" t="s">
        <v>7304</v>
      </c>
      <c r="D186" s="763">
        <v>16.0</v>
      </c>
      <c r="E186" s="822">
        <v>16.0</v>
      </c>
      <c r="F186" s="747" t="s">
        <v>117</v>
      </c>
      <c r="G186" s="862"/>
      <c r="H186" s="862"/>
      <c r="I186" s="862"/>
      <c r="J186" s="862"/>
      <c r="K186" s="862"/>
      <c r="L186" s="862"/>
      <c r="M186" s="862"/>
      <c r="N186" s="862"/>
      <c r="O186" s="862"/>
      <c r="P186" s="862"/>
      <c r="Q186" s="862"/>
      <c r="R186" s="862"/>
      <c r="S186" s="862"/>
      <c r="T186" s="862"/>
      <c r="U186" s="862"/>
      <c r="V186" s="862"/>
      <c r="W186" s="862"/>
      <c r="X186" s="862"/>
      <c r="Y186" s="862"/>
      <c r="Z186" s="862"/>
    </row>
    <row r="187" ht="11.25" customHeight="1">
      <c r="A187" s="147" t="s">
        <v>5460</v>
      </c>
      <c r="B187" s="101" t="s">
        <v>52</v>
      </c>
      <c r="C187" s="147" t="s">
        <v>7305</v>
      </c>
      <c r="D187" s="824">
        <v>30.0</v>
      </c>
      <c r="E187" s="593">
        <v>30.0</v>
      </c>
      <c r="F187" s="147" t="s">
        <v>5460</v>
      </c>
      <c r="G187" s="862"/>
      <c r="H187" s="862"/>
      <c r="I187" s="862"/>
      <c r="J187" s="862"/>
      <c r="K187" s="862"/>
      <c r="L187" s="862"/>
      <c r="M187" s="862"/>
      <c r="N187" s="862"/>
      <c r="O187" s="862"/>
      <c r="P187" s="862"/>
      <c r="Q187" s="862"/>
      <c r="R187" s="862"/>
      <c r="S187" s="862"/>
      <c r="T187" s="862"/>
      <c r="U187" s="862"/>
      <c r="V187" s="862"/>
      <c r="W187" s="862"/>
      <c r="X187" s="862"/>
      <c r="Y187" s="862"/>
      <c r="Z187" s="862"/>
    </row>
    <row r="188" ht="11.25" customHeight="1">
      <c r="A188" s="147" t="s">
        <v>5460</v>
      </c>
      <c r="B188" s="101" t="s">
        <v>52</v>
      </c>
      <c r="C188" s="147" t="s">
        <v>7306</v>
      </c>
      <c r="D188" s="824">
        <v>30.0</v>
      </c>
      <c r="E188" s="593">
        <v>30.0</v>
      </c>
      <c r="F188" s="147" t="s">
        <v>5460</v>
      </c>
      <c r="G188" s="862"/>
      <c r="H188" s="862"/>
      <c r="I188" s="862"/>
      <c r="J188" s="862"/>
      <c r="K188" s="862"/>
      <c r="L188" s="862"/>
      <c r="M188" s="862"/>
      <c r="N188" s="862"/>
      <c r="O188" s="862"/>
      <c r="P188" s="862"/>
      <c r="Q188" s="862"/>
      <c r="R188" s="862"/>
      <c r="S188" s="862"/>
      <c r="T188" s="862"/>
      <c r="U188" s="862"/>
      <c r="V188" s="862"/>
      <c r="W188" s="862"/>
      <c r="X188" s="862"/>
      <c r="Y188" s="862"/>
      <c r="Z188" s="862"/>
    </row>
    <row r="189" ht="11.25" customHeight="1">
      <c r="A189" s="747"/>
      <c r="B189" s="415"/>
      <c r="C189" s="747"/>
      <c r="D189" s="763"/>
      <c r="E189" s="822"/>
      <c r="F189" s="176"/>
      <c r="G189" s="862"/>
      <c r="H189" s="862"/>
      <c r="I189" s="862"/>
      <c r="J189" s="862"/>
      <c r="K189" s="862"/>
      <c r="L189" s="862"/>
      <c r="M189" s="862"/>
      <c r="N189" s="862"/>
      <c r="O189" s="862"/>
      <c r="P189" s="862"/>
      <c r="Q189" s="862"/>
      <c r="R189" s="862"/>
      <c r="S189" s="862"/>
      <c r="T189" s="862"/>
      <c r="U189" s="862"/>
      <c r="V189" s="862"/>
      <c r="W189" s="862"/>
      <c r="X189" s="862"/>
      <c r="Y189" s="862"/>
      <c r="Z189" s="862"/>
    </row>
    <row r="190" ht="11.25" customHeight="1">
      <c r="A190" s="815"/>
      <c r="B190" s="815"/>
      <c r="C190" s="815"/>
      <c r="D190" s="877"/>
      <c r="E190" s="877">
        <f>SUM(E12:E189)</f>
        <v>3438</v>
      </c>
      <c r="F190" s="862"/>
      <c r="G190" s="862"/>
      <c r="H190" s="862"/>
      <c r="I190" s="862"/>
      <c r="J190" s="862"/>
      <c r="K190" s="862"/>
      <c r="L190" s="862"/>
      <c r="M190" s="862"/>
      <c r="N190" s="862"/>
      <c r="O190" s="862"/>
      <c r="P190" s="862"/>
      <c r="Q190" s="862"/>
      <c r="R190" s="862"/>
      <c r="S190" s="862"/>
      <c r="T190" s="862"/>
      <c r="U190" s="862"/>
      <c r="V190" s="862"/>
      <c r="W190" s="862"/>
      <c r="X190" s="862"/>
      <c r="Y190" s="862"/>
      <c r="Z190" s="862"/>
    </row>
    <row r="191" ht="11.25" customHeight="1">
      <c r="A191" s="184"/>
      <c r="B191" s="184"/>
      <c r="C191" s="815"/>
      <c r="D191" s="815"/>
      <c r="E191" s="815"/>
      <c r="F191" s="817"/>
      <c r="G191" s="817"/>
      <c r="H191" s="862"/>
      <c r="I191" s="862"/>
      <c r="J191" s="862"/>
      <c r="K191" s="862"/>
      <c r="L191" s="862"/>
      <c r="M191" s="862"/>
      <c r="N191" s="862"/>
      <c r="O191" s="862"/>
      <c r="P191" s="862"/>
      <c r="Q191" s="862"/>
      <c r="R191" s="862"/>
      <c r="S191" s="862"/>
      <c r="T191" s="862"/>
      <c r="U191" s="862"/>
      <c r="V191" s="862"/>
      <c r="W191" s="862"/>
      <c r="X191" s="862"/>
      <c r="Y191" s="862"/>
      <c r="Z191" s="862"/>
    </row>
    <row r="192" ht="11.25" customHeight="1">
      <c r="A192" s="878" t="s">
        <v>742</v>
      </c>
      <c r="B192" s="154"/>
      <c r="C192" s="154"/>
      <c r="D192" s="154"/>
      <c r="E192" s="154"/>
      <c r="F192" s="154"/>
      <c r="G192" s="154"/>
      <c r="H192" s="184"/>
      <c r="I192" s="184"/>
      <c r="J192" s="184"/>
      <c r="K192" s="184"/>
      <c r="L192" s="184"/>
      <c r="M192" s="184"/>
      <c r="N192" s="184"/>
      <c r="O192" s="184"/>
      <c r="P192" s="184"/>
      <c r="Q192" s="184"/>
      <c r="R192" s="184"/>
      <c r="S192" s="184"/>
      <c r="T192" s="184"/>
      <c r="U192" s="184"/>
      <c r="V192" s="184"/>
      <c r="W192" s="184"/>
      <c r="X192" s="862"/>
      <c r="Y192" s="862"/>
      <c r="Z192" s="862"/>
    </row>
    <row r="193" ht="15.75" customHeight="1">
      <c r="A193" s="155"/>
      <c r="B193" s="8"/>
      <c r="C193" s="156"/>
      <c r="D193" s="156"/>
      <c r="E193" s="1"/>
      <c r="F193" s="1"/>
      <c r="G193" s="1"/>
    </row>
    <row r="194" ht="15.75" customHeight="1">
      <c r="A194" s="155"/>
      <c r="B194" s="8"/>
      <c r="C194" s="156"/>
      <c r="D194" s="156"/>
      <c r="E194" s="156"/>
      <c r="F194" s="1"/>
      <c r="G194" s="1"/>
    </row>
    <row r="195" ht="15.75" customHeight="1">
      <c r="A195" s="155"/>
      <c r="B195" s="8"/>
      <c r="C195" s="156"/>
      <c r="D195" s="156"/>
      <c r="E195" s="1"/>
      <c r="F195" s="1"/>
      <c r="G195" s="1"/>
    </row>
    <row r="196" ht="15.75" customHeight="1">
      <c r="A196" s="155"/>
      <c r="B196" s="8"/>
      <c r="C196" s="156"/>
      <c r="D196" s="156"/>
      <c r="E196" s="156"/>
      <c r="F196" s="1"/>
      <c r="G196" s="1"/>
    </row>
    <row r="197" ht="15.75" customHeight="1">
      <c r="A197" s="155"/>
      <c r="B197" s="8"/>
      <c r="C197" s="156"/>
      <c r="D197" s="156"/>
      <c r="E197" s="156"/>
      <c r="F197" s="1"/>
      <c r="G197" s="1"/>
    </row>
    <row r="198" ht="15.75" customHeight="1">
      <c r="A198" s="155"/>
      <c r="B198" s="8"/>
      <c r="C198" s="156"/>
      <c r="D198" s="156"/>
      <c r="E198" s="156"/>
      <c r="F198" s="1"/>
      <c r="G198" s="1"/>
    </row>
    <row r="199" ht="15.75" customHeight="1">
      <c r="A199" s="155"/>
      <c r="B199" s="8"/>
      <c r="C199" s="156"/>
      <c r="D199" s="156"/>
      <c r="E199" s="156"/>
      <c r="F199" s="1"/>
      <c r="G199" s="1"/>
    </row>
    <row r="200" ht="15.75" customHeight="1">
      <c r="A200" s="155"/>
      <c r="B200" s="8"/>
      <c r="C200" s="156"/>
      <c r="D200" s="156"/>
      <c r="E200" s="156"/>
      <c r="F200" s="1"/>
      <c r="G200" s="1"/>
    </row>
    <row r="201" ht="15.75" customHeight="1">
      <c r="A201" s="155"/>
      <c r="B201" s="8"/>
      <c r="C201" s="156"/>
      <c r="D201" s="156"/>
      <c r="E201" s="156"/>
      <c r="F201" s="1"/>
      <c r="G201" s="1"/>
    </row>
    <row r="202" ht="15.75" customHeight="1">
      <c r="A202" s="155"/>
      <c r="B202" s="8"/>
      <c r="C202" s="156"/>
      <c r="D202" s="156"/>
      <c r="E202" s="156"/>
      <c r="F202" s="1"/>
      <c r="G202" s="1"/>
    </row>
    <row r="203" ht="15.75" customHeight="1">
      <c r="A203" s="155"/>
      <c r="B203" s="8"/>
      <c r="C203" s="156"/>
      <c r="D203" s="156"/>
      <c r="E203" s="156"/>
      <c r="F203" s="1"/>
      <c r="G203" s="1"/>
    </row>
    <row r="204" ht="15.75" customHeight="1">
      <c r="A204" s="155"/>
      <c r="B204" s="8"/>
      <c r="C204" s="156"/>
      <c r="D204" s="156"/>
      <c r="E204" s="156"/>
      <c r="F204" s="1"/>
      <c r="G204" s="1"/>
    </row>
    <row r="205" ht="15.75" customHeight="1">
      <c r="A205" s="155"/>
      <c r="B205" s="8"/>
      <c r="C205" s="156"/>
      <c r="D205" s="156"/>
      <c r="E205" s="156"/>
      <c r="F205" s="1"/>
      <c r="G205" s="1"/>
    </row>
    <row r="206" ht="15.75" customHeight="1">
      <c r="A206" s="155"/>
      <c r="B206" s="8"/>
      <c r="C206" s="156"/>
      <c r="D206" s="156"/>
      <c r="E206" s="156"/>
      <c r="F206" s="1"/>
      <c r="G206" s="1"/>
    </row>
    <row r="207" ht="15.75" customHeight="1">
      <c r="A207" s="155"/>
      <c r="B207" s="8"/>
      <c r="C207" s="156"/>
      <c r="D207" s="156"/>
      <c r="E207" s="156"/>
      <c r="F207" s="1"/>
      <c r="G207" s="1"/>
    </row>
    <row r="208" ht="15.75" customHeight="1">
      <c r="A208" s="155"/>
      <c r="B208" s="8"/>
      <c r="C208" s="156"/>
      <c r="D208" s="156"/>
      <c r="E208" s="156"/>
      <c r="F208" s="1"/>
      <c r="G208" s="1"/>
    </row>
    <row r="209" ht="15.75" customHeight="1">
      <c r="A209" s="155"/>
      <c r="B209" s="8"/>
      <c r="C209" s="156"/>
      <c r="D209" s="156"/>
      <c r="E209" s="156"/>
      <c r="F209" s="1"/>
      <c r="G209" s="1"/>
    </row>
    <row r="210" ht="15.75" customHeight="1">
      <c r="A210" s="155"/>
      <c r="B210" s="8"/>
      <c r="C210" s="156"/>
      <c r="D210" s="156"/>
      <c r="E210" s="156"/>
      <c r="F210" s="1"/>
      <c r="G210" s="1"/>
    </row>
    <row r="211" ht="15.75" customHeight="1">
      <c r="A211" s="155"/>
      <c r="B211" s="8"/>
      <c r="C211" s="156"/>
      <c r="D211" s="156"/>
      <c r="E211" s="156"/>
      <c r="F211" s="1"/>
      <c r="G211" s="1"/>
    </row>
    <row r="212" ht="15.75" customHeight="1">
      <c r="A212" s="155"/>
      <c r="B212" s="8"/>
      <c r="C212" s="156"/>
      <c r="D212" s="156"/>
      <c r="E212" s="156"/>
      <c r="F212" s="1"/>
      <c r="G212" s="1"/>
    </row>
    <row r="213" ht="15.75" customHeight="1">
      <c r="A213" s="155"/>
      <c r="B213" s="8"/>
      <c r="C213" s="156"/>
      <c r="D213" s="156"/>
      <c r="E213" s="156"/>
      <c r="F213" s="1"/>
      <c r="G213" s="1"/>
    </row>
    <row r="214" ht="15.75" customHeight="1">
      <c r="A214" s="155"/>
      <c r="B214" s="8"/>
      <c r="C214" s="156"/>
      <c r="D214" s="156"/>
      <c r="E214" s="156"/>
      <c r="F214" s="1"/>
      <c r="G214" s="1"/>
    </row>
    <row r="215" ht="15.75" customHeight="1">
      <c r="A215" s="155"/>
      <c r="B215" s="8"/>
      <c r="C215" s="156"/>
      <c r="D215" s="156"/>
      <c r="E215" s="156"/>
      <c r="F215" s="1"/>
      <c r="G215" s="1"/>
    </row>
    <row r="216" ht="15.75" customHeight="1">
      <c r="A216" s="155"/>
      <c r="B216" s="8"/>
      <c r="C216" s="156"/>
      <c r="D216" s="156"/>
      <c r="E216" s="156"/>
      <c r="F216" s="1"/>
      <c r="G216" s="1"/>
    </row>
    <row r="217" ht="15.75" customHeight="1">
      <c r="A217" s="155"/>
      <c r="B217" s="8"/>
      <c r="C217" s="156"/>
      <c r="D217" s="156"/>
      <c r="E217" s="156"/>
      <c r="F217" s="1"/>
      <c r="G217" s="1"/>
    </row>
    <row r="218" ht="15.75" customHeight="1">
      <c r="A218" s="155"/>
      <c r="B218" s="8"/>
      <c r="C218" s="156"/>
      <c r="D218" s="156"/>
      <c r="E218" s="156"/>
      <c r="F218" s="1"/>
      <c r="G218" s="1"/>
    </row>
    <row r="219" ht="15.75" customHeight="1">
      <c r="A219" s="155"/>
      <c r="B219" s="8"/>
      <c r="C219" s="156"/>
      <c r="D219" s="156"/>
      <c r="E219" s="156"/>
      <c r="F219" s="1"/>
      <c r="G219" s="1"/>
    </row>
    <row r="220" ht="15.75" customHeight="1">
      <c r="A220" s="155"/>
      <c r="B220" s="8"/>
      <c r="C220" s="156"/>
      <c r="D220" s="156"/>
      <c r="E220" s="156"/>
      <c r="F220" s="1"/>
      <c r="G220" s="1"/>
    </row>
    <row r="221" ht="15.75" customHeight="1">
      <c r="A221" s="155"/>
      <c r="B221" s="8"/>
      <c r="C221" s="156"/>
      <c r="D221" s="156"/>
      <c r="E221" s="156"/>
      <c r="F221" s="1"/>
      <c r="G221" s="1"/>
    </row>
    <row r="222" ht="15.75" customHeight="1">
      <c r="A222" s="155"/>
      <c r="B222" s="8"/>
      <c r="C222" s="156"/>
      <c r="D222" s="156"/>
      <c r="E222" s="156"/>
      <c r="F222" s="1"/>
      <c r="G222" s="1"/>
    </row>
    <row r="223" ht="15.75" customHeight="1">
      <c r="A223" s="155"/>
      <c r="B223" s="8"/>
      <c r="C223" s="156"/>
      <c r="D223" s="156"/>
      <c r="E223" s="156"/>
      <c r="F223" s="1"/>
      <c r="G223" s="1"/>
    </row>
    <row r="224" ht="15.75" customHeight="1">
      <c r="A224" s="155"/>
      <c r="B224" s="8"/>
      <c r="C224" s="156"/>
      <c r="D224" s="156"/>
      <c r="E224" s="156"/>
      <c r="F224" s="1"/>
      <c r="G224" s="1"/>
    </row>
    <row r="225" ht="15.75" customHeight="1">
      <c r="A225" s="155"/>
      <c r="B225" s="8"/>
      <c r="C225" s="156"/>
      <c r="D225" s="156"/>
      <c r="E225" s="156"/>
      <c r="F225" s="1"/>
      <c r="G225" s="1"/>
    </row>
    <row r="226" ht="15.75" customHeight="1">
      <c r="A226" s="155"/>
      <c r="B226" s="8"/>
      <c r="C226" s="156"/>
      <c r="D226" s="156"/>
      <c r="E226" s="156"/>
      <c r="F226" s="1"/>
      <c r="G226" s="1"/>
    </row>
    <row r="227" ht="15.75" customHeight="1">
      <c r="A227" s="155"/>
      <c r="B227" s="8"/>
      <c r="C227" s="156"/>
      <c r="D227" s="156"/>
      <c r="E227" s="156"/>
      <c r="F227" s="1"/>
      <c r="G227" s="1"/>
    </row>
    <row r="228" ht="15.75" customHeight="1">
      <c r="A228" s="155"/>
      <c r="B228" s="8"/>
      <c r="C228" s="156"/>
      <c r="D228" s="156"/>
      <c r="E228" s="156"/>
      <c r="F228" s="1"/>
      <c r="G228" s="1"/>
    </row>
    <row r="229" ht="15.75" customHeight="1">
      <c r="A229" s="155"/>
      <c r="B229" s="8"/>
      <c r="C229" s="156"/>
      <c r="D229" s="156"/>
      <c r="E229" s="156"/>
      <c r="F229" s="1"/>
      <c r="G229" s="1"/>
    </row>
    <row r="230" ht="15.75" customHeight="1">
      <c r="A230" s="155"/>
      <c r="B230" s="8"/>
      <c r="C230" s="156"/>
      <c r="D230" s="156"/>
      <c r="E230" s="156"/>
      <c r="F230" s="1"/>
      <c r="G230" s="1"/>
    </row>
    <row r="231" ht="15.75" customHeight="1">
      <c r="A231" s="155"/>
      <c r="B231" s="8"/>
      <c r="C231" s="156"/>
      <c r="D231" s="156"/>
      <c r="E231" s="156"/>
      <c r="F231" s="1"/>
      <c r="G231" s="1"/>
    </row>
    <row r="232" ht="15.75" customHeight="1">
      <c r="A232" s="155"/>
      <c r="B232" s="8"/>
      <c r="C232" s="156"/>
      <c r="D232" s="156"/>
      <c r="E232" s="156"/>
      <c r="F232" s="1"/>
      <c r="G232" s="1"/>
    </row>
    <row r="233" ht="15.75" customHeight="1">
      <c r="A233" s="155"/>
      <c r="B233" s="8"/>
      <c r="C233" s="156"/>
      <c r="D233" s="156"/>
      <c r="E233" s="156"/>
      <c r="F233" s="1"/>
      <c r="G233" s="1"/>
    </row>
    <row r="234" ht="15.75" customHeight="1">
      <c r="A234" s="155"/>
      <c r="B234" s="8"/>
      <c r="C234" s="156"/>
      <c r="D234" s="156"/>
      <c r="E234" s="156"/>
      <c r="F234" s="1"/>
      <c r="G234" s="1"/>
    </row>
    <row r="235" ht="15.75" customHeight="1">
      <c r="A235" s="155"/>
      <c r="B235" s="8"/>
      <c r="C235" s="156"/>
      <c r="D235" s="156"/>
      <c r="E235" s="156"/>
      <c r="F235" s="1"/>
      <c r="G235" s="1"/>
    </row>
    <row r="236" ht="15.75" customHeight="1">
      <c r="A236" s="155"/>
      <c r="B236" s="8"/>
      <c r="C236" s="156"/>
      <c r="D236" s="156"/>
      <c r="E236" s="156"/>
      <c r="F236" s="1"/>
      <c r="G236" s="1"/>
    </row>
    <row r="237" ht="15.75" customHeight="1">
      <c r="A237" s="155"/>
      <c r="B237" s="8"/>
      <c r="C237" s="156"/>
      <c r="D237" s="156"/>
      <c r="E237" s="156"/>
      <c r="F237" s="1"/>
      <c r="G237" s="1"/>
    </row>
    <row r="238" ht="15.75" customHeight="1">
      <c r="A238" s="155"/>
      <c r="B238" s="8"/>
      <c r="C238" s="156"/>
      <c r="D238" s="156"/>
      <c r="E238" s="156"/>
      <c r="F238" s="1"/>
      <c r="G238" s="1"/>
    </row>
    <row r="239" ht="15.75" customHeight="1">
      <c r="A239" s="155"/>
      <c r="B239" s="8"/>
      <c r="C239" s="156"/>
      <c r="D239" s="156"/>
      <c r="E239" s="156"/>
      <c r="F239" s="1"/>
      <c r="G239" s="1"/>
    </row>
    <row r="240" ht="15.75" customHeight="1">
      <c r="A240" s="155"/>
      <c r="B240" s="8"/>
      <c r="C240" s="156"/>
      <c r="D240" s="156"/>
      <c r="E240" s="156"/>
      <c r="F240" s="1"/>
      <c r="G240" s="1"/>
    </row>
    <row r="241" ht="15.75" customHeight="1">
      <c r="A241" s="155"/>
      <c r="B241" s="8"/>
      <c r="C241" s="156"/>
      <c r="D241" s="156"/>
      <c r="E241" s="156"/>
      <c r="F241" s="1"/>
      <c r="G241" s="1"/>
    </row>
    <row r="242" ht="15.75" customHeight="1">
      <c r="A242" s="155"/>
      <c r="B242" s="8"/>
      <c r="C242" s="156"/>
      <c r="D242" s="156"/>
      <c r="E242" s="156"/>
      <c r="F242" s="1"/>
      <c r="G242" s="1"/>
    </row>
    <row r="243" ht="15.75" customHeight="1">
      <c r="A243" s="155"/>
      <c r="B243" s="8"/>
      <c r="C243" s="156"/>
      <c r="D243" s="156"/>
      <c r="E243" s="156"/>
      <c r="F243" s="1"/>
      <c r="G243" s="1"/>
    </row>
    <row r="244" ht="15.75" customHeight="1">
      <c r="A244" s="155"/>
      <c r="B244" s="8"/>
      <c r="C244" s="156"/>
      <c r="D244" s="156"/>
      <c r="E244" s="156"/>
      <c r="F244" s="1"/>
      <c r="G244" s="1"/>
    </row>
    <row r="245" ht="15.75" customHeight="1">
      <c r="A245" s="155"/>
      <c r="B245" s="8"/>
      <c r="C245" s="156"/>
      <c r="D245" s="156"/>
      <c r="E245" s="156"/>
      <c r="F245" s="1"/>
      <c r="G245" s="1"/>
    </row>
    <row r="246" ht="15.75" customHeight="1">
      <c r="A246" s="155"/>
      <c r="B246" s="8"/>
      <c r="C246" s="156"/>
      <c r="D246" s="156"/>
      <c r="E246" s="156"/>
      <c r="F246" s="1"/>
      <c r="G246" s="1"/>
    </row>
    <row r="247" ht="15.75" customHeight="1">
      <c r="A247" s="155"/>
      <c r="B247" s="8"/>
      <c r="C247" s="156"/>
      <c r="D247" s="156"/>
      <c r="E247" s="156"/>
      <c r="F247" s="1"/>
      <c r="G247" s="1"/>
    </row>
    <row r="248" ht="15.75" customHeight="1">
      <c r="A248" s="155"/>
      <c r="B248" s="8"/>
      <c r="C248" s="156"/>
      <c r="D248" s="156"/>
      <c r="E248" s="156"/>
      <c r="F248" s="1"/>
      <c r="G248" s="1"/>
    </row>
    <row r="249" ht="15.75" customHeight="1">
      <c r="A249" s="155"/>
      <c r="B249" s="8"/>
      <c r="C249" s="156"/>
      <c r="D249" s="156"/>
      <c r="E249" s="156"/>
      <c r="F249" s="1"/>
      <c r="G249" s="1"/>
    </row>
    <row r="250" ht="15.75" customHeight="1">
      <c r="A250" s="155"/>
      <c r="B250" s="8"/>
      <c r="C250" s="156"/>
      <c r="D250" s="156"/>
      <c r="E250" s="156"/>
      <c r="F250" s="1"/>
      <c r="G250" s="1"/>
    </row>
    <row r="251" ht="15.75" customHeight="1">
      <c r="A251" s="155"/>
      <c r="B251" s="8"/>
      <c r="C251" s="156"/>
      <c r="D251" s="156"/>
      <c r="E251" s="156"/>
      <c r="F251" s="1"/>
      <c r="G251" s="1"/>
    </row>
    <row r="252" ht="15.75" customHeight="1">
      <c r="A252" s="155"/>
      <c r="B252" s="8"/>
      <c r="C252" s="156"/>
      <c r="D252" s="156"/>
      <c r="E252" s="156"/>
      <c r="F252" s="1"/>
      <c r="G252" s="1"/>
    </row>
    <row r="253" ht="15.75" customHeight="1">
      <c r="A253" s="155"/>
      <c r="B253" s="8"/>
      <c r="C253" s="156"/>
      <c r="D253" s="156"/>
      <c r="E253" s="156"/>
      <c r="F253" s="1"/>
      <c r="G253" s="1"/>
    </row>
    <row r="254" ht="15.75" customHeight="1">
      <c r="A254" s="155"/>
      <c r="B254" s="8"/>
      <c r="C254" s="156"/>
      <c r="D254" s="156"/>
      <c r="E254" s="156"/>
      <c r="F254" s="1"/>
      <c r="G254" s="1"/>
    </row>
    <row r="255" ht="15.75" customHeight="1">
      <c r="A255" s="155"/>
      <c r="B255" s="8"/>
      <c r="C255" s="156"/>
      <c r="D255" s="156"/>
      <c r="E255" s="156"/>
      <c r="F255" s="1"/>
      <c r="G255" s="1"/>
    </row>
    <row r="256" ht="15.75" customHeight="1">
      <c r="A256" s="155"/>
      <c r="B256" s="8"/>
      <c r="C256" s="156"/>
      <c r="D256" s="156"/>
      <c r="E256" s="156"/>
      <c r="F256" s="1"/>
      <c r="G256" s="1"/>
    </row>
    <row r="257" ht="15.75" customHeight="1">
      <c r="A257" s="155"/>
      <c r="B257" s="8"/>
      <c r="C257" s="156"/>
      <c r="D257" s="156"/>
      <c r="E257" s="156"/>
      <c r="F257" s="1"/>
      <c r="G257" s="1"/>
    </row>
    <row r="258" ht="15.75" customHeight="1">
      <c r="A258" s="155"/>
      <c r="B258" s="8"/>
      <c r="C258" s="156"/>
      <c r="D258" s="156"/>
      <c r="E258" s="156"/>
      <c r="F258" s="1"/>
      <c r="G258" s="1"/>
    </row>
    <row r="259" ht="15.75" customHeight="1">
      <c r="A259" s="155"/>
      <c r="B259" s="8"/>
      <c r="C259" s="156"/>
      <c r="D259" s="156"/>
      <c r="E259" s="156"/>
      <c r="F259" s="1"/>
      <c r="G259" s="1"/>
    </row>
    <row r="260" ht="15.75" customHeight="1">
      <c r="A260" s="155"/>
      <c r="B260" s="8"/>
      <c r="C260" s="156"/>
      <c r="D260" s="156"/>
      <c r="E260" s="156"/>
      <c r="F260" s="1"/>
      <c r="G260" s="1"/>
    </row>
    <row r="261" ht="15.75" customHeight="1">
      <c r="A261" s="155"/>
      <c r="B261" s="8"/>
      <c r="C261" s="156"/>
      <c r="D261" s="156"/>
      <c r="E261" s="156"/>
      <c r="F261" s="1"/>
      <c r="G261" s="1"/>
    </row>
    <row r="262" ht="15.75" customHeight="1">
      <c r="A262" s="155"/>
      <c r="B262" s="8"/>
      <c r="C262" s="156"/>
      <c r="D262" s="156"/>
      <c r="E262" s="156"/>
      <c r="F262" s="1"/>
      <c r="G262" s="1"/>
    </row>
    <row r="263" ht="15.75" customHeight="1">
      <c r="A263" s="155"/>
      <c r="B263" s="8"/>
      <c r="C263" s="156"/>
      <c r="D263" s="156"/>
      <c r="E263" s="156"/>
      <c r="F263" s="1"/>
      <c r="G263" s="1"/>
    </row>
    <row r="264" ht="15.75" customHeight="1">
      <c r="A264" s="155"/>
      <c r="B264" s="8"/>
      <c r="C264" s="156"/>
      <c r="D264" s="156"/>
      <c r="E264" s="156"/>
      <c r="F264" s="1"/>
      <c r="G264" s="1"/>
    </row>
    <row r="265" ht="15.75" customHeight="1">
      <c r="A265" s="155"/>
      <c r="B265" s="8"/>
      <c r="C265" s="156"/>
      <c r="D265" s="156"/>
      <c r="E265" s="156"/>
      <c r="F265" s="1"/>
      <c r="G265" s="1"/>
    </row>
    <row r="266" ht="15.75" customHeight="1">
      <c r="A266" s="155"/>
      <c r="B266" s="8"/>
      <c r="C266" s="156"/>
      <c r="D266" s="156"/>
      <c r="E266" s="156"/>
      <c r="F266" s="1"/>
      <c r="G266" s="1"/>
    </row>
    <row r="267" ht="15.75" customHeight="1">
      <c r="A267" s="155"/>
      <c r="B267" s="8"/>
      <c r="C267" s="156"/>
      <c r="D267" s="156"/>
      <c r="E267" s="156"/>
      <c r="F267" s="1"/>
      <c r="G267" s="1"/>
    </row>
    <row r="268" ht="15.75" customHeight="1">
      <c r="A268" s="155"/>
      <c r="B268" s="8"/>
      <c r="C268" s="156"/>
      <c r="D268" s="156"/>
      <c r="E268" s="156"/>
      <c r="F268" s="1"/>
      <c r="G268" s="1"/>
    </row>
    <row r="269" ht="15.75" customHeight="1">
      <c r="A269" s="155"/>
      <c r="B269" s="8"/>
      <c r="C269" s="156"/>
      <c r="D269" s="156"/>
      <c r="E269" s="156"/>
      <c r="F269" s="1"/>
      <c r="G269" s="1"/>
    </row>
    <row r="270" ht="15.75" customHeight="1">
      <c r="A270" s="155"/>
      <c r="B270" s="8"/>
      <c r="C270" s="156"/>
      <c r="D270" s="156"/>
      <c r="E270" s="156"/>
      <c r="F270" s="1"/>
      <c r="G270" s="1"/>
    </row>
    <row r="271" ht="15.75" customHeight="1">
      <c r="A271" s="155"/>
      <c r="B271" s="8"/>
      <c r="C271" s="156"/>
      <c r="D271" s="156"/>
      <c r="E271" s="156"/>
      <c r="F271" s="1"/>
      <c r="G271" s="1"/>
    </row>
    <row r="272" ht="15.75" customHeight="1">
      <c r="A272" s="155"/>
      <c r="B272" s="8"/>
      <c r="C272" s="156"/>
      <c r="D272" s="156"/>
      <c r="E272" s="156"/>
      <c r="F272" s="1"/>
      <c r="G272" s="1"/>
    </row>
    <row r="273" ht="15.75" customHeight="1">
      <c r="A273" s="155"/>
      <c r="B273" s="8"/>
      <c r="C273" s="156"/>
      <c r="D273" s="156"/>
      <c r="E273" s="156"/>
      <c r="F273" s="1"/>
      <c r="G273" s="1"/>
    </row>
    <row r="274" ht="15.75" customHeight="1">
      <c r="A274" s="155"/>
      <c r="B274" s="8"/>
      <c r="C274" s="156"/>
      <c r="D274" s="156"/>
      <c r="E274" s="156"/>
      <c r="F274" s="1"/>
      <c r="G274" s="1"/>
    </row>
    <row r="275" ht="15.75" customHeight="1">
      <c r="A275" s="155"/>
      <c r="B275" s="8"/>
      <c r="C275" s="156"/>
      <c r="D275" s="156"/>
      <c r="E275" s="156"/>
      <c r="F275" s="1"/>
      <c r="G275" s="1"/>
    </row>
    <row r="276" ht="15.75" customHeight="1">
      <c r="A276" s="155"/>
      <c r="B276" s="8"/>
      <c r="C276" s="156"/>
      <c r="D276" s="156"/>
      <c r="E276" s="156"/>
      <c r="F276" s="1"/>
      <c r="G276" s="1"/>
    </row>
    <row r="277" ht="15.75" customHeight="1">
      <c r="A277" s="155"/>
      <c r="B277" s="8"/>
      <c r="C277" s="156"/>
      <c r="D277" s="156"/>
      <c r="E277" s="156"/>
      <c r="F277" s="1"/>
      <c r="G277" s="1"/>
    </row>
    <row r="278" ht="15.75" customHeight="1">
      <c r="A278" s="155"/>
      <c r="B278" s="8"/>
      <c r="C278" s="156"/>
      <c r="D278" s="156"/>
      <c r="E278" s="156"/>
      <c r="F278" s="1"/>
      <c r="G278" s="1"/>
    </row>
    <row r="279" ht="15.75" customHeight="1">
      <c r="A279" s="155"/>
      <c r="B279" s="8"/>
      <c r="C279" s="156"/>
      <c r="D279" s="156"/>
      <c r="E279" s="156"/>
      <c r="F279" s="1"/>
      <c r="G279" s="1"/>
    </row>
    <row r="280" ht="15.75" customHeight="1">
      <c r="A280" s="155"/>
      <c r="B280" s="8"/>
      <c r="C280" s="156"/>
      <c r="D280" s="156"/>
      <c r="E280" s="156"/>
      <c r="F280" s="1"/>
      <c r="G280" s="1"/>
    </row>
    <row r="281" ht="15.75" customHeight="1">
      <c r="A281" s="155"/>
      <c r="B281" s="8"/>
      <c r="C281" s="156"/>
      <c r="D281" s="156"/>
      <c r="E281" s="156"/>
      <c r="F281" s="1"/>
      <c r="G281" s="1"/>
    </row>
    <row r="282" ht="15.75" customHeight="1">
      <c r="A282" s="155"/>
      <c r="B282" s="8"/>
      <c r="C282" s="156"/>
      <c r="D282" s="156"/>
      <c r="E282" s="156"/>
      <c r="F282" s="1"/>
      <c r="G282" s="1"/>
    </row>
    <row r="283" ht="15.75" customHeight="1">
      <c r="A283" s="155"/>
      <c r="B283" s="8"/>
      <c r="C283" s="156"/>
      <c r="D283" s="156"/>
      <c r="E283" s="156"/>
      <c r="F283" s="1"/>
      <c r="G283" s="1"/>
    </row>
    <row r="284" ht="15.75" customHeight="1">
      <c r="A284" s="155"/>
      <c r="B284" s="8"/>
      <c r="C284" s="156"/>
      <c r="D284" s="156"/>
      <c r="E284" s="156"/>
      <c r="F284" s="1"/>
      <c r="G284" s="1"/>
    </row>
    <row r="285" ht="15.75" customHeight="1">
      <c r="A285" s="155"/>
      <c r="B285" s="8"/>
      <c r="C285" s="156"/>
      <c r="D285" s="156"/>
      <c r="E285" s="156"/>
      <c r="F285" s="1"/>
      <c r="G285" s="1"/>
    </row>
    <row r="286" ht="15.75" customHeight="1">
      <c r="A286" s="155"/>
      <c r="B286" s="8"/>
      <c r="C286" s="156"/>
      <c r="D286" s="156"/>
      <c r="E286" s="156"/>
      <c r="F286" s="1"/>
      <c r="G286" s="1"/>
    </row>
    <row r="287" ht="15.75" customHeight="1">
      <c r="A287" s="155"/>
      <c r="B287" s="8"/>
      <c r="C287" s="156"/>
      <c r="D287" s="156"/>
      <c r="E287" s="156"/>
      <c r="F287" s="1"/>
      <c r="G287" s="1"/>
    </row>
    <row r="288" ht="15.75" customHeight="1">
      <c r="A288" s="155"/>
      <c r="B288" s="8"/>
      <c r="C288" s="156"/>
      <c r="D288" s="156"/>
      <c r="E288" s="156"/>
      <c r="F288" s="1"/>
      <c r="G288" s="1"/>
    </row>
    <row r="289" ht="15.75" customHeight="1">
      <c r="A289" s="155"/>
      <c r="B289" s="8"/>
      <c r="C289" s="156"/>
      <c r="D289" s="156"/>
      <c r="E289" s="156"/>
      <c r="F289" s="1"/>
      <c r="G289" s="1"/>
    </row>
    <row r="290" ht="15.75" customHeight="1">
      <c r="A290" s="155"/>
      <c r="B290" s="8"/>
      <c r="C290" s="156"/>
      <c r="D290" s="156"/>
      <c r="E290" s="156"/>
      <c r="F290" s="1"/>
      <c r="G290" s="1"/>
    </row>
    <row r="291" ht="15.75" customHeight="1">
      <c r="A291" s="155"/>
      <c r="B291" s="8"/>
      <c r="C291" s="156"/>
      <c r="D291" s="156"/>
      <c r="E291" s="156"/>
      <c r="F291" s="1"/>
      <c r="G291" s="1"/>
    </row>
    <row r="292" ht="15.75" customHeight="1">
      <c r="A292" s="155"/>
      <c r="B292" s="8"/>
      <c r="C292" s="156"/>
      <c r="D292" s="156"/>
      <c r="E292" s="156"/>
      <c r="F292" s="1"/>
      <c r="G292" s="1"/>
    </row>
    <row r="293" ht="15.75" customHeight="1">
      <c r="A293" s="155"/>
      <c r="B293" s="8"/>
      <c r="C293" s="156"/>
      <c r="D293" s="156"/>
      <c r="E293" s="156"/>
      <c r="F293" s="1"/>
      <c r="G293" s="1"/>
    </row>
    <row r="294" ht="15.75" customHeight="1">
      <c r="A294" s="155"/>
      <c r="B294" s="8"/>
      <c r="C294" s="156"/>
      <c r="D294" s="156"/>
      <c r="E294" s="156"/>
      <c r="F294" s="1"/>
      <c r="G294" s="1"/>
    </row>
    <row r="295" ht="15.75" customHeight="1">
      <c r="A295" s="155"/>
      <c r="B295" s="8"/>
      <c r="C295" s="156"/>
      <c r="D295" s="156"/>
      <c r="E295" s="156"/>
      <c r="F295" s="1"/>
      <c r="G295" s="1"/>
    </row>
    <row r="296" ht="15.75" customHeight="1">
      <c r="A296" s="155"/>
      <c r="B296" s="8"/>
      <c r="C296" s="156"/>
      <c r="D296" s="156"/>
      <c r="E296" s="156"/>
      <c r="F296" s="1"/>
      <c r="G296" s="1"/>
    </row>
    <row r="297" ht="15.75" customHeight="1">
      <c r="A297" s="155"/>
      <c r="B297" s="8"/>
      <c r="C297" s="156"/>
      <c r="D297" s="156"/>
      <c r="E297" s="156"/>
      <c r="F297" s="1"/>
      <c r="G297" s="1"/>
    </row>
    <row r="298" ht="15.75" customHeight="1">
      <c r="A298" s="155"/>
      <c r="B298" s="8"/>
      <c r="C298" s="156"/>
      <c r="D298" s="156"/>
      <c r="E298" s="156"/>
      <c r="F298" s="1"/>
      <c r="G298" s="1"/>
    </row>
    <row r="299" ht="15.75" customHeight="1">
      <c r="A299" s="155"/>
      <c r="B299" s="8"/>
      <c r="C299" s="156"/>
      <c r="D299" s="156"/>
      <c r="E299" s="156"/>
      <c r="F299" s="1"/>
      <c r="G299" s="1"/>
    </row>
    <row r="300" ht="15.75" customHeight="1">
      <c r="A300" s="155"/>
      <c r="B300" s="8"/>
      <c r="C300" s="156"/>
      <c r="D300" s="156"/>
      <c r="E300" s="156"/>
      <c r="F300" s="1"/>
      <c r="G300" s="1"/>
    </row>
    <row r="301" ht="15.75" customHeight="1">
      <c r="A301" s="155"/>
      <c r="B301" s="8"/>
      <c r="C301" s="156"/>
      <c r="D301" s="156"/>
      <c r="E301" s="156"/>
      <c r="F301" s="1"/>
      <c r="G301" s="1"/>
    </row>
    <row r="302" ht="15.75" customHeight="1">
      <c r="A302" s="155"/>
      <c r="B302" s="8"/>
      <c r="C302" s="156"/>
      <c r="D302" s="156"/>
      <c r="E302" s="156"/>
      <c r="F302" s="1"/>
      <c r="G302" s="1"/>
    </row>
    <row r="303" ht="15.75" customHeight="1">
      <c r="A303" s="155"/>
      <c r="B303" s="8"/>
      <c r="C303" s="156"/>
      <c r="D303" s="156"/>
      <c r="E303" s="156"/>
      <c r="F303" s="1"/>
      <c r="G303" s="1"/>
    </row>
    <row r="304" ht="15.75" customHeight="1">
      <c r="A304" s="155"/>
      <c r="B304" s="8"/>
      <c r="C304" s="156"/>
      <c r="D304" s="156"/>
      <c r="E304" s="156"/>
      <c r="F304" s="1"/>
      <c r="G304" s="1"/>
    </row>
    <row r="305" ht="15.75" customHeight="1">
      <c r="A305" s="155"/>
      <c r="B305" s="8"/>
      <c r="C305" s="156"/>
      <c r="D305" s="156"/>
      <c r="E305" s="156"/>
      <c r="F305" s="1"/>
      <c r="G305" s="1"/>
    </row>
    <row r="306" ht="15.75" customHeight="1">
      <c r="A306" s="155"/>
      <c r="B306" s="8"/>
      <c r="C306" s="156"/>
      <c r="D306" s="156"/>
      <c r="E306" s="156"/>
      <c r="F306" s="1"/>
      <c r="G306" s="1"/>
    </row>
    <row r="307" ht="15.75" customHeight="1">
      <c r="A307" s="155"/>
      <c r="B307" s="8"/>
      <c r="C307" s="156"/>
      <c r="D307" s="156"/>
      <c r="E307" s="156"/>
      <c r="F307" s="1"/>
      <c r="G307" s="1"/>
    </row>
    <row r="308" ht="15.75" customHeight="1">
      <c r="A308" s="155"/>
      <c r="B308" s="8"/>
      <c r="C308" s="156"/>
      <c r="D308" s="156"/>
      <c r="E308" s="156"/>
      <c r="F308" s="1"/>
      <c r="G308" s="1"/>
    </row>
    <row r="309" ht="15.75" customHeight="1">
      <c r="A309" s="155"/>
      <c r="B309" s="8"/>
      <c r="C309" s="156"/>
      <c r="D309" s="156"/>
      <c r="E309" s="156"/>
      <c r="F309" s="1"/>
      <c r="G309" s="1"/>
    </row>
    <row r="310" ht="15.75" customHeight="1">
      <c r="A310" s="155"/>
      <c r="B310" s="8"/>
      <c r="C310" s="156"/>
      <c r="D310" s="156"/>
      <c r="E310" s="156"/>
      <c r="F310" s="1"/>
      <c r="G310" s="1"/>
    </row>
    <row r="311" ht="15.75" customHeight="1">
      <c r="A311" s="155"/>
      <c r="B311" s="8"/>
      <c r="C311" s="156"/>
      <c r="D311" s="156"/>
      <c r="E311" s="156"/>
      <c r="F311" s="1"/>
      <c r="G311" s="1"/>
    </row>
    <row r="312" ht="15.75" customHeight="1">
      <c r="A312" s="155"/>
      <c r="B312" s="8"/>
      <c r="C312" s="156"/>
      <c r="D312" s="156"/>
      <c r="E312" s="156"/>
      <c r="F312" s="1"/>
      <c r="G312" s="1"/>
    </row>
    <row r="313" ht="15.75" customHeight="1">
      <c r="A313" s="155"/>
      <c r="B313" s="8"/>
      <c r="C313" s="156"/>
      <c r="D313" s="156"/>
      <c r="E313" s="156"/>
      <c r="F313" s="1"/>
      <c r="G313" s="1"/>
    </row>
    <row r="314" ht="15.75" customHeight="1">
      <c r="A314" s="155"/>
      <c r="B314" s="8"/>
      <c r="C314" s="156"/>
      <c r="D314" s="156"/>
      <c r="E314" s="156"/>
      <c r="F314" s="1"/>
      <c r="G314" s="1"/>
    </row>
    <row r="315" ht="15.75" customHeight="1">
      <c r="A315" s="155"/>
      <c r="B315" s="8"/>
      <c r="C315" s="156"/>
      <c r="D315" s="156"/>
      <c r="E315" s="156"/>
      <c r="F315" s="1"/>
      <c r="G315" s="1"/>
    </row>
    <row r="316" ht="15.75" customHeight="1">
      <c r="A316" s="155"/>
      <c r="B316" s="8"/>
      <c r="C316" s="156"/>
      <c r="D316" s="156"/>
      <c r="E316" s="156"/>
      <c r="F316" s="1"/>
      <c r="G316" s="1"/>
    </row>
    <row r="317" ht="15.75" customHeight="1">
      <c r="A317" s="155"/>
      <c r="B317" s="8"/>
      <c r="C317" s="156"/>
      <c r="D317" s="156"/>
      <c r="E317" s="156"/>
      <c r="F317" s="1"/>
      <c r="G317" s="1"/>
    </row>
    <row r="318" ht="15.75" customHeight="1">
      <c r="A318" s="155"/>
      <c r="B318" s="8"/>
      <c r="C318" s="156"/>
      <c r="D318" s="156"/>
      <c r="E318" s="156"/>
      <c r="F318" s="1"/>
      <c r="G318" s="1"/>
    </row>
    <row r="319" ht="15.75" customHeight="1">
      <c r="A319" s="155"/>
      <c r="B319" s="8"/>
      <c r="C319" s="156"/>
      <c r="D319" s="156"/>
      <c r="E319" s="156"/>
      <c r="F319" s="1"/>
      <c r="G319" s="1"/>
    </row>
    <row r="320" ht="15.75" customHeight="1">
      <c r="A320" s="155"/>
      <c r="B320" s="8"/>
      <c r="C320" s="156"/>
      <c r="D320" s="156"/>
      <c r="E320" s="156"/>
      <c r="F320" s="1"/>
      <c r="G320" s="1"/>
    </row>
    <row r="321" ht="15.75" customHeight="1">
      <c r="A321" s="155"/>
      <c r="B321" s="8"/>
      <c r="C321" s="156"/>
      <c r="D321" s="156"/>
      <c r="E321" s="156"/>
      <c r="F321" s="1"/>
      <c r="G321" s="1"/>
    </row>
    <row r="322" ht="15.75" customHeight="1">
      <c r="A322" s="155"/>
      <c r="B322" s="8"/>
      <c r="C322" s="156"/>
      <c r="D322" s="156"/>
      <c r="E322" s="156"/>
      <c r="F322" s="1"/>
      <c r="G322" s="1"/>
    </row>
    <row r="323" ht="15.75" customHeight="1">
      <c r="A323" s="155"/>
      <c r="B323" s="8"/>
      <c r="C323" s="156"/>
      <c r="D323" s="156"/>
      <c r="E323" s="156"/>
      <c r="F323" s="1"/>
      <c r="G323" s="1"/>
    </row>
    <row r="324" ht="15.75" customHeight="1">
      <c r="A324" s="155"/>
      <c r="B324" s="8"/>
      <c r="C324" s="156"/>
      <c r="D324" s="156"/>
      <c r="E324" s="156"/>
      <c r="F324" s="1"/>
      <c r="G324" s="1"/>
    </row>
    <row r="325" ht="15.75" customHeight="1">
      <c r="A325" s="155"/>
      <c r="B325" s="8"/>
      <c r="C325" s="156"/>
      <c r="D325" s="156"/>
      <c r="E325" s="156"/>
      <c r="F325" s="1"/>
      <c r="G325" s="1"/>
    </row>
    <row r="326" ht="15.75" customHeight="1">
      <c r="A326" s="155"/>
      <c r="B326" s="8"/>
      <c r="C326" s="156"/>
      <c r="D326" s="156"/>
      <c r="E326" s="156"/>
      <c r="F326" s="1"/>
      <c r="G326" s="1"/>
    </row>
    <row r="327" ht="15.75" customHeight="1">
      <c r="A327" s="155"/>
      <c r="B327" s="8"/>
      <c r="C327" s="156"/>
      <c r="D327" s="156"/>
      <c r="E327" s="156"/>
      <c r="F327" s="1"/>
      <c r="G327" s="1"/>
    </row>
    <row r="328" ht="15.75" customHeight="1">
      <c r="A328" s="155"/>
      <c r="B328" s="8"/>
      <c r="C328" s="156"/>
      <c r="D328" s="156"/>
      <c r="E328" s="156"/>
      <c r="F328" s="1"/>
      <c r="G328" s="1"/>
    </row>
    <row r="329" ht="15.75" customHeight="1">
      <c r="A329" s="155"/>
      <c r="B329" s="8"/>
      <c r="C329" s="156"/>
      <c r="D329" s="156"/>
      <c r="E329" s="156"/>
      <c r="F329" s="1"/>
      <c r="G329" s="1"/>
    </row>
    <row r="330" ht="15.75" customHeight="1">
      <c r="A330" s="155"/>
      <c r="B330" s="8"/>
      <c r="C330" s="156"/>
      <c r="D330" s="156"/>
      <c r="E330" s="156"/>
      <c r="F330" s="1"/>
      <c r="G330" s="1"/>
    </row>
    <row r="331" ht="15.75" customHeight="1">
      <c r="A331" s="155"/>
      <c r="B331" s="8"/>
      <c r="C331" s="156"/>
      <c r="D331" s="156"/>
      <c r="E331" s="156"/>
      <c r="F331" s="1"/>
      <c r="G331" s="1"/>
    </row>
    <row r="332" ht="15.75" customHeight="1">
      <c r="A332" s="155"/>
      <c r="B332" s="8"/>
      <c r="C332" s="156"/>
      <c r="D332" s="156"/>
      <c r="E332" s="156"/>
      <c r="F332" s="1"/>
      <c r="G332" s="1"/>
    </row>
    <row r="333" ht="15.75" customHeight="1">
      <c r="A333" s="155"/>
      <c r="B333" s="8"/>
      <c r="C333" s="156"/>
      <c r="D333" s="156"/>
      <c r="E333" s="156"/>
      <c r="F333" s="1"/>
      <c r="G333" s="1"/>
    </row>
    <row r="334" ht="15.75" customHeight="1">
      <c r="A334" s="155"/>
      <c r="B334" s="8"/>
      <c r="C334" s="156"/>
      <c r="D334" s="156"/>
      <c r="E334" s="156"/>
      <c r="F334" s="1"/>
      <c r="G334" s="1"/>
    </row>
    <row r="335" ht="15.75" customHeight="1">
      <c r="A335" s="155"/>
      <c r="B335" s="8"/>
      <c r="C335" s="156"/>
      <c r="D335" s="156"/>
      <c r="E335" s="156"/>
      <c r="F335" s="1"/>
      <c r="G335" s="1"/>
    </row>
    <row r="336" ht="15.75" customHeight="1">
      <c r="A336" s="155"/>
      <c r="B336" s="8"/>
      <c r="C336" s="156"/>
      <c r="D336" s="156"/>
      <c r="E336" s="156"/>
      <c r="F336" s="1"/>
      <c r="G336" s="1"/>
    </row>
    <row r="337" ht="15.75" customHeight="1">
      <c r="A337" s="155"/>
      <c r="B337" s="8"/>
      <c r="C337" s="156"/>
      <c r="D337" s="156"/>
      <c r="E337" s="156"/>
      <c r="F337" s="1"/>
      <c r="G337" s="1"/>
    </row>
    <row r="338" ht="15.75" customHeight="1">
      <c r="A338" s="155"/>
      <c r="B338" s="8"/>
      <c r="C338" s="156"/>
      <c r="D338" s="156"/>
      <c r="E338" s="156"/>
      <c r="F338" s="1"/>
      <c r="G338" s="1"/>
    </row>
    <row r="339" ht="15.75" customHeight="1">
      <c r="A339" s="155"/>
      <c r="B339" s="8"/>
      <c r="C339" s="156"/>
      <c r="D339" s="156"/>
      <c r="E339" s="156"/>
      <c r="F339" s="1"/>
      <c r="G339" s="1"/>
    </row>
    <row r="340" ht="15.75" customHeight="1">
      <c r="A340" s="155"/>
      <c r="B340" s="8"/>
      <c r="C340" s="156"/>
      <c r="D340" s="156"/>
      <c r="E340" s="156"/>
      <c r="F340" s="1"/>
      <c r="G340" s="1"/>
    </row>
    <row r="341" ht="15.75" customHeight="1">
      <c r="A341" s="155"/>
      <c r="B341" s="8"/>
      <c r="C341" s="156"/>
      <c r="D341" s="156"/>
      <c r="E341" s="156"/>
      <c r="F341" s="1"/>
      <c r="G341" s="1"/>
    </row>
    <row r="342" ht="15.75" customHeight="1">
      <c r="A342" s="155"/>
      <c r="B342" s="8"/>
      <c r="C342" s="156"/>
      <c r="D342" s="156"/>
      <c r="E342" s="156"/>
      <c r="F342" s="1"/>
      <c r="G342" s="1"/>
    </row>
    <row r="343" ht="15.75" customHeight="1">
      <c r="A343" s="155"/>
      <c r="B343" s="8"/>
      <c r="C343" s="156"/>
      <c r="D343" s="156"/>
      <c r="E343" s="156"/>
      <c r="F343" s="1"/>
      <c r="G343" s="1"/>
    </row>
    <row r="344" ht="15.75" customHeight="1">
      <c r="A344" s="155"/>
      <c r="B344" s="8"/>
      <c r="C344" s="156"/>
      <c r="D344" s="156"/>
      <c r="E344" s="156"/>
      <c r="F344" s="1"/>
      <c r="G344" s="1"/>
    </row>
    <row r="345" ht="15.75" customHeight="1">
      <c r="A345" s="155"/>
      <c r="B345" s="8"/>
      <c r="C345" s="156"/>
      <c r="D345" s="156"/>
      <c r="E345" s="156"/>
      <c r="F345" s="1"/>
      <c r="G345" s="1"/>
    </row>
    <row r="346" ht="15.75" customHeight="1">
      <c r="A346" s="155"/>
      <c r="B346" s="8"/>
      <c r="C346" s="156"/>
      <c r="D346" s="156"/>
      <c r="E346" s="156"/>
      <c r="F346" s="1"/>
      <c r="G346" s="1"/>
    </row>
    <row r="347" ht="15.75" customHeight="1">
      <c r="A347" s="155"/>
      <c r="B347" s="8"/>
      <c r="C347" s="156"/>
      <c r="D347" s="156"/>
      <c r="E347" s="156"/>
      <c r="F347" s="1"/>
      <c r="G347" s="1"/>
    </row>
    <row r="348" ht="15.75" customHeight="1">
      <c r="A348" s="155"/>
      <c r="B348" s="8"/>
      <c r="C348" s="156"/>
      <c r="D348" s="156"/>
      <c r="E348" s="156"/>
      <c r="F348" s="1"/>
      <c r="G348" s="1"/>
    </row>
    <row r="349" ht="15.75" customHeight="1">
      <c r="A349" s="155"/>
      <c r="B349" s="8"/>
      <c r="C349" s="156"/>
      <c r="D349" s="156"/>
      <c r="E349" s="156"/>
      <c r="F349" s="1"/>
      <c r="G349" s="1"/>
    </row>
    <row r="350" ht="15.75" customHeight="1">
      <c r="A350" s="155"/>
      <c r="B350" s="8"/>
      <c r="C350" s="156"/>
      <c r="D350" s="156"/>
      <c r="E350" s="156"/>
      <c r="F350" s="1"/>
      <c r="G350" s="1"/>
    </row>
    <row r="351" ht="15.75" customHeight="1">
      <c r="A351" s="155"/>
      <c r="B351" s="8"/>
      <c r="C351" s="156"/>
      <c r="D351" s="156"/>
      <c r="E351" s="156"/>
      <c r="F351" s="1"/>
      <c r="G351" s="1"/>
    </row>
    <row r="352" ht="15.75" customHeight="1">
      <c r="A352" s="155"/>
      <c r="B352" s="8"/>
      <c r="C352" s="156"/>
      <c r="D352" s="156"/>
      <c r="E352" s="156"/>
      <c r="F352" s="1"/>
      <c r="G352" s="1"/>
    </row>
    <row r="353" ht="15.75" customHeight="1">
      <c r="A353" s="155"/>
      <c r="B353" s="8"/>
      <c r="C353" s="156"/>
      <c r="D353" s="156"/>
      <c r="E353" s="156"/>
      <c r="F353" s="1"/>
      <c r="G353" s="1"/>
    </row>
    <row r="354" ht="15.75" customHeight="1">
      <c r="A354" s="155"/>
      <c r="B354" s="8"/>
      <c r="C354" s="156"/>
      <c r="D354" s="156"/>
      <c r="E354" s="156"/>
      <c r="F354" s="1"/>
      <c r="G354" s="1"/>
    </row>
    <row r="355" ht="15.75" customHeight="1">
      <c r="A355" s="155"/>
      <c r="B355" s="8"/>
      <c r="C355" s="156"/>
      <c r="D355" s="156"/>
      <c r="E355" s="156"/>
      <c r="F355" s="1"/>
      <c r="G355" s="1"/>
    </row>
    <row r="356" ht="15.75" customHeight="1">
      <c r="A356" s="155"/>
      <c r="B356" s="8"/>
      <c r="C356" s="156"/>
      <c r="D356" s="156"/>
      <c r="E356" s="156"/>
      <c r="F356" s="1"/>
      <c r="G356" s="1"/>
    </row>
    <row r="357" ht="15.75" customHeight="1">
      <c r="A357" s="155"/>
      <c r="B357" s="8"/>
      <c r="C357" s="156"/>
      <c r="D357" s="156"/>
      <c r="E357" s="156"/>
      <c r="F357" s="1"/>
      <c r="G357" s="1"/>
    </row>
    <row r="358" ht="15.75" customHeight="1">
      <c r="A358" s="155"/>
      <c r="B358" s="8"/>
      <c r="C358" s="156"/>
      <c r="D358" s="156"/>
      <c r="E358" s="156"/>
      <c r="F358" s="1"/>
      <c r="G358" s="1"/>
    </row>
    <row r="359" ht="15.75" customHeight="1">
      <c r="A359" s="155"/>
      <c r="B359" s="8"/>
      <c r="C359" s="156"/>
      <c r="D359" s="156"/>
      <c r="E359" s="156"/>
      <c r="F359" s="1"/>
      <c r="G359" s="1"/>
    </row>
    <row r="360" ht="15.75" customHeight="1">
      <c r="A360" s="155"/>
      <c r="B360" s="8"/>
      <c r="C360" s="156"/>
      <c r="D360" s="156"/>
      <c r="E360" s="156"/>
      <c r="F360" s="1"/>
      <c r="G360" s="1"/>
    </row>
    <row r="361" ht="15.75" customHeight="1">
      <c r="A361" s="155"/>
      <c r="B361" s="8"/>
      <c r="C361" s="156"/>
      <c r="D361" s="156"/>
      <c r="E361" s="156"/>
      <c r="F361" s="1"/>
      <c r="G361" s="1"/>
    </row>
    <row r="362" ht="15.75" customHeight="1">
      <c r="A362" s="155"/>
      <c r="B362" s="8"/>
      <c r="C362" s="156"/>
      <c r="D362" s="156"/>
      <c r="E362" s="156"/>
      <c r="F362" s="1"/>
      <c r="G362" s="1"/>
    </row>
    <row r="363" ht="15.75" customHeight="1">
      <c r="A363" s="155"/>
      <c r="B363" s="8"/>
      <c r="C363" s="156"/>
      <c r="D363" s="156"/>
      <c r="E363" s="156"/>
      <c r="F363" s="1"/>
      <c r="G363" s="1"/>
    </row>
    <row r="364" ht="15.75" customHeight="1">
      <c r="A364" s="155"/>
      <c r="B364" s="8"/>
      <c r="C364" s="156"/>
      <c r="D364" s="156"/>
      <c r="E364" s="156"/>
      <c r="F364" s="1"/>
      <c r="G364" s="1"/>
    </row>
    <row r="365" ht="15.75" customHeight="1">
      <c r="A365" s="155"/>
      <c r="B365" s="8"/>
      <c r="C365" s="156"/>
      <c r="D365" s="156"/>
      <c r="E365" s="156"/>
      <c r="F365" s="1"/>
      <c r="G365" s="1"/>
    </row>
    <row r="366" ht="15.75" customHeight="1">
      <c r="A366" s="155"/>
      <c r="B366" s="8"/>
      <c r="C366" s="156"/>
      <c r="D366" s="156"/>
      <c r="E366" s="156"/>
      <c r="F366" s="1"/>
      <c r="G366" s="1"/>
    </row>
    <row r="367" ht="15.75" customHeight="1">
      <c r="A367" s="155"/>
      <c r="B367" s="8"/>
      <c r="C367" s="156"/>
      <c r="D367" s="156"/>
      <c r="E367" s="156"/>
      <c r="F367" s="1"/>
      <c r="G367" s="1"/>
    </row>
    <row r="368" ht="15.75" customHeight="1">
      <c r="A368" s="155"/>
      <c r="B368" s="8"/>
      <c r="C368" s="156"/>
      <c r="D368" s="156"/>
      <c r="E368" s="156"/>
      <c r="F368" s="1"/>
      <c r="G368" s="1"/>
    </row>
    <row r="369" ht="15.75" customHeight="1">
      <c r="A369" s="155"/>
      <c r="B369" s="8"/>
      <c r="C369" s="156"/>
      <c r="D369" s="156"/>
      <c r="E369" s="156"/>
      <c r="F369" s="1"/>
      <c r="G369" s="1"/>
    </row>
    <row r="370" ht="15.75" customHeight="1">
      <c r="A370" s="155"/>
      <c r="B370" s="8"/>
      <c r="C370" s="156"/>
      <c r="D370" s="156"/>
      <c r="E370" s="156"/>
      <c r="F370" s="1"/>
      <c r="G370" s="1"/>
    </row>
    <row r="371" ht="15.75" customHeight="1">
      <c r="A371" s="155"/>
      <c r="B371" s="8"/>
      <c r="C371" s="156"/>
      <c r="D371" s="156"/>
      <c r="E371" s="156"/>
      <c r="F371" s="1"/>
      <c r="G371" s="1"/>
    </row>
    <row r="372" ht="15.75" customHeight="1">
      <c r="A372" s="155"/>
      <c r="B372" s="8"/>
      <c r="C372" s="156"/>
      <c r="D372" s="156"/>
      <c r="E372" s="156"/>
      <c r="F372" s="1"/>
      <c r="G372" s="1"/>
    </row>
    <row r="373" ht="15.75" customHeight="1">
      <c r="A373" s="155"/>
      <c r="B373" s="8"/>
      <c r="C373" s="156"/>
      <c r="D373" s="156"/>
      <c r="E373" s="156"/>
      <c r="F373" s="1"/>
      <c r="G373" s="1"/>
    </row>
    <row r="374" ht="15.75" customHeight="1">
      <c r="A374" s="155"/>
      <c r="B374" s="8"/>
      <c r="C374" s="156"/>
      <c r="D374" s="156"/>
      <c r="E374" s="156"/>
      <c r="F374" s="1"/>
      <c r="G374" s="1"/>
    </row>
    <row r="375" ht="15.75" customHeight="1">
      <c r="A375" s="155"/>
      <c r="B375" s="8"/>
      <c r="C375" s="156"/>
      <c r="D375" s="156"/>
      <c r="E375" s="156"/>
      <c r="F375" s="1"/>
      <c r="G375" s="1"/>
    </row>
    <row r="376" ht="15.75" customHeight="1">
      <c r="A376" s="155"/>
      <c r="B376" s="8"/>
      <c r="C376" s="156"/>
      <c r="D376" s="156"/>
      <c r="E376" s="156"/>
      <c r="F376" s="1"/>
      <c r="G376" s="1"/>
    </row>
    <row r="377" ht="15.75" customHeight="1">
      <c r="A377" s="155"/>
      <c r="B377" s="8"/>
      <c r="C377" s="156"/>
      <c r="D377" s="156"/>
      <c r="E377" s="156"/>
      <c r="F377" s="1"/>
      <c r="G377" s="1"/>
    </row>
    <row r="378" ht="15.75" customHeight="1">
      <c r="A378" s="155"/>
      <c r="B378" s="8"/>
      <c r="C378" s="156"/>
      <c r="D378" s="156"/>
      <c r="E378" s="156"/>
      <c r="F378" s="1"/>
      <c r="G378" s="1"/>
    </row>
    <row r="379" ht="15.75" customHeight="1">
      <c r="A379" s="155"/>
      <c r="B379" s="8"/>
      <c r="C379" s="156"/>
      <c r="D379" s="156"/>
      <c r="E379" s="156"/>
      <c r="F379" s="1"/>
      <c r="G379" s="1"/>
    </row>
    <row r="380" ht="15.75" customHeight="1">
      <c r="A380" s="155"/>
      <c r="B380" s="8"/>
      <c r="C380" s="156"/>
      <c r="D380" s="156"/>
      <c r="E380" s="156"/>
      <c r="F380" s="1"/>
      <c r="G380" s="1"/>
    </row>
    <row r="381" ht="15.75" customHeight="1">
      <c r="A381" s="155"/>
      <c r="B381" s="8"/>
      <c r="C381" s="156"/>
      <c r="D381" s="156"/>
      <c r="E381" s="156"/>
      <c r="F381" s="1"/>
      <c r="G381" s="1"/>
    </row>
    <row r="382" ht="15.75" customHeight="1">
      <c r="A382" s="155"/>
      <c r="B382" s="8"/>
      <c r="C382" s="156"/>
      <c r="D382" s="156"/>
      <c r="E382" s="156"/>
      <c r="F382" s="1"/>
      <c r="G382" s="1"/>
    </row>
    <row r="383" ht="15.75" customHeight="1">
      <c r="A383" s="155"/>
      <c r="B383" s="8"/>
      <c r="C383" s="156"/>
      <c r="D383" s="156"/>
      <c r="E383" s="156"/>
      <c r="F383" s="1"/>
      <c r="G383" s="1"/>
    </row>
    <row r="384" ht="15.75" customHeight="1">
      <c r="A384" s="155"/>
      <c r="B384" s="8"/>
      <c r="C384" s="156"/>
      <c r="D384" s="156"/>
      <c r="E384" s="156"/>
      <c r="F384" s="1"/>
      <c r="G384" s="1"/>
    </row>
    <row r="385" ht="15.75" customHeight="1">
      <c r="A385" s="155"/>
      <c r="B385" s="8"/>
      <c r="C385" s="156"/>
      <c r="D385" s="156"/>
      <c r="E385" s="156"/>
      <c r="F385" s="1"/>
      <c r="G385" s="1"/>
    </row>
    <row r="386" ht="15.75" customHeight="1">
      <c r="A386" s="155"/>
      <c r="B386" s="8"/>
      <c r="C386" s="156"/>
      <c r="D386" s="156"/>
      <c r="E386" s="156"/>
      <c r="F386" s="1"/>
      <c r="G386" s="1"/>
    </row>
    <row r="387" ht="15.75" customHeight="1">
      <c r="A387" s="155"/>
      <c r="B387" s="8"/>
      <c r="C387" s="156"/>
      <c r="D387" s="156"/>
      <c r="E387" s="156"/>
      <c r="F387" s="1"/>
      <c r="G387" s="1"/>
    </row>
    <row r="388" ht="15.75" customHeight="1">
      <c r="A388" s="155"/>
      <c r="B388" s="8"/>
      <c r="C388" s="156"/>
      <c r="D388" s="156"/>
      <c r="E388" s="156"/>
      <c r="F388" s="1"/>
      <c r="G388" s="1"/>
    </row>
    <row r="389" ht="15.75" customHeight="1">
      <c r="A389" s="155"/>
      <c r="B389" s="8"/>
      <c r="C389" s="156"/>
      <c r="D389" s="156"/>
      <c r="E389" s="156"/>
      <c r="F389" s="1"/>
      <c r="G389" s="1"/>
    </row>
    <row r="390" ht="15.75" customHeight="1">
      <c r="A390" s="155"/>
      <c r="B390" s="8"/>
      <c r="C390" s="156"/>
      <c r="D390" s="156"/>
      <c r="E390" s="156"/>
      <c r="F390" s="1"/>
      <c r="G390" s="1"/>
    </row>
    <row r="391" ht="15.75" customHeight="1">
      <c r="A391" s="155"/>
      <c r="B391" s="8"/>
      <c r="C391" s="156"/>
      <c r="D391" s="156"/>
      <c r="E391" s="156"/>
      <c r="F391" s="1"/>
      <c r="G391" s="1"/>
    </row>
    <row r="392" ht="15.75" customHeight="1">
      <c r="A392" s="155"/>
      <c r="B392" s="8"/>
      <c r="C392" s="156"/>
      <c r="D392" s="156"/>
      <c r="E392" s="156"/>
      <c r="F392" s="1"/>
      <c r="G392" s="1"/>
    </row>
    <row r="393" ht="15.75" customHeight="1">
      <c r="B393" s="879"/>
    </row>
    <row r="394" ht="15.75" customHeight="1">
      <c r="B394" s="879"/>
    </row>
    <row r="395" ht="15.75" customHeight="1">
      <c r="B395" s="879"/>
    </row>
    <row r="396" ht="15.75" customHeight="1">
      <c r="B396" s="879"/>
    </row>
    <row r="397" ht="15.75" customHeight="1">
      <c r="B397" s="879"/>
    </row>
    <row r="398" ht="15.75" customHeight="1">
      <c r="B398" s="879"/>
    </row>
    <row r="399" ht="15.75" customHeight="1">
      <c r="B399" s="879"/>
    </row>
    <row r="400" ht="15.75" customHeight="1">
      <c r="B400" s="879"/>
    </row>
    <row r="401" ht="15.75" customHeight="1">
      <c r="B401" s="879"/>
    </row>
    <row r="402" ht="15.75" customHeight="1">
      <c r="B402" s="879"/>
    </row>
    <row r="403" ht="15.75" customHeight="1">
      <c r="B403" s="879"/>
    </row>
    <row r="404" ht="15.75" customHeight="1">
      <c r="B404" s="879"/>
    </row>
    <row r="405" ht="15.75" customHeight="1">
      <c r="B405" s="879"/>
    </row>
    <row r="406" ht="15.75" customHeight="1">
      <c r="B406" s="879"/>
    </row>
    <row r="407" ht="15.75" customHeight="1">
      <c r="B407" s="879"/>
    </row>
    <row r="408" ht="15.75" customHeight="1">
      <c r="B408" s="879"/>
    </row>
    <row r="409" ht="15.75" customHeight="1">
      <c r="B409" s="879"/>
    </row>
    <row r="410" ht="15.75" customHeight="1">
      <c r="B410" s="879"/>
    </row>
    <row r="411" ht="15.75" customHeight="1">
      <c r="B411" s="879"/>
    </row>
    <row r="412" ht="15.75" customHeight="1">
      <c r="B412" s="879"/>
    </row>
    <row r="413" ht="15.75" customHeight="1">
      <c r="B413" s="879"/>
    </row>
    <row r="414" ht="15.75" customHeight="1">
      <c r="B414" s="879"/>
    </row>
    <row r="415" ht="15.75" customHeight="1">
      <c r="B415" s="879"/>
    </row>
    <row r="416" ht="15.75" customHeight="1">
      <c r="B416" s="879"/>
    </row>
    <row r="417" ht="15.75" customHeight="1">
      <c r="B417" s="879"/>
    </row>
    <row r="418" ht="15.75" customHeight="1">
      <c r="B418" s="879"/>
    </row>
    <row r="419" ht="15.75" customHeight="1">
      <c r="B419" s="879"/>
    </row>
    <row r="420" ht="15.75" customHeight="1">
      <c r="B420" s="879"/>
    </row>
    <row r="421" ht="15.75" customHeight="1">
      <c r="B421" s="879"/>
    </row>
    <row r="422" ht="15.75" customHeight="1">
      <c r="B422" s="879"/>
    </row>
    <row r="423" ht="15.75" customHeight="1">
      <c r="B423" s="879"/>
    </row>
    <row r="424" ht="15.75" customHeight="1">
      <c r="B424" s="879"/>
    </row>
    <row r="425" ht="15.75" customHeight="1">
      <c r="B425" s="879"/>
    </row>
    <row r="426" ht="15.75" customHeight="1">
      <c r="B426" s="879"/>
    </row>
    <row r="427" ht="15.75" customHeight="1">
      <c r="B427" s="879"/>
    </row>
    <row r="428" ht="15.75" customHeight="1">
      <c r="B428" s="879"/>
    </row>
    <row r="429" ht="15.75" customHeight="1">
      <c r="B429" s="879"/>
    </row>
    <row r="430" ht="15.75" customHeight="1">
      <c r="B430" s="879"/>
    </row>
    <row r="431" ht="15.75" customHeight="1">
      <c r="B431" s="879"/>
    </row>
    <row r="432" ht="15.75" customHeight="1">
      <c r="B432" s="879"/>
    </row>
    <row r="433" ht="15.75" customHeight="1">
      <c r="B433" s="879"/>
    </row>
    <row r="434" ht="15.75" customHeight="1">
      <c r="B434" s="879"/>
    </row>
    <row r="435" ht="15.75" customHeight="1">
      <c r="B435" s="879"/>
    </row>
    <row r="436" ht="15.75" customHeight="1">
      <c r="B436" s="879"/>
    </row>
    <row r="437" ht="15.75" customHeight="1">
      <c r="B437" s="879"/>
    </row>
    <row r="438" ht="15.75" customHeight="1">
      <c r="B438" s="879"/>
    </row>
    <row r="439" ht="15.75" customHeight="1">
      <c r="B439" s="879"/>
    </row>
    <row r="440" ht="15.75" customHeight="1">
      <c r="B440" s="879"/>
    </row>
    <row r="441" ht="15.75" customHeight="1">
      <c r="B441" s="879"/>
    </row>
    <row r="442" ht="15.75" customHeight="1">
      <c r="B442" s="879"/>
    </row>
    <row r="443" ht="15.75" customHeight="1">
      <c r="B443" s="879"/>
    </row>
    <row r="444" ht="15.75" customHeight="1">
      <c r="B444" s="879"/>
    </row>
    <row r="445" ht="15.75" customHeight="1">
      <c r="B445" s="879"/>
    </row>
    <row r="446" ht="15.75" customHeight="1">
      <c r="B446" s="879"/>
    </row>
    <row r="447" ht="15.75" customHeight="1">
      <c r="B447" s="879"/>
    </row>
    <row r="448" ht="15.75" customHeight="1">
      <c r="B448" s="879"/>
    </row>
    <row r="449" ht="15.75" customHeight="1">
      <c r="B449" s="879"/>
    </row>
    <row r="450" ht="15.75" customHeight="1">
      <c r="B450" s="879"/>
    </row>
    <row r="451" ht="15.75" customHeight="1">
      <c r="B451" s="879"/>
    </row>
    <row r="452" ht="15.75" customHeight="1">
      <c r="B452" s="879"/>
    </row>
    <row r="453" ht="15.75" customHeight="1">
      <c r="B453" s="879"/>
    </row>
    <row r="454" ht="15.75" customHeight="1">
      <c r="B454" s="879"/>
    </row>
    <row r="455" ht="15.75" customHeight="1">
      <c r="B455" s="879"/>
    </row>
    <row r="456" ht="15.75" customHeight="1">
      <c r="B456" s="879"/>
    </row>
    <row r="457" ht="15.75" customHeight="1">
      <c r="B457" s="879"/>
    </row>
    <row r="458" ht="15.75" customHeight="1">
      <c r="B458" s="879"/>
    </row>
    <row r="459" ht="15.75" customHeight="1">
      <c r="B459" s="879"/>
    </row>
    <row r="460" ht="15.75" customHeight="1">
      <c r="B460" s="879"/>
    </row>
    <row r="461" ht="15.75" customHeight="1">
      <c r="B461" s="879"/>
    </row>
    <row r="462" ht="15.75" customHeight="1">
      <c r="B462" s="879"/>
    </row>
    <row r="463" ht="15.75" customHeight="1">
      <c r="B463" s="879"/>
    </row>
    <row r="464" ht="15.75" customHeight="1">
      <c r="B464" s="879"/>
    </row>
    <row r="465" ht="15.75" customHeight="1">
      <c r="B465" s="879"/>
    </row>
    <row r="466" ht="15.75" customHeight="1">
      <c r="B466" s="879"/>
    </row>
    <row r="467" ht="15.75" customHeight="1">
      <c r="B467" s="879"/>
    </row>
    <row r="468" ht="15.75" customHeight="1">
      <c r="B468" s="879"/>
    </row>
    <row r="469" ht="15.75" customHeight="1">
      <c r="B469" s="879"/>
    </row>
    <row r="470" ht="15.75" customHeight="1">
      <c r="B470" s="879"/>
    </row>
    <row r="471" ht="15.75" customHeight="1">
      <c r="B471" s="879"/>
    </row>
    <row r="472" ht="15.75" customHeight="1">
      <c r="B472" s="879"/>
    </row>
    <row r="473" ht="15.75" customHeight="1">
      <c r="B473" s="879"/>
    </row>
    <row r="474" ht="15.75" customHeight="1">
      <c r="B474" s="879"/>
    </row>
    <row r="475" ht="15.75" customHeight="1">
      <c r="B475" s="879"/>
    </row>
    <row r="476" ht="15.75" customHeight="1">
      <c r="B476" s="879"/>
    </row>
    <row r="477" ht="15.75" customHeight="1">
      <c r="B477" s="879"/>
    </row>
    <row r="478" ht="15.75" customHeight="1">
      <c r="B478" s="879"/>
    </row>
    <row r="479" ht="15.75" customHeight="1">
      <c r="B479" s="879"/>
    </row>
    <row r="480" ht="15.75" customHeight="1">
      <c r="B480" s="879"/>
    </row>
    <row r="481" ht="15.75" customHeight="1">
      <c r="B481" s="879"/>
    </row>
    <row r="482" ht="15.75" customHeight="1">
      <c r="B482" s="879"/>
    </row>
    <row r="483" ht="15.75" customHeight="1">
      <c r="B483" s="879"/>
    </row>
    <row r="484" ht="15.75" customHeight="1">
      <c r="B484" s="879"/>
    </row>
    <row r="485" ht="15.75" customHeight="1">
      <c r="B485" s="879"/>
    </row>
    <row r="486" ht="15.75" customHeight="1">
      <c r="B486" s="879"/>
    </row>
    <row r="487" ht="15.75" customHeight="1">
      <c r="B487" s="879"/>
    </row>
    <row r="488" ht="15.75" customHeight="1">
      <c r="B488" s="879"/>
    </row>
    <row r="489" ht="15.75" customHeight="1">
      <c r="B489" s="879"/>
    </row>
    <row r="490" ht="15.75" customHeight="1">
      <c r="B490" s="879"/>
    </row>
    <row r="491" ht="15.75" customHeight="1">
      <c r="B491" s="879"/>
    </row>
    <row r="492" ht="15.75" customHeight="1">
      <c r="B492" s="879"/>
    </row>
    <row r="493" ht="15.75" customHeight="1">
      <c r="B493" s="879"/>
    </row>
    <row r="494" ht="15.75" customHeight="1">
      <c r="B494" s="879"/>
    </row>
    <row r="495" ht="15.75" customHeight="1">
      <c r="B495" s="879"/>
    </row>
    <row r="496" ht="15.75" customHeight="1">
      <c r="B496" s="879"/>
    </row>
    <row r="497" ht="15.75" customHeight="1">
      <c r="B497" s="879"/>
    </row>
    <row r="498" ht="15.75" customHeight="1">
      <c r="B498" s="879"/>
    </row>
    <row r="499" ht="15.75" customHeight="1">
      <c r="B499" s="879"/>
    </row>
    <row r="500" ht="15.75" customHeight="1">
      <c r="B500" s="879"/>
    </row>
    <row r="501" ht="15.75" customHeight="1">
      <c r="B501" s="879"/>
    </row>
    <row r="502" ht="15.75" customHeight="1">
      <c r="B502" s="879"/>
    </row>
    <row r="503" ht="15.75" customHeight="1">
      <c r="B503" s="879"/>
    </row>
    <row r="504" ht="15.75" customHeight="1">
      <c r="B504" s="879"/>
    </row>
    <row r="505" ht="15.75" customHeight="1">
      <c r="B505" s="879"/>
    </row>
    <row r="506" ht="15.75" customHeight="1">
      <c r="B506" s="879"/>
    </row>
    <row r="507" ht="15.75" customHeight="1">
      <c r="B507" s="879"/>
    </row>
    <row r="508" ht="15.75" customHeight="1">
      <c r="B508" s="879"/>
    </row>
    <row r="509" ht="15.75" customHeight="1">
      <c r="B509" s="879"/>
    </row>
    <row r="510" ht="15.75" customHeight="1">
      <c r="B510" s="879"/>
    </row>
    <row r="511" ht="15.75" customHeight="1">
      <c r="B511" s="879"/>
    </row>
    <row r="512" ht="15.75" customHeight="1">
      <c r="B512" s="879"/>
    </row>
    <row r="513" ht="15.75" customHeight="1">
      <c r="B513" s="879"/>
    </row>
    <row r="514" ht="15.75" customHeight="1">
      <c r="B514" s="879"/>
    </row>
    <row r="515" ht="15.75" customHeight="1">
      <c r="B515" s="879"/>
    </row>
    <row r="516" ht="15.75" customHeight="1">
      <c r="B516" s="879"/>
    </row>
    <row r="517" ht="15.75" customHeight="1">
      <c r="B517" s="879"/>
    </row>
    <row r="518" ht="15.75" customHeight="1">
      <c r="B518" s="879"/>
    </row>
    <row r="519" ht="15.75" customHeight="1">
      <c r="B519" s="879"/>
    </row>
    <row r="520" ht="15.75" customHeight="1">
      <c r="B520" s="879"/>
    </row>
    <row r="521" ht="15.75" customHeight="1">
      <c r="B521" s="879"/>
    </row>
    <row r="522" ht="15.75" customHeight="1">
      <c r="B522" s="879"/>
    </row>
    <row r="523" ht="15.75" customHeight="1">
      <c r="B523" s="879"/>
    </row>
    <row r="524" ht="15.75" customHeight="1">
      <c r="B524" s="879"/>
    </row>
    <row r="525" ht="15.75" customHeight="1">
      <c r="B525" s="879"/>
    </row>
    <row r="526" ht="15.75" customHeight="1">
      <c r="B526" s="879"/>
    </row>
    <row r="527" ht="15.75" customHeight="1">
      <c r="B527" s="879"/>
    </row>
    <row r="528" ht="15.75" customHeight="1">
      <c r="B528" s="879"/>
    </row>
    <row r="529" ht="15.75" customHeight="1">
      <c r="B529" s="879"/>
    </row>
    <row r="530" ht="15.75" customHeight="1">
      <c r="B530" s="879"/>
    </row>
    <row r="531" ht="15.75" customHeight="1">
      <c r="B531" s="879"/>
    </row>
    <row r="532" ht="15.75" customHeight="1">
      <c r="B532" s="879"/>
    </row>
    <row r="533" ht="15.75" customHeight="1">
      <c r="B533" s="879"/>
    </row>
    <row r="534" ht="15.75" customHeight="1">
      <c r="B534" s="879"/>
    </row>
    <row r="535" ht="15.75" customHeight="1">
      <c r="B535" s="879"/>
    </row>
    <row r="536" ht="15.75" customHeight="1">
      <c r="B536" s="879"/>
    </row>
    <row r="537" ht="15.75" customHeight="1">
      <c r="B537" s="879"/>
    </row>
    <row r="538" ht="15.75" customHeight="1">
      <c r="B538" s="879"/>
    </row>
    <row r="539" ht="15.75" customHeight="1">
      <c r="B539" s="879"/>
    </row>
    <row r="540" ht="15.75" customHeight="1">
      <c r="B540" s="879"/>
    </row>
    <row r="541" ht="15.75" customHeight="1">
      <c r="B541" s="879"/>
    </row>
    <row r="542" ht="15.75" customHeight="1">
      <c r="B542" s="879"/>
    </row>
    <row r="543" ht="15.75" customHeight="1">
      <c r="B543" s="879"/>
    </row>
    <row r="544" ht="15.75" customHeight="1">
      <c r="B544" s="879"/>
    </row>
    <row r="545" ht="15.75" customHeight="1">
      <c r="B545" s="879"/>
    </row>
    <row r="546" ht="15.75" customHeight="1">
      <c r="B546" s="879"/>
    </row>
    <row r="547" ht="15.75" customHeight="1">
      <c r="B547" s="879"/>
    </row>
    <row r="548" ht="15.75" customHeight="1">
      <c r="B548" s="879"/>
    </row>
    <row r="549" ht="15.75" customHeight="1">
      <c r="B549" s="879"/>
    </row>
    <row r="550" ht="15.75" customHeight="1">
      <c r="B550" s="879"/>
    </row>
    <row r="551" ht="15.75" customHeight="1">
      <c r="B551" s="879"/>
    </row>
    <row r="552" ht="15.75" customHeight="1">
      <c r="B552" s="879"/>
    </row>
    <row r="553" ht="15.75" customHeight="1">
      <c r="B553" s="879"/>
    </row>
    <row r="554" ht="15.75" customHeight="1">
      <c r="B554" s="879"/>
    </row>
    <row r="555" ht="15.75" customHeight="1">
      <c r="B555" s="879"/>
    </row>
    <row r="556" ht="15.75" customHeight="1">
      <c r="B556" s="879"/>
    </row>
    <row r="557" ht="15.75" customHeight="1">
      <c r="B557" s="879"/>
    </row>
    <row r="558" ht="15.75" customHeight="1">
      <c r="B558" s="879"/>
    </row>
    <row r="559" ht="15.75" customHeight="1">
      <c r="B559" s="879"/>
    </row>
    <row r="560" ht="15.75" customHeight="1">
      <c r="B560" s="879"/>
    </row>
    <row r="561" ht="15.75" customHeight="1">
      <c r="B561" s="879"/>
    </row>
    <row r="562" ht="15.75" customHeight="1">
      <c r="B562" s="879"/>
    </row>
    <row r="563" ht="15.75" customHeight="1">
      <c r="B563" s="879"/>
    </row>
    <row r="564" ht="15.75" customHeight="1">
      <c r="B564" s="879"/>
    </row>
    <row r="565" ht="15.75" customHeight="1">
      <c r="B565" s="879"/>
    </row>
    <row r="566" ht="15.75" customHeight="1">
      <c r="B566" s="879"/>
    </row>
    <row r="567" ht="15.75" customHeight="1">
      <c r="B567" s="879"/>
    </row>
    <row r="568" ht="15.75" customHeight="1">
      <c r="B568" s="879"/>
    </row>
    <row r="569" ht="15.75" customHeight="1">
      <c r="B569" s="879"/>
    </row>
    <row r="570" ht="15.75" customHeight="1">
      <c r="B570" s="879"/>
    </row>
    <row r="571" ht="15.75" customHeight="1">
      <c r="B571" s="879"/>
    </row>
    <row r="572" ht="15.75" customHeight="1">
      <c r="B572" s="879"/>
    </row>
    <row r="573" ht="15.75" customHeight="1">
      <c r="B573" s="879"/>
    </row>
    <row r="574" ht="15.75" customHeight="1">
      <c r="B574" s="879"/>
    </row>
    <row r="575" ht="15.75" customHeight="1">
      <c r="B575" s="879"/>
    </row>
    <row r="576" ht="15.75" customHeight="1">
      <c r="B576" s="879"/>
    </row>
    <row r="577" ht="15.75" customHeight="1">
      <c r="B577" s="879"/>
    </row>
    <row r="578" ht="15.75" customHeight="1">
      <c r="B578" s="879"/>
    </row>
    <row r="579" ht="15.75" customHeight="1">
      <c r="B579" s="879"/>
    </row>
    <row r="580" ht="15.75" customHeight="1">
      <c r="B580" s="879"/>
    </row>
    <row r="581" ht="15.75" customHeight="1">
      <c r="B581" s="879"/>
    </row>
    <row r="582" ht="15.75" customHeight="1">
      <c r="B582" s="879"/>
    </row>
    <row r="583" ht="15.75" customHeight="1">
      <c r="B583" s="879"/>
    </row>
    <row r="584" ht="15.75" customHeight="1">
      <c r="B584" s="879"/>
    </row>
    <row r="585" ht="15.75" customHeight="1">
      <c r="B585" s="879"/>
    </row>
    <row r="586" ht="15.75" customHeight="1">
      <c r="B586" s="879"/>
    </row>
    <row r="587" ht="15.75" customHeight="1">
      <c r="B587" s="879"/>
    </row>
    <row r="588" ht="15.75" customHeight="1">
      <c r="B588" s="879"/>
    </row>
    <row r="589" ht="15.75" customHeight="1">
      <c r="B589" s="879"/>
    </row>
    <row r="590" ht="15.75" customHeight="1">
      <c r="B590" s="879"/>
    </row>
    <row r="591" ht="15.75" customHeight="1">
      <c r="B591" s="879"/>
    </row>
    <row r="592" ht="15.75" customHeight="1">
      <c r="B592" s="879"/>
    </row>
    <row r="593" ht="15.75" customHeight="1">
      <c r="B593" s="879"/>
    </row>
    <row r="594" ht="15.75" customHeight="1">
      <c r="B594" s="879"/>
    </row>
    <row r="595" ht="15.75" customHeight="1">
      <c r="B595" s="879"/>
    </row>
    <row r="596" ht="15.75" customHeight="1">
      <c r="B596" s="879"/>
    </row>
    <row r="597" ht="15.75" customHeight="1">
      <c r="B597" s="879"/>
    </row>
    <row r="598" ht="15.75" customHeight="1">
      <c r="B598" s="879"/>
    </row>
    <row r="599" ht="15.75" customHeight="1">
      <c r="B599" s="879"/>
    </row>
    <row r="600" ht="15.75" customHeight="1">
      <c r="B600" s="879"/>
    </row>
    <row r="601" ht="15.75" customHeight="1">
      <c r="B601" s="879"/>
    </row>
    <row r="602" ht="15.75" customHeight="1">
      <c r="B602" s="879"/>
    </row>
    <row r="603" ht="15.75" customHeight="1">
      <c r="B603" s="879"/>
    </row>
    <row r="604" ht="15.75" customHeight="1">
      <c r="B604" s="879"/>
    </row>
    <row r="605" ht="15.75" customHeight="1">
      <c r="B605" s="879"/>
    </row>
    <row r="606" ht="15.75" customHeight="1">
      <c r="B606" s="879"/>
    </row>
    <row r="607" ht="15.75" customHeight="1">
      <c r="B607" s="879"/>
    </row>
    <row r="608" ht="15.75" customHeight="1">
      <c r="B608" s="879"/>
    </row>
    <row r="609" ht="15.75" customHeight="1">
      <c r="B609" s="879"/>
    </row>
    <row r="610" ht="15.75" customHeight="1">
      <c r="B610" s="879"/>
    </row>
    <row r="611" ht="15.75" customHeight="1">
      <c r="B611" s="879"/>
    </row>
    <row r="612" ht="15.75" customHeight="1">
      <c r="B612" s="879"/>
    </row>
    <row r="613" ht="15.75" customHeight="1">
      <c r="B613" s="879"/>
    </row>
    <row r="614" ht="15.75" customHeight="1">
      <c r="B614" s="879"/>
    </row>
    <row r="615" ht="15.75" customHeight="1">
      <c r="B615" s="879"/>
    </row>
    <row r="616" ht="15.75" customHeight="1">
      <c r="B616" s="879"/>
    </row>
    <row r="617" ht="15.75" customHeight="1">
      <c r="B617" s="879"/>
    </row>
    <row r="618" ht="15.75" customHeight="1">
      <c r="B618" s="879"/>
    </row>
    <row r="619" ht="15.75" customHeight="1">
      <c r="B619" s="879"/>
    </row>
    <row r="620" ht="15.75" customHeight="1">
      <c r="B620" s="879"/>
    </row>
    <row r="621" ht="15.75" customHeight="1">
      <c r="B621" s="879"/>
    </row>
    <row r="622" ht="15.75" customHeight="1">
      <c r="B622" s="879"/>
    </row>
    <row r="623" ht="15.75" customHeight="1">
      <c r="B623" s="879"/>
    </row>
    <row r="624" ht="15.75" customHeight="1">
      <c r="B624" s="879"/>
    </row>
    <row r="625" ht="15.75" customHeight="1">
      <c r="B625" s="879"/>
    </row>
    <row r="626" ht="15.75" customHeight="1">
      <c r="B626" s="879"/>
    </row>
    <row r="627" ht="15.75" customHeight="1">
      <c r="B627" s="879"/>
    </row>
    <row r="628" ht="15.75" customHeight="1">
      <c r="B628" s="879"/>
    </row>
    <row r="629" ht="15.75" customHeight="1">
      <c r="B629" s="879"/>
    </row>
    <row r="630" ht="15.75" customHeight="1">
      <c r="B630" s="879"/>
    </row>
    <row r="631" ht="15.75" customHeight="1">
      <c r="B631" s="879"/>
    </row>
    <row r="632" ht="15.75" customHeight="1">
      <c r="B632" s="879"/>
    </row>
    <row r="633" ht="15.75" customHeight="1">
      <c r="B633" s="879"/>
    </row>
    <row r="634" ht="15.75" customHeight="1">
      <c r="B634" s="879"/>
    </row>
    <row r="635" ht="15.75" customHeight="1">
      <c r="B635" s="879"/>
    </row>
    <row r="636" ht="15.75" customHeight="1">
      <c r="B636" s="879"/>
    </row>
    <row r="637" ht="15.75" customHeight="1">
      <c r="B637" s="879"/>
    </row>
    <row r="638" ht="15.75" customHeight="1">
      <c r="B638" s="879"/>
    </row>
    <row r="639" ht="15.75" customHeight="1">
      <c r="B639" s="879"/>
    </row>
    <row r="640" ht="15.75" customHeight="1">
      <c r="B640" s="879"/>
    </row>
    <row r="641" ht="15.75" customHeight="1">
      <c r="B641" s="879"/>
    </row>
    <row r="642" ht="15.75" customHeight="1">
      <c r="B642" s="879"/>
    </row>
    <row r="643" ht="15.75" customHeight="1">
      <c r="B643" s="879"/>
    </row>
    <row r="644" ht="15.75" customHeight="1">
      <c r="B644" s="879"/>
    </row>
    <row r="645" ht="15.75" customHeight="1">
      <c r="B645" s="879"/>
    </row>
    <row r="646" ht="15.75" customHeight="1">
      <c r="B646" s="879"/>
    </row>
    <row r="647" ht="15.75" customHeight="1">
      <c r="B647" s="879"/>
    </row>
    <row r="648" ht="15.75" customHeight="1">
      <c r="B648" s="879"/>
    </row>
    <row r="649" ht="15.75" customHeight="1">
      <c r="B649" s="879"/>
    </row>
    <row r="650" ht="15.75" customHeight="1">
      <c r="B650" s="879"/>
    </row>
    <row r="651" ht="15.75" customHeight="1">
      <c r="B651" s="879"/>
    </row>
    <row r="652" ht="15.75" customHeight="1">
      <c r="B652" s="879"/>
    </row>
    <row r="653" ht="15.75" customHeight="1">
      <c r="B653" s="879"/>
    </row>
    <row r="654" ht="15.75" customHeight="1">
      <c r="B654" s="879"/>
    </row>
    <row r="655" ht="15.75" customHeight="1">
      <c r="B655" s="879"/>
    </row>
    <row r="656" ht="15.75" customHeight="1">
      <c r="B656" s="879"/>
    </row>
    <row r="657" ht="15.75" customHeight="1">
      <c r="B657" s="879"/>
    </row>
    <row r="658" ht="15.75" customHeight="1">
      <c r="B658" s="879"/>
    </row>
    <row r="659" ht="15.75" customHeight="1">
      <c r="B659" s="879"/>
    </row>
    <row r="660" ht="15.75" customHeight="1">
      <c r="B660" s="879"/>
    </row>
    <row r="661" ht="15.75" customHeight="1">
      <c r="B661" s="879"/>
    </row>
    <row r="662" ht="15.75" customHeight="1">
      <c r="B662" s="879"/>
    </row>
    <row r="663" ht="15.75" customHeight="1">
      <c r="B663" s="879"/>
    </row>
    <row r="664" ht="15.75" customHeight="1">
      <c r="B664" s="879"/>
    </row>
    <row r="665" ht="15.75" customHeight="1">
      <c r="B665" s="879"/>
    </row>
    <row r="666" ht="15.75" customHeight="1">
      <c r="B666" s="879"/>
    </row>
    <row r="667" ht="15.75" customHeight="1">
      <c r="B667" s="879"/>
    </row>
    <row r="668" ht="15.75" customHeight="1">
      <c r="B668" s="879"/>
    </row>
    <row r="669" ht="15.75" customHeight="1">
      <c r="B669" s="879"/>
    </row>
    <row r="670" ht="15.75" customHeight="1">
      <c r="B670" s="879"/>
    </row>
    <row r="671" ht="15.75" customHeight="1">
      <c r="B671" s="879"/>
    </row>
    <row r="672" ht="15.75" customHeight="1">
      <c r="B672" s="879"/>
    </row>
    <row r="673" ht="15.75" customHeight="1">
      <c r="B673" s="879"/>
    </row>
    <row r="674" ht="15.75" customHeight="1">
      <c r="B674" s="879"/>
    </row>
    <row r="675" ht="15.75" customHeight="1">
      <c r="B675" s="879"/>
    </row>
    <row r="676" ht="15.75" customHeight="1">
      <c r="B676" s="879"/>
    </row>
    <row r="677" ht="15.75" customHeight="1">
      <c r="B677" s="879"/>
    </row>
    <row r="678" ht="15.75" customHeight="1">
      <c r="B678" s="879"/>
    </row>
    <row r="679" ht="15.75" customHeight="1">
      <c r="B679" s="879"/>
    </row>
    <row r="680" ht="15.75" customHeight="1">
      <c r="B680" s="879"/>
    </row>
    <row r="681" ht="15.75" customHeight="1">
      <c r="B681" s="879"/>
    </row>
    <row r="682" ht="15.75" customHeight="1">
      <c r="B682" s="879"/>
    </row>
    <row r="683" ht="15.75" customHeight="1">
      <c r="B683" s="879"/>
    </row>
    <row r="684" ht="15.75" customHeight="1">
      <c r="B684" s="879"/>
    </row>
    <row r="685" ht="15.75" customHeight="1">
      <c r="B685" s="879"/>
    </row>
    <row r="686" ht="15.75" customHeight="1">
      <c r="B686" s="879"/>
    </row>
    <row r="687" ht="15.75" customHeight="1">
      <c r="B687" s="879"/>
    </row>
    <row r="688" ht="15.75" customHeight="1">
      <c r="B688" s="879"/>
    </row>
    <row r="689" ht="15.75" customHeight="1">
      <c r="B689" s="879"/>
    </row>
    <row r="690" ht="15.75" customHeight="1">
      <c r="B690" s="879"/>
    </row>
    <row r="691" ht="15.75" customHeight="1">
      <c r="B691" s="879"/>
    </row>
    <row r="692" ht="15.75" customHeight="1">
      <c r="B692" s="879"/>
    </row>
    <row r="693" ht="15.75" customHeight="1">
      <c r="B693" s="879"/>
    </row>
    <row r="694" ht="15.75" customHeight="1">
      <c r="B694" s="879"/>
    </row>
    <row r="695" ht="15.75" customHeight="1">
      <c r="B695" s="879"/>
    </row>
    <row r="696" ht="15.75" customHeight="1">
      <c r="B696" s="879"/>
    </row>
    <row r="697" ht="15.75" customHeight="1">
      <c r="B697" s="879"/>
    </row>
    <row r="698" ht="15.75" customHeight="1">
      <c r="B698" s="879"/>
    </row>
    <row r="699" ht="15.75" customHeight="1">
      <c r="B699" s="879"/>
    </row>
    <row r="700" ht="15.75" customHeight="1">
      <c r="B700" s="879"/>
    </row>
    <row r="701" ht="15.75" customHeight="1">
      <c r="B701" s="879"/>
    </row>
    <row r="702" ht="15.75" customHeight="1">
      <c r="B702" s="879"/>
    </row>
    <row r="703" ht="15.75" customHeight="1">
      <c r="B703" s="879"/>
    </row>
    <row r="704" ht="15.75" customHeight="1">
      <c r="B704" s="879"/>
    </row>
    <row r="705" ht="15.75" customHeight="1">
      <c r="B705" s="879"/>
    </row>
    <row r="706" ht="15.75" customHeight="1">
      <c r="B706" s="879"/>
    </row>
    <row r="707" ht="15.75" customHeight="1">
      <c r="B707" s="879"/>
    </row>
    <row r="708" ht="15.75" customHeight="1">
      <c r="B708" s="879"/>
    </row>
    <row r="709" ht="15.75" customHeight="1">
      <c r="B709" s="879"/>
    </row>
    <row r="710" ht="15.75" customHeight="1">
      <c r="B710" s="879"/>
    </row>
    <row r="711" ht="15.75" customHeight="1">
      <c r="B711" s="879"/>
    </row>
    <row r="712" ht="15.75" customHeight="1">
      <c r="B712" s="879"/>
    </row>
    <row r="713" ht="15.75" customHeight="1">
      <c r="B713" s="879"/>
    </row>
    <row r="714" ht="15.75" customHeight="1">
      <c r="B714" s="879"/>
    </row>
    <row r="715" ht="15.75" customHeight="1">
      <c r="B715" s="879"/>
    </row>
    <row r="716" ht="15.75" customHeight="1">
      <c r="B716" s="879"/>
    </row>
    <row r="717" ht="15.75" customHeight="1">
      <c r="B717" s="879"/>
    </row>
    <row r="718" ht="15.75" customHeight="1">
      <c r="B718" s="879"/>
    </row>
    <row r="719" ht="15.75" customHeight="1">
      <c r="B719" s="879"/>
    </row>
    <row r="720" ht="15.75" customHeight="1">
      <c r="B720" s="879"/>
    </row>
    <row r="721" ht="15.75" customHeight="1">
      <c r="B721" s="879"/>
    </row>
    <row r="722" ht="15.75" customHeight="1">
      <c r="B722" s="879"/>
    </row>
    <row r="723" ht="15.75" customHeight="1">
      <c r="B723" s="879"/>
    </row>
    <row r="724" ht="15.75" customHeight="1">
      <c r="B724" s="879"/>
    </row>
    <row r="725" ht="15.75" customHeight="1">
      <c r="B725" s="879"/>
    </row>
    <row r="726" ht="15.75" customHeight="1">
      <c r="B726" s="879"/>
    </row>
    <row r="727" ht="15.75" customHeight="1">
      <c r="B727" s="879"/>
    </row>
    <row r="728" ht="15.75" customHeight="1">
      <c r="B728" s="879"/>
    </row>
    <row r="729" ht="15.75" customHeight="1">
      <c r="B729" s="879"/>
    </row>
    <row r="730" ht="15.75" customHeight="1">
      <c r="B730" s="879"/>
    </row>
    <row r="731" ht="15.75" customHeight="1">
      <c r="B731" s="879"/>
    </row>
    <row r="732" ht="15.75" customHeight="1">
      <c r="B732" s="879"/>
    </row>
    <row r="733" ht="15.75" customHeight="1">
      <c r="B733" s="879"/>
    </row>
    <row r="734" ht="15.75" customHeight="1">
      <c r="B734" s="879"/>
    </row>
    <row r="735" ht="15.75" customHeight="1">
      <c r="B735" s="879"/>
    </row>
    <row r="736" ht="15.75" customHeight="1">
      <c r="B736" s="879"/>
    </row>
    <row r="737" ht="15.75" customHeight="1">
      <c r="B737" s="879"/>
    </row>
    <row r="738" ht="15.75" customHeight="1">
      <c r="B738" s="879"/>
    </row>
    <row r="739" ht="15.75" customHeight="1">
      <c r="B739" s="879"/>
    </row>
    <row r="740" ht="15.75" customHeight="1">
      <c r="B740" s="879"/>
    </row>
    <row r="741" ht="15.75" customHeight="1">
      <c r="B741" s="879"/>
    </row>
    <row r="742" ht="15.75" customHeight="1">
      <c r="B742" s="879"/>
    </row>
    <row r="743" ht="15.75" customHeight="1">
      <c r="B743" s="879"/>
    </row>
    <row r="744" ht="15.75" customHeight="1">
      <c r="B744" s="879"/>
    </row>
    <row r="745" ht="15.75" customHeight="1">
      <c r="B745" s="879"/>
    </row>
    <row r="746" ht="15.75" customHeight="1">
      <c r="B746" s="879"/>
    </row>
    <row r="747" ht="15.75" customHeight="1">
      <c r="B747" s="879"/>
    </row>
    <row r="748" ht="15.75" customHeight="1">
      <c r="B748" s="879"/>
    </row>
    <row r="749" ht="15.75" customHeight="1">
      <c r="B749" s="879"/>
    </row>
    <row r="750" ht="15.75" customHeight="1">
      <c r="B750" s="879"/>
    </row>
    <row r="751" ht="15.75" customHeight="1">
      <c r="B751" s="879"/>
    </row>
    <row r="752" ht="15.75" customHeight="1">
      <c r="B752" s="879"/>
    </row>
    <row r="753" ht="15.75" customHeight="1">
      <c r="B753" s="879"/>
    </row>
    <row r="754" ht="15.75" customHeight="1">
      <c r="B754" s="879"/>
    </row>
    <row r="755" ht="15.75" customHeight="1">
      <c r="B755" s="879"/>
    </row>
    <row r="756" ht="15.75" customHeight="1">
      <c r="B756" s="879"/>
    </row>
    <row r="757" ht="15.75" customHeight="1">
      <c r="B757" s="879"/>
    </row>
    <row r="758" ht="15.75" customHeight="1">
      <c r="B758" s="879"/>
    </row>
    <row r="759" ht="15.75" customHeight="1">
      <c r="B759" s="879"/>
    </row>
    <row r="760" ht="15.75" customHeight="1">
      <c r="B760" s="879"/>
    </row>
    <row r="761" ht="15.75" customHeight="1">
      <c r="B761" s="879"/>
    </row>
    <row r="762" ht="15.75" customHeight="1">
      <c r="B762" s="879"/>
    </row>
    <row r="763" ht="15.75" customHeight="1">
      <c r="B763" s="879"/>
    </row>
    <row r="764" ht="15.75" customHeight="1">
      <c r="B764" s="879"/>
    </row>
    <row r="765" ht="15.75" customHeight="1">
      <c r="B765" s="879"/>
    </row>
    <row r="766" ht="15.75" customHeight="1">
      <c r="B766" s="879"/>
    </row>
    <row r="767" ht="15.75" customHeight="1">
      <c r="B767" s="879"/>
    </row>
    <row r="768" ht="15.75" customHeight="1">
      <c r="B768" s="879"/>
    </row>
    <row r="769" ht="15.75" customHeight="1">
      <c r="B769" s="879"/>
    </row>
    <row r="770" ht="15.75" customHeight="1">
      <c r="B770" s="879"/>
    </row>
    <row r="771" ht="15.75" customHeight="1">
      <c r="B771" s="879"/>
    </row>
    <row r="772" ht="15.75" customHeight="1">
      <c r="B772" s="879"/>
    </row>
    <row r="773" ht="15.75" customHeight="1">
      <c r="B773" s="879"/>
    </row>
    <row r="774" ht="15.75" customHeight="1">
      <c r="B774" s="879"/>
    </row>
    <row r="775" ht="15.75" customHeight="1">
      <c r="B775" s="879"/>
    </row>
    <row r="776" ht="15.75" customHeight="1">
      <c r="B776" s="879"/>
    </row>
    <row r="777" ht="15.75" customHeight="1">
      <c r="B777" s="879"/>
    </row>
    <row r="778" ht="15.75" customHeight="1">
      <c r="B778" s="879"/>
    </row>
    <row r="779" ht="15.75" customHeight="1">
      <c r="B779" s="879"/>
    </row>
    <row r="780" ht="15.75" customHeight="1">
      <c r="B780" s="879"/>
    </row>
    <row r="781" ht="15.75" customHeight="1">
      <c r="B781" s="879"/>
    </row>
    <row r="782" ht="15.75" customHeight="1">
      <c r="B782" s="879"/>
    </row>
    <row r="783" ht="15.75" customHeight="1">
      <c r="B783" s="879"/>
    </row>
    <row r="784" ht="15.75" customHeight="1">
      <c r="B784" s="879"/>
    </row>
    <row r="785" ht="15.75" customHeight="1">
      <c r="B785" s="879"/>
    </row>
    <row r="786" ht="15.75" customHeight="1">
      <c r="B786" s="879"/>
    </row>
    <row r="787" ht="15.75" customHeight="1">
      <c r="B787" s="879"/>
    </row>
    <row r="788" ht="15.75" customHeight="1">
      <c r="B788" s="879"/>
    </row>
    <row r="789" ht="15.75" customHeight="1">
      <c r="B789" s="879"/>
    </row>
    <row r="790" ht="15.75" customHeight="1">
      <c r="B790" s="879"/>
    </row>
    <row r="791" ht="15.75" customHeight="1">
      <c r="B791" s="879"/>
    </row>
    <row r="792" ht="15.75" customHeight="1">
      <c r="B792" s="879"/>
    </row>
    <row r="793" ht="15.75" customHeight="1">
      <c r="B793" s="879"/>
    </row>
    <row r="794" ht="15.75" customHeight="1">
      <c r="B794" s="879"/>
    </row>
    <row r="795" ht="15.75" customHeight="1">
      <c r="B795" s="879"/>
    </row>
    <row r="796" ht="15.75" customHeight="1">
      <c r="B796" s="879"/>
    </row>
    <row r="797" ht="15.75" customHeight="1">
      <c r="B797" s="879"/>
    </row>
    <row r="798" ht="15.75" customHeight="1">
      <c r="B798" s="879"/>
    </row>
    <row r="799" ht="15.75" customHeight="1">
      <c r="B799" s="879"/>
    </row>
    <row r="800" ht="15.75" customHeight="1">
      <c r="B800" s="879"/>
    </row>
    <row r="801" ht="15.75" customHeight="1">
      <c r="B801" s="879"/>
    </row>
    <row r="802" ht="15.75" customHeight="1">
      <c r="B802" s="879"/>
    </row>
    <row r="803" ht="15.75" customHeight="1">
      <c r="B803" s="879"/>
    </row>
    <row r="804" ht="15.75" customHeight="1">
      <c r="B804" s="879"/>
    </row>
    <row r="805" ht="15.75" customHeight="1">
      <c r="B805" s="879"/>
    </row>
    <row r="806" ht="15.75" customHeight="1">
      <c r="B806" s="879"/>
    </row>
    <row r="807" ht="15.75" customHeight="1">
      <c r="B807" s="879"/>
    </row>
    <row r="808" ht="15.75" customHeight="1">
      <c r="B808" s="879"/>
    </row>
    <row r="809" ht="15.75" customHeight="1">
      <c r="B809" s="879"/>
    </row>
    <row r="810" ht="15.75" customHeight="1">
      <c r="B810" s="879"/>
    </row>
    <row r="811" ht="15.75" customHeight="1">
      <c r="B811" s="879"/>
    </row>
    <row r="812" ht="15.75" customHeight="1">
      <c r="B812" s="879"/>
    </row>
    <row r="813" ht="15.75" customHeight="1">
      <c r="B813" s="879"/>
    </row>
    <row r="814" ht="15.75" customHeight="1">
      <c r="B814" s="879"/>
    </row>
    <row r="815" ht="15.75" customHeight="1">
      <c r="B815" s="879"/>
    </row>
    <row r="816" ht="15.75" customHeight="1">
      <c r="B816" s="879"/>
    </row>
    <row r="817" ht="15.75" customHeight="1">
      <c r="B817" s="879"/>
    </row>
    <row r="818" ht="15.75" customHeight="1">
      <c r="B818" s="879"/>
    </row>
    <row r="819" ht="15.75" customHeight="1">
      <c r="B819" s="879"/>
    </row>
    <row r="820" ht="15.75" customHeight="1">
      <c r="B820" s="879"/>
    </row>
    <row r="821" ht="15.75" customHeight="1">
      <c r="B821" s="879"/>
    </row>
    <row r="822" ht="15.75" customHeight="1">
      <c r="B822" s="879"/>
    </row>
    <row r="823" ht="15.75" customHeight="1">
      <c r="B823" s="879"/>
    </row>
    <row r="824" ht="15.75" customHeight="1">
      <c r="B824" s="879"/>
    </row>
    <row r="825" ht="15.75" customHeight="1">
      <c r="B825" s="879"/>
    </row>
    <row r="826" ht="15.75" customHeight="1">
      <c r="B826" s="879"/>
    </row>
    <row r="827" ht="15.75" customHeight="1">
      <c r="B827" s="879"/>
    </row>
    <row r="828" ht="15.75" customHeight="1">
      <c r="B828" s="879"/>
    </row>
    <row r="829" ht="15.75" customHeight="1">
      <c r="B829" s="879"/>
    </row>
    <row r="830" ht="15.75" customHeight="1">
      <c r="B830" s="879"/>
    </row>
    <row r="831" ht="15.75" customHeight="1">
      <c r="B831" s="879"/>
    </row>
    <row r="832" ht="15.75" customHeight="1">
      <c r="B832" s="879"/>
    </row>
    <row r="833" ht="15.75" customHeight="1">
      <c r="B833" s="879"/>
    </row>
    <row r="834" ht="15.75" customHeight="1">
      <c r="B834" s="879"/>
    </row>
    <row r="835" ht="15.75" customHeight="1">
      <c r="B835" s="879"/>
    </row>
    <row r="836" ht="15.75" customHeight="1">
      <c r="B836" s="879"/>
    </row>
    <row r="837" ht="15.75" customHeight="1">
      <c r="B837" s="879"/>
    </row>
    <row r="838" ht="15.75" customHeight="1">
      <c r="B838" s="879"/>
    </row>
    <row r="839" ht="15.75" customHeight="1">
      <c r="B839" s="879"/>
    </row>
    <row r="840" ht="15.75" customHeight="1">
      <c r="B840" s="879"/>
    </row>
    <row r="841" ht="15.75" customHeight="1">
      <c r="B841" s="879"/>
    </row>
    <row r="842" ht="15.75" customHeight="1">
      <c r="B842" s="879"/>
    </row>
    <row r="843" ht="15.75" customHeight="1">
      <c r="B843" s="879"/>
    </row>
    <row r="844" ht="15.75" customHeight="1">
      <c r="B844" s="879"/>
    </row>
    <row r="845" ht="15.75" customHeight="1">
      <c r="B845" s="879"/>
    </row>
    <row r="846" ht="15.75" customHeight="1">
      <c r="B846" s="879"/>
    </row>
    <row r="847" ht="15.75" customHeight="1">
      <c r="B847" s="879"/>
    </row>
    <row r="848" ht="15.75" customHeight="1">
      <c r="B848" s="879"/>
    </row>
    <row r="849" ht="15.75" customHeight="1">
      <c r="B849" s="879"/>
    </row>
    <row r="850" ht="15.75" customHeight="1">
      <c r="B850" s="879"/>
    </row>
    <row r="851" ht="15.75" customHeight="1">
      <c r="B851" s="879"/>
    </row>
    <row r="852" ht="15.75" customHeight="1">
      <c r="B852" s="879"/>
    </row>
    <row r="853" ht="15.75" customHeight="1">
      <c r="B853" s="879"/>
    </row>
    <row r="854" ht="15.75" customHeight="1">
      <c r="B854" s="879"/>
    </row>
    <row r="855" ht="15.75" customHeight="1">
      <c r="B855" s="879"/>
    </row>
    <row r="856" ht="15.75" customHeight="1">
      <c r="B856" s="879"/>
    </row>
    <row r="857" ht="15.75" customHeight="1">
      <c r="B857" s="879"/>
    </row>
    <row r="858" ht="15.75" customHeight="1">
      <c r="B858" s="879"/>
    </row>
    <row r="859" ht="15.75" customHeight="1">
      <c r="B859" s="879"/>
    </row>
    <row r="860" ht="15.75" customHeight="1">
      <c r="B860" s="879"/>
    </row>
    <row r="861" ht="15.75" customHeight="1">
      <c r="B861" s="879"/>
    </row>
    <row r="862" ht="15.75" customHeight="1">
      <c r="B862" s="879"/>
    </row>
    <row r="863" ht="15.75" customHeight="1">
      <c r="B863" s="879"/>
    </row>
    <row r="864" ht="15.75" customHeight="1">
      <c r="B864" s="879"/>
    </row>
    <row r="865" ht="15.75" customHeight="1">
      <c r="B865" s="879"/>
    </row>
    <row r="866" ht="15.75" customHeight="1">
      <c r="B866" s="879"/>
    </row>
    <row r="867" ht="15.75" customHeight="1">
      <c r="B867" s="879"/>
    </row>
    <row r="868" ht="15.75" customHeight="1">
      <c r="B868" s="879"/>
    </row>
    <row r="869" ht="15.75" customHeight="1">
      <c r="B869" s="879"/>
    </row>
    <row r="870" ht="15.75" customHeight="1">
      <c r="B870" s="879"/>
    </row>
    <row r="871" ht="15.75" customHeight="1">
      <c r="B871" s="879"/>
    </row>
    <row r="872" ht="15.75" customHeight="1">
      <c r="B872" s="879"/>
    </row>
    <row r="873" ht="15.75" customHeight="1">
      <c r="B873" s="879"/>
    </row>
    <row r="874" ht="15.75" customHeight="1">
      <c r="B874" s="879"/>
    </row>
    <row r="875" ht="15.75" customHeight="1">
      <c r="B875" s="879"/>
    </row>
    <row r="876" ht="15.75" customHeight="1">
      <c r="B876" s="879"/>
    </row>
    <row r="877" ht="15.75" customHeight="1">
      <c r="B877" s="879"/>
    </row>
    <row r="878" ht="15.75" customHeight="1">
      <c r="B878" s="879"/>
    </row>
    <row r="879" ht="15.75" customHeight="1">
      <c r="B879" s="879"/>
    </row>
    <row r="880" ht="15.75" customHeight="1">
      <c r="B880" s="879"/>
    </row>
    <row r="881" ht="15.75" customHeight="1">
      <c r="B881" s="879"/>
    </row>
    <row r="882" ht="15.75" customHeight="1">
      <c r="B882" s="879"/>
    </row>
    <row r="883" ht="15.75" customHeight="1">
      <c r="B883" s="879"/>
    </row>
    <row r="884" ht="15.75" customHeight="1">
      <c r="B884" s="879"/>
    </row>
    <row r="885" ht="15.75" customHeight="1">
      <c r="B885" s="879"/>
    </row>
    <row r="886" ht="15.75" customHeight="1">
      <c r="B886" s="879"/>
    </row>
    <row r="887" ht="15.75" customHeight="1">
      <c r="B887" s="879"/>
    </row>
    <row r="888" ht="15.75" customHeight="1">
      <c r="B888" s="879"/>
    </row>
    <row r="889" ht="15.75" customHeight="1">
      <c r="B889" s="879"/>
    </row>
    <row r="890" ht="15.75" customHeight="1">
      <c r="B890" s="879"/>
    </row>
    <row r="891" ht="15.75" customHeight="1">
      <c r="B891" s="879"/>
    </row>
    <row r="892" ht="15.75" customHeight="1">
      <c r="B892" s="879"/>
    </row>
    <row r="893" ht="15.75" customHeight="1">
      <c r="B893" s="879"/>
    </row>
    <row r="894" ht="15.75" customHeight="1">
      <c r="B894" s="879"/>
    </row>
    <row r="895" ht="15.75" customHeight="1">
      <c r="B895" s="879"/>
    </row>
    <row r="896" ht="15.75" customHeight="1">
      <c r="B896" s="879"/>
    </row>
    <row r="897" ht="15.75" customHeight="1">
      <c r="B897" s="879"/>
    </row>
    <row r="898" ht="15.75" customHeight="1">
      <c r="B898" s="879"/>
    </row>
    <row r="899" ht="15.75" customHeight="1">
      <c r="B899" s="879"/>
    </row>
    <row r="900" ht="15.75" customHeight="1">
      <c r="B900" s="879"/>
    </row>
    <row r="901" ht="15.75" customHeight="1">
      <c r="B901" s="879"/>
    </row>
    <row r="902" ht="15.75" customHeight="1">
      <c r="B902" s="879"/>
    </row>
    <row r="903" ht="15.75" customHeight="1">
      <c r="B903" s="879"/>
    </row>
    <row r="904" ht="15.75" customHeight="1">
      <c r="B904" s="879"/>
    </row>
    <row r="905" ht="15.75" customHeight="1">
      <c r="B905" s="879"/>
    </row>
    <row r="906" ht="15.75" customHeight="1">
      <c r="B906" s="879"/>
    </row>
    <row r="907" ht="15.75" customHeight="1">
      <c r="B907" s="879"/>
    </row>
    <row r="908" ht="15.75" customHeight="1">
      <c r="B908" s="879"/>
    </row>
    <row r="909" ht="15.75" customHeight="1">
      <c r="B909" s="879"/>
    </row>
    <row r="910" ht="15.75" customHeight="1">
      <c r="B910" s="879"/>
    </row>
    <row r="911" ht="15.75" customHeight="1">
      <c r="B911" s="879"/>
    </row>
    <row r="912" ht="15.75" customHeight="1">
      <c r="B912" s="879"/>
    </row>
    <row r="913" ht="15.75" customHeight="1">
      <c r="B913" s="879"/>
    </row>
    <row r="914" ht="15.75" customHeight="1">
      <c r="B914" s="879"/>
    </row>
    <row r="915" ht="15.75" customHeight="1">
      <c r="B915" s="879"/>
    </row>
    <row r="916" ht="15.75" customHeight="1">
      <c r="B916" s="879"/>
    </row>
    <row r="917" ht="15.75" customHeight="1">
      <c r="B917" s="879"/>
    </row>
    <row r="918" ht="15.75" customHeight="1">
      <c r="B918" s="879"/>
    </row>
    <row r="919" ht="15.75" customHeight="1">
      <c r="B919" s="879"/>
    </row>
    <row r="920" ht="15.75" customHeight="1">
      <c r="B920" s="879"/>
    </row>
    <row r="921" ht="15.75" customHeight="1">
      <c r="B921" s="879"/>
    </row>
    <row r="922" ht="15.75" customHeight="1">
      <c r="B922" s="879"/>
    </row>
    <row r="923" ht="15.75" customHeight="1">
      <c r="B923" s="879"/>
    </row>
    <row r="924" ht="15.75" customHeight="1">
      <c r="B924" s="879"/>
    </row>
    <row r="925" ht="15.75" customHeight="1">
      <c r="B925" s="879"/>
    </row>
    <row r="926" ht="15.75" customHeight="1">
      <c r="B926" s="879"/>
    </row>
    <row r="927" ht="15.75" customHeight="1">
      <c r="B927" s="879"/>
    </row>
    <row r="928" ht="15.75" customHeight="1">
      <c r="B928" s="879"/>
    </row>
    <row r="929" ht="15.75" customHeight="1">
      <c r="B929" s="879"/>
    </row>
    <row r="930" ht="15.75" customHeight="1">
      <c r="B930" s="879"/>
    </row>
    <row r="931" ht="15.75" customHeight="1">
      <c r="B931" s="879"/>
    </row>
    <row r="932" ht="15.75" customHeight="1">
      <c r="B932" s="879"/>
    </row>
    <row r="933" ht="15.75" customHeight="1">
      <c r="B933" s="879"/>
    </row>
    <row r="934" ht="15.75" customHeight="1">
      <c r="B934" s="879"/>
    </row>
    <row r="935" ht="15.75" customHeight="1">
      <c r="B935" s="879"/>
    </row>
    <row r="936" ht="15.75" customHeight="1">
      <c r="B936" s="879"/>
    </row>
    <row r="937" ht="15.75" customHeight="1">
      <c r="B937" s="879"/>
    </row>
    <row r="938" ht="15.75" customHeight="1">
      <c r="B938" s="879"/>
    </row>
    <row r="939" ht="15.75" customHeight="1">
      <c r="B939" s="879"/>
    </row>
    <row r="940" ht="15.75" customHeight="1">
      <c r="B940" s="879"/>
    </row>
    <row r="941" ht="15.75" customHeight="1">
      <c r="B941" s="879"/>
    </row>
    <row r="942" ht="15.75" customHeight="1">
      <c r="B942" s="879"/>
    </row>
    <row r="943" ht="15.75" customHeight="1">
      <c r="B943" s="879"/>
    </row>
    <row r="944" ht="15.75" customHeight="1">
      <c r="B944" s="879"/>
    </row>
    <row r="945" ht="15.75" customHeight="1">
      <c r="B945" s="879"/>
    </row>
    <row r="946" ht="15.75" customHeight="1">
      <c r="B946" s="879"/>
    </row>
    <row r="947" ht="15.75" customHeight="1">
      <c r="B947" s="879"/>
    </row>
    <row r="948" ht="15.75" customHeight="1">
      <c r="B948" s="879"/>
    </row>
    <row r="949" ht="15.75" customHeight="1">
      <c r="B949" s="879"/>
    </row>
    <row r="950" ht="15.75" customHeight="1">
      <c r="B950" s="879"/>
    </row>
    <row r="951" ht="15.75" customHeight="1">
      <c r="B951" s="879"/>
    </row>
    <row r="952" ht="15.75" customHeight="1">
      <c r="B952" s="879"/>
    </row>
    <row r="953" ht="15.75" customHeight="1">
      <c r="B953" s="879"/>
    </row>
    <row r="954" ht="15.75" customHeight="1">
      <c r="B954" s="879"/>
    </row>
    <row r="955" ht="15.75" customHeight="1">
      <c r="B955" s="879"/>
    </row>
    <row r="956" ht="15.75" customHeight="1">
      <c r="B956" s="879"/>
    </row>
    <row r="957" ht="15.75" customHeight="1">
      <c r="B957" s="879"/>
    </row>
    <row r="958" ht="15.75" customHeight="1">
      <c r="B958" s="879"/>
    </row>
    <row r="959" ht="15.75" customHeight="1">
      <c r="B959" s="879"/>
    </row>
    <row r="960" ht="15.75" customHeight="1">
      <c r="B960" s="879"/>
    </row>
    <row r="961" ht="15.75" customHeight="1">
      <c r="B961" s="879"/>
    </row>
    <row r="962" ht="15.75" customHeight="1">
      <c r="B962" s="879"/>
    </row>
    <row r="963" ht="15.75" customHeight="1">
      <c r="B963" s="879"/>
    </row>
    <row r="964" ht="15.75" customHeight="1">
      <c r="B964" s="879"/>
    </row>
    <row r="965" ht="15.75" customHeight="1">
      <c r="B965" s="879"/>
    </row>
    <row r="966" ht="15.75" customHeight="1">
      <c r="B966" s="879"/>
    </row>
    <row r="967" ht="15.75" customHeight="1">
      <c r="B967" s="879"/>
    </row>
    <row r="968" ht="15.75" customHeight="1">
      <c r="B968" s="879"/>
    </row>
    <row r="969" ht="15.75" customHeight="1">
      <c r="B969" s="879"/>
    </row>
    <row r="970" ht="15.75" customHeight="1">
      <c r="B970" s="879"/>
    </row>
    <row r="971" ht="15.75" customHeight="1">
      <c r="B971" s="879"/>
    </row>
    <row r="972" ht="15.75" customHeight="1">
      <c r="B972" s="879"/>
    </row>
    <row r="973" ht="15.75" customHeight="1">
      <c r="B973" s="879"/>
    </row>
    <row r="974" ht="15.75" customHeight="1">
      <c r="B974" s="879"/>
    </row>
    <row r="975" ht="15.75" customHeight="1">
      <c r="B975" s="879"/>
    </row>
    <row r="976" ht="15.75" customHeight="1">
      <c r="B976" s="879"/>
    </row>
    <row r="977" ht="15.75" customHeight="1">
      <c r="B977" s="879"/>
    </row>
    <row r="978" ht="15.75" customHeight="1">
      <c r="B978" s="879"/>
    </row>
    <row r="979" ht="15.75" customHeight="1">
      <c r="B979" s="879"/>
    </row>
    <row r="980" ht="15.75" customHeight="1">
      <c r="B980" s="879"/>
    </row>
    <row r="981" ht="15.75" customHeight="1">
      <c r="B981" s="879"/>
    </row>
    <row r="982" ht="15.75" customHeight="1">
      <c r="B982" s="879"/>
    </row>
    <row r="983" ht="15.75" customHeight="1">
      <c r="B983" s="879"/>
    </row>
    <row r="984" ht="15.75" customHeight="1">
      <c r="B984" s="879"/>
    </row>
    <row r="985" ht="15.75" customHeight="1">
      <c r="B985" s="879"/>
    </row>
    <row r="986" ht="15.75" customHeight="1">
      <c r="B986" s="879"/>
    </row>
    <row r="987" ht="15.75" customHeight="1">
      <c r="B987" s="879"/>
    </row>
    <row r="988" ht="15.75" customHeight="1">
      <c r="B988" s="879"/>
    </row>
    <row r="989" ht="15.75" customHeight="1">
      <c r="B989" s="879"/>
    </row>
    <row r="990" ht="15.75" customHeight="1">
      <c r="B990" s="879"/>
    </row>
    <row r="991" ht="15.75" customHeight="1">
      <c r="B991" s="879"/>
    </row>
    <row r="992" ht="15.75" customHeight="1">
      <c r="B992" s="879"/>
    </row>
    <row r="993" ht="15.75" customHeight="1">
      <c r="B993" s="879"/>
    </row>
    <row r="994" ht="15.75" customHeight="1">
      <c r="B994" s="879"/>
    </row>
    <row r="995" ht="15.75" customHeight="1">
      <c r="B995" s="879"/>
    </row>
    <row r="996" ht="15.75" customHeight="1">
      <c r="B996" s="879"/>
    </row>
    <row r="997" ht="15.75" customHeight="1">
      <c r="B997" s="879"/>
    </row>
    <row r="998" ht="15.75" customHeight="1">
      <c r="B998" s="879"/>
    </row>
    <row r="999" ht="15.75" customHeight="1">
      <c r="B999" s="879"/>
    </row>
    <row r="1000" ht="15.75" customHeight="1">
      <c r="B1000" s="879"/>
    </row>
  </sheetData>
  <mergeCells count="8">
    <mergeCell ref="A2:E2"/>
    <mergeCell ref="A4:E4"/>
    <mergeCell ref="A5:E5"/>
    <mergeCell ref="A6:E6"/>
    <mergeCell ref="A7:E7"/>
    <mergeCell ref="A8:E8"/>
    <mergeCell ref="A9:E9"/>
    <mergeCell ref="A192:G192"/>
  </mergeCells>
  <hyperlinks>
    <hyperlink r:id="rId1" ref="C63"/>
  </hyperlinks>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6" width="11.71"/>
    <col customWidth="1" min="7" max="7" width="18.29"/>
    <col customWidth="1" min="8" max="10" width="15.29"/>
    <col customWidth="1" min="11" max="12" width="9.14"/>
    <col customWidth="1" min="13" max="13" width="23.71"/>
    <col customWidth="1" min="14" max="14" width="8.14"/>
    <col customWidth="1" min="15" max="15" width="10.14"/>
    <col customWidth="1" min="16" max="20" width="8.86"/>
    <col customWidth="1" min="21" max="28" width="8.0"/>
  </cols>
  <sheetData>
    <row r="1">
      <c r="A1" s="155"/>
      <c r="B1" s="156"/>
      <c r="C1" s="1"/>
      <c r="D1" s="1"/>
      <c r="E1" s="1"/>
      <c r="F1" s="1"/>
      <c r="G1" s="1"/>
      <c r="H1" s="1"/>
      <c r="I1" s="1"/>
      <c r="J1" s="1"/>
      <c r="K1" s="1"/>
      <c r="L1" s="1"/>
      <c r="M1" s="1"/>
      <c r="N1" s="1"/>
    </row>
    <row r="2" ht="21.75" customHeight="1">
      <c r="A2" s="157" t="s">
        <v>777</v>
      </c>
      <c r="B2" s="57"/>
      <c r="C2" s="57"/>
      <c r="D2" s="57"/>
      <c r="E2" s="57"/>
      <c r="F2" s="57"/>
      <c r="G2" s="57"/>
      <c r="H2" s="57"/>
      <c r="I2" s="57"/>
      <c r="J2" s="57"/>
      <c r="K2" s="57"/>
      <c r="L2" s="57"/>
      <c r="M2" s="179"/>
      <c r="N2" s="179"/>
      <c r="O2" s="179"/>
      <c r="P2" s="180"/>
      <c r="Q2" s="181"/>
      <c r="R2" s="181"/>
      <c r="S2" s="181"/>
      <c r="T2" s="181"/>
      <c r="U2" s="181"/>
      <c r="V2" s="181"/>
      <c r="W2" s="181"/>
      <c r="X2" s="181"/>
      <c r="Y2" s="181"/>
      <c r="Z2" s="181"/>
      <c r="AA2" s="181"/>
      <c r="AB2" s="181"/>
    </row>
    <row r="3" ht="18.0" customHeight="1">
      <c r="A3" s="182"/>
      <c r="B3" s="182"/>
      <c r="C3" s="182"/>
      <c r="D3" s="182"/>
      <c r="E3" s="182"/>
      <c r="F3" s="182"/>
      <c r="G3" s="182"/>
      <c r="H3" s="59"/>
      <c r="I3" s="59"/>
      <c r="J3" s="59"/>
      <c r="K3" s="59"/>
      <c r="L3" s="59"/>
      <c r="M3" s="59"/>
      <c r="N3" s="59"/>
      <c r="O3" s="17"/>
      <c r="P3" s="17"/>
      <c r="Q3" s="17"/>
      <c r="R3" s="17"/>
      <c r="S3" s="17"/>
      <c r="T3" s="17"/>
      <c r="U3" s="17"/>
      <c r="V3" s="17"/>
      <c r="W3" s="17"/>
      <c r="X3" s="17"/>
      <c r="Y3" s="17"/>
      <c r="Z3" s="17"/>
      <c r="AA3" s="17"/>
      <c r="AB3" s="17"/>
    </row>
    <row r="4" ht="41.25" customHeight="1">
      <c r="A4" s="183" t="s">
        <v>778</v>
      </c>
      <c r="B4" s="57"/>
      <c r="C4" s="57"/>
      <c r="D4" s="57"/>
      <c r="E4" s="57"/>
      <c r="F4" s="57"/>
      <c r="G4" s="57"/>
      <c r="H4" s="57"/>
      <c r="I4" s="57"/>
      <c r="J4" s="57"/>
      <c r="K4" s="57"/>
      <c r="L4" s="57"/>
      <c r="M4" s="179"/>
      <c r="N4" s="179"/>
      <c r="O4" s="179"/>
      <c r="P4" s="180"/>
      <c r="Q4" s="17"/>
      <c r="R4" s="17"/>
      <c r="S4" s="17"/>
      <c r="T4" s="17"/>
      <c r="U4" s="17"/>
      <c r="V4" s="17"/>
      <c r="W4" s="17"/>
      <c r="X4" s="17"/>
      <c r="Y4" s="17"/>
      <c r="Z4" s="17"/>
      <c r="AA4" s="17"/>
      <c r="AB4" s="17"/>
    </row>
    <row r="5" ht="13.5" customHeight="1">
      <c r="A5" s="60" t="s">
        <v>779</v>
      </c>
      <c r="B5" s="57"/>
      <c r="C5" s="57"/>
      <c r="D5" s="57"/>
      <c r="E5" s="57"/>
      <c r="F5" s="57"/>
      <c r="G5" s="57"/>
      <c r="H5" s="57"/>
      <c r="I5" s="57"/>
      <c r="J5" s="57"/>
      <c r="K5" s="57"/>
      <c r="L5" s="57"/>
      <c r="M5" s="179"/>
      <c r="N5" s="179"/>
      <c r="O5" s="179"/>
      <c r="P5" s="180"/>
      <c r="Q5" s="17"/>
      <c r="R5" s="17"/>
      <c r="S5" s="17"/>
      <c r="T5" s="17"/>
      <c r="U5" s="17"/>
      <c r="V5" s="17"/>
      <c r="W5" s="17"/>
      <c r="X5" s="17"/>
      <c r="Y5" s="17"/>
      <c r="Z5" s="17"/>
      <c r="AA5" s="17"/>
      <c r="AB5" s="17"/>
    </row>
    <row r="6" ht="14.25" customHeight="1">
      <c r="A6" s="183" t="s">
        <v>780</v>
      </c>
      <c r="B6" s="57"/>
      <c r="C6" s="57"/>
      <c r="D6" s="57"/>
      <c r="E6" s="57"/>
      <c r="F6" s="57"/>
      <c r="G6" s="57"/>
      <c r="H6" s="57"/>
      <c r="I6" s="57"/>
      <c r="J6" s="57"/>
      <c r="K6" s="57"/>
      <c r="L6" s="57"/>
      <c r="M6" s="179"/>
      <c r="N6" s="179"/>
      <c r="O6" s="179"/>
      <c r="P6" s="180"/>
      <c r="Q6" s="17"/>
      <c r="R6" s="17"/>
      <c r="S6" s="17"/>
      <c r="T6" s="17"/>
      <c r="U6" s="17"/>
      <c r="V6" s="17"/>
      <c r="W6" s="17"/>
      <c r="X6" s="17"/>
      <c r="Y6" s="17"/>
      <c r="Z6" s="17"/>
      <c r="AA6" s="17"/>
      <c r="AB6" s="17"/>
    </row>
    <row r="7" ht="14.25" customHeight="1">
      <c r="A7" s="158" t="s">
        <v>781</v>
      </c>
      <c r="B7" s="57"/>
      <c r="C7" s="57"/>
      <c r="D7" s="57"/>
      <c r="E7" s="57"/>
      <c r="F7" s="57"/>
      <c r="G7" s="57"/>
      <c r="H7" s="57"/>
      <c r="I7" s="57"/>
      <c r="J7" s="57"/>
      <c r="K7" s="57"/>
      <c r="L7" s="57"/>
      <c r="M7" s="179"/>
      <c r="N7" s="179"/>
      <c r="O7" s="179"/>
      <c r="P7" s="180"/>
      <c r="Q7" s="59"/>
      <c r="R7" s="59"/>
      <c r="S7" s="59"/>
      <c r="T7" s="59"/>
      <c r="U7" s="17"/>
      <c r="V7" s="17"/>
      <c r="W7" s="17"/>
      <c r="X7" s="17"/>
      <c r="Y7" s="17"/>
      <c r="Z7" s="17"/>
      <c r="AA7" s="17"/>
      <c r="AB7" s="17"/>
    </row>
    <row r="8" ht="15.0" customHeight="1">
      <c r="A8" s="60" t="s">
        <v>782</v>
      </c>
      <c r="B8" s="57"/>
      <c r="C8" s="57"/>
      <c r="D8" s="57"/>
      <c r="E8" s="57"/>
      <c r="F8" s="57"/>
      <c r="G8" s="57"/>
      <c r="H8" s="57"/>
      <c r="I8" s="57"/>
      <c r="J8" s="57"/>
      <c r="K8" s="57"/>
      <c r="L8" s="57"/>
      <c r="M8" s="179"/>
      <c r="N8" s="179"/>
      <c r="O8" s="179"/>
      <c r="P8" s="180"/>
      <c r="Q8" s="59"/>
      <c r="R8" s="59"/>
      <c r="S8" s="59"/>
      <c r="T8" s="59"/>
      <c r="U8" s="17"/>
      <c r="V8" s="17"/>
      <c r="W8" s="17"/>
      <c r="X8" s="17"/>
      <c r="Y8" s="17"/>
      <c r="Z8" s="17"/>
      <c r="AA8" s="17"/>
      <c r="AB8" s="17"/>
    </row>
    <row r="9" ht="14.25" customHeight="1">
      <c r="A9" s="158" t="s">
        <v>783</v>
      </c>
      <c r="B9" s="57"/>
      <c r="C9" s="57"/>
      <c r="D9" s="57"/>
      <c r="E9" s="57"/>
      <c r="F9" s="57"/>
      <c r="G9" s="57"/>
      <c r="H9" s="57"/>
      <c r="I9" s="57"/>
      <c r="J9" s="57"/>
      <c r="K9" s="57"/>
      <c r="L9" s="57"/>
      <c r="M9" s="179"/>
      <c r="N9" s="179"/>
      <c r="O9" s="179"/>
      <c r="P9" s="180"/>
      <c r="Q9" s="59"/>
      <c r="R9" s="59"/>
      <c r="S9" s="59"/>
      <c r="T9" s="59"/>
      <c r="U9" s="17"/>
      <c r="V9" s="17"/>
      <c r="W9" s="17"/>
      <c r="X9" s="17"/>
      <c r="Y9" s="17"/>
      <c r="Z9" s="17"/>
      <c r="AA9" s="17"/>
      <c r="AB9" s="17"/>
    </row>
    <row r="10" ht="14.25" customHeight="1">
      <c r="A10" s="158" t="s">
        <v>784</v>
      </c>
      <c r="B10" s="57"/>
      <c r="C10" s="57"/>
      <c r="D10" s="57"/>
      <c r="E10" s="57"/>
      <c r="F10" s="57"/>
      <c r="G10" s="57"/>
      <c r="H10" s="57"/>
      <c r="I10" s="57"/>
      <c r="J10" s="57"/>
      <c r="K10" s="57"/>
      <c r="L10" s="57"/>
      <c r="M10" s="179"/>
      <c r="N10" s="179"/>
      <c r="O10" s="179"/>
      <c r="P10" s="180"/>
      <c r="Q10" s="59"/>
      <c r="R10" s="59"/>
      <c r="S10" s="59"/>
      <c r="T10" s="59"/>
      <c r="U10" s="17"/>
      <c r="V10" s="17"/>
      <c r="W10" s="17"/>
      <c r="X10" s="17"/>
      <c r="Y10" s="17"/>
      <c r="Z10" s="17"/>
      <c r="AA10" s="17"/>
      <c r="AB10" s="17"/>
    </row>
    <row r="11" ht="66.75" customHeight="1">
      <c r="A11" s="159" t="s">
        <v>785</v>
      </c>
      <c r="B11" s="57"/>
      <c r="C11" s="57"/>
      <c r="D11" s="57"/>
      <c r="E11" s="57"/>
      <c r="F11" s="57"/>
      <c r="G11" s="57"/>
      <c r="H11" s="57"/>
      <c r="I11" s="57"/>
      <c r="J11" s="57"/>
      <c r="K11" s="57"/>
      <c r="L11" s="57"/>
      <c r="M11" s="179"/>
      <c r="N11" s="179"/>
      <c r="O11" s="179"/>
      <c r="P11" s="180"/>
      <c r="Q11" s="17"/>
      <c r="R11" s="17"/>
      <c r="S11" s="17"/>
      <c r="T11" s="17"/>
      <c r="U11" s="17"/>
      <c r="V11" s="17"/>
      <c r="W11" s="17"/>
      <c r="X11" s="17"/>
      <c r="Y11" s="17"/>
      <c r="Z11" s="17"/>
      <c r="AA11" s="17"/>
      <c r="AB11" s="17"/>
    </row>
    <row r="12">
      <c r="A12" s="184"/>
      <c r="B12" s="184"/>
      <c r="C12" s="184"/>
      <c r="D12" s="184"/>
      <c r="E12" s="184"/>
      <c r="F12" s="184"/>
      <c r="G12" s="184"/>
      <c r="H12" s="184"/>
      <c r="I12" s="184"/>
      <c r="J12" s="184"/>
      <c r="K12" s="184"/>
      <c r="L12" s="184"/>
      <c r="M12" s="184"/>
      <c r="N12" s="184"/>
      <c r="O12" s="17"/>
      <c r="P12" s="17"/>
      <c r="Q12" s="17"/>
      <c r="R12" s="17"/>
      <c r="S12" s="17"/>
      <c r="T12" s="17"/>
      <c r="U12" s="17"/>
      <c r="V12" s="17"/>
      <c r="W12" s="17"/>
      <c r="X12" s="17"/>
      <c r="Y12" s="17"/>
      <c r="Z12" s="17"/>
      <c r="AA12" s="17"/>
      <c r="AB12" s="17"/>
    </row>
    <row r="13">
      <c r="A13" s="185" t="s">
        <v>7</v>
      </c>
      <c r="B13" s="185" t="s">
        <v>786</v>
      </c>
      <c r="C13" s="185" t="s">
        <v>787</v>
      </c>
      <c r="D13" s="185" t="s">
        <v>788</v>
      </c>
      <c r="E13" s="185" t="s">
        <v>789</v>
      </c>
      <c r="F13" s="68" t="s">
        <v>8</v>
      </c>
      <c r="G13" s="185" t="s">
        <v>790</v>
      </c>
      <c r="H13" s="185" t="s">
        <v>791</v>
      </c>
      <c r="I13" s="185" t="s">
        <v>792</v>
      </c>
      <c r="J13" s="185" t="s">
        <v>793</v>
      </c>
      <c r="K13" s="185" t="s">
        <v>794</v>
      </c>
      <c r="L13" s="186" t="s">
        <v>154</v>
      </c>
      <c r="M13" s="71" t="s">
        <v>155</v>
      </c>
      <c r="N13" s="184"/>
      <c r="O13" s="17"/>
      <c r="P13" s="17"/>
    </row>
    <row r="14" ht="11.25" customHeight="1">
      <c r="A14" s="187" t="s">
        <v>59</v>
      </c>
      <c r="B14" s="51" t="s">
        <v>795</v>
      </c>
      <c r="C14" s="51" t="s">
        <v>796</v>
      </c>
      <c r="D14" s="51" t="s">
        <v>797</v>
      </c>
      <c r="E14" s="51" t="s">
        <v>798</v>
      </c>
      <c r="F14" s="51" t="s">
        <v>52</v>
      </c>
      <c r="G14" s="51" t="s">
        <v>799</v>
      </c>
      <c r="H14" s="51">
        <v>2024.0</v>
      </c>
      <c r="I14" s="51" t="s">
        <v>800</v>
      </c>
      <c r="J14" s="51" t="s">
        <v>800</v>
      </c>
      <c r="K14" s="188">
        <v>400.0</v>
      </c>
      <c r="L14" s="188">
        <v>400.0</v>
      </c>
      <c r="M14" s="187" t="s">
        <v>59</v>
      </c>
      <c r="N14" s="184"/>
      <c r="O14" s="1"/>
      <c r="P14" s="1"/>
      <c r="Q14" s="166"/>
      <c r="R14" s="166"/>
      <c r="S14" s="166"/>
      <c r="T14" s="166"/>
      <c r="U14" s="166"/>
      <c r="V14" s="166"/>
      <c r="W14" s="166"/>
      <c r="X14" s="166"/>
      <c r="Y14" s="166"/>
      <c r="Z14" s="166"/>
      <c r="AA14" s="166"/>
      <c r="AB14" s="166"/>
    </row>
    <row r="15" ht="11.25" customHeight="1">
      <c r="A15" s="187" t="s">
        <v>801</v>
      </c>
      <c r="B15" s="51" t="s">
        <v>802</v>
      </c>
      <c r="C15" s="51" t="s">
        <v>803</v>
      </c>
      <c r="D15" s="51" t="s">
        <v>797</v>
      </c>
      <c r="E15" s="51" t="s">
        <v>804</v>
      </c>
      <c r="F15" s="51" t="s">
        <v>52</v>
      </c>
      <c r="G15" s="189" t="s">
        <v>805</v>
      </c>
      <c r="H15" s="51">
        <v>2023.0</v>
      </c>
      <c r="I15" s="51">
        <v>2024.0</v>
      </c>
      <c r="J15" s="51" t="s">
        <v>806</v>
      </c>
      <c r="K15" s="51">
        <v>400.0</v>
      </c>
      <c r="L15" s="188">
        <v>400.0</v>
      </c>
      <c r="M15" s="190" t="s">
        <v>84</v>
      </c>
      <c r="N15" s="184"/>
      <c r="O15" s="1"/>
      <c r="P15" s="1"/>
      <c r="Q15" s="166"/>
      <c r="R15" s="166"/>
      <c r="S15" s="166"/>
      <c r="T15" s="166"/>
      <c r="U15" s="166"/>
      <c r="V15" s="166"/>
      <c r="W15" s="166"/>
      <c r="X15" s="166"/>
      <c r="Y15" s="166"/>
      <c r="Z15" s="166"/>
      <c r="AA15" s="166"/>
      <c r="AB15" s="166"/>
    </row>
    <row r="16" ht="11.25" customHeight="1">
      <c r="A16" s="187" t="s">
        <v>85</v>
      </c>
      <c r="B16" s="51" t="s">
        <v>807</v>
      </c>
      <c r="C16" s="51" t="s">
        <v>808</v>
      </c>
      <c r="D16" s="51" t="s">
        <v>797</v>
      </c>
      <c r="E16" s="51" t="s">
        <v>85</v>
      </c>
      <c r="F16" s="51" t="s">
        <v>52</v>
      </c>
      <c r="G16" s="191" t="s">
        <v>809</v>
      </c>
      <c r="H16" s="51">
        <v>2024.0</v>
      </c>
      <c r="I16" s="51" t="s">
        <v>810</v>
      </c>
      <c r="J16" s="51" t="s">
        <v>811</v>
      </c>
      <c r="K16" s="51">
        <v>400.0</v>
      </c>
      <c r="L16" s="188">
        <v>400.0</v>
      </c>
      <c r="M16" s="187" t="s">
        <v>85</v>
      </c>
      <c r="N16" s="184"/>
      <c r="O16" s="1"/>
      <c r="P16" s="1"/>
      <c r="Q16" s="166"/>
      <c r="R16" s="166"/>
      <c r="S16" s="166"/>
      <c r="T16" s="166"/>
      <c r="U16" s="166"/>
      <c r="V16" s="166"/>
      <c r="W16" s="166"/>
      <c r="X16" s="166"/>
      <c r="Y16" s="166"/>
      <c r="Z16" s="166"/>
      <c r="AA16" s="166"/>
      <c r="AB16" s="166"/>
    </row>
    <row r="17" ht="11.25" customHeight="1">
      <c r="A17" s="92"/>
      <c r="B17" s="92"/>
      <c r="C17" s="92"/>
      <c r="D17" s="92"/>
      <c r="E17" s="92"/>
      <c r="F17" s="92"/>
      <c r="G17" s="92"/>
      <c r="H17" s="92"/>
      <c r="I17" s="92"/>
      <c r="J17" s="92"/>
      <c r="K17" s="92"/>
      <c r="L17" s="92"/>
      <c r="M17" s="92"/>
      <c r="N17" s="184"/>
      <c r="O17" s="1"/>
      <c r="P17" s="1"/>
      <c r="Q17" s="166"/>
      <c r="R17" s="166"/>
      <c r="S17" s="166"/>
      <c r="T17" s="166"/>
      <c r="U17" s="166"/>
      <c r="V17" s="166"/>
      <c r="W17" s="166"/>
      <c r="X17" s="166"/>
      <c r="Y17" s="166"/>
      <c r="Z17" s="166"/>
      <c r="AA17" s="166"/>
      <c r="AB17" s="166"/>
    </row>
    <row r="18" ht="11.25" customHeight="1">
      <c r="A18" s="192"/>
      <c r="B18" s="192"/>
      <c r="C18" s="192"/>
      <c r="D18" s="192"/>
      <c r="E18" s="192"/>
      <c r="F18" s="192"/>
      <c r="G18" s="192"/>
      <c r="H18" s="192"/>
      <c r="I18" s="192"/>
      <c r="J18" s="192"/>
      <c r="K18" s="192"/>
      <c r="L18" s="193"/>
      <c r="M18" s="194"/>
      <c r="N18" s="184"/>
      <c r="O18" s="1"/>
      <c r="P18" s="1"/>
      <c r="Q18" s="166"/>
      <c r="R18" s="166"/>
      <c r="S18" s="166"/>
      <c r="T18" s="166"/>
      <c r="U18" s="166"/>
      <c r="V18" s="166"/>
      <c r="W18" s="166"/>
      <c r="X18" s="166"/>
      <c r="Y18" s="166"/>
      <c r="Z18" s="166"/>
      <c r="AA18" s="166"/>
      <c r="AB18" s="166"/>
    </row>
    <row r="19" ht="11.25" customHeight="1">
      <c r="A19" s="195" t="s">
        <v>812</v>
      </c>
      <c r="B19" s="195"/>
      <c r="C19" s="195"/>
      <c r="D19" s="195"/>
      <c r="E19" s="195"/>
      <c r="F19" s="195"/>
      <c r="G19" s="195"/>
      <c r="H19" s="195"/>
      <c r="I19" s="195"/>
      <c r="J19" s="195"/>
      <c r="K19" s="195"/>
      <c r="L19" s="196">
        <f>SUM(L14:L18)</f>
        <v>1200</v>
      </c>
      <c r="M19" s="184"/>
      <c r="N19" s="184"/>
      <c r="O19" s="1"/>
      <c r="P19" s="1"/>
      <c r="Q19" s="166"/>
      <c r="R19" s="166"/>
      <c r="S19" s="166"/>
      <c r="T19" s="166"/>
      <c r="U19" s="166"/>
      <c r="V19" s="166"/>
      <c r="W19" s="166"/>
      <c r="X19" s="166"/>
      <c r="Y19" s="166"/>
      <c r="Z19" s="166"/>
      <c r="AA19" s="166"/>
      <c r="AB19" s="166"/>
    </row>
    <row r="20" ht="11.25" customHeight="1">
      <c r="A20" s="197" t="s">
        <v>742</v>
      </c>
      <c r="B20" s="154"/>
      <c r="C20" s="154"/>
      <c r="D20" s="154"/>
      <c r="E20" s="154"/>
      <c r="F20" s="154"/>
      <c r="G20" s="154"/>
      <c r="H20" s="154"/>
      <c r="I20" s="154"/>
      <c r="J20" s="154"/>
      <c r="K20" s="154"/>
      <c r="L20" s="154"/>
      <c r="M20" s="97"/>
      <c r="N20" s="97"/>
      <c r="O20" s="97"/>
      <c r="P20" s="97"/>
      <c r="Q20" s="166"/>
      <c r="R20" s="166"/>
      <c r="S20" s="166"/>
      <c r="T20" s="166"/>
      <c r="U20" s="166"/>
      <c r="V20" s="166"/>
      <c r="W20" s="166"/>
      <c r="X20" s="166"/>
      <c r="Y20" s="166"/>
      <c r="Z20" s="166"/>
      <c r="AA20" s="166"/>
      <c r="AB20" s="166"/>
    </row>
    <row r="21" ht="15.75" customHeight="1">
      <c r="A21" s="155"/>
      <c r="B21" s="156"/>
      <c r="C21" s="1"/>
      <c r="D21" s="1"/>
      <c r="E21" s="1"/>
      <c r="F21" s="1"/>
      <c r="G21" s="1"/>
      <c r="H21" s="1"/>
      <c r="I21" s="1"/>
      <c r="J21" s="1"/>
      <c r="K21" s="1"/>
      <c r="L21" s="1"/>
      <c r="M21" s="1"/>
      <c r="N21" s="1"/>
    </row>
    <row r="22" ht="15.75" customHeight="1">
      <c r="A22" s="155"/>
      <c r="B22" s="156"/>
      <c r="C22" s="1"/>
      <c r="D22" s="1"/>
      <c r="E22" s="1"/>
      <c r="F22" s="1"/>
      <c r="G22" s="1"/>
      <c r="H22" s="1"/>
      <c r="I22" s="1"/>
      <c r="J22" s="1"/>
      <c r="K22" s="1"/>
      <c r="L22" s="1"/>
      <c r="M22" s="1"/>
      <c r="N22" s="1"/>
    </row>
    <row r="23" ht="15.75" customHeight="1">
      <c r="A23" s="155"/>
      <c r="B23" s="156"/>
      <c r="C23" s="1"/>
      <c r="D23" s="1"/>
      <c r="E23" s="1"/>
      <c r="F23" s="1"/>
      <c r="G23" s="1"/>
      <c r="H23" s="1"/>
      <c r="I23" s="1"/>
      <c r="J23" s="1"/>
      <c r="K23" s="1"/>
      <c r="L23" s="1"/>
      <c r="M23" s="1"/>
      <c r="N23" s="1"/>
    </row>
    <row r="24" ht="15.75" customHeight="1">
      <c r="A24" s="155"/>
      <c r="B24" s="156"/>
      <c r="C24" s="1"/>
      <c r="D24" s="1"/>
      <c r="E24" s="1"/>
      <c r="F24" s="1"/>
      <c r="G24" s="1"/>
      <c r="H24" s="1"/>
      <c r="I24" s="1"/>
      <c r="J24" s="1"/>
      <c r="K24" s="1"/>
      <c r="L24" s="1"/>
      <c r="M24" s="1"/>
      <c r="N24" s="1"/>
    </row>
    <row r="25" ht="15.75" customHeight="1">
      <c r="A25" s="155"/>
      <c r="B25" s="156"/>
      <c r="C25" s="1"/>
      <c r="D25" s="1"/>
      <c r="E25" s="1"/>
      <c r="F25" s="1"/>
      <c r="G25" s="1"/>
      <c r="H25" s="1"/>
      <c r="I25" s="1"/>
      <c r="J25" s="1"/>
      <c r="K25" s="1"/>
      <c r="L25" s="1"/>
      <c r="M25" s="1"/>
      <c r="N25" s="1"/>
    </row>
    <row r="26" ht="15.75" customHeight="1">
      <c r="A26" s="155"/>
      <c r="B26" s="156"/>
      <c r="C26" s="1"/>
      <c r="D26" s="1"/>
      <c r="E26" s="1"/>
      <c r="F26" s="1"/>
      <c r="G26" s="1"/>
      <c r="H26" s="1"/>
      <c r="I26" s="1"/>
      <c r="J26" s="1"/>
      <c r="K26" s="1"/>
      <c r="L26" s="1"/>
      <c r="M26" s="1"/>
      <c r="N26" s="1"/>
    </row>
    <row r="27" ht="15.75" customHeight="1">
      <c r="A27" s="155"/>
      <c r="B27" s="156"/>
      <c r="C27" s="1"/>
      <c r="D27" s="1"/>
      <c r="E27" s="1"/>
      <c r="F27" s="1"/>
      <c r="G27" s="1"/>
      <c r="H27" s="1"/>
      <c r="I27" s="1"/>
      <c r="J27" s="1"/>
      <c r="K27" s="1"/>
      <c r="L27" s="1"/>
      <c r="M27" s="1"/>
      <c r="N27" s="1"/>
    </row>
    <row r="28" ht="15.75" customHeight="1">
      <c r="A28" s="155"/>
      <c r="B28" s="156"/>
      <c r="C28" s="1"/>
      <c r="D28" s="1"/>
      <c r="E28" s="1"/>
      <c r="F28" s="1"/>
      <c r="G28" s="1"/>
      <c r="H28" s="1"/>
      <c r="I28" s="1"/>
      <c r="J28" s="1"/>
      <c r="K28" s="1"/>
      <c r="L28" s="1"/>
      <c r="M28" s="1"/>
      <c r="N28" s="1"/>
    </row>
    <row r="29" ht="15.75" customHeight="1">
      <c r="A29" s="155"/>
      <c r="B29" s="156"/>
      <c r="C29" s="1"/>
      <c r="D29" s="1"/>
      <c r="E29" s="1"/>
      <c r="F29" s="1"/>
      <c r="G29" s="1"/>
      <c r="H29" s="1"/>
      <c r="I29" s="1"/>
      <c r="J29" s="1"/>
      <c r="K29" s="1"/>
      <c r="L29" s="1"/>
      <c r="M29" s="1"/>
      <c r="N29" s="1"/>
    </row>
    <row r="30" ht="15.75" customHeight="1">
      <c r="A30" s="155"/>
      <c r="B30" s="156"/>
      <c r="C30" s="1"/>
      <c r="D30" s="1"/>
      <c r="E30" s="1"/>
      <c r="F30" s="1"/>
      <c r="G30" s="1"/>
      <c r="H30" s="1"/>
      <c r="I30" s="1"/>
      <c r="J30" s="1"/>
      <c r="K30" s="1"/>
      <c r="L30" s="1"/>
      <c r="M30" s="1"/>
      <c r="N30" s="1"/>
    </row>
    <row r="31" ht="15.75" customHeight="1">
      <c r="A31" s="155"/>
      <c r="B31" s="156"/>
      <c r="C31" s="1"/>
      <c r="D31" s="1"/>
      <c r="E31" s="1"/>
      <c r="F31" s="1"/>
      <c r="G31" s="1"/>
      <c r="H31" s="1"/>
      <c r="I31" s="1"/>
      <c r="J31" s="1"/>
      <c r="K31" s="1"/>
      <c r="L31" s="1"/>
      <c r="M31" s="1"/>
      <c r="N31" s="1"/>
    </row>
    <row r="32" ht="15.75" customHeight="1">
      <c r="A32" s="155"/>
      <c r="B32" s="156"/>
      <c r="C32" s="1"/>
      <c r="D32" s="1"/>
      <c r="E32" s="1"/>
      <c r="F32" s="1"/>
      <c r="G32" s="1"/>
      <c r="H32" s="1"/>
      <c r="I32" s="1"/>
      <c r="J32" s="1"/>
      <c r="K32" s="1"/>
      <c r="L32" s="1"/>
      <c r="M32" s="1"/>
      <c r="N32" s="1"/>
    </row>
    <row r="33" ht="15.75" customHeight="1">
      <c r="A33" s="155"/>
      <c r="B33" s="156"/>
      <c r="C33" s="1"/>
      <c r="D33" s="1"/>
      <c r="E33" s="1"/>
      <c r="F33" s="1"/>
      <c r="G33" s="1"/>
      <c r="H33" s="1"/>
      <c r="I33" s="1"/>
      <c r="J33" s="1"/>
      <c r="K33" s="1"/>
      <c r="L33" s="1"/>
      <c r="M33" s="1"/>
      <c r="N33" s="1"/>
    </row>
    <row r="34" ht="15.75" customHeight="1">
      <c r="A34" s="155"/>
      <c r="B34" s="156"/>
      <c r="C34" s="1"/>
      <c r="D34" s="1"/>
      <c r="E34" s="1"/>
      <c r="F34" s="1"/>
      <c r="G34" s="1"/>
      <c r="H34" s="1"/>
      <c r="I34" s="1"/>
      <c r="J34" s="1"/>
      <c r="K34" s="1"/>
      <c r="L34" s="1"/>
      <c r="M34" s="1"/>
      <c r="N34" s="1"/>
    </row>
    <row r="35" ht="15.75" customHeight="1">
      <c r="A35" s="155"/>
      <c r="B35" s="156"/>
      <c r="C35" s="1"/>
      <c r="D35" s="1"/>
      <c r="E35" s="1"/>
      <c r="F35" s="1"/>
      <c r="G35" s="1"/>
      <c r="H35" s="1"/>
      <c r="I35" s="1"/>
      <c r="J35" s="1"/>
      <c r="K35" s="1"/>
      <c r="L35" s="1"/>
      <c r="M35" s="1"/>
      <c r="N35" s="1"/>
    </row>
    <row r="36" ht="15.75" customHeight="1">
      <c r="A36" s="155"/>
      <c r="B36" s="156"/>
      <c r="C36" s="1"/>
      <c r="D36" s="1"/>
      <c r="E36" s="1"/>
      <c r="F36" s="1"/>
      <c r="G36" s="1"/>
      <c r="H36" s="1"/>
      <c r="I36" s="1"/>
      <c r="J36" s="1"/>
      <c r="K36" s="1"/>
      <c r="L36" s="1"/>
      <c r="M36" s="1"/>
      <c r="N36" s="1"/>
    </row>
    <row r="37" ht="15.75" customHeight="1">
      <c r="A37" s="155"/>
      <c r="B37" s="156"/>
      <c r="C37" s="1"/>
      <c r="D37" s="1"/>
      <c r="E37" s="1"/>
      <c r="F37" s="1"/>
      <c r="G37" s="1"/>
      <c r="H37" s="1"/>
      <c r="I37" s="1"/>
      <c r="J37" s="1"/>
      <c r="K37" s="1"/>
      <c r="L37" s="1"/>
      <c r="M37" s="1"/>
      <c r="N37" s="1"/>
    </row>
    <row r="38" ht="15.75" customHeight="1">
      <c r="A38" s="155"/>
      <c r="B38" s="156"/>
      <c r="C38" s="1"/>
      <c r="D38" s="1"/>
      <c r="E38" s="1"/>
      <c r="F38" s="1"/>
      <c r="G38" s="1"/>
      <c r="H38" s="1"/>
      <c r="I38" s="1"/>
      <c r="J38" s="1"/>
      <c r="K38" s="1"/>
      <c r="L38" s="1"/>
      <c r="M38" s="1"/>
      <c r="N38" s="1"/>
    </row>
    <row r="39" ht="15.75" customHeight="1">
      <c r="A39" s="155"/>
      <c r="B39" s="156"/>
      <c r="C39" s="1"/>
      <c r="D39" s="1"/>
      <c r="E39" s="1"/>
      <c r="F39" s="1"/>
      <c r="G39" s="1"/>
      <c r="H39" s="1"/>
      <c r="I39" s="1"/>
      <c r="J39" s="1"/>
      <c r="K39" s="1"/>
      <c r="L39" s="1"/>
      <c r="M39" s="1"/>
      <c r="N39" s="1"/>
    </row>
    <row r="40" ht="15.75" customHeight="1">
      <c r="A40" s="155"/>
      <c r="B40" s="156"/>
      <c r="C40" s="1"/>
      <c r="D40" s="1"/>
      <c r="E40" s="1"/>
      <c r="F40" s="1"/>
      <c r="G40" s="1"/>
      <c r="H40" s="1"/>
      <c r="I40" s="1"/>
      <c r="J40" s="1"/>
      <c r="K40" s="1"/>
      <c r="L40" s="1"/>
      <c r="M40" s="1"/>
      <c r="N40" s="1"/>
    </row>
    <row r="41" ht="15.75" customHeight="1">
      <c r="A41" s="155"/>
      <c r="B41" s="156"/>
      <c r="C41" s="1"/>
      <c r="D41" s="1"/>
      <c r="E41" s="1"/>
      <c r="F41" s="1"/>
      <c r="G41" s="1"/>
      <c r="H41" s="1"/>
      <c r="I41" s="1"/>
      <c r="J41" s="1"/>
      <c r="K41" s="1"/>
      <c r="L41" s="1"/>
      <c r="M41" s="1"/>
      <c r="N41" s="1"/>
    </row>
    <row r="42" ht="15.75" customHeight="1">
      <c r="A42" s="155"/>
      <c r="B42" s="156"/>
      <c r="C42" s="1"/>
      <c r="D42" s="1"/>
      <c r="E42" s="1"/>
      <c r="F42" s="1"/>
      <c r="G42" s="1"/>
      <c r="H42" s="1"/>
      <c r="I42" s="1"/>
      <c r="J42" s="1"/>
      <c r="K42" s="1"/>
      <c r="L42" s="1"/>
      <c r="M42" s="1"/>
      <c r="N42" s="1"/>
    </row>
    <row r="43" ht="15.75" customHeight="1">
      <c r="A43" s="155"/>
      <c r="B43" s="156"/>
      <c r="C43" s="1"/>
      <c r="D43" s="1"/>
      <c r="E43" s="1"/>
      <c r="F43" s="1"/>
      <c r="G43" s="1"/>
      <c r="H43" s="1"/>
      <c r="I43" s="1"/>
      <c r="J43" s="1"/>
      <c r="K43" s="1"/>
      <c r="L43" s="1"/>
      <c r="M43" s="1"/>
      <c r="N43" s="1"/>
    </row>
    <row r="44" ht="15.75" customHeight="1">
      <c r="A44" s="155"/>
      <c r="B44" s="156"/>
      <c r="C44" s="1"/>
      <c r="D44" s="1"/>
      <c r="E44" s="1"/>
      <c r="F44" s="1"/>
      <c r="G44" s="1"/>
      <c r="H44" s="1"/>
      <c r="I44" s="1"/>
      <c r="J44" s="1"/>
      <c r="K44" s="1"/>
      <c r="L44" s="1"/>
      <c r="M44" s="1"/>
      <c r="N44" s="1"/>
    </row>
    <row r="45" ht="15.75" customHeight="1">
      <c r="A45" s="155"/>
      <c r="B45" s="156"/>
      <c r="C45" s="1"/>
      <c r="D45" s="1"/>
      <c r="E45" s="1"/>
      <c r="F45" s="1"/>
      <c r="G45" s="1"/>
      <c r="H45" s="1"/>
      <c r="I45" s="1"/>
      <c r="J45" s="1"/>
      <c r="K45" s="1"/>
      <c r="L45" s="1"/>
      <c r="M45" s="1"/>
      <c r="N45" s="1"/>
    </row>
    <row r="46" ht="15.75" customHeight="1">
      <c r="A46" s="155"/>
      <c r="B46" s="156"/>
      <c r="C46" s="1"/>
      <c r="D46" s="1"/>
      <c r="E46" s="1"/>
      <c r="F46" s="1"/>
      <c r="G46" s="1"/>
      <c r="H46" s="1"/>
      <c r="I46" s="1"/>
      <c r="J46" s="1"/>
      <c r="K46" s="1"/>
      <c r="L46" s="1"/>
      <c r="M46" s="1"/>
      <c r="N46" s="1"/>
    </row>
    <row r="47" ht="15.75" customHeight="1">
      <c r="A47" s="155"/>
      <c r="B47" s="156"/>
      <c r="C47" s="1"/>
      <c r="D47" s="1"/>
      <c r="E47" s="1"/>
      <c r="F47" s="1"/>
      <c r="G47" s="1"/>
      <c r="H47" s="1"/>
      <c r="I47" s="1"/>
      <c r="J47" s="1"/>
      <c r="K47" s="1"/>
      <c r="L47" s="1"/>
      <c r="M47" s="1"/>
      <c r="N47" s="1"/>
    </row>
    <row r="48" ht="15.75" customHeight="1">
      <c r="A48" s="155"/>
      <c r="B48" s="156"/>
      <c r="C48" s="1"/>
      <c r="D48" s="1"/>
      <c r="E48" s="1"/>
      <c r="F48" s="1"/>
      <c r="G48" s="1"/>
      <c r="H48" s="1"/>
      <c r="I48" s="1"/>
      <c r="J48" s="1"/>
      <c r="K48" s="1"/>
      <c r="L48" s="1"/>
      <c r="M48" s="1"/>
      <c r="N48" s="1"/>
    </row>
    <row r="49" ht="15.75" customHeight="1">
      <c r="A49" s="155"/>
      <c r="B49" s="156"/>
      <c r="C49" s="1"/>
      <c r="D49" s="1"/>
      <c r="E49" s="1"/>
      <c r="F49" s="1"/>
      <c r="G49" s="1"/>
      <c r="H49" s="1"/>
      <c r="I49" s="1"/>
      <c r="J49" s="1"/>
      <c r="K49" s="1"/>
      <c r="L49" s="1"/>
      <c r="M49" s="1"/>
      <c r="N49" s="1"/>
    </row>
    <row r="50" ht="15.75" customHeight="1">
      <c r="A50" s="155"/>
      <c r="B50" s="156"/>
      <c r="C50" s="1"/>
      <c r="D50" s="1"/>
      <c r="E50" s="1"/>
      <c r="F50" s="1"/>
      <c r="G50" s="1"/>
      <c r="H50" s="1"/>
      <c r="I50" s="1"/>
      <c r="J50" s="1"/>
      <c r="K50" s="1"/>
      <c r="L50" s="1"/>
      <c r="M50" s="1"/>
      <c r="N50" s="1"/>
    </row>
    <row r="51" ht="15.75" customHeight="1">
      <c r="A51" s="155"/>
      <c r="B51" s="156"/>
      <c r="C51" s="1"/>
      <c r="D51" s="1"/>
      <c r="E51" s="1"/>
      <c r="F51" s="1"/>
      <c r="G51" s="1"/>
      <c r="H51" s="1"/>
      <c r="I51" s="1"/>
      <c r="J51" s="1"/>
      <c r="K51" s="1"/>
      <c r="L51" s="1"/>
      <c r="M51" s="1"/>
      <c r="N51" s="1"/>
    </row>
    <row r="52" ht="15.75" customHeight="1">
      <c r="A52" s="155"/>
      <c r="B52" s="156"/>
      <c r="C52" s="1"/>
      <c r="D52" s="1"/>
      <c r="E52" s="1"/>
      <c r="F52" s="1"/>
      <c r="G52" s="1"/>
      <c r="H52" s="1"/>
      <c r="I52" s="1"/>
      <c r="J52" s="1"/>
      <c r="K52" s="1"/>
      <c r="L52" s="1"/>
      <c r="M52" s="1"/>
      <c r="N52" s="1"/>
    </row>
    <row r="53" ht="15.75" customHeight="1">
      <c r="A53" s="155"/>
      <c r="B53" s="156"/>
      <c r="C53" s="1"/>
      <c r="D53" s="1"/>
      <c r="E53" s="1"/>
      <c r="F53" s="1"/>
      <c r="G53" s="1"/>
      <c r="H53" s="1"/>
      <c r="I53" s="1"/>
      <c r="J53" s="1"/>
      <c r="K53" s="1"/>
      <c r="L53" s="1"/>
      <c r="M53" s="1"/>
      <c r="N53" s="1"/>
    </row>
    <row r="54" ht="15.75" customHeight="1">
      <c r="A54" s="155"/>
      <c r="B54" s="156"/>
      <c r="C54" s="1"/>
      <c r="D54" s="1"/>
      <c r="E54" s="1"/>
      <c r="F54" s="1"/>
      <c r="G54" s="1"/>
      <c r="H54" s="1"/>
      <c r="I54" s="1"/>
      <c r="J54" s="1"/>
      <c r="K54" s="1"/>
      <c r="L54" s="1"/>
      <c r="M54" s="1"/>
      <c r="N54" s="1"/>
    </row>
    <row r="55" ht="15.75" customHeight="1">
      <c r="A55" s="155"/>
      <c r="B55" s="156"/>
      <c r="C55" s="1"/>
      <c r="D55" s="1"/>
      <c r="E55" s="1"/>
      <c r="F55" s="1"/>
      <c r="G55" s="1"/>
      <c r="H55" s="1"/>
      <c r="I55" s="1"/>
      <c r="J55" s="1"/>
      <c r="K55" s="1"/>
      <c r="L55" s="1"/>
      <c r="M55" s="1"/>
      <c r="N55" s="1"/>
    </row>
    <row r="56" ht="15.75" customHeight="1">
      <c r="A56" s="155"/>
      <c r="B56" s="156"/>
      <c r="C56" s="1"/>
      <c r="D56" s="1"/>
      <c r="E56" s="1"/>
      <c r="F56" s="1"/>
      <c r="G56" s="1"/>
      <c r="H56" s="1"/>
      <c r="I56" s="1"/>
      <c r="J56" s="1"/>
      <c r="K56" s="1"/>
      <c r="L56" s="1"/>
      <c r="M56" s="1"/>
      <c r="N56" s="1"/>
    </row>
    <row r="57" ht="15.75" customHeight="1">
      <c r="A57" s="155"/>
      <c r="B57" s="156"/>
      <c r="C57" s="1"/>
      <c r="D57" s="1"/>
      <c r="E57" s="1"/>
      <c r="F57" s="1"/>
      <c r="G57" s="1"/>
      <c r="H57" s="1"/>
      <c r="I57" s="1"/>
      <c r="J57" s="1"/>
      <c r="K57" s="1"/>
      <c r="L57" s="1"/>
      <c r="M57" s="1"/>
      <c r="N57" s="1"/>
    </row>
    <row r="58" ht="15.75" customHeight="1">
      <c r="A58" s="155"/>
      <c r="B58" s="156"/>
      <c r="C58" s="1"/>
      <c r="D58" s="1"/>
      <c r="E58" s="1"/>
      <c r="F58" s="1"/>
      <c r="G58" s="1"/>
      <c r="H58" s="1"/>
      <c r="I58" s="1"/>
      <c r="J58" s="1"/>
      <c r="K58" s="1"/>
      <c r="L58" s="1"/>
      <c r="M58" s="1"/>
      <c r="N58" s="1"/>
    </row>
    <row r="59" ht="15.75" customHeight="1">
      <c r="A59" s="155"/>
      <c r="B59" s="156"/>
      <c r="C59" s="1"/>
      <c r="D59" s="1"/>
      <c r="E59" s="1"/>
      <c r="F59" s="1"/>
      <c r="G59" s="1"/>
      <c r="H59" s="1"/>
      <c r="I59" s="1"/>
      <c r="J59" s="1"/>
      <c r="K59" s="1"/>
      <c r="L59" s="1"/>
      <c r="M59" s="1"/>
      <c r="N59" s="1"/>
    </row>
    <row r="60" ht="15.75" customHeight="1">
      <c r="A60" s="155"/>
      <c r="B60" s="156"/>
      <c r="C60" s="1"/>
      <c r="D60" s="1"/>
      <c r="E60" s="1"/>
      <c r="F60" s="1"/>
      <c r="G60" s="1"/>
      <c r="H60" s="1"/>
      <c r="I60" s="1"/>
      <c r="J60" s="1"/>
      <c r="K60" s="1"/>
      <c r="L60" s="1"/>
      <c r="M60" s="1"/>
      <c r="N60" s="1"/>
    </row>
    <row r="61" ht="15.75" customHeight="1">
      <c r="A61" s="155"/>
      <c r="B61" s="156"/>
      <c r="C61" s="1"/>
      <c r="D61" s="1"/>
      <c r="E61" s="1"/>
      <c r="F61" s="1"/>
      <c r="G61" s="1"/>
      <c r="H61" s="1"/>
      <c r="I61" s="1"/>
      <c r="J61" s="1"/>
      <c r="K61" s="1"/>
      <c r="L61" s="1"/>
      <c r="M61" s="1"/>
      <c r="N61" s="1"/>
    </row>
    <row r="62" ht="15.75" customHeight="1">
      <c r="A62" s="155"/>
      <c r="B62" s="156"/>
      <c r="C62" s="1"/>
      <c r="D62" s="1"/>
      <c r="E62" s="1"/>
      <c r="F62" s="1"/>
      <c r="G62" s="1"/>
      <c r="H62" s="1"/>
      <c r="I62" s="1"/>
      <c r="J62" s="1"/>
      <c r="K62" s="1"/>
      <c r="L62" s="1"/>
      <c r="M62" s="1"/>
      <c r="N62" s="1"/>
    </row>
    <row r="63" ht="15.75" customHeight="1">
      <c r="A63" s="155"/>
      <c r="B63" s="156"/>
      <c r="C63" s="1"/>
      <c r="D63" s="1"/>
      <c r="E63" s="1"/>
      <c r="F63" s="1"/>
      <c r="G63" s="1"/>
      <c r="H63" s="1"/>
      <c r="I63" s="1"/>
      <c r="J63" s="1"/>
      <c r="K63" s="1"/>
      <c r="L63" s="1"/>
      <c r="M63" s="1"/>
      <c r="N63" s="1"/>
    </row>
    <row r="64" ht="15.75" customHeight="1">
      <c r="A64" s="155"/>
      <c r="B64" s="156"/>
      <c r="C64" s="1"/>
      <c r="D64" s="1"/>
      <c r="E64" s="1"/>
      <c r="F64" s="1"/>
      <c r="G64" s="1"/>
      <c r="H64" s="1"/>
      <c r="I64" s="1"/>
      <c r="J64" s="1"/>
      <c r="K64" s="1"/>
      <c r="L64" s="1"/>
      <c r="M64" s="1"/>
      <c r="N64" s="1"/>
    </row>
    <row r="65" ht="15.75" customHeight="1">
      <c r="A65" s="155"/>
      <c r="B65" s="156"/>
      <c r="C65" s="1"/>
      <c r="D65" s="1"/>
      <c r="E65" s="1"/>
      <c r="F65" s="1"/>
      <c r="G65" s="1"/>
      <c r="H65" s="1"/>
      <c r="I65" s="1"/>
      <c r="J65" s="1"/>
      <c r="K65" s="1"/>
      <c r="L65" s="1"/>
      <c r="M65" s="1"/>
      <c r="N65" s="1"/>
    </row>
    <row r="66" ht="15.75" customHeight="1">
      <c r="A66" s="155"/>
      <c r="B66" s="156"/>
      <c r="C66" s="1"/>
      <c r="D66" s="1"/>
      <c r="E66" s="1"/>
      <c r="F66" s="1"/>
      <c r="G66" s="1"/>
      <c r="H66" s="1"/>
      <c r="I66" s="1"/>
      <c r="J66" s="1"/>
      <c r="K66" s="1"/>
      <c r="L66" s="1"/>
      <c r="M66" s="1"/>
      <c r="N66" s="1"/>
    </row>
    <row r="67" ht="15.75" customHeight="1">
      <c r="A67" s="155"/>
      <c r="B67" s="156"/>
      <c r="C67" s="1"/>
      <c r="D67" s="1"/>
      <c r="E67" s="1"/>
      <c r="F67" s="1"/>
      <c r="G67" s="1"/>
      <c r="H67" s="1"/>
      <c r="I67" s="1"/>
      <c r="J67" s="1"/>
      <c r="K67" s="1"/>
      <c r="L67" s="1"/>
      <c r="M67" s="1"/>
      <c r="N67" s="1"/>
    </row>
    <row r="68" ht="15.75" customHeight="1">
      <c r="A68" s="155"/>
      <c r="B68" s="156"/>
      <c r="C68" s="1"/>
      <c r="D68" s="1"/>
      <c r="E68" s="1"/>
      <c r="F68" s="1"/>
      <c r="G68" s="1"/>
      <c r="H68" s="1"/>
      <c r="I68" s="1"/>
      <c r="J68" s="1"/>
      <c r="K68" s="1"/>
      <c r="L68" s="1"/>
      <c r="M68" s="1"/>
      <c r="N68" s="1"/>
    </row>
    <row r="69" ht="15.75" customHeight="1">
      <c r="A69" s="155"/>
      <c r="B69" s="156"/>
      <c r="C69" s="1"/>
      <c r="D69" s="1"/>
      <c r="E69" s="1"/>
      <c r="F69" s="1"/>
      <c r="G69" s="1"/>
      <c r="H69" s="1"/>
      <c r="I69" s="1"/>
      <c r="J69" s="1"/>
      <c r="K69" s="1"/>
      <c r="L69" s="1"/>
      <c r="M69" s="1"/>
      <c r="N69" s="1"/>
    </row>
    <row r="70" ht="15.75" customHeight="1">
      <c r="A70" s="155"/>
      <c r="B70" s="156"/>
      <c r="C70" s="1"/>
      <c r="D70" s="1"/>
      <c r="E70" s="1"/>
      <c r="F70" s="1"/>
      <c r="G70" s="1"/>
      <c r="H70" s="1"/>
      <c r="I70" s="1"/>
      <c r="J70" s="1"/>
      <c r="K70" s="1"/>
      <c r="L70" s="1"/>
      <c r="M70" s="1"/>
      <c r="N70" s="1"/>
    </row>
    <row r="71" ht="15.75" customHeight="1">
      <c r="A71" s="155"/>
      <c r="B71" s="156"/>
      <c r="C71" s="1"/>
      <c r="D71" s="1"/>
      <c r="E71" s="1"/>
      <c r="F71" s="1"/>
      <c r="G71" s="1"/>
      <c r="H71" s="1"/>
      <c r="I71" s="1"/>
      <c r="J71" s="1"/>
      <c r="K71" s="1"/>
      <c r="L71" s="1"/>
      <c r="M71" s="1"/>
      <c r="N71" s="1"/>
    </row>
    <row r="72" ht="15.75" customHeight="1">
      <c r="A72" s="155"/>
      <c r="B72" s="156"/>
      <c r="C72" s="1"/>
      <c r="D72" s="1"/>
      <c r="E72" s="1"/>
      <c r="F72" s="1"/>
      <c r="G72" s="1"/>
      <c r="H72" s="1"/>
      <c r="I72" s="1"/>
      <c r="J72" s="1"/>
      <c r="K72" s="1"/>
      <c r="L72" s="1"/>
      <c r="M72" s="1"/>
      <c r="N72" s="1"/>
    </row>
    <row r="73" ht="15.75" customHeight="1">
      <c r="A73" s="155"/>
      <c r="B73" s="156"/>
      <c r="C73" s="1"/>
      <c r="D73" s="1"/>
      <c r="E73" s="1"/>
      <c r="F73" s="1"/>
      <c r="G73" s="1"/>
      <c r="H73" s="1"/>
      <c r="I73" s="1"/>
      <c r="J73" s="1"/>
      <c r="K73" s="1"/>
      <c r="L73" s="1"/>
      <c r="M73" s="1"/>
      <c r="N73" s="1"/>
    </row>
    <row r="74" ht="15.75" customHeight="1">
      <c r="A74" s="155"/>
      <c r="B74" s="156"/>
      <c r="C74" s="1"/>
      <c r="D74" s="1"/>
      <c r="E74" s="1"/>
      <c r="F74" s="1"/>
      <c r="G74" s="1"/>
      <c r="H74" s="1"/>
      <c r="I74" s="1"/>
      <c r="J74" s="1"/>
      <c r="K74" s="1"/>
      <c r="L74" s="1"/>
      <c r="M74" s="1"/>
      <c r="N74" s="1"/>
    </row>
    <row r="75" ht="15.75" customHeight="1">
      <c r="A75" s="155"/>
      <c r="B75" s="156"/>
      <c r="C75" s="1"/>
      <c r="D75" s="1"/>
      <c r="E75" s="1"/>
      <c r="F75" s="1"/>
      <c r="G75" s="1"/>
      <c r="H75" s="1"/>
      <c r="I75" s="1"/>
      <c r="J75" s="1"/>
      <c r="K75" s="1"/>
      <c r="L75" s="1"/>
      <c r="M75" s="1"/>
      <c r="N75" s="1"/>
    </row>
    <row r="76" ht="15.75" customHeight="1">
      <c r="A76" s="155"/>
      <c r="B76" s="156"/>
      <c r="C76" s="1"/>
      <c r="D76" s="1"/>
      <c r="E76" s="1"/>
      <c r="F76" s="1"/>
      <c r="G76" s="1"/>
      <c r="H76" s="1"/>
      <c r="I76" s="1"/>
      <c r="J76" s="1"/>
      <c r="K76" s="1"/>
      <c r="L76" s="1"/>
      <c r="M76" s="1"/>
      <c r="N76" s="1"/>
    </row>
    <row r="77" ht="15.75" customHeight="1">
      <c r="A77" s="155"/>
      <c r="B77" s="156"/>
      <c r="C77" s="1"/>
      <c r="D77" s="1"/>
      <c r="E77" s="1"/>
      <c r="F77" s="1"/>
      <c r="G77" s="1"/>
      <c r="H77" s="1"/>
      <c r="I77" s="1"/>
      <c r="J77" s="1"/>
      <c r="K77" s="1"/>
      <c r="L77" s="1"/>
      <c r="M77" s="1"/>
      <c r="N77" s="1"/>
    </row>
    <row r="78" ht="15.75" customHeight="1">
      <c r="A78" s="155"/>
      <c r="B78" s="156"/>
      <c r="C78" s="1"/>
      <c r="D78" s="1"/>
      <c r="E78" s="1"/>
      <c r="F78" s="1"/>
      <c r="G78" s="1"/>
      <c r="H78" s="1"/>
      <c r="I78" s="1"/>
      <c r="J78" s="1"/>
      <c r="K78" s="1"/>
      <c r="L78" s="1"/>
      <c r="M78" s="1"/>
      <c r="N78" s="1"/>
    </row>
    <row r="79" ht="15.75" customHeight="1">
      <c r="A79" s="155"/>
      <c r="B79" s="156"/>
      <c r="C79" s="1"/>
      <c r="D79" s="1"/>
      <c r="E79" s="1"/>
      <c r="F79" s="1"/>
      <c r="G79" s="1"/>
      <c r="H79" s="1"/>
      <c r="I79" s="1"/>
      <c r="J79" s="1"/>
      <c r="K79" s="1"/>
      <c r="L79" s="1"/>
      <c r="M79" s="1"/>
      <c r="N79" s="1"/>
    </row>
    <row r="80" ht="15.75" customHeight="1">
      <c r="A80" s="155"/>
      <c r="B80" s="156"/>
      <c r="C80" s="1"/>
      <c r="D80" s="1"/>
      <c r="E80" s="1"/>
      <c r="F80" s="1"/>
      <c r="G80" s="1"/>
      <c r="H80" s="1"/>
      <c r="I80" s="1"/>
      <c r="J80" s="1"/>
      <c r="K80" s="1"/>
      <c r="L80" s="1"/>
      <c r="M80" s="1"/>
      <c r="N80" s="1"/>
    </row>
    <row r="81" ht="15.75" customHeight="1">
      <c r="A81" s="155"/>
      <c r="B81" s="156"/>
      <c r="C81" s="1"/>
      <c r="D81" s="1"/>
      <c r="E81" s="1"/>
      <c r="F81" s="1"/>
      <c r="G81" s="1"/>
      <c r="H81" s="1"/>
      <c r="I81" s="1"/>
      <c r="J81" s="1"/>
      <c r="K81" s="1"/>
      <c r="L81" s="1"/>
      <c r="M81" s="1"/>
      <c r="N81" s="1"/>
    </row>
    <row r="82" ht="15.75" customHeight="1">
      <c r="A82" s="155"/>
      <c r="B82" s="156"/>
      <c r="C82" s="1"/>
      <c r="D82" s="1"/>
      <c r="E82" s="1"/>
      <c r="F82" s="1"/>
      <c r="G82" s="1"/>
      <c r="H82" s="1"/>
      <c r="I82" s="1"/>
      <c r="J82" s="1"/>
      <c r="K82" s="1"/>
      <c r="L82" s="1"/>
      <c r="M82" s="1"/>
      <c r="N82" s="1"/>
    </row>
    <row r="83" ht="15.75" customHeight="1">
      <c r="A83" s="155"/>
      <c r="B83" s="156"/>
      <c r="C83" s="1"/>
      <c r="D83" s="1"/>
      <c r="E83" s="1"/>
      <c r="F83" s="1"/>
      <c r="G83" s="1"/>
      <c r="H83" s="1"/>
      <c r="I83" s="1"/>
      <c r="J83" s="1"/>
      <c r="K83" s="1"/>
      <c r="L83" s="1"/>
      <c r="M83" s="1"/>
      <c r="N83" s="1"/>
    </row>
    <row r="84" ht="15.75" customHeight="1">
      <c r="A84" s="155"/>
      <c r="B84" s="156"/>
      <c r="C84" s="1"/>
      <c r="D84" s="1"/>
      <c r="E84" s="1"/>
      <c r="F84" s="1"/>
      <c r="G84" s="1"/>
      <c r="H84" s="1"/>
      <c r="I84" s="1"/>
      <c r="J84" s="1"/>
      <c r="K84" s="1"/>
      <c r="L84" s="1"/>
      <c r="M84" s="1"/>
      <c r="N84" s="1"/>
    </row>
    <row r="85" ht="15.75" customHeight="1">
      <c r="A85" s="155"/>
      <c r="B85" s="156"/>
      <c r="C85" s="1"/>
      <c r="D85" s="1"/>
      <c r="E85" s="1"/>
      <c r="F85" s="1"/>
      <c r="G85" s="1"/>
      <c r="H85" s="1"/>
      <c r="I85" s="1"/>
      <c r="J85" s="1"/>
      <c r="K85" s="1"/>
      <c r="L85" s="1"/>
      <c r="M85" s="1"/>
      <c r="N85" s="1"/>
    </row>
    <row r="86" ht="15.75" customHeight="1">
      <c r="A86" s="155"/>
      <c r="B86" s="156"/>
      <c r="C86" s="1"/>
      <c r="D86" s="1"/>
      <c r="E86" s="1"/>
      <c r="F86" s="1"/>
      <c r="G86" s="1"/>
      <c r="H86" s="1"/>
      <c r="I86" s="1"/>
      <c r="J86" s="1"/>
      <c r="K86" s="1"/>
      <c r="L86" s="1"/>
      <c r="M86" s="1"/>
      <c r="N86" s="1"/>
    </row>
    <row r="87" ht="15.75" customHeight="1">
      <c r="A87" s="155"/>
      <c r="B87" s="156"/>
      <c r="C87" s="1"/>
      <c r="D87" s="1"/>
      <c r="E87" s="1"/>
      <c r="F87" s="1"/>
      <c r="G87" s="1"/>
      <c r="H87" s="1"/>
      <c r="I87" s="1"/>
      <c r="J87" s="1"/>
      <c r="K87" s="1"/>
      <c r="L87" s="1"/>
      <c r="M87" s="1"/>
      <c r="N87" s="1"/>
    </row>
    <row r="88" ht="15.75" customHeight="1">
      <c r="A88" s="155"/>
      <c r="B88" s="156"/>
      <c r="C88" s="1"/>
      <c r="D88" s="1"/>
      <c r="E88" s="1"/>
      <c r="F88" s="1"/>
      <c r="G88" s="1"/>
      <c r="H88" s="1"/>
      <c r="I88" s="1"/>
      <c r="J88" s="1"/>
      <c r="K88" s="1"/>
      <c r="L88" s="1"/>
      <c r="M88" s="1"/>
      <c r="N88" s="1"/>
    </row>
    <row r="89" ht="15.75" customHeight="1">
      <c r="A89" s="155"/>
      <c r="B89" s="156"/>
      <c r="C89" s="1"/>
      <c r="D89" s="1"/>
      <c r="E89" s="1"/>
      <c r="F89" s="1"/>
      <c r="G89" s="1"/>
      <c r="H89" s="1"/>
      <c r="I89" s="1"/>
      <c r="J89" s="1"/>
      <c r="K89" s="1"/>
      <c r="L89" s="1"/>
      <c r="M89" s="1"/>
      <c r="N89" s="1"/>
    </row>
    <row r="90" ht="15.75" customHeight="1">
      <c r="A90" s="155"/>
      <c r="B90" s="156"/>
      <c r="C90" s="1"/>
      <c r="D90" s="1"/>
      <c r="E90" s="1"/>
      <c r="F90" s="1"/>
      <c r="G90" s="1"/>
      <c r="H90" s="1"/>
      <c r="I90" s="1"/>
      <c r="J90" s="1"/>
      <c r="K90" s="1"/>
      <c r="L90" s="1"/>
      <c r="M90" s="1"/>
      <c r="N90" s="1"/>
    </row>
    <row r="91" ht="15.75" customHeight="1">
      <c r="A91" s="155"/>
      <c r="B91" s="156"/>
      <c r="C91" s="1"/>
      <c r="D91" s="1"/>
      <c r="E91" s="1"/>
      <c r="F91" s="1"/>
      <c r="G91" s="1"/>
      <c r="H91" s="1"/>
      <c r="I91" s="1"/>
      <c r="J91" s="1"/>
      <c r="K91" s="1"/>
      <c r="L91" s="1"/>
      <c r="M91" s="1"/>
      <c r="N91" s="1"/>
    </row>
    <row r="92" ht="15.75" customHeight="1">
      <c r="A92" s="155"/>
      <c r="B92" s="156"/>
      <c r="C92" s="1"/>
      <c r="D92" s="1"/>
      <c r="E92" s="1"/>
      <c r="F92" s="1"/>
      <c r="G92" s="1"/>
      <c r="H92" s="1"/>
      <c r="I92" s="1"/>
      <c r="J92" s="1"/>
      <c r="K92" s="1"/>
      <c r="L92" s="1"/>
      <c r="M92" s="1"/>
      <c r="N92" s="1"/>
    </row>
    <row r="93" ht="15.75" customHeight="1">
      <c r="A93" s="155"/>
      <c r="B93" s="156"/>
      <c r="C93" s="1"/>
      <c r="D93" s="1"/>
      <c r="E93" s="1"/>
      <c r="F93" s="1"/>
      <c r="G93" s="1"/>
      <c r="H93" s="1"/>
      <c r="I93" s="1"/>
      <c r="J93" s="1"/>
      <c r="K93" s="1"/>
      <c r="L93" s="1"/>
      <c r="M93" s="1"/>
      <c r="N93" s="1"/>
    </row>
    <row r="94" ht="15.75" customHeight="1">
      <c r="A94" s="155"/>
      <c r="B94" s="156"/>
      <c r="C94" s="1"/>
      <c r="D94" s="1"/>
      <c r="E94" s="1"/>
      <c r="F94" s="1"/>
      <c r="G94" s="1"/>
      <c r="H94" s="1"/>
      <c r="I94" s="1"/>
      <c r="J94" s="1"/>
      <c r="K94" s="1"/>
      <c r="L94" s="1"/>
      <c r="M94" s="1"/>
      <c r="N94" s="1"/>
    </row>
    <row r="95" ht="15.75" customHeight="1">
      <c r="A95" s="155"/>
      <c r="B95" s="156"/>
      <c r="C95" s="1"/>
      <c r="D95" s="1"/>
      <c r="E95" s="1"/>
      <c r="F95" s="1"/>
      <c r="G95" s="1"/>
      <c r="H95" s="1"/>
      <c r="I95" s="1"/>
      <c r="J95" s="1"/>
      <c r="K95" s="1"/>
      <c r="L95" s="1"/>
      <c r="M95" s="1"/>
      <c r="N95" s="1"/>
    </row>
    <row r="96" ht="15.75" customHeight="1">
      <c r="A96" s="155"/>
      <c r="B96" s="156"/>
      <c r="C96" s="1"/>
      <c r="D96" s="1"/>
      <c r="E96" s="1"/>
      <c r="F96" s="1"/>
      <c r="G96" s="1"/>
      <c r="H96" s="1"/>
      <c r="I96" s="1"/>
      <c r="J96" s="1"/>
      <c r="K96" s="1"/>
      <c r="L96" s="1"/>
      <c r="M96" s="1"/>
      <c r="N96" s="1"/>
    </row>
    <row r="97" ht="15.75" customHeight="1">
      <c r="A97" s="155"/>
      <c r="B97" s="156"/>
      <c r="C97" s="1"/>
      <c r="D97" s="1"/>
      <c r="E97" s="1"/>
      <c r="F97" s="1"/>
      <c r="G97" s="1"/>
      <c r="H97" s="1"/>
      <c r="I97" s="1"/>
      <c r="J97" s="1"/>
      <c r="K97" s="1"/>
      <c r="L97" s="1"/>
      <c r="M97" s="1"/>
      <c r="N97" s="1"/>
    </row>
    <row r="98" ht="15.75" customHeight="1">
      <c r="A98" s="155"/>
      <c r="B98" s="156"/>
      <c r="C98" s="1"/>
      <c r="D98" s="1"/>
      <c r="E98" s="1"/>
      <c r="F98" s="1"/>
      <c r="G98" s="1"/>
      <c r="H98" s="1"/>
      <c r="I98" s="1"/>
      <c r="J98" s="1"/>
      <c r="K98" s="1"/>
      <c r="L98" s="1"/>
      <c r="M98" s="1"/>
      <c r="N98" s="1"/>
    </row>
    <row r="99" ht="15.75" customHeight="1">
      <c r="A99" s="155"/>
      <c r="B99" s="156"/>
      <c r="C99" s="1"/>
      <c r="D99" s="1"/>
      <c r="E99" s="1"/>
      <c r="F99" s="1"/>
      <c r="G99" s="1"/>
      <c r="H99" s="1"/>
      <c r="I99" s="1"/>
      <c r="J99" s="1"/>
      <c r="K99" s="1"/>
      <c r="L99" s="1"/>
      <c r="M99" s="1"/>
      <c r="N99" s="1"/>
    </row>
    <row r="100" ht="15.75" customHeight="1">
      <c r="A100" s="155"/>
      <c r="B100" s="156"/>
      <c r="C100" s="1"/>
      <c r="D100" s="1"/>
      <c r="E100" s="1"/>
      <c r="F100" s="1"/>
      <c r="G100" s="1"/>
      <c r="H100" s="1"/>
      <c r="I100" s="1"/>
      <c r="J100" s="1"/>
      <c r="K100" s="1"/>
      <c r="L100" s="1"/>
      <c r="M100" s="1"/>
      <c r="N100" s="1"/>
    </row>
    <row r="101" ht="15.75" customHeight="1">
      <c r="A101" s="155"/>
      <c r="B101" s="156"/>
      <c r="C101" s="1"/>
      <c r="D101" s="1"/>
      <c r="E101" s="1"/>
      <c r="F101" s="1"/>
      <c r="G101" s="1"/>
      <c r="H101" s="1"/>
      <c r="I101" s="1"/>
      <c r="J101" s="1"/>
      <c r="K101" s="1"/>
      <c r="L101" s="1"/>
      <c r="M101" s="1"/>
      <c r="N101" s="1"/>
    </row>
    <row r="102" ht="15.75" customHeight="1">
      <c r="A102" s="155"/>
      <c r="B102" s="156"/>
      <c r="C102" s="1"/>
      <c r="D102" s="1"/>
      <c r="E102" s="1"/>
      <c r="F102" s="1"/>
      <c r="G102" s="1"/>
      <c r="H102" s="1"/>
      <c r="I102" s="1"/>
      <c r="J102" s="1"/>
      <c r="K102" s="1"/>
      <c r="L102" s="1"/>
      <c r="M102" s="1"/>
      <c r="N102" s="1"/>
    </row>
    <row r="103" ht="15.75" customHeight="1">
      <c r="A103" s="155"/>
      <c r="B103" s="156"/>
      <c r="C103" s="1"/>
      <c r="D103" s="1"/>
      <c r="E103" s="1"/>
      <c r="F103" s="1"/>
      <c r="G103" s="1"/>
      <c r="H103" s="1"/>
      <c r="I103" s="1"/>
      <c r="J103" s="1"/>
      <c r="K103" s="1"/>
      <c r="L103" s="1"/>
      <c r="M103" s="1"/>
      <c r="N103" s="1"/>
    </row>
    <row r="104" ht="15.75" customHeight="1">
      <c r="A104" s="155"/>
      <c r="B104" s="156"/>
      <c r="C104" s="1"/>
      <c r="D104" s="1"/>
      <c r="E104" s="1"/>
      <c r="F104" s="1"/>
      <c r="G104" s="1"/>
      <c r="H104" s="1"/>
      <c r="I104" s="1"/>
      <c r="J104" s="1"/>
      <c r="K104" s="1"/>
      <c r="L104" s="1"/>
      <c r="M104" s="1"/>
      <c r="N104" s="1"/>
    </row>
    <row r="105" ht="15.75" customHeight="1">
      <c r="A105" s="155"/>
      <c r="B105" s="156"/>
      <c r="C105" s="1"/>
      <c r="D105" s="1"/>
      <c r="E105" s="1"/>
      <c r="F105" s="1"/>
      <c r="G105" s="1"/>
      <c r="H105" s="1"/>
      <c r="I105" s="1"/>
      <c r="J105" s="1"/>
      <c r="K105" s="1"/>
      <c r="L105" s="1"/>
      <c r="M105" s="1"/>
      <c r="N105" s="1"/>
    </row>
    <row r="106" ht="15.75" customHeight="1">
      <c r="A106" s="155"/>
      <c r="B106" s="156"/>
      <c r="C106" s="1"/>
      <c r="D106" s="1"/>
      <c r="E106" s="1"/>
      <c r="F106" s="1"/>
      <c r="G106" s="1"/>
      <c r="H106" s="1"/>
      <c r="I106" s="1"/>
      <c r="J106" s="1"/>
      <c r="K106" s="1"/>
      <c r="L106" s="1"/>
      <c r="M106" s="1"/>
      <c r="N106" s="1"/>
    </row>
    <row r="107" ht="15.75" customHeight="1">
      <c r="A107" s="155"/>
      <c r="B107" s="156"/>
      <c r="C107" s="1"/>
      <c r="D107" s="1"/>
      <c r="E107" s="1"/>
      <c r="F107" s="1"/>
      <c r="G107" s="1"/>
      <c r="H107" s="1"/>
      <c r="I107" s="1"/>
      <c r="J107" s="1"/>
      <c r="K107" s="1"/>
      <c r="L107" s="1"/>
      <c r="M107" s="1"/>
      <c r="N107" s="1"/>
    </row>
    <row r="108" ht="15.75" customHeight="1">
      <c r="A108" s="155"/>
      <c r="B108" s="156"/>
      <c r="C108" s="1"/>
      <c r="D108" s="1"/>
      <c r="E108" s="1"/>
      <c r="F108" s="1"/>
      <c r="G108" s="1"/>
      <c r="H108" s="1"/>
      <c r="I108" s="1"/>
      <c r="J108" s="1"/>
      <c r="K108" s="1"/>
      <c r="L108" s="1"/>
      <c r="M108" s="1"/>
      <c r="N108" s="1"/>
    </row>
    <row r="109" ht="15.75" customHeight="1">
      <c r="A109" s="155"/>
      <c r="B109" s="156"/>
      <c r="C109" s="1"/>
      <c r="D109" s="1"/>
      <c r="E109" s="1"/>
      <c r="F109" s="1"/>
      <c r="G109" s="1"/>
      <c r="H109" s="1"/>
      <c r="I109" s="1"/>
      <c r="J109" s="1"/>
      <c r="K109" s="1"/>
      <c r="L109" s="1"/>
      <c r="M109" s="1"/>
      <c r="N109" s="1"/>
    </row>
    <row r="110" ht="15.75" customHeight="1">
      <c r="A110" s="155"/>
      <c r="B110" s="156"/>
      <c r="C110" s="1"/>
      <c r="D110" s="1"/>
      <c r="E110" s="1"/>
      <c r="F110" s="1"/>
      <c r="G110" s="1"/>
      <c r="H110" s="1"/>
      <c r="I110" s="1"/>
      <c r="J110" s="1"/>
      <c r="K110" s="1"/>
      <c r="L110" s="1"/>
      <c r="M110" s="1"/>
      <c r="N110" s="1"/>
    </row>
    <row r="111" ht="15.75" customHeight="1">
      <c r="A111" s="155"/>
      <c r="B111" s="156"/>
      <c r="C111" s="1"/>
      <c r="D111" s="1"/>
      <c r="E111" s="1"/>
      <c r="F111" s="1"/>
      <c r="G111" s="1"/>
      <c r="H111" s="1"/>
      <c r="I111" s="1"/>
      <c r="J111" s="1"/>
      <c r="K111" s="1"/>
      <c r="L111" s="1"/>
      <c r="M111" s="1"/>
      <c r="N111" s="1"/>
    </row>
    <row r="112" ht="15.75" customHeight="1">
      <c r="A112" s="155"/>
      <c r="B112" s="156"/>
      <c r="C112" s="1"/>
      <c r="D112" s="1"/>
      <c r="E112" s="1"/>
      <c r="F112" s="1"/>
      <c r="G112" s="1"/>
      <c r="H112" s="1"/>
      <c r="I112" s="1"/>
      <c r="J112" s="1"/>
      <c r="K112" s="1"/>
      <c r="L112" s="1"/>
      <c r="M112" s="1"/>
      <c r="N112" s="1"/>
    </row>
    <row r="113" ht="15.75" customHeight="1">
      <c r="A113" s="155"/>
      <c r="B113" s="156"/>
      <c r="C113" s="1"/>
      <c r="D113" s="1"/>
      <c r="E113" s="1"/>
      <c r="F113" s="1"/>
      <c r="G113" s="1"/>
      <c r="H113" s="1"/>
      <c r="I113" s="1"/>
      <c r="J113" s="1"/>
      <c r="K113" s="1"/>
      <c r="L113" s="1"/>
      <c r="M113" s="1"/>
      <c r="N113" s="1"/>
    </row>
    <row r="114" ht="15.75" customHeight="1">
      <c r="A114" s="155"/>
      <c r="B114" s="156"/>
      <c r="C114" s="1"/>
      <c r="D114" s="1"/>
      <c r="E114" s="1"/>
      <c r="F114" s="1"/>
      <c r="G114" s="1"/>
      <c r="H114" s="1"/>
      <c r="I114" s="1"/>
      <c r="J114" s="1"/>
      <c r="K114" s="1"/>
      <c r="L114" s="1"/>
      <c r="M114" s="1"/>
      <c r="N114" s="1"/>
    </row>
    <row r="115" ht="15.75" customHeight="1">
      <c r="A115" s="155"/>
      <c r="B115" s="156"/>
      <c r="C115" s="1"/>
      <c r="D115" s="1"/>
      <c r="E115" s="1"/>
      <c r="F115" s="1"/>
      <c r="G115" s="1"/>
      <c r="H115" s="1"/>
      <c r="I115" s="1"/>
      <c r="J115" s="1"/>
      <c r="K115" s="1"/>
      <c r="L115" s="1"/>
      <c r="M115" s="1"/>
      <c r="N115" s="1"/>
    </row>
    <row r="116" ht="15.75" customHeight="1">
      <c r="A116" s="155"/>
      <c r="B116" s="156"/>
      <c r="C116" s="1"/>
      <c r="D116" s="1"/>
      <c r="E116" s="1"/>
      <c r="F116" s="1"/>
      <c r="G116" s="1"/>
      <c r="H116" s="1"/>
      <c r="I116" s="1"/>
      <c r="J116" s="1"/>
      <c r="K116" s="1"/>
      <c r="L116" s="1"/>
      <c r="M116" s="1"/>
      <c r="N116" s="1"/>
    </row>
    <row r="117" ht="15.75" customHeight="1">
      <c r="A117" s="155"/>
      <c r="B117" s="156"/>
      <c r="C117" s="1"/>
      <c r="D117" s="1"/>
      <c r="E117" s="1"/>
      <c r="F117" s="1"/>
      <c r="G117" s="1"/>
      <c r="H117" s="1"/>
      <c r="I117" s="1"/>
      <c r="J117" s="1"/>
      <c r="K117" s="1"/>
      <c r="L117" s="1"/>
      <c r="M117" s="1"/>
      <c r="N117" s="1"/>
    </row>
    <row r="118" ht="15.75" customHeight="1">
      <c r="A118" s="155"/>
      <c r="B118" s="156"/>
      <c r="C118" s="1"/>
      <c r="D118" s="1"/>
      <c r="E118" s="1"/>
      <c r="F118" s="1"/>
      <c r="G118" s="1"/>
      <c r="H118" s="1"/>
      <c r="I118" s="1"/>
      <c r="J118" s="1"/>
      <c r="K118" s="1"/>
      <c r="L118" s="1"/>
      <c r="M118" s="1"/>
      <c r="N118" s="1"/>
    </row>
    <row r="119" ht="15.75" customHeight="1">
      <c r="A119" s="155"/>
      <c r="B119" s="156"/>
      <c r="C119" s="1"/>
      <c r="D119" s="1"/>
      <c r="E119" s="1"/>
      <c r="F119" s="1"/>
      <c r="G119" s="1"/>
      <c r="H119" s="1"/>
      <c r="I119" s="1"/>
      <c r="J119" s="1"/>
      <c r="K119" s="1"/>
      <c r="L119" s="1"/>
      <c r="M119" s="1"/>
      <c r="N119" s="1"/>
    </row>
    <row r="120" ht="15.75" customHeight="1">
      <c r="A120" s="155"/>
      <c r="B120" s="156"/>
      <c r="C120" s="1"/>
      <c r="D120" s="1"/>
      <c r="E120" s="1"/>
      <c r="F120" s="1"/>
      <c r="G120" s="1"/>
      <c r="H120" s="1"/>
      <c r="I120" s="1"/>
      <c r="J120" s="1"/>
      <c r="K120" s="1"/>
      <c r="L120" s="1"/>
      <c r="M120" s="1"/>
      <c r="N120" s="1"/>
    </row>
    <row r="121" ht="15.75" customHeight="1">
      <c r="A121" s="155"/>
      <c r="B121" s="156"/>
      <c r="C121" s="1"/>
      <c r="D121" s="1"/>
      <c r="E121" s="1"/>
      <c r="F121" s="1"/>
      <c r="G121" s="1"/>
      <c r="H121" s="1"/>
      <c r="I121" s="1"/>
      <c r="J121" s="1"/>
      <c r="K121" s="1"/>
      <c r="L121" s="1"/>
      <c r="M121" s="1"/>
      <c r="N121" s="1"/>
    </row>
    <row r="122" ht="15.75" customHeight="1">
      <c r="A122" s="155"/>
      <c r="B122" s="156"/>
      <c r="C122" s="1"/>
      <c r="D122" s="1"/>
      <c r="E122" s="1"/>
      <c r="F122" s="1"/>
      <c r="G122" s="1"/>
      <c r="H122" s="1"/>
      <c r="I122" s="1"/>
      <c r="J122" s="1"/>
      <c r="K122" s="1"/>
      <c r="L122" s="1"/>
      <c r="M122" s="1"/>
      <c r="N122" s="1"/>
    </row>
    <row r="123" ht="15.75" customHeight="1">
      <c r="A123" s="155"/>
      <c r="B123" s="156"/>
      <c r="C123" s="1"/>
      <c r="D123" s="1"/>
      <c r="E123" s="1"/>
      <c r="F123" s="1"/>
      <c r="G123" s="1"/>
      <c r="H123" s="1"/>
      <c r="I123" s="1"/>
      <c r="J123" s="1"/>
      <c r="K123" s="1"/>
      <c r="L123" s="1"/>
      <c r="M123" s="1"/>
      <c r="N123" s="1"/>
    </row>
    <row r="124" ht="15.75" customHeight="1">
      <c r="A124" s="155"/>
      <c r="B124" s="156"/>
      <c r="C124" s="1"/>
      <c r="D124" s="1"/>
      <c r="E124" s="1"/>
      <c r="F124" s="1"/>
      <c r="G124" s="1"/>
      <c r="H124" s="1"/>
      <c r="I124" s="1"/>
      <c r="J124" s="1"/>
      <c r="K124" s="1"/>
      <c r="L124" s="1"/>
      <c r="M124" s="1"/>
      <c r="N124" s="1"/>
    </row>
    <row r="125" ht="15.75" customHeight="1">
      <c r="A125" s="155"/>
      <c r="B125" s="156"/>
      <c r="C125" s="1"/>
      <c r="D125" s="1"/>
      <c r="E125" s="1"/>
      <c r="F125" s="1"/>
      <c r="G125" s="1"/>
      <c r="H125" s="1"/>
      <c r="I125" s="1"/>
      <c r="J125" s="1"/>
      <c r="K125" s="1"/>
      <c r="L125" s="1"/>
      <c r="M125" s="1"/>
      <c r="N125" s="1"/>
    </row>
    <row r="126" ht="15.75" customHeight="1">
      <c r="A126" s="155"/>
      <c r="B126" s="156"/>
      <c r="C126" s="1"/>
      <c r="D126" s="1"/>
      <c r="E126" s="1"/>
      <c r="F126" s="1"/>
      <c r="G126" s="1"/>
      <c r="H126" s="1"/>
      <c r="I126" s="1"/>
      <c r="J126" s="1"/>
      <c r="K126" s="1"/>
      <c r="L126" s="1"/>
      <c r="M126" s="1"/>
      <c r="N126" s="1"/>
    </row>
    <row r="127" ht="15.75" customHeight="1">
      <c r="A127" s="155"/>
      <c r="B127" s="156"/>
      <c r="C127" s="1"/>
      <c r="D127" s="1"/>
      <c r="E127" s="1"/>
      <c r="F127" s="1"/>
      <c r="G127" s="1"/>
      <c r="H127" s="1"/>
      <c r="I127" s="1"/>
      <c r="J127" s="1"/>
      <c r="K127" s="1"/>
      <c r="L127" s="1"/>
      <c r="M127" s="1"/>
      <c r="N127" s="1"/>
    </row>
    <row r="128" ht="15.75" customHeight="1">
      <c r="A128" s="155"/>
      <c r="B128" s="156"/>
      <c r="C128" s="1"/>
      <c r="D128" s="1"/>
      <c r="E128" s="1"/>
      <c r="F128" s="1"/>
      <c r="G128" s="1"/>
      <c r="H128" s="1"/>
      <c r="I128" s="1"/>
      <c r="J128" s="1"/>
      <c r="K128" s="1"/>
      <c r="L128" s="1"/>
      <c r="M128" s="1"/>
      <c r="N128" s="1"/>
    </row>
    <row r="129" ht="15.75" customHeight="1">
      <c r="A129" s="155"/>
      <c r="B129" s="156"/>
      <c r="C129" s="1"/>
      <c r="D129" s="1"/>
      <c r="E129" s="1"/>
      <c r="F129" s="1"/>
      <c r="G129" s="1"/>
      <c r="H129" s="1"/>
      <c r="I129" s="1"/>
      <c r="J129" s="1"/>
      <c r="K129" s="1"/>
      <c r="L129" s="1"/>
      <c r="M129" s="1"/>
      <c r="N129" s="1"/>
    </row>
    <row r="130" ht="15.75" customHeight="1">
      <c r="A130" s="155"/>
      <c r="B130" s="156"/>
      <c r="C130" s="1"/>
      <c r="D130" s="1"/>
      <c r="E130" s="1"/>
      <c r="F130" s="1"/>
      <c r="G130" s="1"/>
      <c r="H130" s="1"/>
      <c r="I130" s="1"/>
      <c r="J130" s="1"/>
      <c r="K130" s="1"/>
      <c r="L130" s="1"/>
      <c r="M130" s="1"/>
      <c r="N130" s="1"/>
    </row>
    <row r="131" ht="15.75" customHeight="1">
      <c r="A131" s="155"/>
      <c r="B131" s="156"/>
      <c r="C131" s="1"/>
      <c r="D131" s="1"/>
      <c r="E131" s="1"/>
      <c r="F131" s="1"/>
      <c r="G131" s="1"/>
      <c r="H131" s="1"/>
      <c r="I131" s="1"/>
      <c r="J131" s="1"/>
      <c r="K131" s="1"/>
      <c r="L131" s="1"/>
      <c r="M131" s="1"/>
      <c r="N131" s="1"/>
    </row>
    <row r="132" ht="15.75" customHeight="1">
      <c r="A132" s="155"/>
      <c r="B132" s="156"/>
      <c r="C132" s="1"/>
      <c r="D132" s="1"/>
      <c r="E132" s="1"/>
      <c r="F132" s="1"/>
      <c r="G132" s="1"/>
      <c r="H132" s="1"/>
      <c r="I132" s="1"/>
      <c r="J132" s="1"/>
      <c r="K132" s="1"/>
      <c r="L132" s="1"/>
      <c r="M132" s="1"/>
      <c r="N132" s="1"/>
    </row>
    <row r="133" ht="15.75" customHeight="1">
      <c r="A133" s="155"/>
      <c r="B133" s="156"/>
      <c r="C133" s="1"/>
      <c r="D133" s="1"/>
      <c r="E133" s="1"/>
      <c r="F133" s="1"/>
      <c r="G133" s="1"/>
      <c r="H133" s="1"/>
      <c r="I133" s="1"/>
      <c r="J133" s="1"/>
      <c r="K133" s="1"/>
      <c r="L133" s="1"/>
      <c r="M133" s="1"/>
      <c r="N133" s="1"/>
    </row>
    <row r="134" ht="15.75" customHeight="1">
      <c r="A134" s="155"/>
      <c r="B134" s="156"/>
      <c r="C134" s="1"/>
      <c r="D134" s="1"/>
      <c r="E134" s="1"/>
      <c r="F134" s="1"/>
      <c r="G134" s="1"/>
      <c r="H134" s="1"/>
      <c r="I134" s="1"/>
      <c r="J134" s="1"/>
      <c r="K134" s="1"/>
      <c r="L134" s="1"/>
      <c r="M134" s="1"/>
      <c r="N134" s="1"/>
    </row>
    <row r="135" ht="15.75" customHeight="1">
      <c r="A135" s="155"/>
      <c r="B135" s="156"/>
      <c r="C135" s="1"/>
      <c r="D135" s="1"/>
      <c r="E135" s="1"/>
      <c r="F135" s="1"/>
      <c r="G135" s="1"/>
      <c r="H135" s="1"/>
      <c r="I135" s="1"/>
      <c r="J135" s="1"/>
      <c r="K135" s="1"/>
      <c r="L135" s="1"/>
      <c r="M135" s="1"/>
      <c r="N135" s="1"/>
    </row>
    <row r="136" ht="15.75" customHeight="1">
      <c r="A136" s="155"/>
      <c r="B136" s="156"/>
      <c r="C136" s="1"/>
      <c r="D136" s="1"/>
      <c r="E136" s="1"/>
      <c r="F136" s="1"/>
      <c r="G136" s="1"/>
      <c r="H136" s="1"/>
      <c r="I136" s="1"/>
      <c r="J136" s="1"/>
      <c r="K136" s="1"/>
      <c r="L136" s="1"/>
      <c r="M136" s="1"/>
      <c r="N136" s="1"/>
    </row>
    <row r="137" ht="15.75" customHeight="1">
      <c r="A137" s="155"/>
      <c r="B137" s="156"/>
      <c r="C137" s="1"/>
      <c r="D137" s="1"/>
      <c r="E137" s="1"/>
      <c r="F137" s="1"/>
      <c r="G137" s="1"/>
      <c r="H137" s="1"/>
      <c r="I137" s="1"/>
      <c r="J137" s="1"/>
      <c r="K137" s="1"/>
      <c r="L137" s="1"/>
      <c r="M137" s="1"/>
      <c r="N137" s="1"/>
    </row>
    <row r="138" ht="15.75" customHeight="1">
      <c r="A138" s="155"/>
      <c r="B138" s="156"/>
      <c r="C138" s="1"/>
      <c r="D138" s="1"/>
      <c r="E138" s="1"/>
      <c r="F138" s="1"/>
      <c r="G138" s="1"/>
      <c r="H138" s="1"/>
      <c r="I138" s="1"/>
      <c r="J138" s="1"/>
      <c r="K138" s="1"/>
      <c r="L138" s="1"/>
      <c r="M138" s="1"/>
      <c r="N138" s="1"/>
    </row>
    <row r="139" ht="15.75" customHeight="1">
      <c r="A139" s="155"/>
      <c r="B139" s="156"/>
      <c r="C139" s="1"/>
      <c r="D139" s="1"/>
      <c r="E139" s="1"/>
      <c r="F139" s="1"/>
      <c r="G139" s="1"/>
      <c r="H139" s="1"/>
      <c r="I139" s="1"/>
      <c r="J139" s="1"/>
      <c r="K139" s="1"/>
      <c r="L139" s="1"/>
      <c r="M139" s="1"/>
      <c r="N139" s="1"/>
    </row>
    <row r="140" ht="15.75" customHeight="1">
      <c r="A140" s="155"/>
      <c r="B140" s="156"/>
      <c r="C140" s="1"/>
      <c r="D140" s="1"/>
      <c r="E140" s="1"/>
      <c r="F140" s="1"/>
      <c r="G140" s="1"/>
      <c r="H140" s="1"/>
      <c r="I140" s="1"/>
      <c r="J140" s="1"/>
      <c r="K140" s="1"/>
      <c r="L140" s="1"/>
      <c r="M140" s="1"/>
      <c r="N140" s="1"/>
    </row>
    <row r="141" ht="15.75" customHeight="1">
      <c r="A141" s="155"/>
      <c r="B141" s="156"/>
      <c r="C141" s="1"/>
      <c r="D141" s="1"/>
      <c r="E141" s="1"/>
      <c r="F141" s="1"/>
      <c r="G141" s="1"/>
      <c r="H141" s="1"/>
      <c r="I141" s="1"/>
      <c r="J141" s="1"/>
      <c r="K141" s="1"/>
      <c r="L141" s="1"/>
      <c r="M141" s="1"/>
      <c r="N141" s="1"/>
    </row>
    <row r="142" ht="15.75" customHeight="1">
      <c r="A142" s="155"/>
      <c r="B142" s="156"/>
      <c r="C142" s="1"/>
      <c r="D142" s="1"/>
      <c r="E142" s="1"/>
      <c r="F142" s="1"/>
      <c r="G142" s="1"/>
      <c r="H142" s="1"/>
      <c r="I142" s="1"/>
      <c r="J142" s="1"/>
      <c r="K142" s="1"/>
      <c r="L142" s="1"/>
      <c r="M142" s="1"/>
      <c r="N142" s="1"/>
    </row>
    <row r="143" ht="15.75" customHeight="1">
      <c r="A143" s="155"/>
      <c r="B143" s="156"/>
      <c r="C143" s="1"/>
      <c r="D143" s="1"/>
      <c r="E143" s="1"/>
      <c r="F143" s="1"/>
      <c r="G143" s="1"/>
      <c r="H143" s="1"/>
      <c r="I143" s="1"/>
      <c r="J143" s="1"/>
      <c r="K143" s="1"/>
      <c r="L143" s="1"/>
      <c r="M143" s="1"/>
      <c r="N143" s="1"/>
    </row>
    <row r="144" ht="15.75" customHeight="1">
      <c r="A144" s="155"/>
      <c r="B144" s="156"/>
      <c r="C144" s="1"/>
      <c r="D144" s="1"/>
      <c r="E144" s="1"/>
      <c r="F144" s="1"/>
      <c r="G144" s="1"/>
      <c r="H144" s="1"/>
      <c r="I144" s="1"/>
      <c r="J144" s="1"/>
      <c r="K144" s="1"/>
      <c r="L144" s="1"/>
      <c r="M144" s="1"/>
      <c r="N144" s="1"/>
    </row>
    <row r="145" ht="15.75" customHeight="1">
      <c r="A145" s="155"/>
      <c r="B145" s="156"/>
      <c r="C145" s="1"/>
      <c r="D145" s="1"/>
      <c r="E145" s="1"/>
      <c r="F145" s="1"/>
      <c r="G145" s="1"/>
      <c r="H145" s="1"/>
      <c r="I145" s="1"/>
      <c r="J145" s="1"/>
      <c r="K145" s="1"/>
      <c r="L145" s="1"/>
      <c r="M145" s="1"/>
      <c r="N145" s="1"/>
    </row>
    <row r="146" ht="15.75" customHeight="1">
      <c r="A146" s="155"/>
      <c r="B146" s="156"/>
      <c r="C146" s="1"/>
      <c r="D146" s="1"/>
      <c r="E146" s="1"/>
      <c r="F146" s="1"/>
      <c r="G146" s="1"/>
      <c r="H146" s="1"/>
      <c r="I146" s="1"/>
      <c r="J146" s="1"/>
      <c r="K146" s="1"/>
      <c r="L146" s="1"/>
      <c r="M146" s="1"/>
      <c r="N146" s="1"/>
    </row>
    <row r="147" ht="15.75" customHeight="1">
      <c r="A147" s="155"/>
      <c r="B147" s="156"/>
      <c r="C147" s="1"/>
      <c r="D147" s="1"/>
      <c r="E147" s="1"/>
      <c r="F147" s="1"/>
      <c r="G147" s="1"/>
      <c r="H147" s="1"/>
      <c r="I147" s="1"/>
      <c r="J147" s="1"/>
      <c r="K147" s="1"/>
      <c r="L147" s="1"/>
      <c r="M147" s="1"/>
      <c r="N147" s="1"/>
    </row>
    <row r="148" ht="15.75" customHeight="1">
      <c r="A148" s="155"/>
      <c r="B148" s="156"/>
      <c r="C148" s="1"/>
      <c r="D148" s="1"/>
      <c r="E148" s="1"/>
      <c r="F148" s="1"/>
      <c r="G148" s="1"/>
      <c r="H148" s="1"/>
      <c r="I148" s="1"/>
      <c r="J148" s="1"/>
      <c r="K148" s="1"/>
      <c r="L148" s="1"/>
      <c r="M148" s="1"/>
      <c r="N148" s="1"/>
    </row>
    <row r="149" ht="15.75" customHeight="1">
      <c r="A149" s="155"/>
      <c r="B149" s="156"/>
      <c r="C149" s="1"/>
      <c r="D149" s="1"/>
      <c r="E149" s="1"/>
      <c r="F149" s="1"/>
      <c r="G149" s="1"/>
      <c r="H149" s="1"/>
      <c r="I149" s="1"/>
      <c r="J149" s="1"/>
      <c r="K149" s="1"/>
      <c r="L149" s="1"/>
      <c r="M149" s="1"/>
      <c r="N149" s="1"/>
    </row>
    <row r="150" ht="15.75" customHeight="1">
      <c r="A150" s="155"/>
      <c r="B150" s="156"/>
      <c r="C150" s="1"/>
      <c r="D150" s="1"/>
      <c r="E150" s="1"/>
      <c r="F150" s="1"/>
      <c r="G150" s="1"/>
      <c r="H150" s="1"/>
      <c r="I150" s="1"/>
      <c r="J150" s="1"/>
      <c r="K150" s="1"/>
      <c r="L150" s="1"/>
      <c r="M150" s="1"/>
      <c r="N150" s="1"/>
    </row>
    <row r="151" ht="15.75" customHeight="1">
      <c r="A151" s="155"/>
      <c r="B151" s="156"/>
      <c r="C151" s="1"/>
      <c r="D151" s="1"/>
      <c r="E151" s="1"/>
      <c r="F151" s="1"/>
      <c r="G151" s="1"/>
      <c r="H151" s="1"/>
      <c r="I151" s="1"/>
      <c r="J151" s="1"/>
      <c r="K151" s="1"/>
      <c r="L151" s="1"/>
      <c r="M151" s="1"/>
      <c r="N151" s="1"/>
    </row>
    <row r="152" ht="15.75" customHeight="1">
      <c r="A152" s="155"/>
      <c r="B152" s="156"/>
      <c r="C152" s="1"/>
      <c r="D152" s="1"/>
      <c r="E152" s="1"/>
      <c r="F152" s="1"/>
      <c r="G152" s="1"/>
      <c r="H152" s="1"/>
      <c r="I152" s="1"/>
      <c r="J152" s="1"/>
      <c r="K152" s="1"/>
      <c r="L152" s="1"/>
      <c r="M152" s="1"/>
      <c r="N152" s="1"/>
    </row>
    <row r="153" ht="15.75" customHeight="1">
      <c r="A153" s="155"/>
      <c r="B153" s="156"/>
      <c r="C153" s="1"/>
      <c r="D153" s="1"/>
      <c r="E153" s="1"/>
      <c r="F153" s="1"/>
      <c r="G153" s="1"/>
      <c r="H153" s="1"/>
      <c r="I153" s="1"/>
      <c r="J153" s="1"/>
      <c r="K153" s="1"/>
      <c r="L153" s="1"/>
      <c r="M153" s="1"/>
      <c r="N153" s="1"/>
    </row>
    <row r="154" ht="15.75" customHeight="1">
      <c r="A154" s="155"/>
      <c r="B154" s="156"/>
      <c r="C154" s="1"/>
      <c r="D154" s="1"/>
      <c r="E154" s="1"/>
      <c r="F154" s="1"/>
      <c r="G154" s="1"/>
      <c r="H154" s="1"/>
      <c r="I154" s="1"/>
      <c r="J154" s="1"/>
      <c r="K154" s="1"/>
      <c r="L154" s="1"/>
      <c r="M154" s="1"/>
      <c r="N154" s="1"/>
    </row>
    <row r="155" ht="15.75" customHeight="1">
      <c r="A155" s="155"/>
      <c r="B155" s="156"/>
      <c r="C155" s="1"/>
      <c r="D155" s="1"/>
      <c r="E155" s="1"/>
      <c r="F155" s="1"/>
      <c r="G155" s="1"/>
      <c r="H155" s="1"/>
      <c r="I155" s="1"/>
      <c r="J155" s="1"/>
      <c r="K155" s="1"/>
      <c r="L155" s="1"/>
      <c r="M155" s="1"/>
      <c r="N155" s="1"/>
    </row>
    <row r="156" ht="15.75" customHeight="1">
      <c r="A156" s="155"/>
      <c r="B156" s="156"/>
      <c r="C156" s="1"/>
      <c r="D156" s="1"/>
      <c r="E156" s="1"/>
      <c r="F156" s="1"/>
      <c r="G156" s="1"/>
      <c r="H156" s="1"/>
      <c r="I156" s="1"/>
      <c r="J156" s="1"/>
      <c r="K156" s="1"/>
      <c r="L156" s="1"/>
      <c r="M156" s="1"/>
      <c r="N156" s="1"/>
    </row>
    <row r="157" ht="15.75" customHeight="1">
      <c r="A157" s="155"/>
      <c r="B157" s="156"/>
      <c r="C157" s="1"/>
      <c r="D157" s="1"/>
      <c r="E157" s="1"/>
      <c r="F157" s="1"/>
      <c r="G157" s="1"/>
      <c r="H157" s="1"/>
      <c r="I157" s="1"/>
      <c r="J157" s="1"/>
      <c r="K157" s="1"/>
      <c r="L157" s="1"/>
      <c r="M157" s="1"/>
      <c r="N157" s="1"/>
    </row>
    <row r="158" ht="15.75" customHeight="1">
      <c r="A158" s="155"/>
      <c r="B158" s="156"/>
      <c r="C158" s="1"/>
      <c r="D158" s="1"/>
      <c r="E158" s="1"/>
      <c r="F158" s="1"/>
      <c r="G158" s="1"/>
      <c r="H158" s="1"/>
      <c r="I158" s="1"/>
      <c r="J158" s="1"/>
      <c r="K158" s="1"/>
      <c r="L158" s="1"/>
      <c r="M158" s="1"/>
      <c r="N158" s="1"/>
    </row>
    <row r="159" ht="15.75" customHeight="1">
      <c r="A159" s="155"/>
      <c r="B159" s="156"/>
      <c r="C159" s="1"/>
      <c r="D159" s="1"/>
      <c r="E159" s="1"/>
      <c r="F159" s="1"/>
      <c r="G159" s="1"/>
      <c r="H159" s="1"/>
      <c r="I159" s="1"/>
      <c r="J159" s="1"/>
      <c r="K159" s="1"/>
      <c r="L159" s="1"/>
      <c r="M159" s="1"/>
      <c r="N159" s="1"/>
    </row>
    <row r="160" ht="15.75" customHeight="1">
      <c r="A160" s="155"/>
      <c r="B160" s="156"/>
      <c r="C160" s="1"/>
      <c r="D160" s="1"/>
      <c r="E160" s="1"/>
      <c r="F160" s="1"/>
      <c r="G160" s="1"/>
      <c r="H160" s="1"/>
      <c r="I160" s="1"/>
      <c r="J160" s="1"/>
      <c r="K160" s="1"/>
      <c r="L160" s="1"/>
      <c r="M160" s="1"/>
      <c r="N160" s="1"/>
    </row>
    <row r="161" ht="15.75" customHeight="1">
      <c r="A161" s="155"/>
      <c r="B161" s="156"/>
      <c r="C161" s="1"/>
      <c r="D161" s="1"/>
      <c r="E161" s="1"/>
      <c r="F161" s="1"/>
      <c r="G161" s="1"/>
      <c r="H161" s="1"/>
      <c r="I161" s="1"/>
      <c r="J161" s="1"/>
      <c r="K161" s="1"/>
      <c r="L161" s="1"/>
      <c r="M161" s="1"/>
      <c r="N161" s="1"/>
    </row>
    <row r="162" ht="15.75" customHeight="1">
      <c r="A162" s="155"/>
      <c r="B162" s="156"/>
      <c r="C162" s="1"/>
      <c r="D162" s="1"/>
      <c r="E162" s="1"/>
      <c r="F162" s="1"/>
      <c r="G162" s="1"/>
      <c r="H162" s="1"/>
      <c r="I162" s="1"/>
      <c r="J162" s="1"/>
      <c r="K162" s="1"/>
      <c r="L162" s="1"/>
      <c r="M162" s="1"/>
      <c r="N162" s="1"/>
    </row>
    <row r="163" ht="15.75" customHeight="1">
      <c r="A163" s="155"/>
      <c r="B163" s="156"/>
      <c r="C163" s="1"/>
      <c r="D163" s="1"/>
      <c r="E163" s="1"/>
      <c r="F163" s="1"/>
      <c r="G163" s="1"/>
      <c r="H163" s="1"/>
      <c r="I163" s="1"/>
      <c r="J163" s="1"/>
      <c r="K163" s="1"/>
      <c r="L163" s="1"/>
      <c r="M163" s="1"/>
      <c r="N163" s="1"/>
    </row>
    <row r="164" ht="15.75" customHeight="1">
      <c r="A164" s="155"/>
      <c r="B164" s="156"/>
      <c r="C164" s="1"/>
      <c r="D164" s="1"/>
      <c r="E164" s="1"/>
      <c r="F164" s="1"/>
      <c r="G164" s="1"/>
      <c r="H164" s="1"/>
      <c r="I164" s="1"/>
      <c r="J164" s="1"/>
      <c r="K164" s="1"/>
      <c r="L164" s="1"/>
      <c r="M164" s="1"/>
      <c r="N164" s="1"/>
    </row>
    <row r="165" ht="15.75" customHeight="1">
      <c r="A165" s="155"/>
      <c r="B165" s="156"/>
      <c r="C165" s="1"/>
      <c r="D165" s="1"/>
      <c r="E165" s="1"/>
      <c r="F165" s="1"/>
      <c r="G165" s="1"/>
      <c r="H165" s="1"/>
      <c r="I165" s="1"/>
      <c r="J165" s="1"/>
      <c r="K165" s="1"/>
      <c r="L165" s="1"/>
      <c r="M165" s="1"/>
      <c r="N165" s="1"/>
    </row>
    <row r="166" ht="15.75" customHeight="1">
      <c r="A166" s="155"/>
      <c r="B166" s="156"/>
      <c r="C166" s="1"/>
      <c r="D166" s="1"/>
      <c r="E166" s="1"/>
      <c r="F166" s="1"/>
      <c r="G166" s="1"/>
      <c r="H166" s="1"/>
      <c r="I166" s="1"/>
      <c r="J166" s="1"/>
      <c r="K166" s="1"/>
      <c r="L166" s="1"/>
      <c r="M166" s="1"/>
      <c r="N166" s="1"/>
    </row>
    <row r="167" ht="15.75" customHeight="1">
      <c r="A167" s="155"/>
      <c r="B167" s="156"/>
      <c r="C167" s="1"/>
      <c r="D167" s="1"/>
      <c r="E167" s="1"/>
      <c r="F167" s="1"/>
      <c r="G167" s="1"/>
      <c r="H167" s="1"/>
      <c r="I167" s="1"/>
      <c r="J167" s="1"/>
      <c r="K167" s="1"/>
      <c r="L167" s="1"/>
      <c r="M167" s="1"/>
      <c r="N167" s="1"/>
    </row>
    <row r="168" ht="15.75" customHeight="1">
      <c r="A168" s="155"/>
      <c r="B168" s="156"/>
      <c r="C168" s="1"/>
      <c r="D168" s="1"/>
      <c r="E168" s="1"/>
      <c r="F168" s="1"/>
      <c r="G168" s="1"/>
      <c r="H168" s="1"/>
      <c r="I168" s="1"/>
      <c r="J168" s="1"/>
      <c r="K168" s="1"/>
      <c r="L168" s="1"/>
      <c r="M168" s="1"/>
      <c r="N168" s="1"/>
    </row>
    <row r="169" ht="15.75" customHeight="1">
      <c r="A169" s="155"/>
      <c r="B169" s="156"/>
      <c r="C169" s="1"/>
      <c r="D169" s="1"/>
      <c r="E169" s="1"/>
      <c r="F169" s="1"/>
      <c r="G169" s="1"/>
      <c r="H169" s="1"/>
      <c r="I169" s="1"/>
      <c r="J169" s="1"/>
      <c r="K169" s="1"/>
      <c r="L169" s="1"/>
      <c r="M169" s="1"/>
      <c r="N169" s="1"/>
    </row>
    <row r="170" ht="15.75" customHeight="1">
      <c r="A170" s="155"/>
      <c r="B170" s="156"/>
      <c r="C170" s="1"/>
      <c r="D170" s="1"/>
      <c r="E170" s="1"/>
      <c r="F170" s="1"/>
      <c r="G170" s="1"/>
      <c r="H170" s="1"/>
      <c r="I170" s="1"/>
      <c r="J170" s="1"/>
      <c r="K170" s="1"/>
      <c r="L170" s="1"/>
      <c r="M170" s="1"/>
      <c r="N170" s="1"/>
    </row>
    <row r="171" ht="15.75" customHeight="1">
      <c r="A171" s="155"/>
      <c r="B171" s="156"/>
      <c r="C171" s="1"/>
      <c r="D171" s="1"/>
      <c r="E171" s="1"/>
      <c r="F171" s="1"/>
      <c r="G171" s="1"/>
      <c r="H171" s="1"/>
      <c r="I171" s="1"/>
      <c r="J171" s="1"/>
      <c r="K171" s="1"/>
      <c r="L171" s="1"/>
      <c r="M171" s="1"/>
      <c r="N171" s="1"/>
    </row>
    <row r="172" ht="15.75" customHeight="1">
      <c r="A172" s="155"/>
      <c r="B172" s="156"/>
      <c r="C172" s="1"/>
      <c r="D172" s="1"/>
      <c r="E172" s="1"/>
      <c r="F172" s="1"/>
      <c r="G172" s="1"/>
      <c r="H172" s="1"/>
      <c r="I172" s="1"/>
      <c r="J172" s="1"/>
      <c r="K172" s="1"/>
      <c r="L172" s="1"/>
      <c r="M172" s="1"/>
      <c r="N172" s="1"/>
    </row>
    <row r="173" ht="15.75" customHeight="1">
      <c r="A173" s="155"/>
      <c r="B173" s="156"/>
      <c r="C173" s="1"/>
      <c r="D173" s="1"/>
      <c r="E173" s="1"/>
      <c r="F173" s="1"/>
      <c r="G173" s="1"/>
      <c r="H173" s="1"/>
      <c r="I173" s="1"/>
      <c r="J173" s="1"/>
      <c r="K173" s="1"/>
      <c r="L173" s="1"/>
      <c r="M173" s="1"/>
      <c r="N173" s="1"/>
    </row>
    <row r="174" ht="15.75" customHeight="1">
      <c r="A174" s="155"/>
      <c r="B174" s="156"/>
      <c r="C174" s="1"/>
      <c r="D174" s="1"/>
      <c r="E174" s="1"/>
      <c r="F174" s="1"/>
      <c r="G174" s="1"/>
      <c r="H174" s="1"/>
      <c r="I174" s="1"/>
      <c r="J174" s="1"/>
      <c r="K174" s="1"/>
      <c r="L174" s="1"/>
      <c r="M174" s="1"/>
      <c r="N174" s="1"/>
    </row>
    <row r="175" ht="15.75" customHeight="1">
      <c r="A175" s="155"/>
      <c r="B175" s="156"/>
      <c r="C175" s="1"/>
      <c r="D175" s="1"/>
      <c r="E175" s="1"/>
      <c r="F175" s="1"/>
      <c r="G175" s="1"/>
      <c r="H175" s="1"/>
      <c r="I175" s="1"/>
      <c r="J175" s="1"/>
      <c r="K175" s="1"/>
      <c r="L175" s="1"/>
      <c r="M175" s="1"/>
      <c r="N175" s="1"/>
    </row>
    <row r="176" ht="15.75" customHeight="1">
      <c r="A176" s="155"/>
      <c r="B176" s="156"/>
      <c r="C176" s="1"/>
      <c r="D176" s="1"/>
      <c r="E176" s="1"/>
      <c r="F176" s="1"/>
      <c r="G176" s="1"/>
      <c r="H176" s="1"/>
      <c r="I176" s="1"/>
      <c r="J176" s="1"/>
      <c r="K176" s="1"/>
      <c r="L176" s="1"/>
      <c r="M176" s="1"/>
      <c r="N176" s="1"/>
    </row>
    <row r="177" ht="15.75" customHeight="1">
      <c r="A177" s="155"/>
      <c r="B177" s="156"/>
      <c r="C177" s="1"/>
      <c r="D177" s="1"/>
      <c r="E177" s="1"/>
      <c r="F177" s="1"/>
      <c r="G177" s="1"/>
      <c r="H177" s="1"/>
      <c r="I177" s="1"/>
      <c r="J177" s="1"/>
      <c r="K177" s="1"/>
      <c r="L177" s="1"/>
      <c r="M177" s="1"/>
      <c r="N177" s="1"/>
    </row>
    <row r="178" ht="15.75" customHeight="1">
      <c r="A178" s="155"/>
      <c r="B178" s="156"/>
      <c r="C178" s="1"/>
      <c r="D178" s="1"/>
      <c r="E178" s="1"/>
      <c r="F178" s="1"/>
      <c r="G178" s="1"/>
      <c r="H178" s="1"/>
      <c r="I178" s="1"/>
      <c r="J178" s="1"/>
      <c r="K178" s="1"/>
      <c r="L178" s="1"/>
      <c r="M178" s="1"/>
      <c r="N178" s="1"/>
    </row>
    <row r="179" ht="15.75" customHeight="1">
      <c r="A179" s="155"/>
      <c r="B179" s="156"/>
      <c r="C179" s="1"/>
      <c r="D179" s="1"/>
      <c r="E179" s="1"/>
      <c r="F179" s="1"/>
      <c r="G179" s="1"/>
      <c r="H179" s="1"/>
      <c r="I179" s="1"/>
      <c r="J179" s="1"/>
      <c r="K179" s="1"/>
      <c r="L179" s="1"/>
      <c r="M179" s="1"/>
      <c r="N179" s="1"/>
    </row>
    <row r="180" ht="15.75" customHeight="1">
      <c r="A180" s="155"/>
      <c r="B180" s="156"/>
      <c r="C180" s="1"/>
      <c r="D180" s="1"/>
      <c r="E180" s="1"/>
      <c r="F180" s="1"/>
      <c r="G180" s="1"/>
      <c r="H180" s="1"/>
      <c r="I180" s="1"/>
      <c r="J180" s="1"/>
      <c r="K180" s="1"/>
      <c r="L180" s="1"/>
      <c r="M180" s="1"/>
      <c r="N180" s="1"/>
    </row>
    <row r="181" ht="15.75" customHeight="1">
      <c r="A181" s="155"/>
      <c r="B181" s="156"/>
      <c r="C181" s="1"/>
      <c r="D181" s="1"/>
      <c r="E181" s="1"/>
      <c r="F181" s="1"/>
      <c r="G181" s="1"/>
      <c r="H181" s="1"/>
      <c r="I181" s="1"/>
      <c r="J181" s="1"/>
      <c r="K181" s="1"/>
      <c r="L181" s="1"/>
      <c r="M181" s="1"/>
      <c r="N181" s="1"/>
    </row>
    <row r="182" ht="15.75" customHeight="1">
      <c r="A182" s="155"/>
      <c r="B182" s="156"/>
      <c r="C182" s="1"/>
      <c r="D182" s="1"/>
      <c r="E182" s="1"/>
      <c r="F182" s="1"/>
      <c r="G182" s="1"/>
      <c r="H182" s="1"/>
      <c r="I182" s="1"/>
      <c r="J182" s="1"/>
      <c r="K182" s="1"/>
      <c r="L182" s="1"/>
      <c r="M182" s="1"/>
      <c r="N182" s="1"/>
    </row>
    <row r="183" ht="15.75" customHeight="1">
      <c r="A183" s="155"/>
      <c r="B183" s="156"/>
      <c r="C183" s="1"/>
      <c r="D183" s="1"/>
      <c r="E183" s="1"/>
      <c r="F183" s="1"/>
      <c r="G183" s="1"/>
      <c r="H183" s="1"/>
      <c r="I183" s="1"/>
      <c r="J183" s="1"/>
      <c r="K183" s="1"/>
      <c r="L183" s="1"/>
      <c r="M183" s="1"/>
      <c r="N183" s="1"/>
    </row>
    <row r="184" ht="15.75" customHeight="1">
      <c r="A184" s="155"/>
      <c r="B184" s="156"/>
      <c r="C184" s="1"/>
      <c r="D184" s="1"/>
      <c r="E184" s="1"/>
      <c r="F184" s="1"/>
      <c r="G184" s="1"/>
      <c r="H184" s="1"/>
      <c r="I184" s="1"/>
      <c r="J184" s="1"/>
      <c r="K184" s="1"/>
      <c r="L184" s="1"/>
      <c r="M184" s="1"/>
      <c r="N184" s="1"/>
    </row>
    <row r="185" ht="15.75" customHeight="1">
      <c r="A185" s="155"/>
      <c r="B185" s="156"/>
      <c r="C185" s="1"/>
      <c r="D185" s="1"/>
      <c r="E185" s="1"/>
      <c r="F185" s="1"/>
      <c r="G185" s="1"/>
      <c r="H185" s="1"/>
      <c r="I185" s="1"/>
      <c r="J185" s="1"/>
      <c r="K185" s="1"/>
      <c r="L185" s="1"/>
      <c r="M185" s="1"/>
      <c r="N185" s="1"/>
    </row>
    <row r="186" ht="15.75" customHeight="1">
      <c r="A186" s="155"/>
      <c r="B186" s="156"/>
      <c r="C186" s="1"/>
      <c r="D186" s="1"/>
      <c r="E186" s="1"/>
      <c r="F186" s="1"/>
      <c r="G186" s="1"/>
      <c r="H186" s="1"/>
      <c r="I186" s="1"/>
      <c r="J186" s="1"/>
      <c r="K186" s="1"/>
      <c r="L186" s="1"/>
      <c r="M186" s="1"/>
      <c r="N186" s="1"/>
    </row>
    <row r="187" ht="15.75" customHeight="1">
      <c r="A187" s="155"/>
      <c r="B187" s="156"/>
      <c r="C187" s="1"/>
      <c r="D187" s="1"/>
      <c r="E187" s="1"/>
      <c r="F187" s="1"/>
      <c r="G187" s="1"/>
      <c r="H187" s="1"/>
      <c r="I187" s="1"/>
      <c r="J187" s="1"/>
      <c r="K187" s="1"/>
      <c r="L187" s="1"/>
      <c r="M187" s="1"/>
      <c r="N187" s="1"/>
    </row>
    <row r="188" ht="15.75" customHeight="1">
      <c r="A188" s="155"/>
      <c r="B188" s="156"/>
      <c r="C188" s="1"/>
      <c r="D188" s="1"/>
      <c r="E188" s="1"/>
      <c r="F188" s="1"/>
      <c r="G188" s="1"/>
      <c r="H188" s="1"/>
      <c r="I188" s="1"/>
      <c r="J188" s="1"/>
      <c r="K188" s="1"/>
      <c r="L188" s="1"/>
      <c r="M188" s="1"/>
      <c r="N188" s="1"/>
    </row>
    <row r="189" ht="15.75" customHeight="1">
      <c r="A189" s="155"/>
      <c r="B189" s="156"/>
      <c r="C189" s="1"/>
      <c r="D189" s="1"/>
      <c r="E189" s="1"/>
      <c r="F189" s="1"/>
      <c r="G189" s="1"/>
      <c r="H189" s="1"/>
      <c r="I189" s="1"/>
      <c r="J189" s="1"/>
      <c r="K189" s="1"/>
      <c r="L189" s="1"/>
      <c r="M189" s="1"/>
      <c r="N189" s="1"/>
    </row>
    <row r="190" ht="15.75" customHeight="1">
      <c r="A190" s="155"/>
      <c r="B190" s="156"/>
      <c r="C190" s="1"/>
      <c r="D190" s="1"/>
      <c r="E190" s="1"/>
      <c r="F190" s="1"/>
      <c r="G190" s="1"/>
      <c r="H190" s="1"/>
      <c r="I190" s="1"/>
      <c r="J190" s="1"/>
      <c r="K190" s="1"/>
      <c r="L190" s="1"/>
      <c r="M190" s="1"/>
      <c r="N190" s="1"/>
    </row>
    <row r="191" ht="15.75" customHeight="1">
      <c r="A191" s="155"/>
      <c r="B191" s="156"/>
      <c r="C191" s="1"/>
      <c r="D191" s="1"/>
      <c r="E191" s="1"/>
      <c r="F191" s="1"/>
      <c r="G191" s="1"/>
      <c r="H191" s="1"/>
      <c r="I191" s="1"/>
      <c r="J191" s="1"/>
      <c r="K191" s="1"/>
      <c r="L191" s="1"/>
      <c r="M191" s="1"/>
      <c r="N191" s="1"/>
    </row>
    <row r="192" ht="15.75" customHeight="1">
      <c r="A192" s="155"/>
      <c r="B192" s="156"/>
      <c r="C192" s="1"/>
      <c r="D192" s="1"/>
      <c r="E192" s="1"/>
      <c r="F192" s="1"/>
      <c r="G192" s="1"/>
      <c r="H192" s="1"/>
      <c r="I192" s="1"/>
      <c r="J192" s="1"/>
      <c r="K192" s="1"/>
      <c r="L192" s="1"/>
      <c r="M192" s="1"/>
      <c r="N192" s="1"/>
    </row>
    <row r="193" ht="15.75" customHeight="1">
      <c r="A193" s="155"/>
      <c r="B193" s="156"/>
      <c r="C193" s="1"/>
      <c r="D193" s="1"/>
      <c r="E193" s="1"/>
      <c r="F193" s="1"/>
      <c r="G193" s="1"/>
      <c r="H193" s="1"/>
      <c r="I193" s="1"/>
      <c r="J193" s="1"/>
      <c r="K193" s="1"/>
      <c r="L193" s="1"/>
      <c r="M193" s="1"/>
      <c r="N193" s="1"/>
    </row>
    <row r="194" ht="15.75" customHeight="1">
      <c r="A194" s="155"/>
      <c r="B194" s="156"/>
      <c r="C194" s="1"/>
      <c r="D194" s="1"/>
      <c r="E194" s="1"/>
      <c r="F194" s="1"/>
      <c r="G194" s="1"/>
      <c r="H194" s="1"/>
      <c r="I194" s="1"/>
      <c r="J194" s="1"/>
      <c r="K194" s="1"/>
      <c r="L194" s="1"/>
      <c r="M194" s="1"/>
      <c r="N194" s="1"/>
    </row>
    <row r="195" ht="15.75" customHeight="1">
      <c r="A195" s="155"/>
      <c r="B195" s="156"/>
      <c r="C195" s="1"/>
      <c r="D195" s="1"/>
      <c r="E195" s="1"/>
      <c r="F195" s="1"/>
      <c r="G195" s="1"/>
      <c r="H195" s="1"/>
      <c r="I195" s="1"/>
      <c r="J195" s="1"/>
      <c r="K195" s="1"/>
      <c r="L195" s="1"/>
      <c r="M195" s="1"/>
      <c r="N195" s="1"/>
    </row>
    <row r="196" ht="15.75" customHeight="1">
      <c r="A196" s="155"/>
      <c r="B196" s="156"/>
      <c r="C196" s="1"/>
      <c r="D196" s="1"/>
      <c r="E196" s="1"/>
      <c r="F196" s="1"/>
      <c r="G196" s="1"/>
      <c r="H196" s="1"/>
      <c r="I196" s="1"/>
      <c r="J196" s="1"/>
      <c r="K196" s="1"/>
      <c r="L196" s="1"/>
      <c r="M196" s="1"/>
      <c r="N196" s="1"/>
    </row>
    <row r="197" ht="15.75" customHeight="1">
      <c r="A197" s="155"/>
      <c r="B197" s="156"/>
      <c r="C197" s="1"/>
      <c r="D197" s="1"/>
      <c r="E197" s="1"/>
      <c r="F197" s="1"/>
      <c r="G197" s="1"/>
      <c r="H197" s="1"/>
      <c r="I197" s="1"/>
      <c r="J197" s="1"/>
      <c r="K197" s="1"/>
      <c r="L197" s="1"/>
      <c r="M197" s="1"/>
      <c r="N197" s="1"/>
    </row>
    <row r="198" ht="15.75" customHeight="1">
      <c r="A198" s="155"/>
      <c r="B198" s="156"/>
      <c r="C198" s="1"/>
      <c r="D198" s="1"/>
      <c r="E198" s="1"/>
      <c r="F198" s="1"/>
      <c r="G198" s="1"/>
      <c r="H198" s="1"/>
      <c r="I198" s="1"/>
      <c r="J198" s="1"/>
      <c r="K198" s="1"/>
      <c r="L198" s="1"/>
      <c r="M198" s="1"/>
      <c r="N198" s="1"/>
    </row>
    <row r="199" ht="15.75" customHeight="1">
      <c r="A199" s="155"/>
      <c r="B199" s="156"/>
      <c r="C199" s="1"/>
      <c r="D199" s="1"/>
      <c r="E199" s="1"/>
      <c r="F199" s="1"/>
      <c r="G199" s="1"/>
      <c r="H199" s="1"/>
      <c r="I199" s="1"/>
      <c r="J199" s="1"/>
      <c r="K199" s="1"/>
      <c r="L199" s="1"/>
      <c r="M199" s="1"/>
      <c r="N199" s="1"/>
    </row>
    <row r="200" ht="15.75" customHeight="1">
      <c r="A200" s="155"/>
      <c r="B200" s="156"/>
      <c r="C200" s="1"/>
      <c r="D200" s="1"/>
      <c r="E200" s="1"/>
      <c r="F200" s="1"/>
      <c r="G200" s="1"/>
      <c r="H200" s="1"/>
      <c r="I200" s="1"/>
      <c r="J200" s="1"/>
      <c r="K200" s="1"/>
      <c r="L200" s="1"/>
      <c r="M200" s="1"/>
      <c r="N200" s="1"/>
    </row>
    <row r="201" ht="15.75" customHeight="1">
      <c r="A201" s="155"/>
      <c r="B201" s="156"/>
      <c r="C201" s="1"/>
      <c r="D201" s="1"/>
      <c r="E201" s="1"/>
      <c r="F201" s="1"/>
      <c r="G201" s="1"/>
      <c r="H201" s="1"/>
      <c r="I201" s="1"/>
      <c r="J201" s="1"/>
      <c r="K201" s="1"/>
      <c r="L201" s="1"/>
      <c r="M201" s="1"/>
      <c r="N201" s="1"/>
    </row>
    <row r="202" ht="15.75" customHeight="1">
      <c r="A202" s="155"/>
      <c r="B202" s="156"/>
      <c r="C202" s="1"/>
      <c r="D202" s="1"/>
      <c r="E202" s="1"/>
      <c r="F202" s="1"/>
      <c r="G202" s="1"/>
      <c r="H202" s="1"/>
      <c r="I202" s="1"/>
      <c r="J202" s="1"/>
      <c r="K202" s="1"/>
      <c r="L202" s="1"/>
      <c r="M202" s="1"/>
      <c r="N202" s="1"/>
    </row>
    <row r="203" ht="15.75" customHeight="1">
      <c r="A203" s="155"/>
      <c r="B203" s="156"/>
      <c r="C203" s="1"/>
      <c r="D203" s="1"/>
      <c r="E203" s="1"/>
      <c r="F203" s="1"/>
      <c r="G203" s="1"/>
      <c r="H203" s="1"/>
      <c r="I203" s="1"/>
      <c r="J203" s="1"/>
      <c r="K203" s="1"/>
      <c r="L203" s="1"/>
      <c r="M203" s="1"/>
      <c r="N203" s="1"/>
    </row>
    <row r="204" ht="15.75" customHeight="1">
      <c r="A204" s="155"/>
      <c r="B204" s="156"/>
      <c r="C204" s="1"/>
      <c r="D204" s="1"/>
      <c r="E204" s="1"/>
      <c r="F204" s="1"/>
      <c r="G204" s="1"/>
      <c r="H204" s="1"/>
      <c r="I204" s="1"/>
      <c r="J204" s="1"/>
      <c r="K204" s="1"/>
      <c r="L204" s="1"/>
      <c r="M204" s="1"/>
      <c r="N204" s="1"/>
    </row>
    <row r="205" ht="15.75" customHeight="1">
      <c r="A205" s="155"/>
      <c r="B205" s="156"/>
      <c r="C205" s="1"/>
      <c r="D205" s="1"/>
      <c r="E205" s="1"/>
      <c r="F205" s="1"/>
      <c r="G205" s="1"/>
      <c r="H205" s="1"/>
      <c r="I205" s="1"/>
      <c r="J205" s="1"/>
      <c r="K205" s="1"/>
      <c r="L205" s="1"/>
      <c r="M205" s="1"/>
      <c r="N205" s="1"/>
    </row>
    <row r="206" ht="15.75" customHeight="1">
      <c r="A206" s="155"/>
      <c r="B206" s="156"/>
      <c r="C206" s="1"/>
      <c r="D206" s="1"/>
      <c r="E206" s="1"/>
      <c r="F206" s="1"/>
      <c r="G206" s="1"/>
      <c r="H206" s="1"/>
      <c r="I206" s="1"/>
      <c r="J206" s="1"/>
      <c r="K206" s="1"/>
      <c r="L206" s="1"/>
      <c r="M206" s="1"/>
      <c r="N206" s="1"/>
    </row>
    <row r="207" ht="15.75" customHeight="1">
      <c r="A207" s="155"/>
      <c r="B207" s="156"/>
      <c r="C207" s="1"/>
      <c r="D207" s="1"/>
      <c r="E207" s="1"/>
      <c r="F207" s="1"/>
      <c r="G207" s="1"/>
      <c r="H207" s="1"/>
      <c r="I207" s="1"/>
      <c r="J207" s="1"/>
      <c r="K207" s="1"/>
      <c r="L207" s="1"/>
      <c r="M207" s="1"/>
      <c r="N207" s="1"/>
    </row>
    <row r="208" ht="15.75" customHeight="1">
      <c r="A208" s="155"/>
      <c r="B208" s="156"/>
      <c r="C208" s="1"/>
      <c r="D208" s="1"/>
      <c r="E208" s="1"/>
      <c r="F208" s="1"/>
      <c r="G208" s="1"/>
      <c r="H208" s="1"/>
      <c r="I208" s="1"/>
      <c r="J208" s="1"/>
      <c r="K208" s="1"/>
      <c r="L208" s="1"/>
      <c r="M208" s="1"/>
      <c r="N208" s="1"/>
    </row>
    <row r="209" ht="15.75" customHeight="1">
      <c r="A209" s="155"/>
      <c r="B209" s="156"/>
      <c r="C209" s="1"/>
      <c r="D209" s="1"/>
      <c r="E209" s="1"/>
      <c r="F209" s="1"/>
      <c r="G209" s="1"/>
      <c r="H209" s="1"/>
      <c r="I209" s="1"/>
      <c r="J209" s="1"/>
      <c r="K209" s="1"/>
      <c r="L209" s="1"/>
      <c r="M209" s="1"/>
      <c r="N209" s="1"/>
    </row>
    <row r="210" ht="15.75" customHeight="1">
      <c r="A210" s="155"/>
      <c r="B210" s="156"/>
      <c r="C210" s="1"/>
      <c r="D210" s="1"/>
      <c r="E210" s="1"/>
      <c r="F210" s="1"/>
      <c r="G210" s="1"/>
      <c r="H210" s="1"/>
      <c r="I210" s="1"/>
      <c r="J210" s="1"/>
      <c r="K210" s="1"/>
      <c r="L210" s="1"/>
      <c r="M210" s="1"/>
      <c r="N210" s="1"/>
    </row>
    <row r="211" ht="15.75" customHeight="1">
      <c r="A211" s="155"/>
      <c r="B211" s="156"/>
      <c r="C211" s="1"/>
      <c r="D211" s="1"/>
      <c r="E211" s="1"/>
      <c r="F211" s="1"/>
      <c r="G211" s="1"/>
      <c r="H211" s="1"/>
      <c r="I211" s="1"/>
      <c r="J211" s="1"/>
      <c r="K211" s="1"/>
      <c r="L211" s="1"/>
      <c r="M211" s="1"/>
      <c r="N211" s="1"/>
    </row>
    <row r="212" ht="15.75" customHeight="1">
      <c r="A212" s="155"/>
      <c r="B212" s="156"/>
      <c r="C212" s="1"/>
      <c r="D212" s="1"/>
      <c r="E212" s="1"/>
      <c r="F212" s="1"/>
      <c r="G212" s="1"/>
      <c r="H212" s="1"/>
      <c r="I212" s="1"/>
      <c r="J212" s="1"/>
      <c r="K212" s="1"/>
      <c r="L212" s="1"/>
      <c r="M212" s="1"/>
      <c r="N212" s="1"/>
    </row>
    <row r="213" ht="15.75" customHeight="1">
      <c r="A213" s="155"/>
      <c r="B213" s="156"/>
      <c r="C213" s="1"/>
      <c r="D213" s="1"/>
      <c r="E213" s="1"/>
      <c r="F213" s="1"/>
      <c r="G213" s="1"/>
      <c r="H213" s="1"/>
      <c r="I213" s="1"/>
      <c r="J213" s="1"/>
      <c r="K213" s="1"/>
      <c r="L213" s="1"/>
      <c r="M213" s="1"/>
      <c r="N213" s="1"/>
    </row>
    <row r="214" ht="15.75" customHeight="1">
      <c r="A214" s="155"/>
      <c r="B214" s="156"/>
      <c r="C214" s="1"/>
      <c r="D214" s="1"/>
      <c r="E214" s="1"/>
      <c r="F214" s="1"/>
      <c r="G214" s="1"/>
      <c r="H214" s="1"/>
      <c r="I214" s="1"/>
      <c r="J214" s="1"/>
      <c r="K214" s="1"/>
      <c r="L214" s="1"/>
      <c r="M214" s="1"/>
      <c r="N214" s="1"/>
    </row>
    <row r="215" ht="15.75" customHeight="1">
      <c r="A215" s="155"/>
      <c r="B215" s="156"/>
      <c r="C215" s="1"/>
      <c r="D215" s="1"/>
      <c r="E215" s="1"/>
      <c r="F215" s="1"/>
      <c r="G215" s="1"/>
      <c r="H215" s="1"/>
      <c r="I215" s="1"/>
      <c r="J215" s="1"/>
      <c r="K215" s="1"/>
      <c r="L215" s="1"/>
      <c r="M215" s="1"/>
      <c r="N215" s="1"/>
    </row>
    <row r="216" ht="15.75" customHeight="1">
      <c r="A216" s="155"/>
      <c r="B216" s="156"/>
      <c r="C216" s="1"/>
      <c r="D216" s="1"/>
      <c r="E216" s="1"/>
      <c r="F216" s="1"/>
      <c r="G216" s="1"/>
      <c r="H216" s="1"/>
      <c r="I216" s="1"/>
      <c r="J216" s="1"/>
      <c r="K216" s="1"/>
      <c r="L216" s="1"/>
      <c r="M216" s="1"/>
      <c r="N216" s="1"/>
    </row>
    <row r="217" ht="15.75" customHeight="1">
      <c r="A217" s="155"/>
      <c r="B217" s="156"/>
      <c r="C217" s="1"/>
      <c r="D217" s="1"/>
      <c r="E217" s="1"/>
      <c r="F217" s="1"/>
      <c r="G217" s="1"/>
      <c r="H217" s="1"/>
      <c r="I217" s="1"/>
      <c r="J217" s="1"/>
      <c r="K217" s="1"/>
      <c r="L217" s="1"/>
      <c r="M217" s="1"/>
      <c r="N217" s="1"/>
    </row>
    <row r="218" ht="15.75" customHeight="1">
      <c r="A218" s="155"/>
      <c r="B218" s="156"/>
      <c r="C218" s="1"/>
      <c r="D218" s="1"/>
      <c r="E218" s="1"/>
      <c r="F218" s="1"/>
      <c r="G218" s="1"/>
      <c r="H218" s="1"/>
      <c r="I218" s="1"/>
      <c r="J218" s="1"/>
      <c r="K218" s="1"/>
      <c r="L218" s="1"/>
      <c r="M218" s="1"/>
      <c r="N218" s="1"/>
    </row>
    <row r="219" ht="15.75" customHeight="1">
      <c r="A219" s="155"/>
      <c r="B219" s="156"/>
      <c r="C219" s="1"/>
      <c r="D219" s="1"/>
      <c r="E219" s="1"/>
      <c r="F219" s="1"/>
      <c r="G219" s="1"/>
      <c r="H219" s="1"/>
      <c r="I219" s="1"/>
      <c r="J219" s="1"/>
      <c r="K219" s="1"/>
      <c r="L219" s="1"/>
      <c r="M219" s="1"/>
      <c r="N219" s="1"/>
    </row>
    <row r="220" ht="15.75" customHeight="1">
      <c r="A220" s="155"/>
      <c r="B220" s="156"/>
      <c r="C220" s="1"/>
      <c r="D220" s="1"/>
      <c r="E220" s="1"/>
      <c r="F220" s="1"/>
      <c r="G220" s="1"/>
      <c r="H220" s="1"/>
      <c r="I220" s="1"/>
      <c r="J220" s="1"/>
      <c r="K220" s="1"/>
      <c r="L220" s="1"/>
      <c r="M220" s="1"/>
      <c r="N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0:L20"/>
    <mergeCell ref="A2:L2"/>
    <mergeCell ref="A4:L4"/>
    <mergeCell ref="A5:L5"/>
    <mergeCell ref="A6:L6"/>
    <mergeCell ref="A7:L7"/>
    <mergeCell ref="A8:L8"/>
    <mergeCell ref="A9:L9"/>
  </mergeCells>
  <hyperlinks>
    <hyperlink r:id="rId1" ref="G15"/>
    <hyperlink r:id="rId2" ref="G16"/>
  </hyperlinks>
  <printOptions/>
  <pageMargins bottom="0.75" footer="0.0" header="0.0" left="0.7" right="0.7" top="0.75"/>
  <pageSetup orientation="landscape"/>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7.29"/>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28.71"/>
    <col customWidth="1" min="13" max="18" width="8.0"/>
  </cols>
  <sheetData>
    <row r="1">
      <c r="A1" s="1"/>
      <c r="B1" s="55"/>
      <c r="C1" s="1"/>
      <c r="D1" s="1"/>
      <c r="E1" s="1"/>
      <c r="F1" s="1"/>
      <c r="G1" s="1"/>
      <c r="H1" s="1"/>
      <c r="I1" s="1"/>
      <c r="J1" s="1"/>
      <c r="K1" s="198"/>
      <c r="L1" s="199"/>
    </row>
    <row r="2" ht="15.75" customHeight="1">
      <c r="A2" s="200" t="s">
        <v>813</v>
      </c>
      <c r="B2" s="57"/>
      <c r="C2" s="57"/>
      <c r="D2" s="57"/>
      <c r="E2" s="57"/>
      <c r="F2" s="57"/>
      <c r="G2" s="57"/>
      <c r="H2" s="57"/>
      <c r="I2" s="57"/>
      <c r="J2" s="57"/>
      <c r="K2" s="58"/>
      <c r="L2" s="201"/>
      <c r="M2" s="17"/>
      <c r="N2" s="17"/>
      <c r="O2" s="17"/>
      <c r="P2" s="17"/>
      <c r="Q2" s="17"/>
      <c r="R2" s="17"/>
    </row>
    <row r="3" ht="15.75" customHeight="1">
      <c r="A3" s="202"/>
      <c r="B3" s="202"/>
      <c r="C3" s="202"/>
      <c r="D3" s="202"/>
      <c r="E3" s="202"/>
      <c r="F3" s="202"/>
      <c r="G3" s="202"/>
      <c r="H3" s="202"/>
      <c r="I3" s="202"/>
      <c r="J3" s="202"/>
      <c r="K3" s="203"/>
      <c r="L3" s="201"/>
      <c r="M3" s="17"/>
      <c r="N3" s="17"/>
      <c r="O3" s="17"/>
      <c r="P3" s="17"/>
      <c r="Q3" s="17"/>
      <c r="R3" s="17"/>
    </row>
    <row r="4" ht="28.5" customHeight="1">
      <c r="A4" s="63" t="s">
        <v>814</v>
      </c>
      <c r="B4" s="57"/>
      <c r="C4" s="57"/>
      <c r="D4" s="57"/>
      <c r="E4" s="57"/>
      <c r="F4" s="57"/>
      <c r="G4" s="57"/>
      <c r="H4" s="57"/>
      <c r="I4" s="57"/>
      <c r="J4" s="57"/>
      <c r="K4" s="58"/>
      <c r="L4" s="201"/>
      <c r="M4" s="17"/>
      <c r="N4" s="17"/>
      <c r="O4" s="17"/>
      <c r="P4" s="17"/>
      <c r="Q4" s="17"/>
      <c r="R4" s="17"/>
    </row>
    <row r="5" ht="23.25" customHeight="1">
      <c r="A5" s="60" t="s">
        <v>815</v>
      </c>
      <c r="B5" s="57"/>
      <c r="C5" s="57"/>
      <c r="D5" s="57"/>
      <c r="E5" s="57"/>
      <c r="F5" s="57"/>
      <c r="G5" s="57"/>
      <c r="H5" s="57"/>
      <c r="I5" s="57"/>
      <c r="J5" s="57"/>
      <c r="K5" s="58"/>
      <c r="L5" s="201"/>
      <c r="M5" s="17"/>
      <c r="N5" s="17"/>
      <c r="O5" s="17"/>
      <c r="P5" s="17"/>
      <c r="Q5" s="17"/>
      <c r="R5" s="17"/>
    </row>
    <row r="6">
      <c r="A6" s="60" t="s">
        <v>816</v>
      </c>
      <c r="B6" s="57"/>
      <c r="C6" s="57"/>
      <c r="D6" s="57"/>
      <c r="E6" s="57"/>
      <c r="F6" s="57"/>
      <c r="G6" s="57"/>
      <c r="H6" s="57"/>
      <c r="I6" s="57"/>
      <c r="J6" s="57"/>
      <c r="K6" s="58"/>
      <c r="L6" s="201"/>
      <c r="M6" s="17"/>
      <c r="N6" s="17"/>
      <c r="O6" s="17"/>
      <c r="P6" s="17"/>
      <c r="Q6" s="17"/>
      <c r="R6" s="17"/>
    </row>
    <row r="7">
      <c r="A7" s="60" t="s">
        <v>817</v>
      </c>
      <c r="B7" s="57"/>
      <c r="C7" s="57"/>
      <c r="D7" s="57"/>
      <c r="E7" s="57"/>
      <c r="F7" s="57"/>
      <c r="G7" s="57"/>
      <c r="H7" s="57"/>
      <c r="I7" s="57"/>
      <c r="J7" s="57"/>
      <c r="K7" s="58"/>
      <c r="L7" s="201"/>
      <c r="M7" s="17"/>
      <c r="N7" s="17"/>
      <c r="O7" s="17"/>
      <c r="P7" s="17"/>
      <c r="Q7" s="17"/>
      <c r="R7" s="17"/>
    </row>
    <row r="8">
      <c r="A8" s="60" t="s">
        <v>818</v>
      </c>
      <c r="B8" s="57"/>
      <c r="C8" s="57"/>
      <c r="D8" s="57"/>
      <c r="E8" s="57"/>
      <c r="F8" s="57"/>
      <c r="G8" s="57"/>
      <c r="H8" s="57"/>
      <c r="I8" s="57"/>
      <c r="J8" s="57"/>
      <c r="K8" s="58"/>
      <c r="L8" s="201"/>
      <c r="M8" s="17"/>
      <c r="N8" s="17"/>
      <c r="O8" s="17"/>
      <c r="P8" s="17"/>
      <c r="Q8" s="17"/>
      <c r="R8" s="17"/>
    </row>
    <row r="9">
      <c r="A9" s="204" t="s">
        <v>819</v>
      </c>
      <c r="B9" s="57"/>
      <c r="C9" s="57"/>
      <c r="D9" s="57"/>
      <c r="E9" s="57"/>
      <c r="F9" s="57"/>
      <c r="G9" s="57"/>
      <c r="H9" s="57"/>
      <c r="I9" s="57"/>
      <c r="J9" s="57"/>
      <c r="K9" s="58"/>
      <c r="L9" s="201"/>
      <c r="M9" s="17"/>
      <c r="N9" s="17"/>
      <c r="O9" s="17"/>
      <c r="P9" s="17"/>
      <c r="Q9" s="17"/>
      <c r="R9" s="17"/>
    </row>
    <row r="10" ht="27.0" customHeight="1">
      <c r="A10" s="60" t="s">
        <v>820</v>
      </c>
      <c r="B10" s="57"/>
      <c r="C10" s="57"/>
      <c r="D10" s="57"/>
      <c r="E10" s="57"/>
      <c r="F10" s="57"/>
      <c r="G10" s="57"/>
      <c r="H10" s="57"/>
      <c r="I10" s="57"/>
      <c r="J10" s="57"/>
      <c r="K10" s="58"/>
      <c r="L10" s="201"/>
      <c r="M10" s="17"/>
      <c r="N10" s="17"/>
      <c r="O10" s="17"/>
      <c r="P10" s="17"/>
      <c r="Q10" s="17"/>
      <c r="R10" s="17"/>
    </row>
    <row r="11">
      <c r="A11" s="60" t="s">
        <v>821</v>
      </c>
      <c r="B11" s="57"/>
      <c r="C11" s="57"/>
      <c r="D11" s="57"/>
      <c r="E11" s="57"/>
      <c r="F11" s="57"/>
      <c r="G11" s="57"/>
      <c r="H11" s="57"/>
      <c r="I11" s="57"/>
      <c r="J11" s="57"/>
      <c r="K11" s="58"/>
      <c r="L11" s="201"/>
      <c r="M11" s="17"/>
      <c r="N11" s="17"/>
      <c r="O11" s="17"/>
      <c r="P11" s="17"/>
      <c r="Q11" s="17"/>
      <c r="R11" s="17"/>
    </row>
    <row r="12">
      <c r="A12" s="60" t="s">
        <v>822</v>
      </c>
      <c r="B12" s="57"/>
      <c r="C12" s="57"/>
      <c r="D12" s="57"/>
      <c r="E12" s="57"/>
      <c r="F12" s="57"/>
      <c r="G12" s="57"/>
      <c r="H12" s="57"/>
      <c r="I12" s="57"/>
      <c r="J12" s="57"/>
      <c r="K12" s="58"/>
      <c r="L12" s="201"/>
      <c r="M12" s="17"/>
      <c r="N12" s="17"/>
      <c r="O12" s="17"/>
      <c r="P12" s="17"/>
      <c r="Q12" s="17"/>
      <c r="R12" s="17"/>
    </row>
    <row r="13" ht="30.0" customHeight="1">
      <c r="A13" s="63" t="s">
        <v>823</v>
      </c>
      <c r="B13" s="57"/>
      <c r="C13" s="57"/>
      <c r="D13" s="57"/>
      <c r="E13" s="57"/>
      <c r="F13" s="57"/>
      <c r="G13" s="57"/>
      <c r="H13" s="57"/>
      <c r="I13" s="57"/>
      <c r="J13" s="57"/>
      <c r="K13" s="58"/>
      <c r="L13" s="201"/>
      <c r="M13" s="17"/>
      <c r="N13" s="17"/>
      <c r="O13" s="17"/>
      <c r="P13" s="17"/>
      <c r="Q13" s="17"/>
      <c r="R13" s="17"/>
    </row>
    <row r="14">
      <c r="A14" s="1"/>
      <c r="B14" s="55"/>
      <c r="C14" s="1"/>
      <c r="D14" s="1"/>
      <c r="E14" s="1"/>
      <c r="F14" s="1"/>
      <c r="G14" s="1"/>
      <c r="H14" s="1"/>
      <c r="I14" s="1"/>
      <c r="J14" s="1"/>
      <c r="K14" s="198"/>
      <c r="L14" s="199"/>
    </row>
    <row r="15" ht="63.75" customHeight="1">
      <c r="A15" s="205" t="s">
        <v>824</v>
      </c>
      <c r="B15" s="206" t="s">
        <v>825</v>
      </c>
      <c r="C15" s="206" t="s">
        <v>8</v>
      </c>
      <c r="D15" s="207" t="s">
        <v>826</v>
      </c>
      <c r="E15" s="208" t="s">
        <v>827</v>
      </c>
      <c r="F15" s="207" t="s">
        <v>828</v>
      </c>
      <c r="G15" s="209" t="s">
        <v>829</v>
      </c>
      <c r="H15" s="209" t="s">
        <v>148</v>
      </c>
      <c r="I15" s="209" t="s">
        <v>149</v>
      </c>
      <c r="J15" s="210" t="s">
        <v>150</v>
      </c>
      <c r="K15" s="211" t="s">
        <v>154</v>
      </c>
      <c r="L15" s="212" t="s">
        <v>155</v>
      </c>
    </row>
    <row r="16" ht="11.25" customHeight="1">
      <c r="A16" s="213" t="s">
        <v>167</v>
      </c>
      <c r="B16" s="213" t="s">
        <v>166</v>
      </c>
      <c r="C16" s="214" t="s">
        <v>52</v>
      </c>
      <c r="D16" s="99" t="s">
        <v>830</v>
      </c>
      <c r="E16" s="215" t="s">
        <v>831</v>
      </c>
      <c r="F16" s="214" t="s">
        <v>832</v>
      </c>
      <c r="G16" s="214">
        <v>2.0</v>
      </c>
      <c r="H16" s="214">
        <v>2.0</v>
      </c>
      <c r="I16" s="214">
        <v>3.0</v>
      </c>
      <c r="J16" s="216">
        <v>50.0</v>
      </c>
      <c r="K16" s="217">
        <v>25.0</v>
      </c>
      <c r="L16" s="218" t="s">
        <v>51</v>
      </c>
      <c r="M16" s="166"/>
      <c r="N16" s="166"/>
      <c r="O16" s="166"/>
      <c r="P16" s="166"/>
      <c r="Q16" s="166"/>
      <c r="R16" s="166"/>
    </row>
    <row r="17" ht="11.25" customHeight="1">
      <c r="A17" s="74" t="s">
        <v>157</v>
      </c>
      <c r="B17" s="74" t="s">
        <v>156</v>
      </c>
      <c r="C17" s="81" t="s">
        <v>52</v>
      </c>
      <c r="D17" s="95" t="s">
        <v>833</v>
      </c>
      <c r="E17" s="219" t="s">
        <v>834</v>
      </c>
      <c r="F17" s="81" t="s">
        <v>832</v>
      </c>
      <c r="G17" s="81">
        <v>7.0</v>
      </c>
      <c r="H17" s="81">
        <v>3.0</v>
      </c>
      <c r="I17" s="81">
        <v>8.0</v>
      </c>
      <c r="J17" s="220">
        <v>50.0</v>
      </c>
      <c r="K17" s="91">
        <v>3.57</v>
      </c>
      <c r="L17" s="218" t="s">
        <v>51</v>
      </c>
      <c r="M17" s="166"/>
      <c r="N17" s="166"/>
      <c r="O17" s="166"/>
      <c r="P17" s="166"/>
      <c r="Q17" s="166"/>
      <c r="R17" s="166"/>
    </row>
    <row r="18" ht="11.25" customHeight="1">
      <c r="A18" s="74" t="s">
        <v>157</v>
      </c>
      <c r="B18" s="74" t="s">
        <v>156</v>
      </c>
      <c r="C18" s="81" t="s">
        <v>52</v>
      </c>
      <c r="D18" s="95" t="s">
        <v>835</v>
      </c>
      <c r="E18" s="219" t="s">
        <v>836</v>
      </c>
      <c r="F18" s="81" t="s">
        <v>837</v>
      </c>
      <c r="G18" s="81">
        <v>7.0</v>
      </c>
      <c r="H18" s="81">
        <v>3.0</v>
      </c>
      <c r="I18" s="81">
        <v>8.0</v>
      </c>
      <c r="J18" s="220">
        <v>50.0</v>
      </c>
      <c r="K18" s="91">
        <v>3.57</v>
      </c>
      <c r="L18" s="218" t="s">
        <v>51</v>
      </c>
      <c r="M18" s="166"/>
      <c r="N18" s="166"/>
      <c r="O18" s="166"/>
      <c r="P18" s="166"/>
      <c r="Q18" s="166"/>
      <c r="R18" s="166"/>
    </row>
    <row r="19" ht="11.25" customHeight="1">
      <c r="A19" s="95" t="s">
        <v>838</v>
      </c>
      <c r="B19" s="74" t="s">
        <v>839</v>
      </c>
      <c r="C19" s="81" t="s">
        <v>52</v>
      </c>
      <c r="D19" s="95" t="s">
        <v>840</v>
      </c>
      <c r="E19" s="219" t="s">
        <v>841</v>
      </c>
      <c r="F19" s="81" t="s">
        <v>832</v>
      </c>
      <c r="G19" s="81">
        <v>5.0</v>
      </c>
      <c r="H19" s="81">
        <v>5.0</v>
      </c>
      <c r="I19" s="81">
        <v>5.0</v>
      </c>
      <c r="J19" s="221">
        <v>50.0</v>
      </c>
      <c r="K19" s="91">
        <v>10.0</v>
      </c>
      <c r="L19" s="218" t="s">
        <v>51</v>
      </c>
      <c r="M19" s="166"/>
      <c r="N19" s="166"/>
      <c r="O19" s="166"/>
      <c r="P19" s="166"/>
      <c r="Q19" s="166"/>
      <c r="R19" s="166"/>
    </row>
    <row r="20" ht="11.25" customHeight="1">
      <c r="A20" s="95" t="s">
        <v>838</v>
      </c>
      <c r="B20" s="74" t="s">
        <v>839</v>
      </c>
      <c r="C20" s="81" t="s">
        <v>52</v>
      </c>
      <c r="D20" s="95" t="s">
        <v>842</v>
      </c>
      <c r="E20" s="219" t="s">
        <v>843</v>
      </c>
      <c r="F20" s="81" t="s">
        <v>832</v>
      </c>
      <c r="G20" s="81">
        <v>5.0</v>
      </c>
      <c r="H20" s="81">
        <v>5.0</v>
      </c>
      <c r="I20" s="81">
        <v>5.0</v>
      </c>
      <c r="J20" s="220">
        <v>50.0</v>
      </c>
      <c r="K20" s="91">
        <v>10.0</v>
      </c>
      <c r="L20" s="218" t="s">
        <v>51</v>
      </c>
      <c r="M20" s="166"/>
      <c r="N20" s="166"/>
      <c r="O20" s="166"/>
      <c r="P20" s="166"/>
      <c r="Q20" s="166"/>
      <c r="R20" s="166"/>
    </row>
    <row r="21" ht="11.25" customHeight="1">
      <c r="A21" s="95" t="s">
        <v>844</v>
      </c>
      <c r="B21" s="95" t="s">
        <v>845</v>
      </c>
      <c r="C21" s="81" t="s">
        <v>52</v>
      </c>
      <c r="D21" s="95" t="s">
        <v>846</v>
      </c>
      <c r="E21" s="219" t="s">
        <v>847</v>
      </c>
      <c r="F21" s="81" t="s">
        <v>832</v>
      </c>
      <c r="G21" s="81">
        <v>2.0</v>
      </c>
      <c r="H21" s="81">
        <v>2.0</v>
      </c>
      <c r="I21" s="81">
        <v>3.0</v>
      </c>
      <c r="J21" s="221">
        <v>50.0</v>
      </c>
      <c r="K21" s="91">
        <v>25.0</v>
      </c>
      <c r="L21" s="218" t="s">
        <v>51</v>
      </c>
      <c r="M21" s="166"/>
      <c r="N21" s="166"/>
      <c r="O21" s="166"/>
      <c r="P21" s="166"/>
      <c r="Q21" s="166"/>
      <c r="R21" s="166"/>
    </row>
    <row r="22" ht="11.25" customHeight="1">
      <c r="A22" s="95" t="s">
        <v>844</v>
      </c>
      <c r="B22" s="95" t="s">
        <v>845</v>
      </c>
      <c r="C22" s="81" t="s">
        <v>52</v>
      </c>
      <c r="D22" s="95" t="s">
        <v>848</v>
      </c>
      <c r="E22" s="219" t="s">
        <v>849</v>
      </c>
      <c r="F22" s="81" t="s">
        <v>832</v>
      </c>
      <c r="G22" s="81">
        <v>2.0</v>
      </c>
      <c r="H22" s="81">
        <v>2.0</v>
      </c>
      <c r="I22" s="81">
        <v>3.0</v>
      </c>
      <c r="J22" s="220">
        <v>50.0</v>
      </c>
      <c r="K22" s="91">
        <v>25.0</v>
      </c>
      <c r="L22" s="218" t="s">
        <v>51</v>
      </c>
      <c r="M22" s="166"/>
      <c r="N22" s="166"/>
      <c r="O22" s="166"/>
      <c r="P22" s="166"/>
      <c r="Q22" s="166"/>
      <c r="R22" s="166"/>
    </row>
    <row r="23" ht="11.25" customHeight="1">
      <c r="A23" s="95" t="s">
        <v>844</v>
      </c>
      <c r="B23" s="95" t="s">
        <v>845</v>
      </c>
      <c r="C23" s="81" t="s">
        <v>52</v>
      </c>
      <c r="D23" s="95" t="s">
        <v>850</v>
      </c>
      <c r="E23" s="219" t="s">
        <v>851</v>
      </c>
      <c r="F23" s="81" t="s">
        <v>832</v>
      </c>
      <c r="G23" s="81">
        <v>2.0</v>
      </c>
      <c r="H23" s="81">
        <v>2.0</v>
      </c>
      <c r="I23" s="81">
        <v>3.0</v>
      </c>
      <c r="J23" s="220">
        <v>50.0</v>
      </c>
      <c r="K23" s="91">
        <v>25.0</v>
      </c>
      <c r="L23" s="218" t="s">
        <v>51</v>
      </c>
      <c r="M23" s="166"/>
      <c r="N23" s="166"/>
      <c r="O23" s="166"/>
      <c r="P23" s="166"/>
      <c r="Q23" s="166"/>
      <c r="R23" s="166"/>
    </row>
    <row r="24" ht="11.25" customHeight="1">
      <c r="A24" s="95" t="s">
        <v>844</v>
      </c>
      <c r="B24" s="95" t="s">
        <v>845</v>
      </c>
      <c r="C24" s="81" t="s">
        <v>52</v>
      </c>
      <c r="D24" s="222" t="s">
        <v>852</v>
      </c>
      <c r="E24" s="223" t="s">
        <v>853</v>
      </c>
      <c r="F24" s="81" t="s">
        <v>614</v>
      </c>
      <c r="G24" s="81">
        <v>2.0</v>
      </c>
      <c r="H24" s="81">
        <v>2.0</v>
      </c>
      <c r="I24" s="81">
        <v>3.0</v>
      </c>
      <c r="J24" s="220">
        <v>50.0</v>
      </c>
      <c r="K24" s="91">
        <v>25.0</v>
      </c>
      <c r="L24" s="218" t="s">
        <v>51</v>
      </c>
      <c r="M24" s="166"/>
      <c r="N24" s="166"/>
      <c r="O24" s="166"/>
      <c r="P24" s="166"/>
      <c r="Q24" s="166"/>
      <c r="R24" s="166"/>
    </row>
    <row r="25" ht="11.25" customHeight="1">
      <c r="A25" s="95" t="s">
        <v>854</v>
      </c>
      <c r="B25" s="95" t="s">
        <v>855</v>
      </c>
      <c r="C25" s="81" t="s">
        <v>52</v>
      </c>
      <c r="D25" s="95" t="s">
        <v>856</v>
      </c>
      <c r="E25" s="219" t="s">
        <v>857</v>
      </c>
      <c r="F25" s="81" t="s">
        <v>832</v>
      </c>
      <c r="G25" s="81">
        <v>4.0</v>
      </c>
      <c r="H25" s="81">
        <v>4.0</v>
      </c>
      <c r="I25" s="81">
        <v>4.0</v>
      </c>
      <c r="J25" s="220">
        <v>50.0</v>
      </c>
      <c r="K25" s="91">
        <v>12.5</v>
      </c>
      <c r="L25" s="218" t="s">
        <v>51</v>
      </c>
      <c r="M25" s="166"/>
      <c r="N25" s="166"/>
      <c r="O25" s="166"/>
      <c r="P25" s="166"/>
      <c r="Q25" s="166"/>
      <c r="R25" s="166"/>
    </row>
    <row r="26" ht="11.25" customHeight="1">
      <c r="A26" s="95" t="s">
        <v>854</v>
      </c>
      <c r="B26" s="95" t="s">
        <v>855</v>
      </c>
      <c r="C26" s="81" t="s">
        <v>52</v>
      </c>
      <c r="D26" s="95" t="s">
        <v>858</v>
      </c>
      <c r="E26" s="219" t="s">
        <v>859</v>
      </c>
      <c r="F26" s="81" t="s">
        <v>832</v>
      </c>
      <c r="G26" s="81">
        <v>4.0</v>
      </c>
      <c r="H26" s="81">
        <v>4.0</v>
      </c>
      <c r="I26" s="81">
        <v>4.0</v>
      </c>
      <c r="J26" s="220">
        <v>50.0</v>
      </c>
      <c r="K26" s="91">
        <v>12.5</v>
      </c>
      <c r="L26" s="218" t="s">
        <v>51</v>
      </c>
      <c r="M26" s="166"/>
      <c r="N26" s="166"/>
      <c r="O26" s="166"/>
      <c r="P26" s="166"/>
      <c r="Q26" s="166"/>
      <c r="R26" s="166"/>
    </row>
    <row r="27" ht="11.25" customHeight="1">
      <c r="A27" s="95" t="s">
        <v>854</v>
      </c>
      <c r="B27" s="95" t="s">
        <v>855</v>
      </c>
      <c r="C27" s="81" t="s">
        <v>52</v>
      </c>
      <c r="D27" s="95" t="s">
        <v>860</v>
      </c>
      <c r="E27" s="219" t="s">
        <v>861</v>
      </c>
      <c r="F27" s="81" t="s">
        <v>832</v>
      </c>
      <c r="G27" s="81">
        <v>4.0</v>
      </c>
      <c r="H27" s="81">
        <v>4.0</v>
      </c>
      <c r="I27" s="81">
        <v>4.0</v>
      </c>
      <c r="J27" s="220">
        <v>50.0</v>
      </c>
      <c r="K27" s="91">
        <v>12.5</v>
      </c>
      <c r="L27" s="218" t="s">
        <v>51</v>
      </c>
      <c r="M27" s="166"/>
      <c r="N27" s="166"/>
      <c r="O27" s="166"/>
      <c r="P27" s="166"/>
      <c r="Q27" s="166"/>
      <c r="R27" s="166"/>
    </row>
    <row r="28" ht="11.25" customHeight="1">
      <c r="A28" s="95" t="s">
        <v>862</v>
      </c>
      <c r="B28" s="95" t="s">
        <v>863</v>
      </c>
      <c r="C28" s="81" t="s">
        <v>52</v>
      </c>
      <c r="D28" s="95" t="s">
        <v>864</v>
      </c>
      <c r="E28" s="219" t="s">
        <v>865</v>
      </c>
      <c r="F28" s="81" t="s">
        <v>832</v>
      </c>
      <c r="G28" s="81">
        <v>3.0</v>
      </c>
      <c r="H28" s="81">
        <v>2.0</v>
      </c>
      <c r="I28" s="81">
        <v>4.0</v>
      </c>
      <c r="J28" s="220">
        <v>50.0</v>
      </c>
      <c r="K28" s="91">
        <v>16.67</v>
      </c>
      <c r="L28" s="218" t="s">
        <v>51</v>
      </c>
      <c r="M28" s="166"/>
      <c r="N28" s="166"/>
      <c r="O28" s="166"/>
      <c r="P28" s="166"/>
      <c r="Q28" s="166"/>
      <c r="R28" s="166"/>
    </row>
    <row r="29" ht="11.25" customHeight="1">
      <c r="A29" s="95" t="s">
        <v>862</v>
      </c>
      <c r="B29" s="95" t="s">
        <v>863</v>
      </c>
      <c r="C29" s="81" t="s">
        <v>52</v>
      </c>
      <c r="D29" s="95" t="s">
        <v>866</v>
      </c>
      <c r="E29" s="219" t="s">
        <v>867</v>
      </c>
      <c r="F29" s="81" t="s">
        <v>837</v>
      </c>
      <c r="G29" s="81">
        <v>3.0</v>
      </c>
      <c r="H29" s="81">
        <v>2.0</v>
      </c>
      <c r="I29" s="81">
        <v>4.0</v>
      </c>
      <c r="J29" s="220">
        <v>50.0</v>
      </c>
      <c r="K29" s="91">
        <v>16.67</v>
      </c>
      <c r="L29" s="218" t="s">
        <v>51</v>
      </c>
      <c r="M29" s="166"/>
      <c r="N29" s="166"/>
      <c r="O29" s="166"/>
      <c r="P29" s="166"/>
      <c r="Q29" s="166"/>
      <c r="R29" s="166"/>
    </row>
    <row r="30" ht="11.25" customHeight="1">
      <c r="A30" s="95" t="s">
        <v>868</v>
      </c>
      <c r="B30" s="95" t="s">
        <v>869</v>
      </c>
      <c r="C30" s="81" t="s">
        <v>52</v>
      </c>
      <c r="D30" s="95" t="s">
        <v>870</v>
      </c>
      <c r="E30" s="219" t="s">
        <v>871</v>
      </c>
      <c r="F30" s="81" t="s">
        <v>832</v>
      </c>
      <c r="G30" s="81">
        <v>5.0</v>
      </c>
      <c r="H30" s="81">
        <v>4.0</v>
      </c>
      <c r="I30" s="81">
        <v>5.0</v>
      </c>
      <c r="J30" s="220">
        <v>50.0</v>
      </c>
      <c r="K30" s="91">
        <v>10.0</v>
      </c>
      <c r="L30" s="218" t="s">
        <v>51</v>
      </c>
      <c r="M30" s="166"/>
      <c r="N30" s="166"/>
      <c r="O30" s="166"/>
      <c r="P30" s="166"/>
      <c r="Q30" s="166"/>
      <c r="R30" s="166"/>
    </row>
    <row r="31" ht="11.25" customHeight="1">
      <c r="A31" s="95" t="s">
        <v>868</v>
      </c>
      <c r="B31" s="95" t="s">
        <v>869</v>
      </c>
      <c r="C31" s="81" t="s">
        <v>52</v>
      </c>
      <c r="D31" s="95" t="s">
        <v>872</v>
      </c>
      <c r="E31" s="219" t="s">
        <v>873</v>
      </c>
      <c r="F31" s="81" t="s">
        <v>832</v>
      </c>
      <c r="G31" s="81">
        <v>5.0</v>
      </c>
      <c r="H31" s="81">
        <v>4.0</v>
      </c>
      <c r="I31" s="81">
        <v>5.0</v>
      </c>
      <c r="J31" s="220">
        <v>50.0</v>
      </c>
      <c r="K31" s="91">
        <v>10.0</v>
      </c>
      <c r="L31" s="218" t="s">
        <v>51</v>
      </c>
      <c r="M31" s="166"/>
      <c r="N31" s="166"/>
      <c r="O31" s="166"/>
      <c r="P31" s="166"/>
      <c r="Q31" s="166"/>
      <c r="R31" s="166"/>
    </row>
    <row r="32" ht="11.25" customHeight="1">
      <c r="A32" s="95" t="s">
        <v>868</v>
      </c>
      <c r="B32" s="95" t="s">
        <v>869</v>
      </c>
      <c r="C32" s="81" t="s">
        <v>52</v>
      </c>
      <c r="D32" s="95" t="s">
        <v>874</v>
      </c>
      <c r="E32" s="219" t="s">
        <v>875</v>
      </c>
      <c r="F32" s="81" t="s">
        <v>832</v>
      </c>
      <c r="G32" s="81">
        <v>5.0</v>
      </c>
      <c r="H32" s="81">
        <v>4.0</v>
      </c>
      <c r="I32" s="81">
        <v>5.0</v>
      </c>
      <c r="J32" s="220">
        <v>50.0</v>
      </c>
      <c r="K32" s="91">
        <v>10.0</v>
      </c>
      <c r="L32" s="218" t="s">
        <v>51</v>
      </c>
      <c r="M32" s="166"/>
      <c r="N32" s="166"/>
      <c r="O32" s="166"/>
      <c r="P32" s="166"/>
      <c r="Q32" s="166"/>
      <c r="R32" s="166"/>
    </row>
    <row r="33" ht="11.25" customHeight="1">
      <c r="A33" s="95" t="s">
        <v>844</v>
      </c>
      <c r="B33" s="95" t="s">
        <v>876</v>
      </c>
      <c r="C33" s="81" t="s">
        <v>52</v>
      </c>
      <c r="D33" s="95" t="s">
        <v>877</v>
      </c>
      <c r="E33" s="219" t="s">
        <v>878</v>
      </c>
      <c r="F33" s="81" t="s">
        <v>832</v>
      </c>
      <c r="G33" s="81">
        <v>2.0</v>
      </c>
      <c r="H33" s="81">
        <v>2.0</v>
      </c>
      <c r="I33" s="81">
        <v>3.0</v>
      </c>
      <c r="J33" s="221">
        <v>50.0</v>
      </c>
      <c r="K33" s="91">
        <v>25.0</v>
      </c>
      <c r="L33" s="218" t="s">
        <v>51</v>
      </c>
      <c r="M33" s="166"/>
      <c r="N33" s="166"/>
      <c r="O33" s="166"/>
      <c r="P33" s="166"/>
      <c r="Q33" s="166"/>
      <c r="R33" s="166"/>
    </row>
    <row r="34" ht="11.25" customHeight="1">
      <c r="A34" s="95" t="s">
        <v>844</v>
      </c>
      <c r="B34" s="95" t="s">
        <v>876</v>
      </c>
      <c r="C34" s="81" t="s">
        <v>52</v>
      </c>
      <c r="D34" s="95" t="s">
        <v>879</v>
      </c>
      <c r="E34" s="219" t="s">
        <v>880</v>
      </c>
      <c r="F34" s="81" t="s">
        <v>832</v>
      </c>
      <c r="G34" s="81">
        <v>2.0</v>
      </c>
      <c r="H34" s="81">
        <v>2.0</v>
      </c>
      <c r="I34" s="81">
        <v>3.0</v>
      </c>
      <c r="J34" s="221">
        <v>50.0</v>
      </c>
      <c r="K34" s="91">
        <v>25.0</v>
      </c>
      <c r="L34" s="218" t="s">
        <v>51</v>
      </c>
      <c r="M34" s="166"/>
      <c r="N34" s="166"/>
      <c r="O34" s="166"/>
      <c r="P34" s="166"/>
      <c r="Q34" s="166"/>
      <c r="R34" s="166"/>
    </row>
    <row r="35" ht="11.25" customHeight="1">
      <c r="A35" s="95" t="s">
        <v>844</v>
      </c>
      <c r="B35" s="95" t="s">
        <v>876</v>
      </c>
      <c r="C35" s="81" t="s">
        <v>52</v>
      </c>
      <c r="D35" s="95" t="s">
        <v>881</v>
      </c>
      <c r="E35" s="219" t="s">
        <v>882</v>
      </c>
      <c r="F35" s="81" t="s">
        <v>832</v>
      </c>
      <c r="G35" s="81">
        <v>2.0</v>
      </c>
      <c r="H35" s="81">
        <v>2.0</v>
      </c>
      <c r="I35" s="81">
        <v>3.0</v>
      </c>
      <c r="J35" s="221">
        <v>50.0</v>
      </c>
      <c r="K35" s="91">
        <v>25.0</v>
      </c>
      <c r="L35" s="218" t="s">
        <v>51</v>
      </c>
      <c r="M35" s="166"/>
      <c r="N35" s="166"/>
      <c r="O35" s="166"/>
      <c r="P35" s="166"/>
      <c r="Q35" s="166"/>
      <c r="R35" s="166"/>
    </row>
    <row r="36" ht="11.25" customHeight="1">
      <c r="A36" s="95" t="s">
        <v>844</v>
      </c>
      <c r="B36" s="95" t="s">
        <v>876</v>
      </c>
      <c r="C36" s="81" t="s">
        <v>52</v>
      </c>
      <c r="D36" s="95" t="s">
        <v>883</v>
      </c>
      <c r="E36" s="219" t="s">
        <v>884</v>
      </c>
      <c r="F36" s="81" t="s">
        <v>832</v>
      </c>
      <c r="G36" s="81">
        <v>2.0</v>
      </c>
      <c r="H36" s="81">
        <v>2.0</v>
      </c>
      <c r="I36" s="81">
        <v>3.0</v>
      </c>
      <c r="J36" s="221">
        <v>50.0</v>
      </c>
      <c r="K36" s="91">
        <v>25.0</v>
      </c>
      <c r="L36" s="218" t="s">
        <v>51</v>
      </c>
      <c r="M36" s="166"/>
      <c r="N36" s="166"/>
      <c r="O36" s="166"/>
      <c r="P36" s="166"/>
      <c r="Q36" s="166"/>
      <c r="R36" s="166"/>
    </row>
    <row r="37" ht="11.25" customHeight="1">
      <c r="A37" s="95" t="s">
        <v>844</v>
      </c>
      <c r="B37" s="95" t="s">
        <v>876</v>
      </c>
      <c r="C37" s="81" t="s">
        <v>52</v>
      </c>
      <c r="D37" s="85" t="s">
        <v>885</v>
      </c>
      <c r="E37" s="224" t="s">
        <v>849</v>
      </c>
      <c r="F37" s="81" t="s">
        <v>832</v>
      </c>
      <c r="G37" s="81">
        <v>2.0</v>
      </c>
      <c r="H37" s="81">
        <v>2.0</v>
      </c>
      <c r="I37" s="81">
        <v>3.0</v>
      </c>
      <c r="J37" s="221">
        <v>50.0</v>
      </c>
      <c r="K37" s="91">
        <v>25.0</v>
      </c>
      <c r="L37" s="218" t="s">
        <v>51</v>
      </c>
      <c r="M37" s="166"/>
      <c r="N37" s="166"/>
      <c r="O37" s="166"/>
      <c r="P37" s="166"/>
      <c r="Q37" s="166"/>
      <c r="R37" s="166"/>
    </row>
    <row r="38" ht="11.25" customHeight="1">
      <c r="A38" s="95" t="s">
        <v>844</v>
      </c>
      <c r="B38" s="95" t="s">
        <v>876</v>
      </c>
      <c r="C38" s="81" t="s">
        <v>52</v>
      </c>
      <c r="D38" s="95" t="s">
        <v>886</v>
      </c>
      <c r="E38" s="219" t="s">
        <v>887</v>
      </c>
      <c r="F38" s="81" t="s">
        <v>832</v>
      </c>
      <c r="G38" s="81">
        <v>2.0</v>
      </c>
      <c r="H38" s="81">
        <v>2.0</v>
      </c>
      <c r="I38" s="81">
        <v>3.0</v>
      </c>
      <c r="J38" s="221">
        <v>50.0</v>
      </c>
      <c r="K38" s="91">
        <v>25.0</v>
      </c>
      <c r="L38" s="218" t="s">
        <v>51</v>
      </c>
      <c r="M38" s="166"/>
      <c r="N38" s="166"/>
      <c r="O38" s="166"/>
      <c r="P38" s="166"/>
      <c r="Q38" s="166"/>
      <c r="R38" s="166"/>
    </row>
    <row r="39" ht="11.25" customHeight="1">
      <c r="A39" s="95" t="s">
        <v>844</v>
      </c>
      <c r="B39" s="95" t="s">
        <v>876</v>
      </c>
      <c r="C39" s="81" t="s">
        <v>52</v>
      </c>
      <c r="D39" s="95" t="s">
        <v>888</v>
      </c>
      <c r="E39" s="219" t="s">
        <v>889</v>
      </c>
      <c r="F39" s="81" t="s">
        <v>837</v>
      </c>
      <c r="G39" s="81">
        <v>2.0</v>
      </c>
      <c r="H39" s="81">
        <v>2.0</v>
      </c>
      <c r="I39" s="81">
        <v>3.0</v>
      </c>
      <c r="J39" s="221">
        <v>50.0</v>
      </c>
      <c r="K39" s="91">
        <v>25.0</v>
      </c>
      <c r="L39" s="218" t="s">
        <v>51</v>
      </c>
      <c r="M39" s="166"/>
      <c r="N39" s="166"/>
      <c r="O39" s="166"/>
      <c r="P39" s="166"/>
      <c r="Q39" s="166"/>
      <c r="R39" s="166"/>
    </row>
    <row r="40" ht="11.25" customHeight="1">
      <c r="A40" s="95" t="s">
        <v>844</v>
      </c>
      <c r="B40" s="95" t="s">
        <v>876</v>
      </c>
      <c r="C40" s="81" t="s">
        <v>52</v>
      </c>
      <c r="D40" s="95" t="s">
        <v>890</v>
      </c>
      <c r="E40" s="219" t="s">
        <v>891</v>
      </c>
      <c r="F40" s="81" t="s">
        <v>614</v>
      </c>
      <c r="G40" s="81">
        <v>2.0</v>
      </c>
      <c r="H40" s="81">
        <v>2.0</v>
      </c>
      <c r="I40" s="81">
        <v>3.0</v>
      </c>
      <c r="J40" s="221">
        <v>50.0</v>
      </c>
      <c r="K40" s="91">
        <v>25.0</v>
      </c>
      <c r="L40" s="218" t="s">
        <v>51</v>
      </c>
      <c r="M40" s="166"/>
      <c r="N40" s="166"/>
      <c r="O40" s="166"/>
      <c r="P40" s="166"/>
      <c r="Q40" s="166"/>
      <c r="R40" s="166"/>
    </row>
    <row r="41" ht="11.25" customHeight="1">
      <c r="A41" s="95" t="s">
        <v>892</v>
      </c>
      <c r="B41" s="95" t="s">
        <v>893</v>
      </c>
      <c r="C41" s="81" t="s">
        <v>52</v>
      </c>
      <c r="D41" s="95" t="s">
        <v>894</v>
      </c>
      <c r="E41" s="219" t="s">
        <v>895</v>
      </c>
      <c r="F41" s="81" t="s">
        <v>832</v>
      </c>
      <c r="G41" s="81">
        <v>3.0</v>
      </c>
      <c r="H41" s="81">
        <v>2.0</v>
      </c>
      <c r="I41" s="81">
        <v>3.0</v>
      </c>
      <c r="J41" s="220">
        <v>50.0</v>
      </c>
      <c r="K41" s="91">
        <v>16.67</v>
      </c>
      <c r="L41" s="218" t="s">
        <v>51</v>
      </c>
      <c r="M41" s="166"/>
      <c r="N41" s="166"/>
      <c r="O41" s="166"/>
      <c r="P41" s="166"/>
      <c r="Q41" s="166"/>
      <c r="R41" s="166"/>
    </row>
    <row r="42" ht="11.25" customHeight="1">
      <c r="A42" s="95" t="s">
        <v>896</v>
      </c>
      <c r="B42" s="95" t="s">
        <v>897</v>
      </c>
      <c r="C42" s="81" t="s">
        <v>52</v>
      </c>
      <c r="D42" s="95" t="s">
        <v>898</v>
      </c>
      <c r="E42" s="219" t="s">
        <v>899</v>
      </c>
      <c r="F42" s="81" t="s">
        <v>832</v>
      </c>
      <c r="G42" s="81">
        <v>3.0</v>
      </c>
      <c r="H42" s="81">
        <v>2.0</v>
      </c>
      <c r="I42" s="81">
        <v>3.0</v>
      </c>
      <c r="J42" s="220">
        <v>50.0</v>
      </c>
      <c r="K42" s="91">
        <v>16.67</v>
      </c>
      <c r="L42" s="218" t="s">
        <v>51</v>
      </c>
      <c r="M42" s="166"/>
      <c r="N42" s="166"/>
      <c r="O42" s="166"/>
      <c r="P42" s="166"/>
      <c r="Q42" s="166"/>
      <c r="R42" s="166"/>
    </row>
    <row r="43" ht="11.25" customHeight="1">
      <c r="A43" s="95" t="s">
        <v>896</v>
      </c>
      <c r="B43" s="95" t="s">
        <v>897</v>
      </c>
      <c r="C43" s="81" t="s">
        <v>52</v>
      </c>
      <c r="D43" s="95" t="s">
        <v>900</v>
      </c>
      <c r="E43" s="219" t="s">
        <v>843</v>
      </c>
      <c r="F43" s="81" t="s">
        <v>832</v>
      </c>
      <c r="G43" s="81">
        <v>3.0</v>
      </c>
      <c r="H43" s="81">
        <v>2.0</v>
      </c>
      <c r="I43" s="81">
        <v>3.0</v>
      </c>
      <c r="J43" s="220">
        <v>50.0</v>
      </c>
      <c r="K43" s="91">
        <v>16.67</v>
      </c>
      <c r="L43" s="218" t="s">
        <v>51</v>
      </c>
      <c r="M43" s="166"/>
      <c r="N43" s="166"/>
      <c r="O43" s="166"/>
      <c r="P43" s="166"/>
      <c r="Q43" s="166"/>
      <c r="R43" s="166"/>
    </row>
    <row r="44" ht="11.25" customHeight="1">
      <c r="A44" s="95" t="s">
        <v>896</v>
      </c>
      <c r="B44" s="95" t="s">
        <v>897</v>
      </c>
      <c r="C44" s="81" t="s">
        <v>52</v>
      </c>
      <c r="D44" s="95" t="s">
        <v>901</v>
      </c>
      <c r="E44" s="219" t="s">
        <v>902</v>
      </c>
      <c r="F44" s="81" t="s">
        <v>832</v>
      </c>
      <c r="G44" s="81">
        <v>3.0</v>
      </c>
      <c r="H44" s="81">
        <v>2.0</v>
      </c>
      <c r="I44" s="81">
        <v>3.0</v>
      </c>
      <c r="J44" s="220">
        <v>50.0</v>
      </c>
      <c r="K44" s="91">
        <v>16.67</v>
      </c>
      <c r="L44" s="218" t="s">
        <v>51</v>
      </c>
      <c r="M44" s="166"/>
      <c r="N44" s="166"/>
      <c r="O44" s="166"/>
      <c r="P44" s="166"/>
      <c r="Q44" s="166"/>
      <c r="R44" s="166"/>
    </row>
    <row r="45" ht="11.25" customHeight="1">
      <c r="A45" s="95" t="s">
        <v>903</v>
      </c>
      <c r="B45" s="95" t="s">
        <v>904</v>
      </c>
      <c r="C45" s="81" t="s">
        <v>52</v>
      </c>
      <c r="D45" s="95" t="s">
        <v>905</v>
      </c>
      <c r="E45" s="219" t="s">
        <v>906</v>
      </c>
      <c r="F45" s="81" t="s">
        <v>832</v>
      </c>
      <c r="G45" s="81">
        <v>3.0</v>
      </c>
      <c r="H45" s="81">
        <v>2.0</v>
      </c>
      <c r="I45" s="81">
        <v>3.0</v>
      </c>
      <c r="J45" s="220">
        <v>50.0</v>
      </c>
      <c r="K45" s="91">
        <v>16.67</v>
      </c>
      <c r="L45" s="218" t="s">
        <v>51</v>
      </c>
      <c r="M45" s="166"/>
      <c r="N45" s="166"/>
      <c r="O45" s="166"/>
      <c r="P45" s="166"/>
      <c r="Q45" s="166"/>
      <c r="R45" s="166"/>
    </row>
    <row r="46" ht="11.25" customHeight="1">
      <c r="A46" s="95" t="s">
        <v>903</v>
      </c>
      <c r="B46" s="95" t="s">
        <v>904</v>
      </c>
      <c r="C46" s="81" t="s">
        <v>52</v>
      </c>
      <c r="D46" s="95" t="s">
        <v>907</v>
      </c>
      <c r="E46" s="219" t="s">
        <v>908</v>
      </c>
      <c r="F46" s="81" t="s">
        <v>832</v>
      </c>
      <c r="G46" s="81">
        <v>3.0</v>
      </c>
      <c r="H46" s="81">
        <v>2.0</v>
      </c>
      <c r="I46" s="81">
        <v>3.0</v>
      </c>
      <c r="J46" s="220">
        <v>50.0</v>
      </c>
      <c r="K46" s="91">
        <v>16.67</v>
      </c>
      <c r="L46" s="218" t="s">
        <v>51</v>
      </c>
      <c r="M46" s="166"/>
      <c r="N46" s="166"/>
      <c r="O46" s="166"/>
      <c r="P46" s="166"/>
      <c r="Q46" s="166"/>
      <c r="R46" s="166"/>
    </row>
    <row r="47" ht="11.25" customHeight="1">
      <c r="A47" s="95" t="s">
        <v>903</v>
      </c>
      <c r="B47" s="95" t="s">
        <v>904</v>
      </c>
      <c r="C47" s="81" t="s">
        <v>52</v>
      </c>
      <c r="D47" s="95" t="s">
        <v>909</v>
      </c>
      <c r="E47" s="219" t="s">
        <v>871</v>
      </c>
      <c r="F47" s="81" t="s">
        <v>832</v>
      </c>
      <c r="G47" s="81">
        <v>3.0</v>
      </c>
      <c r="H47" s="81">
        <v>2.0</v>
      </c>
      <c r="I47" s="81">
        <v>3.0</v>
      </c>
      <c r="J47" s="220">
        <v>50.0</v>
      </c>
      <c r="K47" s="91">
        <v>16.67</v>
      </c>
      <c r="L47" s="218" t="s">
        <v>51</v>
      </c>
      <c r="M47" s="166"/>
      <c r="N47" s="166"/>
      <c r="O47" s="166"/>
      <c r="P47" s="166"/>
      <c r="Q47" s="166"/>
      <c r="R47" s="166"/>
    </row>
    <row r="48" ht="11.25" customHeight="1">
      <c r="A48" s="95" t="s">
        <v>903</v>
      </c>
      <c r="B48" s="95" t="s">
        <v>904</v>
      </c>
      <c r="C48" s="81" t="s">
        <v>52</v>
      </c>
      <c r="D48" s="95" t="s">
        <v>900</v>
      </c>
      <c r="E48" s="219" t="s">
        <v>843</v>
      </c>
      <c r="F48" s="81" t="s">
        <v>832</v>
      </c>
      <c r="G48" s="81">
        <v>3.0</v>
      </c>
      <c r="H48" s="81">
        <v>2.0</v>
      </c>
      <c r="I48" s="81">
        <v>3.0</v>
      </c>
      <c r="J48" s="220">
        <v>50.0</v>
      </c>
      <c r="K48" s="91">
        <v>16.67</v>
      </c>
      <c r="L48" s="218" t="s">
        <v>51</v>
      </c>
      <c r="M48" s="166"/>
      <c r="N48" s="166"/>
      <c r="O48" s="166"/>
      <c r="P48" s="166"/>
      <c r="Q48" s="166"/>
      <c r="R48" s="166"/>
    </row>
    <row r="49" ht="11.25" customHeight="1">
      <c r="A49" s="95" t="s">
        <v>903</v>
      </c>
      <c r="B49" s="95" t="s">
        <v>904</v>
      </c>
      <c r="C49" s="81" t="s">
        <v>52</v>
      </c>
      <c r="D49" s="95" t="s">
        <v>901</v>
      </c>
      <c r="E49" s="219" t="s">
        <v>902</v>
      </c>
      <c r="F49" s="81" t="s">
        <v>832</v>
      </c>
      <c r="G49" s="81">
        <v>3.0</v>
      </c>
      <c r="H49" s="81">
        <v>2.0</v>
      </c>
      <c r="I49" s="81">
        <v>3.0</v>
      </c>
      <c r="J49" s="220">
        <v>50.0</v>
      </c>
      <c r="K49" s="91">
        <v>16.67</v>
      </c>
      <c r="L49" s="218" t="s">
        <v>51</v>
      </c>
      <c r="M49" s="166"/>
      <c r="N49" s="166"/>
      <c r="O49" s="166"/>
      <c r="P49" s="166"/>
      <c r="Q49" s="166"/>
      <c r="R49" s="166"/>
    </row>
    <row r="50" ht="11.25" customHeight="1">
      <c r="A50" s="95" t="s">
        <v>903</v>
      </c>
      <c r="B50" s="95" t="s">
        <v>904</v>
      </c>
      <c r="C50" s="81" t="s">
        <v>52</v>
      </c>
      <c r="D50" s="95" t="s">
        <v>910</v>
      </c>
      <c r="E50" s="219" t="s">
        <v>911</v>
      </c>
      <c r="F50" s="81" t="s">
        <v>832</v>
      </c>
      <c r="G50" s="81">
        <v>3.0</v>
      </c>
      <c r="H50" s="81">
        <v>2.0</v>
      </c>
      <c r="I50" s="81">
        <v>3.0</v>
      </c>
      <c r="J50" s="220">
        <v>50.0</v>
      </c>
      <c r="K50" s="91">
        <v>16.67</v>
      </c>
      <c r="L50" s="218" t="s">
        <v>51</v>
      </c>
      <c r="M50" s="166"/>
      <c r="N50" s="166"/>
      <c r="O50" s="166"/>
      <c r="P50" s="166"/>
      <c r="Q50" s="166"/>
      <c r="R50" s="166"/>
    </row>
    <row r="51" ht="11.25" customHeight="1">
      <c r="A51" s="108" t="s">
        <v>903</v>
      </c>
      <c r="B51" s="108" t="s">
        <v>904</v>
      </c>
      <c r="C51" s="81" t="s">
        <v>52</v>
      </c>
      <c r="D51" s="100" t="s">
        <v>912</v>
      </c>
      <c r="E51" s="148" t="s">
        <v>913</v>
      </c>
      <c r="F51" s="81" t="s">
        <v>614</v>
      </c>
      <c r="G51" s="81">
        <v>3.0</v>
      </c>
      <c r="H51" s="81">
        <v>2.0</v>
      </c>
      <c r="I51" s="81">
        <v>3.0</v>
      </c>
      <c r="J51" s="220">
        <v>50.0</v>
      </c>
      <c r="K51" s="91">
        <v>16.67</v>
      </c>
      <c r="L51" s="218" t="s">
        <v>51</v>
      </c>
      <c r="M51" s="166"/>
      <c r="N51" s="166"/>
      <c r="O51" s="166"/>
      <c r="P51" s="166"/>
      <c r="Q51" s="166"/>
      <c r="R51" s="166"/>
    </row>
    <row r="52" ht="11.25" customHeight="1">
      <c r="A52" s="93" t="s">
        <v>914</v>
      </c>
      <c r="B52" s="95" t="s">
        <v>915</v>
      </c>
      <c r="C52" s="81" t="s">
        <v>52</v>
      </c>
      <c r="D52" s="95" t="s">
        <v>916</v>
      </c>
      <c r="E52" s="219" t="s">
        <v>917</v>
      </c>
      <c r="F52" s="81" t="s">
        <v>832</v>
      </c>
      <c r="G52" s="81">
        <v>1.0</v>
      </c>
      <c r="H52" s="81">
        <v>1.0</v>
      </c>
      <c r="I52" s="81">
        <v>8.0</v>
      </c>
      <c r="J52" s="220">
        <v>50.0</v>
      </c>
      <c r="K52" s="91">
        <v>50.0</v>
      </c>
      <c r="L52" s="218" t="s">
        <v>51</v>
      </c>
      <c r="M52" s="166"/>
      <c r="N52" s="166"/>
      <c r="O52" s="166"/>
      <c r="P52" s="166"/>
      <c r="Q52" s="166"/>
      <c r="R52" s="166"/>
    </row>
    <row r="53" ht="11.25" customHeight="1">
      <c r="A53" s="93" t="s">
        <v>914</v>
      </c>
      <c r="B53" s="95" t="s">
        <v>915</v>
      </c>
      <c r="C53" s="81" t="s">
        <v>52</v>
      </c>
      <c r="D53" s="95" t="s">
        <v>918</v>
      </c>
      <c r="E53" s="219" t="s">
        <v>919</v>
      </c>
      <c r="F53" s="81" t="s">
        <v>832</v>
      </c>
      <c r="G53" s="81">
        <v>1.0</v>
      </c>
      <c r="H53" s="81">
        <v>1.0</v>
      </c>
      <c r="I53" s="81">
        <v>8.0</v>
      </c>
      <c r="J53" s="220">
        <v>50.0</v>
      </c>
      <c r="K53" s="91">
        <v>50.0</v>
      </c>
      <c r="L53" s="218" t="s">
        <v>51</v>
      </c>
      <c r="M53" s="166"/>
      <c r="N53" s="166"/>
      <c r="O53" s="166"/>
      <c r="P53" s="166"/>
      <c r="Q53" s="166"/>
      <c r="R53" s="166"/>
    </row>
    <row r="54" ht="11.25" customHeight="1">
      <c r="A54" s="93" t="s">
        <v>914</v>
      </c>
      <c r="B54" s="95" t="s">
        <v>915</v>
      </c>
      <c r="C54" s="81" t="s">
        <v>52</v>
      </c>
      <c r="D54" s="95" t="s">
        <v>920</v>
      </c>
      <c r="E54" s="219" t="s">
        <v>921</v>
      </c>
      <c r="F54" s="81" t="s">
        <v>832</v>
      </c>
      <c r="G54" s="81">
        <v>1.0</v>
      </c>
      <c r="H54" s="81">
        <v>1.0</v>
      </c>
      <c r="I54" s="81">
        <v>8.0</v>
      </c>
      <c r="J54" s="220">
        <v>50.0</v>
      </c>
      <c r="K54" s="91">
        <v>50.0</v>
      </c>
      <c r="L54" s="218" t="s">
        <v>51</v>
      </c>
      <c r="M54" s="166"/>
      <c r="N54" s="166"/>
      <c r="O54" s="166"/>
      <c r="P54" s="166"/>
      <c r="Q54" s="166"/>
      <c r="R54" s="166"/>
    </row>
    <row r="55" ht="11.25" customHeight="1">
      <c r="A55" s="93" t="s">
        <v>914</v>
      </c>
      <c r="B55" s="95" t="s">
        <v>915</v>
      </c>
      <c r="C55" s="81" t="s">
        <v>52</v>
      </c>
      <c r="D55" s="95" t="s">
        <v>922</v>
      </c>
      <c r="E55" s="219" t="s">
        <v>923</v>
      </c>
      <c r="F55" s="81" t="s">
        <v>832</v>
      </c>
      <c r="G55" s="81">
        <v>1.0</v>
      </c>
      <c r="H55" s="81">
        <v>1.0</v>
      </c>
      <c r="I55" s="81">
        <v>8.0</v>
      </c>
      <c r="J55" s="220">
        <v>50.0</v>
      </c>
      <c r="K55" s="91">
        <v>50.0</v>
      </c>
      <c r="L55" s="218" t="s">
        <v>51</v>
      </c>
      <c r="M55" s="166"/>
      <c r="N55" s="166"/>
      <c r="O55" s="166"/>
      <c r="P55" s="166"/>
      <c r="Q55" s="166"/>
      <c r="R55" s="166"/>
    </row>
    <row r="56" ht="11.25" customHeight="1">
      <c r="A56" s="93" t="s">
        <v>914</v>
      </c>
      <c r="B56" s="95" t="s">
        <v>915</v>
      </c>
      <c r="C56" s="81" t="s">
        <v>52</v>
      </c>
      <c r="D56" s="95" t="s">
        <v>924</v>
      </c>
      <c r="E56" s="219" t="s">
        <v>925</v>
      </c>
      <c r="F56" s="81" t="s">
        <v>832</v>
      </c>
      <c r="G56" s="81">
        <v>1.0</v>
      </c>
      <c r="H56" s="81">
        <v>1.0</v>
      </c>
      <c r="I56" s="81">
        <v>8.0</v>
      </c>
      <c r="J56" s="220">
        <v>50.0</v>
      </c>
      <c r="K56" s="91">
        <v>50.0</v>
      </c>
      <c r="L56" s="218" t="s">
        <v>51</v>
      </c>
      <c r="M56" s="166"/>
      <c r="N56" s="166"/>
      <c r="O56" s="166"/>
      <c r="P56" s="166"/>
      <c r="Q56" s="166"/>
      <c r="R56" s="166"/>
    </row>
    <row r="57" ht="11.25" customHeight="1">
      <c r="A57" s="93" t="s">
        <v>914</v>
      </c>
      <c r="B57" s="95" t="s">
        <v>915</v>
      </c>
      <c r="C57" s="81" t="s">
        <v>52</v>
      </c>
      <c r="D57" s="95" t="s">
        <v>926</v>
      </c>
      <c r="E57" s="219" t="s">
        <v>927</v>
      </c>
      <c r="F57" s="81" t="s">
        <v>832</v>
      </c>
      <c r="G57" s="81">
        <v>1.0</v>
      </c>
      <c r="H57" s="81">
        <v>1.0</v>
      </c>
      <c r="I57" s="81">
        <v>8.0</v>
      </c>
      <c r="J57" s="220">
        <v>50.0</v>
      </c>
      <c r="K57" s="91">
        <v>50.0</v>
      </c>
      <c r="L57" s="218" t="s">
        <v>51</v>
      </c>
      <c r="M57" s="166"/>
      <c r="N57" s="166"/>
      <c r="O57" s="166"/>
      <c r="P57" s="166"/>
      <c r="Q57" s="166"/>
      <c r="R57" s="166"/>
    </row>
    <row r="58" ht="11.25" customHeight="1">
      <c r="A58" s="93" t="s">
        <v>928</v>
      </c>
      <c r="B58" s="147" t="s">
        <v>929</v>
      </c>
      <c r="C58" s="81" t="s">
        <v>52</v>
      </c>
      <c r="D58" s="95" t="s">
        <v>930</v>
      </c>
      <c r="E58" s="219" t="s">
        <v>931</v>
      </c>
      <c r="F58" s="81" t="s">
        <v>832</v>
      </c>
      <c r="G58" s="81">
        <v>2.0</v>
      </c>
      <c r="H58" s="81">
        <v>1.0</v>
      </c>
      <c r="I58" s="81">
        <v>12.0</v>
      </c>
      <c r="J58" s="220">
        <v>50.0</v>
      </c>
      <c r="K58" s="91">
        <v>25.0</v>
      </c>
      <c r="L58" s="218" t="s">
        <v>51</v>
      </c>
      <c r="M58" s="166"/>
      <c r="N58" s="166"/>
      <c r="O58" s="166"/>
      <c r="P58" s="166"/>
      <c r="Q58" s="166"/>
      <c r="R58" s="166"/>
    </row>
    <row r="59" ht="11.25" customHeight="1">
      <c r="A59" s="93" t="s">
        <v>928</v>
      </c>
      <c r="B59" s="147" t="s">
        <v>929</v>
      </c>
      <c r="C59" s="81" t="s">
        <v>52</v>
      </c>
      <c r="D59" s="95" t="s">
        <v>932</v>
      </c>
      <c r="E59" s="219" t="s">
        <v>933</v>
      </c>
      <c r="F59" s="81" t="s">
        <v>832</v>
      </c>
      <c r="G59" s="81">
        <v>2.0</v>
      </c>
      <c r="H59" s="81">
        <v>1.0</v>
      </c>
      <c r="I59" s="81">
        <v>12.0</v>
      </c>
      <c r="J59" s="220">
        <v>50.0</v>
      </c>
      <c r="K59" s="91">
        <v>25.0</v>
      </c>
      <c r="L59" s="218" t="s">
        <v>51</v>
      </c>
      <c r="M59" s="166"/>
      <c r="N59" s="166"/>
      <c r="O59" s="166"/>
      <c r="P59" s="166"/>
      <c r="Q59" s="166"/>
      <c r="R59" s="166"/>
    </row>
    <row r="60" ht="11.25" customHeight="1">
      <c r="A60" s="93" t="s">
        <v>928</v>
      </c>
      <c r="B60" s="147" t="s">
        <v>929</v>
      </c>
      <c r="C60" s="81" t="s">
        <v>52</v>
      </c>
      <c r="D60" s="95" t="s">
        <v>934</v>
      </c>
      <c r="E60" s="219" t="s">
        <v>935</v>
      </c>
      <c r="F60" s="81" t="s">
        <v>832</v>
      </c>
      <c r="G60" s="81">
        <v>2.0</v>
      </c>
      <c r="H60" s="81">
        <v>1.0</v>
      </c>
      <c r="I60" s="81">
        <v>12.0</v>
      </c>
      <c r="J60" s="220">
        <v>50.0</v>
      </c>
      <c r="K60" s="91">
        <v>25.0</v>
      </c>
      <c r="L60" s="218" t="s">
        <v>51</v>
      </c>
      <c r="M60" s="166"/>
      <c r="N60" s="166"/>
      <c r="O60" s="166"/>
      <c r="P60" s="166"/>
      <c r="Q60" s="166"/>
      <c r="R60" s="166"/>
    </row>
    <row r="61" ht="11.25" customHeight="1">
      <c r="A61" s="95" t="s">
        <v>936</v>
      </c>
      <c r="B61" s="95" t="s">
        <v>937</v>
      </c>
      <c r="C61" s="81" t="s">
        <v>52</v>
      </c>
      <c r="D61" s="95" t="s">
        <v>938</v>
      </c>
      <c r="E61" s="219" t="s">
        <v>939</v>
      </c>
      <c r="F61" s="81" t="s">
        <v>832</v>
      </c>
      <c r="G61" s="81">
        <v>2.0</v>
      </c>
      <c r="H61" s="81">
        <v>2.0</v>
      </c>
      <c r="I61" s="81">
        <v>2.0</v>
      </c>
      <c r="J61" s="220">
        <v>50.0</v>
      </c>
      <c r="K61" s="91">
        <v>25.0</v>
      </c>
      <c r="L61" s="218" t="s">
        <v>51</v>
      </c>
      <c r="M61" s="166"/>
      <c r="N61" s="166"/>
      <c r="O61" s="166"/>
      <c r="P61" s="166"/>
      <c r="Q61" s="166"/>
      <c r="R61" s="166"/>
    </row>
    <row r="62" ht="11.25" customHeight="1">
      <c r="A62" s="93" t="s">
        <v>940</v>
      </c>
      <c r="B62" s="147" t="s">
        <v>941</v>
      </c>
      <c r="C62" s="81" t="s">
        <v>52</v>
      </c>
      <c r="D62" s="95" t="s">
        <v>942</v>
      </c>
      <c r="E62" s="219" t="s">
        <v>943</v>
      </c>
      <c r="F62" s="81" t="s">
        <v>832</v>
      </c>
      <c r="G62" s="81">
        <v>2.0</v>
      </c>
      <c r="H62" s="81">
        <v>2.0</v>
      </c>
      <c r="I62" s="81">
        <v>2.0</v>
      </c>
      <c r="J62" s="220">
        <v>50.0</v>
      </c>
      <c r="K62" s="91">
        <v>25.0</v>
      </c>
      <c r="L62" s="218" t="s">
        <v>51</v>
      </c>
      <c r="M62" s="166"/>
      <c r="N62" s="166"/>
      <c r="O62" s="166"/>
      <c r="P62" s="166"/>
      <c r="Q62" s="166"/>
      <c r="R62" s="166"/>
    </row>
    <row r="63" ht="11.25" customHeight="1">
      <c r="A63" s="93" t="s">
        <v>940</v>
      </c>
      <c r="B63" s="147" t="s">
        <v>941</v>
      </c>
      <c r="C63" s="81" t="s">
        <v>52</v>
      </c>
      <c r="D63" s="95" t="s">
        <v>944</v>
      </c>
      <c r="E63" s="219" t="s">
        <v>945</v>
      </c>
      <c r="F63" s="81" t="s">
        <v>832</v>
      </c>
      <c r="G63" s="81">
        <v>2.0</v>
      </c>
      <c r="H63" s="81">
        <v>2.0</v>
      </c>
      <c r="I63" s="81">
        <v>2.0</v>
      </c>
      <c r="J63" s="220">
        <v>50.0</v>
      </c>
      <c r="K63" s="91">
        <v>25.0</v>
      </c>
      <c r="L63" s="218" t="s">
        <v>51</v>
      </c>
      <c r="M63" s="166"/>
      <c r="N63" s="166"/>
      <c r="O63" s="166"/>
      <c r="P63" s="166"/>
      <c r="Q63" s="166"/>
      <c r="R63" s="166"/>
    </row>
    <row r="64" ht="11.25" customHeight="1">
      <c r="A64" s="93" t="s">
        <v>940</v>
      </c>
      <c r="B64" s="147" t="s">
        <v>941</v>
      </c>
      <c r="C64" s="81" t="s">
        <v>52</v>
      </c>
      <c r="D64" s="95" t="s">
        <v>946</v>
      </c>
      <c r="E64" s="219" t="s">
        <v>947</v>
      </c>
      <c r="F64" s="81" t="s">
        <v>832</v>
      </c>
      <c r="G64" s="81">
        <v>2.0</v>
      </c>
      <c r="H64" s="81">
        <v>2.0</v>
      </c>
      <c r="I64" s="81">
        <v>2.0</v>
      </c>
      <c r="J64" s="220">
        <v>50.0</v>
      </c>
      <c r="K64" s="91">
        <v>25.0</v>
      </c>
      <c r="L64" s="218" t="s">
        <v>51</v>
      </c>
      <c r="M64" s="166"/>
      <c r="N64" s="166"/>
      <c r="O64" s="166"/>
      <c r="P64" s="166"/>
      <c r="Q64" s="166"/>
      <c r="R64" s="166"/>
    </row>
    <row r="65" ht="11.25" customHeight="1">
      <c r="A65" s="93" t="s">
        <v>940</v>
      </c>
      <c r="B65" s="147" t="s">
        <v>941</v>
      </c>
      <c r="C65" s="81" t="s">
        <v>52</v>
      </c>
      <c r="D65" s="95" t="s">
        <v>948</v>
      </c>
      <c r="E65" s="219" t="s">
        <v>949</v>
      </c>
      <c r="F65" s="81" t="s">
        <v>832</v>
      </c>
      <c r="G65" s="81">
        <v>2.0</v>
      </c>
      <c r="H65" s="81">
        <v>2.0</v>
      </c>
      <c r="I65" s="81">
        <v>2.0</v>
      </c>
      <c r="J65" s="220">
        <v>50.0</v>
      </c>
      <c r="K65" s="91">
        <v>25.0</v>
      </c>
      <c r="L65" s="218" t="s">
        <v>51</v>
      </c>
      <c r="M65" s="166"/>
      <c r="N65" s="166"/>
      <c r="O65" s="166"/>
      <c r="P65" s="166"/>
      <c r="Q65" s="166"/>
      <c r="R65" s="166"/>
    </row>
    <row r="66" ht="11.25" customHeight="1">
      <c r="A66" s="93" t="s">
        <v>940</v>
      </c>
      <c r="B66" s="147" t="s">
        <v>941</v>
      </c>
      <c r="C66" s="81" t="s">
        <v>52</v>
      </c>
      <c r="D66" s="95" t="s">
        <v>950</v>
      </c>
      <c r="E66" s="219" t="s">
        <v>951</v>
      </c>
      <c r="F66" s="81" t="s">
        <v>832</v>
      </c>
      <c r="G66" s="81">
        <v>2.0</v>
      </c>
      <c r="H66" s="81">
        <v>2.0</v>
      </c>
      <c r="I66" s="81">
        <v>2.0</v>
      </c>
      <c r="J66" s="220">
        <v>50.0</v>
      </c>
      <c r="K66" s="91">
        <v>25.0</v>
      </c>
      <c r="L66" s="218" t="s">
        <v>51</v>
      </c>
      <c r="M66" s="166"/>
      <c r="N66" s="166"/>
      <c r="O66" s="166"/>
      <c r="P66" s="166"/>
      <c r="Q66" s="166"/>
      <c r="R66" s="166"/>
    </row>
    <row r="67" ht="11.25" customHeight="1">
      <c r="A67" s="93" t="s">
        <v>940</v>
      </c>
      <c r="B67" s="147" t="s">
        <v>941</v>
      </c>
      <c r="C67" s="81" t="s">
        <v>52</v>
      </c>
      <c r="D67" s="100" t="s">
        <v>952</v>
      </c>
      <c r="E67" s="148" t="s">
        <v>953</v>
      </c>
      <c r="F67" s="81" t="s">
        <v>837</v>
      </c>
      <c r="G67" s="81">
        <v>2.0</v>
      </c>
      <c r="H67" s="81">
        <v>2.0</v>
      </c>
      <c r="I67" s="81">
        <v>2.0</v>
      </c>
      <c r="J67" s="220">
        <v>50.0</v>
      </c>
      <c r="K67" s="91">
        <v>25.0</v>
      </c>
      <c r="L67" s="218" t="s">
        <v>51</v>
      </c>
      <c r="M67" s="166"/>
      <c r="N67" s="166"/>
      <c r="O67" s="166"/>
      <c r="P67" s="166"/>
      <c r="Q67" s="166"/>
      <c r="R67" s="166"/>
    </row>
    <row r="68" ht="11.25" customHeight="1">
      <c r="A68" s="93" t="s">
        <v>954</v>
      </c>
      <c r="B68" s="147" t="s">
        <v>955</v>
      </c>
      <c r="C68" s="81" t="s">
        <v>52</v>
      </c>
      <c r="D68" s="95" t="s">
        <v>956</v>
      </c>
      <c r="E68" s="219" t="s">
        <v>957</v>
      </c>
      <c r="F68" s="81" t="s">
        <v>837</v>
      </c>
      <c r="G68" s="81">
        <v>2.0</v>
      </c>
      <c r="H68" s="81">
        <v>2.0</v>
      </c>
      <c r="I68" s="81">
        <v>2.0</v>
      </c>
      <c r="J68" s="220">
        <v>50.0</v>
      </c>
      <c r="K68" s="91">
        <v>25.0</v>
      </c>
      <c r="L68" s="218" t="s">
        <v>51</v>
      </c>
      <c r="M68" s="166"/>
      <c r="N68" s="166"/>
      <c r="O68" s="166"/>
      <c r="P68" s="166"/>
      <c r="Q68" s="166"/>
      <c r="R68" s="166"/>
    </row>
    <row r="69" ht="11.25" customHeight="1">
      <c r="A69" s="93" t="s">
        <v>958</v>
      </c>
      <c r="B69" s="147" t="s">
        <v>959</v>
      </c>
      <c r="C69" s="81" t="s">
        <v>52</v>
      </c>
      <c r="D69" s="95" t="s">
        <v>960</v>
      </c>
      <c r="E69" s="219" t="s">
        <v>961</v>
      </c>
      <c r="F69" s="81" t="s">
        <v>832</v>
      </c>
      <c r="G69" s="81">
        <v>3.0</v>
      </c>
      <c r="H69" s="81">
        <v>2.0</v>
      </c>
      <c r="I69" s="81">
        <v>3.0</v>
      </c>
      <c r="J69" s="220">
        <v>50.0</v>
      </c>
      <c r="K69" s="91">
        <v>16.67</v>
      </c>
      <c r="L69" s="218" t="s">
        <v>51</v>
      </c>
      <c r="M69" s="166"/>
      <c r="N69" s="166"/>
      <c r="O69" s="166"/>
      <c r="P69" s="166"/>
      <c r="Q69" s="166"/>
      <c r="R69" s="166"/>
    </row>
    <row r="70" ht="11.25" customHeight="1">
      <c r="A70" s="93" t="s">
        <v>958</v>
      </c>
      <c r="B70" s="147" t="s">
        <v>959</v>
      </c>
      <c r="C70" s="81" t="s">
        <v>52</v>
      </c>
      <c r="D70" s="95" t="s">
        <v>962</v>
      </c>
      <c r="E70" s="219" t="s">
        <v>963</v>
      </c>
      <c r="F70" s="81" t="s">
        <v>832</v>
      </c>
      <c r="G70" s="81">
        <v>3.0</v>
      </c>
      <c r="H70" s="81">
        <v>2.0</v>
      </c>
      <c r="I70" s="81">
        <v>3.0</v>
      </c>
      <c r="J70" s="220">
        <v>50.0</v>
      </c>
      <c r="K70" s="91">
        <v>16.67</v>
      </c>
      <c r="L70" s="218" t="s">
        <v>51</v>
      </c>
      <c r="M70" s="166"/>
      <c r="N70" s="166"/>
      <c r="O70" s="166"/>
      <c r="P70" s="166"/>
      <c r="Q70" s="166"/>
      <c r="R70" s="166"/>
    </row>
    <row r="71" ht="11.25" customHeight="1">
      <c r="A71" s="95" t="s">
        <v>964</v>
      </c>
      <c r="B71" s="95" t="s">
        <v>965</v>
      </c>
      <c r="C71" s="81" t="s">
        <v>52</v>
      </c>
      <c r="D71" s="95" t="s">
        <v>966</v>
      </c>
      <c r="E71" s="225" t="s">
        <v>967</v>
      </c>
      <c r="F71" s="81" t="s">
        <v>837</v>
      </c>
      <c r="G71" s="81">
        <v>3.0</v>
      </c>
      <c r="H71" s="81">
        <v>2.0</v>
      </c>
      <c r="I71" s="81">
        <v>3.0</v>
      </c>
      <c r="J71" s="220">
        <v>50.0</v>
      </c>
      <c r="K71" s="91">
        <v>16.67</v>
      </c>
      <c r="L71" s="218" t="s">
        <v>51</v>
      </c>
      <c r="M71" s="166"/>
      <c r="N71" s="166"/>
      <c r="O71" s="166"/>
      <c r="P71" s="166"/>
      <c r="Q71" s="166"/>
      <c r="R71" s="166"/>
    </row>
    <row r="72" ht="11.25" customHeight="1">
      <c r="A72" s="93" t="s">
        <v>940</v>
      </c>
      <c r="B72" s="147" t="s">
        <v>968</v>
      </c>
      <c r="C72" s="81" t="s">
        <v>52</v>
      </c>
      <c r="D72" s="100" t="s">
        <v>969</v>
      </c>
      <c r="E72" s="148" t="s">
        <v>970</v>
      </c>
      <c r="F72" s="81" t="s">
        <v>837</v>
      </c>
      <c r="G72" s="81">
        <v>2.0</v>
      </c>
      <c r="H72" s="81">
        <v>2.0</v>
      </c>
      <c r="I72" s="81">
        <v>2.0</v>
      </c>
      <c r="J72" s="220">
        <v>50.0</v>
      </c>
      <c r="K72" s="91">
        <v>25.0</v>
      </c>
      <c r="L72" s="218" t="s">
        <v>51</v>
      </c>
      <c r="M72" s="166"/>
      <c r="N72" s="166"/>
      <c r="O72" s="166"/>
      <c r="P72" s="166"/>
      <c r="Q72" s="166"/>
      <c r="R72" s="166"/>
    </row>
    <row r="73" ht="11.25" customHeight="1">
      <c r="A73" s="95" t="s">
        <v>971</v>
      </c>
      <c r="B73" s="95" t="s">
        <v>972</v>
      </c>
      <c r="C73" s="81" t="s">
        <v>52</v>
      </c>
      <c r="D73" s="95" t="s">
        <v>973</v>
      </c>
      <c r="E73" s="219" t="s">
        <v>974</v>
      </c>
      <c r="F73" s="81" t="s">
        <v>832</v>
      </c>
      <c r="G73" s="81">
        <v>4.0</v>
      </c>
      <c r="H73" s="81">
        <v>2.0</v>
      </c>
      <c r="I73" s="81">
        <v>4.0</v>
      </c>
      <c r="J73" s="220">
        <v>50.0</v>
      </c>
      <c r="K73" s="91">
        <v>12.5</v>
      </c>
      <c r="L73" s="218" t="s">
        <v>51</v>
      </c>
      <c r="M73" s="166"/>
      <c r="N73" s="166"/>
      <c r="O73" s="166"/>
      <c r="P73" s="166"/>
      <c r="Q73" s="166"/>
      <c r="R73" s="166"/>
    </row>
    <row r="74" ht="11.25" customHeight="1">
      <c r="A74" s="95" t="s">
        <v>975</v>
      </c>
      <c r="B74" s="95" t="s">
        <v>976</v>
      </c>
      <c r="C74" s="81" t="s">
        <v>52</v>
      </c>
      <c r="D74" s="95" t="s">
        <v>966</v>
      </c>
      <c r="E74" s="219" t="s">
        <v>977</v>
      </c>
      <c r="F74" s="81" t="s">
        <v>832</v>
      </c>
      <c r="G74" s="81">
        <v>3.0</v>
      </c>
      <c r="H74" s="81">
        <v>2.0</v>
      </c>
      <c r="I74" s="81">
        <v>3.0</v>
      </c>
      <c r="J74" s="220">
        <v>50.0</v>
      </c>
      <c r="K74" s="91">
        <v>16.67</v>
      </c>
      <c r="L74" s="218" t="s">
        <v>51</v>
      </c>
      <c r="M74" s="166"/>
      <c r="N74" s="166"/>
      <c r="O74" s="166"/>
      <c r="P74" s="166"/>
      <c r="Q74" s="166"/>
      <c r="R74" s="166"/>
    </row>
    <row r="75" ht="11.25" customHeight="1">
      <c r="A75" s="95" t="s">
        <v>975</v>
      </c>
      <c r="B75" s="95" t="s">
        <v>976</v>
      </c>
      <c r="C75" s="81" t="s">
        <v>52</v>
      </c>
      <c r="D75" s="95" t="s">
        <v>978</v>
      </c>
      <c r="E75" s="219" t="s">
        <v>979</v>
      </c>
      <c r="F75" s="81" t="s">
        <v>837</v>
      </c>
      <c r="G75" s="81">
        <v>3.0</v>
      </c>
      <c r="H75" s="81">
        <v>2.0</v>
      </c>
      <c r="I75" s="81">
        <v>3.0</v>
      </c>
      <c r="J75" s="220">
        <v>50.0</v>
      </c>
      <c r="K75" s="91">
        <v>16.67</v>
      </c>
      <c r="L75" s="218" t="s">
        <v>51</v>
      </c>
      <c r="M75" s="166"/>
      <c r="N75" s="166"/>
      <c r="O75" s="166"/>
      <c r="P75" s="166"/>
      <c r="Q75" s="166"/>
      <c r="R75" s="166"/>
    </row>
    <row r="76" ht="11.25" customHeight="1">
      <c r="A76" s="93" t="s">
        <v>980</v>
      </c>
      <c r="B76" s="147" t="s">
        <v>981</v>
      </c>
      <c r="C76" s="81" t="s">
        <v>52</v>
      </c>
      <c r="D76" s="95" t="s">
        <v>982</v>
      </c>
      <c r="E76" s="219" t="s">
        <v>963</v>
      </c>
      <c r="F76" s="81" t="s">
        <v>832</v>
      </c>
      <c r="G76" s="81">
        <v>2.0</v>
      </c>
      <c r="H76" s="81">
        <v>2.0</v>
      </c>
      <c r="I76" s="81">
        <v>2.0</v>
      </c>
      <c r="J76" s="220">
        <v>50.0</v>
      </c>
      <c r="K76" s="91">
        <v>25.0</v>
      </c>
      <c r="L76" s="218" t="s">
        <v>51</v>
      </c>
      <c r="M76" s="166"/>
      <c r="N76" s="166"/>
      <c r="O76" s="166"/>
      <c r="P76" s="166"/>
      <c r="Q76" s="166"/>
      <c r="R76" s="166"/>
    </row>
    <row r="77" ht="11.25" customHeight="1">
      <c r="A77" s="93" t="s">
        <v>980</v>
      </c>
      <c r="B77" s="147" t="s">
        <v>981</v>
      </c>
      <c r="C77" s="81" t="s">
        <v>52</v>
      </c>
      <c r="D77" s="95" t="s">
        <v>983</v>
      </c>
      <c r="E77" s="219" t="s">
        <v>984</v>
      </c>
      <c r="F77" s="81" t="s">
        <v>832</v>
      </c>
      <c r="G77" s="81">
        <v>2.0</v>
      </c>
      <c r="H77" s="81">
        <v>2.0</v>
      </c>
      <c r="I77" s="81">
        <v>2.0</v>
      </c>
      <c r="J77" s="220">
        <v>50.0</v>
      </c>
      <c r="K77" s="91">
        <v>25.0</v>
      </c>
      <c r="L77" s="218" t="s">
        <v>51</v>
      </c>
      <c r="M77" s="166"/>
      <c r="N77" s="166"/>
      <c r="O77" s="166"/>
      <c r="P77" s="166"/>
      <c r="Q77" s="166"/>
      <c r="R77" s="166"/>
    </row>
    <row r="78" ht="11.25" customHeight="1">
      <c r="A78" s="93" t="s">
        <v>980</v>
      </c>
      <c r="B78" s="95" t="s">
        <v>985</v>
      </c>
      <c r="C78" s="81" t="s">
        <v>52</v>
      </c>
      <c r="D78" s="95" t="s">
        <v>960</v>
      </c>
      <c r="E78" s="219" t="s">
        <v>961</v>
      </c>
      <c r="F78" s="81" t="s">
        <v>832</v>
      </c>
      <c r="G78" s="81">
        <v>2.0</v>
      </c>
      <c r="H78" s="81">
        <v>2.0</v>
      </c>
      <c r="I78" s="81">
        <v>2.0</v>
      </c>
      <c r="J78" s="220">
        <v>50.0</v>
      </c>
      <c r="K78" s="91">
        <v>25.0</v>
      </c>
      <c r="L78" s="218" t="s">
        <v>51</v>
      </c>
      <c r="M78" s="166"/>
      <c r="N78" s="166"/>
      <c r="O78" s="166"/>
      <c r="P78" s="166"/>
      <c r="Q78" s="166"/>
      <c r="R78" s="166"/>
    </row>
    <row r="79" ht="11.25" customHeight="1">
      <c r="A79" s="93" t="s">
        <v>980</v>
      </c>
      <c r="B79" s="95" t="s">
        <v>985</v>
      </c>
      <c r="C79" s="81" t="s">
        <v>52</v>
      </c>
      <c r="D79" s="95" t="s">
        <v>962</v>
      </c>
      <c r="E79" s="219" t="s">
        <v>963</v>
      </c>
      <c r="F79" s="81" t="s">
        <v>832</v>
      </c>
      <c r="G79" s="81">
        <v>2.0</v>
      </c>
      <c r="H79" s="81">
        <v>2.0</v>
      </c>
      <c r="I79" s="81">
        <v>2.0</v>
      </c>
      <c r="J79" s="220">
        <v>50.0</v>
      </c>
      <c r="K79" s="91">
        <v>25.0</v>
      </c>
      <c r="L79" s="218" t="s">
        <v>51</v>
      </c>
      <c r="M79" s="166"/>
      <c r="N79" s="166"/>
      <c r="O79" s="166"/>
      <c r="P79" s="166"/>
      <c r="Q79" s="166"/>
      <c r="R79" s="166"/>
    </row>
    <row r="80" ht="11.25" customHeight="1">
      <c r="A80" s="93" t="s">
        <v>980</v>
      </c>
      <c r="B80" s="100" t="s">
        <v>986</v>
      </c>
      <c r="C80" s="81" t="s">
        <v>52</v>
      </c>
      <c r="D80" s="95" t="s">
        <v>960</v>
      </c>
      <c r="E80" s="219" t="s">
        <v>961</v>
      </c>
      <c r="F80" s="81" t="s">
        <v>832</v>
      </c>
      <c r="G80" s="81">
        <v>2.0</v>
      </c>
      <c r="H80" s="81">
        <v>2.0</v>
      </c>
      <c r="I80" s="81">
        <v>2.0</v>
      </c>
      <c r="J80" s="220">
        <v>50.0</v>
      </c>
      <c r="K80" s="91">
        <v>25.0</v>
      </c>
      <c r="L80" s="218" t="s">
        <v>51</v>
      </c>
      <c r="M80" s="166"/>
      <c r="N80" s="166"/>
      <c r="O80" s="166"/>
      <c r="P80" s="166"/>
      <c r="Q80" s="166"/>
      <c r="R80" s="166"/>
    </row>
    <row r="81" ht="11.25" customHeight="1">
      <c r="A81" s="93" t="s">
        <v>980</v>
      </c>
      <c r="B81" s="100" t="s">
        <v>986</v>
      </c>
      <c r="C81" s="81" t="s">
        <v>52</v>
      </c>
      <c r="D81" s="95" t="s">
        <v>962</v>
      </c>
      <c r="E81" s="219" t="s">
        <v>963</v>
      </c>
      <c r="F81" s="81" t="s">
        <v>832</v>
      </c>
      <c r="G81" s="81">
        <v>2.0</v>
      </c>
      <c r="H81" s="81">
        <v>2.0</v>
      </c>
      <c r="I81" s="81">
        <v>2.0</v>
      </c>
      <c r="J81" s="220">
        <v>50.0</v>
      </c>
      <c r="K81" s="91">
        <v>25.0</v>
      </c>
      <c r="L81" s="218" t="s">
        <v>51</v>
      </c>
      <c r="M81" s="166"/>
      <c r="N81" s="166"/>
      <c r="O81" s="166"/>
      <c r="P81" s="166"/>
      <c r="Q81" s="166"/>
      <c r="R81" s="166"/>
    </row>
    <row r="82" ht="11.25" customHeight="1">
      <c r="A82" s="95" t="s">
        <v>987</v>
      </c>
      <c r="B82" s="95" t="s">
        <v>988</v>
      </c>
      <c r="C82" s="81" t="s">
        <v>52</v>
      </c>
      <c r="D82" s="95" t="s">
        <v>989</v>
      </c>
      <c r="E82" s="219" t="s">
        <v>990</v>
      </c>
      <c r="F82" s="81" t="s">
        <v>832</v>
      </c>
      <c r="G82" s="81">
        <v>3.0</v>
      </c>
      <c r="H82" s="81">
        <v>3.0</v>
      </c>
      <c r="I82" s="81">
        <v>3.0</v>
      </c>
      <c r="J82" s="220">
        <v>50.0</v>
      </c>
      <c r="K82" s="91">
        <v>16.67</v>
      </c>
      <c r="L82" s="218" t="s">
        <v>51</v>
      </c>
      <c r="M82" s="166"/>
      <c r="N82" s="166"/>
      <c r="O82" s="166"/>
      <c r="P82" s="166"/>
      <c r="Q82" s="166"/>
      <c r="R82" s="166"/>
    </row>
    <row r="83" ht="11.25" customHeight="1">
      <c r="A83" s="95" t="s">
        <v>991</v>
      </c>
      <c r="B83" s="95" t="s">
        <v>992</v>
      </c>
      <c r="C83" s="81" t="s">
        <v>52</v>
      </c>
      <c r="D83" s="95" t="s">
        <v>993</v>
      </c>
      <c r="E83" s="219" t="s">
        <v>994</v>
      </c>
      <c r="F83" s="81" t="s">
        <v>832</v>
      </c>
      <c r="G83" s="81">
        <v>2.0</v>
      </c>
      <c r="H83" s="81">
        <v>1.0</v>
      </c>
      <c r="I83" s="81">
        <v>2.0</v>
      </c>
      <c r="J83" s="220">
        <v>50.0</v>
      </c>
      <c r="K83" s="91">
        <v>25.0</v>
      </c>
      <c r="L83" s="218" t="s">
        <v>51</v>
      </c>
      <c r="M83" s="166"/>
      <c r="N83" s="166"/>
      <c r="O83" s="166"/>
      <c r="P83" s="166"/>
      <c r="Q83" s="166"/>
      <c r="R83" s="166"/>
    </row>
    <row r="84" ht="11.25" customHeight="1">
      <c r="A84" s="93" t="s">
        <v>995</v>
      </c>
      <c r="B84" s="95" t="s">
        <v>996</v>
      </c>
      <c r="C84" s="81" t="s">
        <v>52</v>
      </c>
      <c r="D84" s="95" t="s">
        <v>997</v>
      </c>
      <c r="E84" s="219" t="s">
        <v>998</v>
      </c>
      <c r="F84" s="81" t="s">
        <v>832</v>
      </c>
      <c r="G84" s="81">
        <v>3.0</v>
      </c>
      <c r="H84" s="81">
        <v>2.0</v>
      </c>
      <c r="I84" s="81">
        <v>3.0</v>
      </c>
      <c r="J84" s="220">
        <v>50.0</v>
      </c>
      <c r="K84" s="91">
        <v>16.67</v>
      </c>
      <c r="L84" s="218" t="s">
        <v>51</v>
      </c>
      <c r="M84" s="166"/>
      <c r="N84" s="166"/>
      <c r="O84" s="166"/>
      <c r="P84" s="166"/>
      <c r="Q84" s="166"/>
      <c r="R84" s="166"/>
    </row>
    <row r="85" ht="11.25" customHeight="1">
      <c r="A85" s="95" t="s">
        <v>862</v>
      </c>
      <c r="B85" s="95" t="s">
        <v>863</v>
      </c>
      <c r="C85" s="81" t="s">
        <v>52</v>
      </c>
      <c r="D85" s="95" t="s">
        <v>997</v>
      </c>
      <c r="E85" s="219" t="s">
        <v>998</v>
      </c>
      <c r="F85" s="81" t="s">
        <v>832</v>
      </c>
      <c r="G85" s="81">
        <v>3.0</v>
      </c>
      <c r="H85" s="81">
        <v>2.0</v>
      </c>
      <c r="I85" s="81">
        <v>4.0</v>
      </c>
      <c r="J85" s="220">
        <v>50.0</v>
      </c>
      <c r="K85" s="91">
        <v>16.67</v>
      </c>
      <c r="L85" s="218" t="s">
        <v>51</v>
      </c>
      <c r="M85" s="166"/>
      <c r="N85" s="166"/>
      <c r="O85" s="166"/>
      <c r="P85" s="166"/>
      <c r="Q85" s="166"/>
      <c r="R85" s="166"/>
    </row>
    <row r="86" ht="11.25" customHeight="1">
      <c r="A86" s="93" t="s">
        <v>999</v>
      </c>
      <c r="B86" s="95" t="s">
        <v>955</v>
      </c>
      <c r="C86" s="81" t="s">
        <v>52</v>
      </c>
      <c r="D86" s="95" t="s">
        <v>997</v>
      </c>
      <c r="E86" s="219" t="s">
        <v>998</v>
      </c>
      <c r="F86" s="81" t="s">
        <v>832</v>
      </c>
      <c r="G86" s="81">
        <v>2.0</v>
      </c>
      <c r="H86" s="81">
        <v>1.0</v>
      </c>
      <c r="I86" s="81">
        <v>2.0</v>
      </c>
      <c r="J86" s="220">
        <v>50.0</v>
      </c>
      <c r="K86" s="91">
        <v>25.0</v>
      </c>
      <c r="L86" s="218" t="s">
        <v>51</v>
      </c>
      <c r="M86" s="166"/>
      <c r="N86" s="166"/>
      <c r="O86" s="166"/>
      <c r="P86" s="166"/>
      <c r="Q86" s="166"/>
      <c r="R86" s="166"/>
    </row>
    <row r="87" ht="11.25" customHeight="1">
      <c r="A87" s="97" t="s">
        <v>176</v>
      </c>
      <c r="B87" s="97" t="s">
        <v>175</v>
      </c>
      <c r="C87" s="81" t="s">
        <v>52</v>
      </c>
      <c r="D87" s="97" t="s">
        <v>1000</v>
      </c>
      <c r="E87" s="226" t="str">
        <f>HYPERLINK("http://dx.doi.org/10.3390/ijms252413324","http://dx.doi.org/10.3390/ijms252413324")</f>
        <v>http://dx.doi.org/10.3390/ijms252413324</v>
      </c>
      <c r="F87" s="81" t="s">
        <v>1001</v>
      </c>
      <c r="G87" s="81">
        <v>16.0</v>
      </c>
      <c r="H87" s="81">
        <v>13.0</v>
      </c>
      <c r="I87" s="81">
        <v>18.0</v>
      </c>
      <c r="J87" s="221">
        <v>50.0</v>
      </c>
      <c r="K87" s="91">
        <v>3.125</v>
      </c>
      <c r="L87" s="100" t="s">
        <v>183</v>
      </c>
      <c r="M87" s="166"/>
      <c r="N87" s="166"/>
      <c r="O87" s="166"/>
      <c r="P87" s="166"/>
      <c r="Q87" s="166"/>
      <c r="R87" s="166"/>
    </row>
    <row r="88" ht="11.25" customHeight="1">
      <c r="A88" s="97" t="s">
        <v>176</v>
      </c>
      <c r="B88" s="97" t="s">
        <v>175</v>
      </c>
      <c r="C88" s="75" t="s">
        <v>52</v>
      </c>
      <c r="D88" s="97" t="s">
        <v>1002</v>
      </c>
      <c r="E88" s="226" t="str">
        <f>HYPERLINK("http://dx.doi.org/10.3390/medicina60122079","http://dx.doi.org/10.3390/medicina60122079")</f>
        <v>http://dx.doi.org/10.3390/medicina60122079</v>
      </c>
      <c r="F88" s="81" t="s">
        <v>1001</v>
      </c>
      <c r="G88" s="81">
        <v>16.0</v>
      </c>
      <c r="H88" s="81">
        <v>13.0</v>
      </c>
      <c r="I88" s="81">
        <v>18.0</v>
      </c>
      <c r="J88" s="221">
        <v>50.0</v>
      </c>
      <c r="K88" s="91">
        <v>3.125</v>
      </c>
      <c r="L88" s="100" t="s">
        <v>183</v>
      </c>
      <c r="M88" s="166"/>
      <c r="N88" s="166"/>
      <c r="O88" s="166"/>
      <c r="P88" s="166"/>
      <c r="Q88" s="166"/>
      <c r="R88" s="166"/>
    </row>
    <row r="89" ht="11.25" customHeight="1">
      <c r="A89" s="97" t="s">
        <v>176</v>
      </c>
      <c r="B89" s="97" t="s">
        <v>175</v>
      </c>
      <c r="C89" s="75" t="s">
        <v>52</v>
      </c>
      <c r="D89" s="97" t="s">
        <v>1003</v>
      </c>
      <c r="E89" s="226" t="str">
        <f>HYPERLINK("http://dx.doi.org/10.3390/ijms252413308","http://dx.doi.org/10.3390/ijms252413308")</f>
        <v>http://dx.doi.org/10.3390/ijms252413308</v>
      </c>
      <c r="F89" s="81" t="s">
        <v>1001</v>
      </c>
      <c r="G89" s="81">
        <v>16.0</v>
      </c>
      <c r="H89" s="81">
        <v>13.0</v>
      </c>
      <c r="I89" s="81">
        <v>18.0</v>
      </c>
      <c r="J89" s="221">
        <v>50.0</v>
      </c>
      <c r="K89" s="91">
        <v>3.125</v>
      </c>
      <c r="L89" s="100" t="s">
        <v>183</v>
      </c>
      <c r="M89" s="166"/>
      <c r="N89" s="166"/>
      <c r="O89" s="166"/>
      <c r="P89" s="166"/>
      <c r="Q89" s="166"/>
      <c r="R89" s="166"/>
    </row>
    <row r="90" ht="11.25" customHeight="1">
      <c r="A90" s="97" t="s">
        <v>176</v>
      </c>
      <c r="B90" s="97" t="s">
        <v>175</v>
      </c>
      <c r="C90" s="81" t="s">
        <v>52</v>
      </c>
      <c r="D90" s="97" t="s">
        <v>1004</v>
      </c>
      <c r="E90" s="226" t="str">
        <f>HYPERLINK("http://dx.doi.org/10.3390/cancers16244262","http://dx.doi.org/10.3390/cancers16244262")</f>
        <v>http://dx.doi.org/10.3390/cancers16244262</v>
      </c>
      <c r="F90" s="81" t="s">
        <v>1001</v>
      </c>
      <c r="G90" s="81">
        <v>16.0</v>
      </c>
      <c r="H90" s="81">
        <v>13.0</v>
      </c>
      <c r="I90" s="81">
        <v>18.0</v>
      </c>
      <c r="J90" s="221">
        <v>50.0</v>
      </c>
      <c r="K90" s="91">
        <v>3.125</v>
      </c>
      <c r="L90" s="100" t="s">
        <v>183</v>
      </c>
      <c r="M90" s="166"/>
      <c r="N90" s="166"/>
      <c r="O90" s="166"/>
      <c r="P90" s="166"/>
      <c r="Q90" s="166"/>
      <c r="R90" s="166"/>
    </row>
    <row r="91" ht="11.25" customHeight="1">
      <c r="A91" s="97" t="s">
        <v>176</v>
      </c>
      <c r="B91" s="97" t="s">
        <v>175</v>
      </c>
      <c r="C91" s="81" t="s">
        <v>52</v>
      </c>
      <c r="D91" s="97" t="s">
        <v>1005</v>
      </c>
      <c r="E91" s="97" t="s">
        <v>661</v>
      </c>
      <c r="F91" s="81" t="s">
        <v>1001</v>
      </c>
      <c r="G91" s="81">
        <v>16.0</v>
      </c>
      <c r="H91" s="81">
        <v>13.0</v>
      </c>
      <c r="I91" s="81">
        <v>18.0</v>
      </c>
      <c r="J91" s="221">
        <v>50.0</v>
      </c>
      <c r="K91" s="91">
        <v>3.125</v>
      </c>
      <c r="L91" s="100" t="s">
        <v>183</v>
      </c>
      <c r="M91" s="166"/>
      <c r="N91" s="166"/>
      <c r="O91" s="166"/>
      <c r="P91" s="166"/>
      <c r="Q91" s="166"/>
      <c r="R91" s="166"/>
    </row>
    <row r="92" ht="11.25" customHeight="1">
      <c r="A92" s="97" t="s">
        <v>176</v>
      </c>
      <c r="B92" s="97" t="s">
        <v>175</v>
      </c>
      <c r="C92" s="81" t="s">
        <v>52</v>
      </c>
      <c r="D92" s="97" t="s">
        <v>1006</v>
      </c>
      <c r="E92" s="226" t="str">
        <f>HYPERLINK("http://dx.doi.org/10.3390/nu16234052","http://dx.doi.org/10.3390/nu16234052")</f>
        <v>http://dx.doi.org/10.3390/nu16234052</v>
      </c>
      <c r="F92" s="81" t="s">
        <v>1001</v>
      </c>
      <c r="G92" s="81">
        <v>16.0</v>
      </c>
      <c r="H92" s="81">
        <v>13.0</v>
      </c>
      <c r="I92" s="81">
        <v>18.0</v>
      </c>
      <c r="J92" s="221">
        <v>50.0</v>
      </c>
      <c r="K92" s="91">
        <v>3.125</v>
      </c>
      <c r="L92" s="100" t="s">
        <v>183</v>
      </c>
      <c r="M92" s="166"/>
      <c r="N92" s="166"/>
      <c r="O92" s="166"/>
      <c r="P92" s="166"/>
      <c r="Q92" s="166"/>
      <c r="R92" s="166"/>
    </row>
    <row r="93" ht="11.25" customHeight="1">
      <c r="A93" s="97" t="s">
        <v>176</v>
      </c>
      <c r="B93" s="97" t="s">
        <v>175</v>
      </c>
      <c r="C93" s="81" t="s">
        <v>52</v>
      </c>
      <c r="D93" s="97" t="s">
        <v>1007</v>
      </c>
      <c r="E93" s="226" t="str">
        <f>HYPERLINK("http://dx.doi.org/10.3390/diagnostics14232706","http://dx.doi.org/10.3390/diagnostics14232706")</f>
        <v>http://dx.doi.org/10.3390/diagnostics14232706</v>
      </c>
      <c r="F93" s="81" t="s">
        <v>1001</v>
      </c>
      <c r="G93" s="81">
        <v>16.0</v>
      </c>
      <c r="H93" s="81">
        <v>13.0</v>
      </c>
      <c r="I93" s="81">
        <v>18.0</v>
      </c>
      <c r="J93" s="221">
        <v>50.0</v>
      </c>
      <c r="K93" s="91">
        <v>3.125</v>
      </c>
      <c r="L93" s="100" t="s">
        <v>183</v>
      </c>
      <c r="M93" s="166"/>
      <c r="N93" s="166"/>
      <c r="O93" s="166"/>
      <c r="P93" s="166"/>
      <c r="Q93" s="166"/>
      <c r="R93" s="166"/>
    </row>
    <row r="94" ht="11.25" customHeight="1">
      <c r="A94" s="97" t="s">
        <v>176</v>
      </c>
      <c r="B94" s="97" t="s">
        <v>175</v>
      </c>
      <c r="C94" s="81" t="s">
        <v>52</v>
      </c>
      <c r="D94" s="97" t="s">
        <v>1008</v>
      </c>
      <c r="E94" s="226" t="str">
        <f>HYPERLINK("http://dx.doi.org/10.3390/ijms252312975","http://dx.doi.org/10.3390/ijms252312975")</f>
        <v>http://dx.doi.org/10.3390/ijms252312975</v>
      </c>
      <c r="F94" s="81" t="s">
        <v>1001</v>
      </c>
      <c r="G94" s="81">
        <v>16.0</v>
      </c>
      <c r="H94" s="81">
        <v>13.0</v>
      </c>
      <c r="I94" s="81">
        <v>18.0</v>
      </c>
      <c r="J94" s="221">
        <v>50.0</v>
      </c>
      <c r="K94" s="91">
        <v>3.125</v>
      </c>
      <c r="L94" s="100" t="s">
        <v>183</v>
      </c>
      <c r="M94" s="166"/>
      <c r="N94" s="166"/>
      <c r="O94" s="166"/>
      <c r="P94" s="166"/>
      <c r="Q94" s="166"/>
      <c r="R94" s="166"/>
    </row>
    <row r="95" ht="11.25" customHeight="1">
      <c r="A95" s="97" t="s">
        <v>176</v>
      </c>
      <c r="B95" s="97" t="s">
        <v>175</v>
      </c>
      <c r="C95" s="81" t="s">
        <v>52</v>
      </c>
      <c r="D95" s="97" t="s">
        <v>1009</v>
      </c>
      <c r="E95" s="226" t="str">
        <f>HYPERLINK("http://dx.doi.org/10.3390/ijms252313001","http://dx.doi.org/10.3390/ijms252313001")</f>
        <v>http://dx.doi.org/10.3390/ijms252313001</v>
      </c>
      <c r="F95" s="81" t="s">
        <v>1001</v>
      </c>
      <c r="G95" s="81">
        <v>16.0</v>
      </c>
      <c r="H95" s="81">
        <v>13.0</v>
      </c>
      <c r="I95" s="81">
        <v>18.0</v>
      </c>
      <c r="J95" s="221">
        <v>50.0</v>
      </c>
      <c r="K95" s="91">
        <v>3.125</v>
      </c>
      <c r="L95" s="100" t="s">
        <v>183</v>
      </c>
      <c r="M95" s="166"/>
      <c r="N95" s="166"/>
      <c r="O95" s="166"/>
      <c r="P95" s="166"/>
      <c r="Q95" s="166"/>
      <c r="R95" s="166"/>
    </row>
    <row r="96" ht="11.25" customHeight="1">
      <c r="A96" s="97" t="s">
        <v>176</v>
      </c>
      <c r="B96" s="97" t="s">
        <v>175</v>
      </c>
      <c r="C96" s="81" t="s">
        <v>52</v>
      </c>
      <c r="D96" s="97" t="s">
        <v>1010</v>
      </c>
      <c r="E96" s="226" t="str">
        <f>HYPERLINK("http://dx.doi.org/10.3390/cancers16223771","http://dx.doi.org/10.3390/cancers16223771")</f>
        <v>http://dx.doi.org/10.3390/cancers16223771</v>
      </c>
      <c r="F96" s="81" t="s">
        <v>1001</v>
      </c>
      <c r="G96" s="81">
        <v>16.0</v>
      </c>
      <c r="H96" s="81">
        <v>13.0</v>
      </c>
      <c r="I96" s="81">
        <v>18.0</v>
      </c>
      <c r="J96" s="221">
        <v>50.0</v>
      </c>
      <c r="K96" s="91">
        <v>3.125</v>
      </c>
      <c r="L96" s="100" t="s">
        <v>183</v>
      </c>
      <c r="M96" s="166"/>
      <c r="N96" s="166"/>
      <c r="O96" s="166"/>
      <c r="P96" s="166"/>
      <c r="Q96" s="166"/>
      <c r="R96" s="166"/>
    </row>
    <row r="97" ht="11.25" customHeight="1">
      <c r="A97" s="97" t="s">
        <v>176</v>
      </c>
      <c r="B97" s="97" t="s">
        <v>175</v>
      </c>
      <c r="C97" s="81" t="s">
        <v>52</v>
      </c>
      <c r="D97" s="97" t="s">
        <v>1011</v>
      </c>
      <c r="E97" s="226" t="str">
        <f>HYPERLINK("http://dx.doi.org/10.3390/cancers16223796","http://dx.doi.org/10.3390/cancers16223796")</f>
        <v>http://dx.doi.org/10.3390/cancers16223796</v>
      </c>
      <c r="F97" s="81" t="s">
        <v>1001</v>
      </c>
      <c r="G97" s="81">
        <v>16.0</v>
      </c>
      <c r="H97" s="81">
        <v>13.0</v>
      </c>
      <c r="I97" s="81">
        <v>18.0</v>
      </c>
      <c r="J97" s="221">
        <v>50.0</v>
      </c>
      <c r="K97" s="91">
        <v>3.125</v>
      </c>
      <c r="L97" s="100" t="s">
        <v>183</v>
      </c>
      <c r="M97" s="166"/>
      <c r="N97" s="166"/>
      <c r="O97" s="166"/>
      <c r="P97" s="166"/>
      <c r="Q97" s="166"/>
      <c r="R97" s="166"/>
    </row>
    <row r="98" ht="11.25" customHeight="1">
      <c r="A98" s="97" t="s">
        <v>176</v>
      </c>
      <c r="B98" s="97" t="s">
        <v>175</v>
      </c>
      <c r="C98" s="81" t="s">
        <v>52</v>
      </c>
      <c r="D98" s="97" t="s">
        <v>1012</v>
      </c>
      <c r="E98" s="226" t="str">
        <f>HYPERLINK("http://dx.doi.org/10.3390/jcm13216599","http://dx.doi.org/10.3390/jcm13216599")</f>
        <v>http://dx.doi.org/10.3390/jcm13216599</v>
      </c>
      <c r="F98" s="81" t="s">
        <v>1001</v>
      </c>
      <c r="G98" s="81">
        <v>16.0</v>
      </c>
      <c r="H98" s="81">
        <v>13.0</v>
      </c>
      <c r="I98" s="81">
        <v>18.0</v>
      </c>
      <c r="J98" s="221">
        <v>50.0</v>
      </c>
      <c r="K98" s="91">
        <v>3.125</v>
      </c>
      <c r="L98" s="100" t="s">
        <v>183</v>
      </c>
      <c r="M98" s="166"/>
      <c r="N98" s="166"/>
      <c r="O98" s="166"/>
      <c r="P98" s="166"/>
      <c r="Q98" s="166"/>
      <c r="R98" s="166"/>
    </row>
    <row r="99" ht="11.25" customHeight="1">
      <c r="A99" s="97" t="s">
        <v>176</v>
      </c>
      <c r="B99" s="97" t="s">
        <v>175</v>
      </c>
      <c r="C99" s="81" t="s">
        <v>52</v>
      </c>
      <c r="D99" s="97" t="s">
        <v>1013</v>
      </c>
      <c r="E99" s="226" t="str">
        <f>HYPERLINK("http://dx.doi.org/10.3390/ijms252111371","http://dx.doi.org/10.3390/ijms252111371")</f>
        <v>http://dx.doi.org/10.3390/ijms252111371</v>
      </c>
      <c r="F99" s="81" t="s">
        <v>1001</v>
      </c>
      <c r="G99" s="81">
        <v>16.0</v>
      </c>
      <c r="H99" s="81">
        <v>13.0</v>
      </c>
      <c r="I99" s="81">
        <v>18.0</v>
      </c>
      <c r="J99" s="221">
        <v>50.0</v>
      </c>
      <c r="K99" s="91">
        <v>3.125</v>
      </c>
      <c r="L99" s="100" t="s">
        <v>183</v>
      </c>
      <c r="M99" s="166"/>
      <c r="N99" s="166"/>
      <c r="O99" s="166"/>
      <c r="P99" s="166"/>
      <c r="Q99" s="166"/>
      <c r="R99" s="166"/>
    </row>
    <row r="100" ht="11.25" customHeight="1">
      <c r="A100" s="97" t="s">
        <v>176</v>
      </c>
      <c r="B100" s="97" t="s">
        <v>175</v>
      </c>
      <c r="C100" s="81" t="s">
        <v>52</v>
      </c>
      <c r="D100" s="97" t="s">
        <v>1014</v>
      </c>
      <c r="E100" s="226" t="str">
        <f>HYPERLINK("http://dx.doi.org/10.3390/ijms251910645","http://dx.doi.org/10.3390/ijms251910645")</f>
        <v>http://dx.doi.org/10.3390/ijms251910645</v>
      </c>
      <c r="F100" s="81" t="s">
        <v>1001</v>
      </c>
      <c r="G100" s="81">
        <v>16.0</v>
      </c>
      <c r="H100" s="81">
        <v>13.0</v>
      </c>
      <c r="I100" s="81">
        <v>18.0</v>
      </c>
      <c r="J100" s="221">
        <v>50.0</v>
      </c>
      <c r="K100" s="91">
        <v>3.125</v>
      </c>
      <c r="L100" s="100" t="s">
        <v>183</v>
      </c>
      <c r="M100" s="166"/>
      <c r="N100" s="166"/>
      <c r="O100" s="166"/>
      <c r="P100" s="166"/>
      <c r="Q100" s="166"/>
      <c r="R100" s="166"/>
    </row>
    <row r="101" ht="11.25" customHeight="1">
      <c r="A101" s="97" t="s">
        <v>176</v>
      </c>
      <c r="B101" s="97" t="s">
        <v>175</v>
      </c>
      <c r="C101" s="81" t="s">
        <v>52</v>
      </c>
      <c r="D101" s="97" t="s">
        <v>1015</v>
      </c>
      <c r="E101" s="226" t="str">
        <f>HYPERLINK("http://dx.doi.org/10.3390/cancers16193323","http://dx.doi.org/10.3390/cancers16193323")</f>
        <v>http://dx.doi.org/10.3390/cancers16193323</v>
      </c>
      <c r="F101" s="81" t="s">
        <v>1001</v>
      </c>
      <c r="G101" s="81">
        <v>16.0</v>
      </c>
      <c r="H101" s="81">
        <v>13.0</v>
      </c>
      <c r="I101" s="81">
        <v>18.0</v>
      </c>
      <c r="J101" s="221">
        <v>50.0</v>
      </c>
      <c r="K101" s="91">
        <v>3.125</v>
      </c>
      <c r="L101" s="100" t="s">
        <v>183</v>
      </c>
      <c r="M101" s="166"/>
      <c r="N101" s="166"/>
      <c r="O101" s="166"/>
      <c r="P101" s="166"/>
      <c r="Q101" s="166"/>
      <c r="R101" s="166"/>
    </row>
    <row r="102" ht="11.25" customHeight="1">
      <c r="A102" s="97" t="s">
        <v>176</v>
      </c>
      <c r="B102" s="97" t="s">
        <v>175</v>
      </c>
      <c r="C102" s="81" t="s">
        <v>52</v>
      </c>
      <c r="D102" s="97" t="s">
        <v>1016</v>
      </c>
      <c r="E102" s="226" t="str">
        <f>HYPERLINK("http://dx.doi.org/10.3390/curroncol31090416","http://dx.doi.org/10.3390/curroncol31090416")</f>
        <v>http://dx.doi.org/10.3390/curroncol31090416</v>
      </c>
      <c r="F102" s="81" t="s">
        <v>1001</v>
      </c>
      <c r="G102" s="81">
        <v>16.0</v>
      </c>
      <c r="H102" s="81">
        <v>13.0</v>
      </c>
      <c r="I102" s="81">
        <v>18.0</v>
      </c>
      <c r="J102" s="221">
        <v>50.0</v>
      </c>
      <c r="K102" s="91">
        <v>3.125</v>
      </c>
      <c r="L102" s="100" t="s">
        <v>183</v>
      </c>
      <c r="M102" s="166"/>
      <c r="N102" s="166"/>
      <c r="O102" s="166"/>
      <c r="P102" s="166"/>
      <c r="Q102" s="166"/>
      <c r="R102" s="166"/>
    </row>
    <row r="103" ht="11.25" customHeight="1">
      <c r="A103" s="97" t="s">
        <v>176</v>
      </c>
      <c r="B103" s="97" t="s">
        <v>175</v>
      </c>
      <c r="C103" s="81" t="s">
        <v>52</v>
      </c>
      <c r="D103" s="97" t="s">
        <v>1017</v>
      </c>
      <c r="E103" s="226" t="str">
        <f>HYPERLINK("http://dx.doi.org/10.3390/medicina60091475","http://dx.doi.org/10.3390/medicina60091475")</f>
        <v>http://dx.doi.org/10.3390/medicina60091475</v>
      </c>
      <c r="F103" s="81" t="s">
        <v>1001</v>
      </c>
      <c r="G103" s="81">
        <v>16.0</v>
      </c>
      <c r="H103" s="81">
        <v>13.0</v>
      </c>
      <c r="I103" s="81">
        <v>18.0</v>
      </c>
      <c r="J103" s="221">
        <v>50.0</v>
      </c>
      <c r="K103" s="91">
        <v>3.125</v>
      </c>
      <c r="L103" s="100" t="s">
        <v>183</v>
      </c>
      <c r="M103" s="166"/>
      <c r="N103" s="166"/>
      <c r="O103" s="166"/>
      <c r="P103" s="166"/>
      <c r="Q103" s="166"/>
      <c r="R103" s="166"/>
    </row>
    <row r="104" ht="11.25" customHeight="1">
      <c r="A104" s="97" t="s">
        <v>176</v>
      </c>
      <c r="B104" s="97" t="s">
        <v>175</v>
      </c>
      <c r="C104" s="81" t="s">
        <v>52</v>
      </c>
      <c r="D104" s="97" t="s">
        <v>1018</v>
      </c>
      <c r="E104" s="97" t="s">
        <v>1019</v>
      </c>
      <c r="F104" s="81" t="s">
        <v>614</v>
      </c>
      <c r="G104" s="81">
        <v>16.0</v>
      </c>
      <c r="H104" s="81">
        <v>13.0</v>
      </c>
      <c r="I104" s="81">
        <v>18.0</v>
      </c>
      <c r="J104" s="221">
        <v>50.0</v>
      </c>
      <c r="K104" s="91">
        <v>3.125</v>
      </c>
      <c r="L104" s="100" t="s">
        <v>183</v>
      </c>
      <c r="M104" s="166"/>
      <c r="N104" s="166"/>
      <c r="O104" s="166"/>
      <c r="P104" s="166"/>
      <c r="Q104" s="166"/>
      <c r="R104" s="166"/>
    </row>
    <row r="105" ht="11.25" customHeight="1">
      <c r="A105" s="97" t="s">
        <v>176</v>
      </c>
      <c r="B105" s="97" t="s">
        <v>175</v>
      </c>
      <c r="C105" s="81" t="s">
        <v>52</v>
      </c>
      <c r="D105" s="97" t="s">
        <v>1020</v>
      </c>
      <c r="E105" s="226" t="str">
        <f>HYPERLINK("http://dx.doi.org/10.3390/jimaging10090234","http://dx.doi.org/10.3390/jimaging10090234")</f>
        <v>http://dx.doi.org/10.3390/jimaging10090234</v>
      </c>
      <c r="F105" s="81" t="s">
        <v>1001</v>
      </c>
      <c r="G105" s="81">
        <v>16.0</v>
      </c>
      <c r="H105" s="81">
        <v>13.0</v>
      </c>
      <c r="I105" s="81">
        <v>18.0</v>
      </c>
      <c r="J105" s="221">
        <v>50.0</v>
      </c>
      <c r="K105" s="91">
        <v>3.125</v>
      </c>
      <c r="L105" s="100" t="s">
        <v>183</v>
      </c>
      <c r="M105" s="166"/>
      <c r="N105" s="166"/>
      <c r="O105" s="166"/>
      <c r="P105" s="166"/>
      <c r="Q105" s="166"/>
      <c r="R105" s="166"/>
    </row>
    <row r="106" ht="11.25" customHeight="1">
      <c r="A106" s="97" t="s">
        <v>185</v>
      </c>
      <c r="B106" s="97" t="s">
        <v>184</v>
      </c>
      <c r="C106" s="81" t="s">
        <v>52</v>
      </c>
      <c r="D106" s="95" t="s">
        <v>1021</v>
      </c>
      <c r="E106" s="226" t="str">
        <f>HYPERLINK("http://dx.doi.org/10.3390/molecules29235564","http://dx.doi.org/10.3390/molecules29235564")</f>
        <v>http://dx.doi.org/10.3390/molecules29235564</v>
      </c>
      <c r="F106" s="81" t="s">
        <v>1001</v>
      </c>
      <c r="G106" s="81">
        <v>11.0</v>
      </c>
      <c r="H106" s="81">
        <v>11.0</v>
      </c>
      <c r="I106" s="81">
        <v>12.0</v>
      </c>
      <c r="J106" s="221">
        <v>50.0</v>
      </c>
      <c r="K106" s="91">
        <v>4.54</v>
      </c>
      <c r="L106" s="100" t="s">
        <v>183</v>
      </c>
      <c r="M106" s="166"/>
      <c r="N106" s="166"/>
      <c r="O106" s="166"/>
      <c r="P106" s="166"/>
      <c r="Q106" s="166"/>
      <c r="R106" s="166"/>
    </row>
    <row r="107" ht="11.25" customHeight="1">
      <c r="A107" s="97" t="s">
        <v>200</v>
      </c>
      <c r="B107" s="97" t="s">
        <v>199</v>
      </c>
      <c r="C107" s="81" t="s">
        <v>52</v>
      </c>
      <c r="D107" s="95" t="s">
        <v>1022</v>
      </c>
      <c r="E107" s="226" t="str">
        <f>HYPERLINK("http://dx.doi.org/10.3390/w16081092","http://dx.doi.org/10.3390/w16081092")</f>
        <v>http://dx.doi.org/10.3390/w16081092</v>
      </c>
      <c r="F107" s="81" t="s">
        <v>1001</v>
      </c>
      <c r="G107" s="81">
        <v>3.0</v>
      </c>
      <c r="H107" s="81">
        <v>3.0</v>
      </c>
      <c r="I107" s="81">
        <v>5.0</v>
      </c>
      <c r="J107" s="221">
        <v>50.0</v>
      </c>
      <c r="K107" s="91">
        <v>16.66</v>
      </c>
      <c r="L107" s="100" t="s">
        <v>183</v>
      </c>
      <c r="M107" s="166"/>
      <c r="N107" s="166"/>
      <c r="O107" s="166"/>
      <c r="P107" s="166"/>
      <c r="Q107" s="166"/>
      <c r="R107" s="166"/>
    </row>
    <row r="108" ht="11.25" customHeight="1">
      <c r="A108" s="97" t="s">
        <v>200</v>
      </c>
      <c r="B108" s="97" t="s">
        <v>199</v>
      </c>
      <c r="C108" s="81" t="s">
        <v>52</v>
      </c>
      <c r="D108" s="95" t="s">
        <v>1023</v>
      </c>
      <c r="E108" s="226" t="str">
        <f>HYPERLINK("http://dx.doi.org/10.1016/j.rineng.2024.102007","http://dx.doi.org/10.1016/j.rineng.2024.102007")</f>
        <v>http://dx.doi.org/10.1016/j.rineng.2024.102007</v>
      </c>
      <c r="F108" s="81" t="s">
        <v>1001</v>
      </c>
      <c r="G108" s="81">
        <v>3.0</v>
      </c>
      <c r="H108" s="81">
        <v>3.0</v>
      </c>
      <c r="I108" s="81">
        <v>5.0</v>
      </c>
      <c r="J108" s="221">
        <v>50.0</v>
      </c>
      <c r="K108" s="91">
        <v>16.66</v>
      </c>
      <c r="L108" s="100" t="s">
        <v>183</v>
      </c>
      <c r="M108" s="166"/>
      <c r="N108" s="166"/>
      <c r="O108" s="166"/>
      <c r="P108" s="166"/>
      <c r="Q108" s="166"/>
      <c r="R108" s="166"/>
    </row>
    <row r="109" ht="11.25" customHeight="1">
      <c r="A109" s="97" t="s">
        <v>216</v>
      </c>
      <c r="B109" s="97" t="s">
        <v>156</v>
      </c>
      <c r="C109" s="81" t="s">
        <v>52</v>
      </c>
      <c r="D109" s="95" t="s">
        <v>1024</v>
      </c>
      <c r="E109" s="226" t="str">
        <f>HYPERLINK("http://dx.doi.org/10.1016/j.ijppaw.2024.100993","http://dx.doi.org/10.1016/j.ijppaw.2024.100993")</f>
        <v>http://dx.doi.org/10.1016/j.ijppaw.2024.100993</v>
      </c>
      <c r="F109" s="94" t="s">
        <v>1001</v>
      </c>
      <c r="G109" s="81">
        <v>6.0</v>
      </c>
      <c r="H109" s="81">
        <v>3.0</v>
      </c>
      <c r="I109" s="81">
        <v>8.0</v>
      </c>
      <c r="J109" s="221">
        <v>50.0</v>
      </c>
      <c r="K109" s="91">
        <v>8.33</v>
      </c>
      <c r="L109" s="100" t="s">
        <v>183</v>
      </c>
      <c r="M109" s="166"/>
      <c r="N109" s="166"/>
      <c r="O109" s="166"/>
      <c r="P109" s="166"/>
      <c r="Q109" s="166"/>
      <c r="R109" s="166"/>
    </row>
    <row r="110" ht="11.25" customHeight="1">
      <c r="A110" s="74" t="s">
        <v>1025</v>
      </c>
      <c r="B110" s="74" t="s">
        <v>1026</v>
      </c>
      <c r="C110" s="81" t="s">
        <v>52</v>
      </c>
      <c r="D110" s="97" t="s">
        <v>1005</v>
      </c>
      <c r="E110" s="97" t="s">
        <v>661</v>
      </c>
      <c r="F110" s="81" t="s">
        <v>1001</v>
      </c>
      <c r="G110" s="81">
        <v>10.0</v>
      </c>
      <c r="H110" s="81">
        <v>9.0</v>
      </c>
      <c r="I110" s="81">
        <v>10.0</v>
      </c>
      <c r="J110" s="221">
        <v>50.0</v>
      </c>
      <c r="K110" s="91">
        <v>5.0</v>
      </c>
      <c r="L110" s="100" t="s">
        <v>183</v>
      </c>
      <c r="M110" s="166"/>
      <c r="N110" s="166"/>
      <c r="O110" s="166"/>
      <c r="P110" s="166"/>
      <c r="Q110" s="166"/>
      <c r="R110" s="166"/>
    </row>
    <row r="111" ht="11.25" customHeight="1">
      <c r="A111" s="74" t="s">
        <v>1025</v>
      </c>
      <c r="B111" s="74" t="s">
        <v>1026</v>
      </c>
      <c r="C111" s="81" t="s">
        <v>52</v>
      </c>
      <c r="D111" s="97" t="s">
        <v>1027</v>
      </c>
      <c r="E111" s="97" t="s">
        <v>1028</v>
      </c>
      <c r="F111" s="81" t="s">
        <v>1001</v>
      </c>
      <c r="G111" s="81">
        <v>10.0</v>
      </c>
      <c r="H111" s="81">
        <v>9.0</v>
      </c>
      <c r="I111" s="81">
        <v>10.0</v>
      </c>
      <c r="J111" s="221">
        <v>50.0</v>
      </c>
      <c r="K111" s="91">
        <v>5.0</v>
      </c>
      <c r="L111" s="100" t="s">
        <v>183</v>
      </c>
      <c r="M111" s="166"/>
      <c r="N111" s="166"/>
      <c r="O111" s="166"/>
      <c r="P111" s="166"/>
      <c r="Q111" s="166"/>
      <c r="R111" s="166"/>
    </row>
    <row r="112" ht="11.25" customHeight="1">
      <c r="A112" s="74" t="s">
        <v>1025</v>
      </c>
      <c r="B112" s="74" t="s">
        <v>1026</v>
      </c>
      <c r="C112" s="81" t="s">
        <v>52</v>
      </c>
      <c r="D112" s="97" t="s">
        <v>1029</v>
      </c>
      <c r="E112" s="226" t="str">
        <f>HYPERLINK("http://dx.doi.org/10.3390/clinpract14040110","http://dx.doi.org/10.3390/clinpract14040110")</f>
        <v>http://dx.doi.org/10.3390/clinpract14040110</v>
      </c>
      <c r="F112" s="94" t="s">
        <v>1001</v>
      </c>
      <c r="G112" s="81">
        <v>10.0</v>
      </c>
      <c r="H112" s="81">
        <v>9.0</v>
      </c>
      <c r="I112" s="81">
        <v>10.0</v>
      </c>
      <c r="J112" s="221">
        <v>50.0</v>
      </c>
      <c r="K112" s="91">
        <v>5.0</v>
      </c>
      <c r="L112" s="100" t="s">
        <v>183</v>
      </c>
      <c r="M112" s="166"/>
      <c r="N112" s="166"/>
      <c r="O112" s="166"/>
      <c r="P112" s="166"/>
      <c r="Q112" s="166"/>
      <c r="R112" s="166"/>
    </row>
    <row r="113" ht="11.25" customHeight="1">
      <c r="A113" s="74" t="s">
        <v>1025</v>
      </c>
      <c r="B113" s="74" t="s">
        <v>1026</v>
      </c>
      <c r="C113" s="81" t="s">
        <v>52</v>
      </c>
      <c r="D113" s="97" t="s">
        <v>1030</v>
      </c>
      <c r="E113" s="226" t="str">
        <f>HYPERLINK("http://dx.doi.org/10.3390/ijms25168665","http://dx.doi.org/10.3390/ijms25168665")</f>
        <v>http://dx.doi.org/10.3390/ijms25168665</v>
      </c>
      <c r="F113" s="94" t="s">
        <v>1001</v>
      </c>
      <c r="G113" s="81">
        <v>10.0</v>
      </c>
      <c r="H113" s="81">
        <v>9.0</v>
      </c>
      <c r="I113" s="81">
        <v>10.0</v>
      </c>
      <c r="J113" s="221">
        <v>50.0</v>
      </c>
      <c r="K113" s="91">
        <v>5.0</v>
      </c>
      <c r="L113" s="100" t="s">
        <v>183</v>
      </c>
      <c r="M113" s="166"/>
      <c r="N113" s="166"/>
      <c r="O113" s="166"/>
      <c r="P113" s="166"/>
      <c r="Q113" s="166"/>
      <c r="R113" s="166"/>
    </row>
    <row r="114" ht="11.25" customHeight="1">
      <c r="A114" s="74" t="s">
        <v>1025</v>
      </c>
      <c r="B114" s="74" t="s">
        <v>1026</v>
      </c>
      <c r="C114" s="81" t="s">
        <v>52</v>
      </c>
      <c r="D114" s="97" t="s">
        <v>1031</v>
      </c>
      <c r="E114" s="226" t="str">
        <f>HYPERLINK("http://dx.doi.org/10.3390/biomedicines12071398","http://dx.doi.org/10.3390/biomedicines12071398")</f>
        <v>http://dx.doi.org/10.3390/biomedicines12071398</v>
      </c>
      <c r="F114" s="94" t="s">
        <v>1001</v>
      </c>
      <c r="G114" s="81">
        <v>10.0</v>
      </c>
      <c r="H114" s="81">
        <v>9.0</v>
      </c>
      <c r="I114" s="81">
        <v>10.0</v>
      </c>
      <c r="J114" s="221">
        <v>50.0</v>
      </c>
      <c r="K114" s="91">
        <v>5.0</v>
      </c>
      <c r="L114" s="100" t="s">
        <v>183</v>
      </c>
      <c r="M114" s="166"/>
      <c r="N114" s="166"/>
      <c r="O114" s="166"/>
      <c r="P114" s="166"/>
      <c r="Q114" s="166"/>
      <c r="R114" s="166"/>
    </row>
    <row r="115" ht="11.25" customHeight="1">
      <c r="A115" s="74" t="s">
        <v>1025</v>
      </c>
      <c r="B115" s="74" t="s">
        <v>1026</v>
      </c>
      <c r="C115" s="81" t="s">
        <v>52</v>
      </c>
      <c r="D115" s="97" t="s">
        <v>1032</v>
      </c>
      <c r="E115" s="226" t="str">
        <f>HYPERLINK("http://dx.doi.org/10.3390/toxics12060421","http://dx.doi.org/10.3390/toxics12060421")</f>
        <v>http://dx.doi.org/10.3390/toxics12060421</v>
      </c>
      <c r="F115" s="94" t="s">
        <v>1001</v>
      </c>
      <c r="G115" s="81">
        <v>10.0</v>
      </c>
      <c r="H115" s="81">
        <v>9.0</v>
      </c>
      <c r="I115" s="81">
        <v>10.0</v>
      </c>
      <c r="J115" s="221">
        <v>50.0</v>
      </c>
      <c r="K115" s="91">
        <v>5.0</v>
      </c>
      <c r="L115" s="100" t="s">
        <v>183</v>
      </c>
      <c r="M115" s="166"/>
      <c r="N115" s="166"/>
      <c r="O115" s="166"/>
      <c r="P115" s="166"/>
      <c r="Q115" s="166"/>
      <c r="R115" s="166"/>
    </row>
    <row r="116" ht="11.25" customHeight="1">
      <c r="A116" s="74" t="s">
        <v>1025</v>
      </c>
      <c r="B116" s="74" t="s">
        <v>1026</v>
      </c>
      <c r="C116" s="81" t="s">
        <v>52</v>
      </c>
      <c r="D116" s="97" t="s">
        <v>1033</v>
      </c>
      <c r="E116" s="226" t="str">
        <f>HYPERLINK("http://dx.doi.org/10.3390/ijms25105453","http://dx.doi.org/10.3390/ijms25105453")</f>
        <v>http://dx.doi.org/10.3390/ijms25105453</v>
      </c>
      <c r="F116" s="94" t="s">
        <v>1001</v>
      </c>
      <c r="G116" s="81">
        <v>10.0</v>
      </c>
      <c r="H116" s="81">
        <v>9.0</v>
      </c>
      <c r="I116" s="81">
        <v>10.0</v>
      </c>
      <c r="J116" s="221">
        <v>50.0</v>
      </c>
      <c r="K116" s="91">
        <v>5.0</v>
      </c>
      <c r="L116" s="100" t="s">
        <v>183</v>
      </c>
      <c r="M116" s="166"/>
      <c r="N116" s="166"/>
      <c r="O116" s="166"/>
      <c r="P116" s="166"/>
      <c r="Q116" s="166"/>
      <c r="R116" s="166"/>
    </row>
    <row r="117" ht="11.25" customHeight="1">
      <c r="A117" s="74" t="s">
        <v>1025</v>
      </c>
      <c r="B117" s="74" t="s">
        <v>1026</v>
      </c>
      <c r="C117" s="81" t="s">
        <v>52</v>
      </c>
      <c r="D117" s="97" t="s">
        <v>1034</v>
      </c>
      <c r="E117" s="226" t="str">
        <f>HYPERLINK("http://dx.doi.org/10.1089/omi.2023.0248","http://dx.doi.org/10.1089/omi.2023.0248")</f>
        <v>http://dx.doi.org/10.1089/omi.2023.0248</v>
      </c>
      <c r="F117" s="94" t="s">
        <v>1001</v>
      </c>
      <c r="G117" s="81">
        <v>10.0</v>
      </c>
      <c r="H117" s="81">
        <v>9.0</v>
      </c>
      <c r="I117" s="81">
        <v>10.0</v>
      </c>
      <c r="J117" s="221">
        <v>50.0</v>
      </c>
      <c r="K117" s="91">
        <v>5.0</v>
      </c>
      <c r="L117" s="100" t="s">
        <v>183</v>
      </c>
      <c r="M117" s="166"/>
      <c r="N117" s="166"/>
      <c r="O117" s="166"/>
      <c r="P117" s="166"/>
      <c r="Q117" s="166"/>
      <c r="R117" s="166"/>
    </row>
    <row r="118" ht="11.25" customHeight="1">
      <c r="A118" s="74" t="s">
        <v>1025</v>
      </c>
      <c r="B118" s="74" t="s">
        <v>1026</v>
      </c>
      <c r="C118" s="81" t="s">
        <v>52</v>
      </c>
      <c r="D118" s="97" t="s">
        <v>1035</v>
      </c>
      <c r="E118" s="226" t="str">
        <f>HYPERLINK("http://dx.doi.org/10.3390/ijms25084321","http://dx.doi.org/10.3390/ijms25084321")</f>
        <v>http://dx.doi.org/10.3390/ijms25084321</v>
      </c>
      <c r="F118" s="94" t="s">
        <v>1001</v>
      </c>
      <c r="G118" s="81">
        <v>10.0</v>
      </c>
      <c r="H118" s="81">
        <v>9.0</v>
      </c>
      <c r="I118" s="81">
        <v>10.0</v>
      </c>
      <c r="J118" s="221">
        <v>50.0</v>
      </c>
      <c r="K118" s="91">
        <v>5.0</v>
      </c>
      <c r="L118" s="100" t="s">
        <v>183</v>
      </c>
      <c r="M118" s="166"/>
      <c r="N118" s="166"/>
      <c r="O118" s="166"/>
      <c r="P118" s="166"/>
      <c r="Q118" s="166"/>
      <c r="R118" s="166"/>
    </row>
    <row r="119" ht="11.25" customHeight="1">
      <c r="A119" s="74" t="s">
        <v>1025</v>
      </c>
      <c r="B119" s="74" t="s">
        <v>1026</v>
      </c>
      <c r="C119" s="81" t="s">
        <v>52</v>
      </c>
      <c r="D119" s="97" t="s">
        <v>1036</v>
      </c>
      <c r="E119" s="226" t="str">
        <f>HYPERLINK("http://dx.doi.org/10.3390/medicina60040563","http://dx.doi.org/10.3390/medicina60040563")</f>
        <v>http://dx.doi.org/10.3390/medicina60040563</v>
      </c>
      <c r="F119" s="94" t="s">
        <v>1001</v>
      </c>
      <c r="G119" s="81">
        <v>10.0</v>
      </c>
      <c r="H119" s="81">
        <v>9.0</v>
      </c>
      <c r="I119" s="81">
        <v>10.0</v>
      </c>
      <c r="J119" s="221">
        <v>50.0</v>
      </c>
      <c r="K119" s="91">
        <v>5.0</v>
      </c>
      <c r="L119" s="100" t="s">
        <v>183</v>
      </c>
      <c r="M119" s="166"/>
      <c r="N119" s="166"/>
      <c r="O119" s="166"/>
      <c r="P119" s="166"/>
      <c r="Q119" s="166"/>
      <c r="R119" s="166"/>
    </row>
    <row r="120" ht="11.25" customHeight="1">
      <c r="A120" s="74" t="s">
        <v>1025</v>
      </c>
      <c r="B120" s="74" t="s">
        <v>1026</v>
      </c>
      <c r="C120" s="81" t="s">
        <v>52</v>
      </c>
      <c r="D120" s="97" t="s">
        <v>1037</v>
      </c>
      <c r="E120" s="226" t="str">
        <f>HYPERLINK("http://dx.doi.org/10.3390/jcm13051361","http://dx.doi.org/10.3390/jcm13051361")</f>
        <v>http://dx.doi.org/10.3390/jcm13051361</v>
      </c>
      <c r="F120" s="94" t="s">
        <v>1001</v>
      </c>
      <c r="G120" s="81">
        <v>10.0</v>
      </c>
      <c r="H120" s="81">
        <v>9.0</v>
      </c>
      <c r="I120" s="81">
        <v>10.0</v>
      </c>
      <c r="J120" s="221">
        <v>50.0</v>
      </c>
      <c r="K120" s="91">
        <v>5.0</v>
      </c>
      <c r="L120" s="100" t="s">
        <v>183</v>
      </c>
      <c r="M120" s="166"/>
      <c r="N120" s="166"/>
      <c r="O120" s="166"/>
      <c r="P120" s="166"/>
      <c r="Q120" s="166"/>
      <c r="R120" s="166"/>
    </row>
    <row r="121" ht="11.25" customHeight="1">
      <c r="A121" s="74" t="s">
        <v>1025</v>
      </c>
      <c r="B121" s="74" t="s">
        <v>1026</v>
      </c>
      <c r="C121" s="81" t="s">
        <v>52</v>
      </c>
      <c r="D121" s="97" t="s">
        <v>1018</v>
      </c>
      <c r="E121" s="97" t="s">
        <v>1019</v>
      </c>
      <c r="F121" s="81" t="s">
        <v>614</v>
      </c>
      <c r="G121" s="81">
        <v>10.0</v>
      </c>
      <c r="H121" s="81">
        <v>9.0</v>
      </c>
      <c r="I121" s="81">
        <v>10.0</v>
      </c>
      <c r="J121" s="221">
        <v>50.0</v>
      </c>
      <c r="K121" s="91">
        <v>5.0</v>
      </c>
      <c r="L121" s="100" t="s">
        <v>183</v>
      </c>
      <c r="M121" s="166"/>
      <c r="N121" s="166"/>
      <c r="O121" s="166"/>
      <c r="P121" s="166"/>
      <c r="Q121" s="166"/>
      <c r="R121" s="166"/>
    </row>
    <row r="122" ht="11.25" customHeight="1">
      <c r="A122" s="74" t="s">
        <v>1025</v>
      </c>
      <c r="B122" s="74" t="s">
        <v>1026</v>
      </c>
      <c r="C122" s="81" t="s">
        <v>52</v>
      </c>
      <c r="D122" s="97" t="s">
        <v>1038</v>
      </c>
      <c r="E122" s="139" t="s">
        <v>1039</v>
      </c>
      <c r="F122" s="81" t="s">
        <v>614</v>
      </c>
      <c r="G122" s="81">
        <v>10.0</v>
      </c>
      <c r="H122" s="81">
        <v>9.0</v>
      </c>
      <c r="I122" s="81">
        <v>10.0</v>
      </c>
      <c r="J122" s="221">
        <v>50.0</v>
      </c>
      <c r="K122" s="91">
        <v>5.0</v>
      </c>
      <c r="L122" s="100" t="s">
        <v>183</v>
      </c>
      <c r="M122" s="166"/>
      <c r="N122" s="166"/>
      <c r="O122" s="166"/>
      <c r="P122" s="166"/>
      <c r="Q122" s="166"/>
      <c r="R122" s="166"/>
    </row>
    <row r="123" ht="11.25" customHeight="1">
      <c r="A123" s="95" t="s">
        <v>1040</v>
      </c>
      <c r="B123" s="95" t="s">
        <v>1041</v>
      </c>
      <c r="C123" s="81" t="s">
        <v>52</v>
      </c>
      <c r="D123" s="95" t="s">
        <v>1042</v>
      </c>
      <c r="E123" s="226" t="str">
        <f>HYPERLINK("http://dx.doi.org/10.1002/eco.2662","http://dx.doi.org/10.1002/eco.2662")</f>
        <v>http://dx.doi.org/10.1002/eco.2662</v>
      </c>
      <c r="F123" s="94" t="s">
        <v>1001</v>
      </c>
      <c r="G123" s="81">
        <v>5.0</v>
      </c>
      <c r="H123" s="81">
        <v>4.0</v>
      </c>
      <c r="I123" s="81">
        <v>5.0</v>
      </c>
      <c r="J123" s="221">
        <v>50.0</v>
      </c>
      <c r="K123" s="91">
        <v>10.0</v>
      </c>
      <c r="L123" s="100" t="s">
        <v>183</v>
      </c>
      <c r="M123" s="166"/>
      <c r="N123" s="166"/>
      <c r="O123" s="166"/>
      <c r="P123" s="166"/>
      <c r="Q123" s="166"/>
      <c r="R123" s="166"/>
    </row>
    <row r="124" ht="11.25" customHeight="1">
      <c r="A124" s="95" t="s">
        <v>1043</v>
      </c>
      <c r="B124" s="95" t="s">
        <v>1044</v>
      </c>
      <c r="C124" s="81" t="s">
        <v>52</v>
      </c>
      <c r="D124" s="95" t="s">
        <v>1045</v>
      </c>
      <c r="E124" s="226" t="str">
        <f>HYPERLINK("http://dx.doi.org/10.1016/j.envpol.2024.123799","http://dx.doi.org/10.1016/j.envpol.2024.123799")</f>
        <v>http://dx.doi.org/10.1016/j.envpol.2024.123799</v>
      </c>
      <c r="F124" s="94" t="s">
        <v>1001</v>
      </c>
      <c r="G124" s="81">
        <v>6.0</v>
      </c>
      <c r="H124" s="81">
        <v>6.0</v>
      </c>
      <c r="I124" s="81">
        <v>6.0</v>
      </c>
      <c r="J124" s="221">
        <v>50.0</v>
      </c>
      <c r="K124" s="217">
        <v>8.33</v>
      </c>
      <c r="L124" s="100" t="s">
        <v>183</v>
      </c>
      <c r="M124" s="166"/>
      <c r="N124" s="166"/>
      <c r="O124" s="166"/>
      <c r="P124" s="166"/>
      <c r="Q124" s="166"/>
      <c r="R124" s="166"/>
    </row>
    <row r="125" ht="11.25" customHeight="1">
      <c r="A125" s="95" t="s">
        <v>1043</v>
      </c>
      <c r="B125" s="95" t="s">
        <v>1044</v>
      </c>
      <c r="C125" s="81" t="s">
        <v>52</v>
      </c>
      <c r="D125" s="95" t="s">
        <v>1046</v>
      </c>
      <c r="E125" s="97" t="s">
        <v>1047</v>
      </c>
      <c r="F125" s="94" t="s">
        <v>1001</v>
      </c>
      <c r="G125" s="81">
        <v>6.0</v>
      </c>
      <c r="H125" s="81">
        <v>6.0</v>
      </c>
      <c r="I125" s="81">
        <v>6.0</v>
      </c>
      <c r="J125" s="227">
        <v>50.0</v>
      </c>
      <c r="K125" s="91">
        <v>8.33</v>
      </c>
      <c r="L125" s="100" t="s">
        <v>183</v>
      </c>
      <c r="M125" s="166"/>
      <c r="N125" s="166"/>
      <c r="O125" s="166"/>
      <c r="P125" s="166"/>
      <c r="Q125" s="166"/>
      <c r="R125" s="166"/>
    </row>
    <row r="126" ht="11.25" customHeight="1">
      <c r="A126" s="95" t="s">
        <v>1043</v>
      </c>
      <c r="B126" s="95" t="s">
        <v>1044</v>
      </c>
      <c r="C126" s="81" t="s">
        <v>52</v>
      </c>
      <c r="D126" s="95" t="s">
        <v>1048</v>
      </c>
      <c r="E126" s="81" t="s">
        <v>1049</v>
      </c>
      <c r="F126" s="94" t="s">
        <v>614</v>
      </c>
      <c r="G126" s="81">
        <v>6.0</v>
      </c>
      <c r="H126" s="81">
        <v>6.0</v>
      </c>
      <c r="I126" s="81">
        <v>6.0</v>
      </c>
      <c r="J126" s="221">
        <v>50.0</v>
      </c>
      <c r="K126" s="84">
        <v>8.33</v>
      </c>
      <c r="L126" s="100" t="s">
        <v>183</v>
      </c>
      <c r="M126" s="166"/>
      <c r="N126" s="166"/>
      <c r="O126" s="166"/>
      <c r="P126" s="166"/>
      <c r="Q126" s="166"/>
      <c r="R126" s="166"/>
    </row>
    <row r="127" ht="11.25" customHeight="1">
      <c r="A127" s="95" t="s">
        <v>1043</v>
      </c>
      <c r="B127" s="95" t="s">
        <v>1044</v>
      </c>
      <c r="C127" s="81" t="s">
        <v>52</v>
      </c>
      <c r="D127" s="95" t="s">
        <v>1050</v>
      </c>
      <c r="E127" s="81" t="s">
        <v>1051</v>
      </c>
      <c r="F127" s="94" t="s">
        <v>614</v>
      </c>
      <c r="G127" s="81">
        <v>6.0</v>
      </c>
      <c r="H127" s="81">
        <v>6.0</v>
      </c>
      <c r="I127" s="81">
        <v>6.0</v>
      </c>
      <c r="J127" s="221">
        <v>50.0</v>
      </c>
      <c r="K127" s="91">
        <v>8.33</v>
      </c>
      <c r="L127" s="100" t="s">
        <v>183</v>
      </c>
      <c r="M127" s="166"/>
      <c r="N127" s="166"/>
      <c r="O127" s="166"/>
      <c r="P127" s="166"/>
      <c r="Q127" s="166"/>
      <c r="R127" s="166"/>
    </row>
    <row r="128" ht="11.25" customHeight="1">
      <c r="A128" s="95" t="s">
        <v>56</v>
      </c>
      <c r="B128" s="100" t="s">
        <v>1052</v>
      </c>
      <c r="C128" s="75" t="s">
        <v>52</v>
      </c>
      <c r="D128" s="100" t="s">
        <v>1053</v>
      </c>
      <c r="E128" s="81" t="s">
        <v>1054</v>
      </c>
      <c r="F128" s="94" t="s">
        <v>1001</v>
      </c>
      <c r="G128" s="81">
        <v>1.0</v>
      </c>
      <c r="H128" s="81">
        <v>1.0</v>
      </c>
      <c r="I128" s="81">
        <v>1.0</v>
      </c>
      <c r="J128" s="220">
        <v>50.0</v>
      </c>
      <c r="K128" s="91">
        <v>50.0</v>
      </c>
      <c r="L128" s="100" t="s">
        <v>56</v>
      </c>
      <c r="M128" s="166"/>
      <c r="N128" s="166"/>
      <c r="O128" s="166"/>
      <c r="P128" s="166"/>
      <c r="Q128" s="166"/>
      <c r="R128" s="166"/>
    </row>
    <row r="129" ht="11.25" customHeight="1">
      <c r="A129" s="95" t="s">
        <v>56</v>
      </c>
      <c r="B129" s="100" t="s">
        <v>1055</v>
      </c>
      <c r="C129" s="75" t="s">
        <v>52</v>
      </c>
      <c r="D129" s="143" t="s">
        <v>1056</v>
      </c>
      <c r="E129" s="81" t="s">
        <v>1057</v>
      </c>
      <c r="F129" s="94" t="s">
        <v>242</v>
      </c>
      <c r="G129" s="81">
        <v>1.0</v>
      </c>
      <c r="H129" s="81">
        <v>1.0</v>
      </c>
      <c r="I129" s="81">
        <v>1.0</v>
      </c>
      <c r="J129" s="220">
        <v>50.0</v>
      </c>
      <c r="K129" s="91">
        <v>50.0</v>
      </c>
      <c r="L129" s="100" t="s">
        <v>56</v>
      </c>
      <c r="M129" s="166"/>
      <c r="N129" s="166"/>
      <c r="O129" s="166"/>
      <c r="P129" s="166"/>
      <c r="Q129" s="166"/>
      <c r="R129" s="166"/>
    </row>
    <row r="130" ht="11.25" customHeight="1">
      <c r="A130" s="95" t="s">
        <v>56</v>
      </c>
      <c r="B130" s="100" t="s">
        <v>1058</v>
      </c>
      <c r="C130" s="75" t="s">
        <v>52</v>
      </c>
      <c r="D130" s="100" t="s">
        <v>1059</v>
      </c>
      <c r="E130" s="81" t="s">
        <v>1060</v>
      </c>
      <c r="F130" s="94" t="s">
        <v>1001</v>
      </c>
      <c r="G130" s="81">
        <v>1.0</v>
      </c>
      <c r="H130" s="81">
        <v>1.0</v>
      </c>
      <c r="I130" s="81">
        <v>1.0</v>
      </c>
      <c r="J130" s="220">
        <v>50.0</v>
      </c>
      <c r="K130" s="91">
        <v>50.0</v>
      </c>
      <c r="L130" s="100" t="s">
        <v>56</v>
      </c>
      <c r="M130" s="166"/>
      <c r="N130" s="166"/>
      <c r="O130" s="166"/>
      <c r="P130" s="166"/>
      <c r="Q130" s="166"/>
      <c r="R130" s="166"/>
    </row>
    <row r="131" ht="11.25" customHeight="1">
      <c r="A131" s="95" t="s">
        <v>56</v>
      </c>
      <c r="B131" s="100" t="s">
        <v>1061</v>
      </c>
      <c r="C131" s="75" t="s">
        <v>52</v>
      </c>
      <c r="D131" s="95" t="s">
        <v>1062</v>
      </c>
      <c r="E131" s="81" t="s">
        <v>1063</v>
      </c>
      <c r="F131" s="94" t="s">
        <v>1001</v>
      </c>
      <c r="G131" s="81">
        <v>1.0</v>
      </c>
      <c r="H131" s="81">
        <v>1.0</v>
      </c>
      <c r="I131" s="81">
        <v>1.0</v>
      </c>
      <c r="J131" s="220">
        <v>50.0</v>
      </c>
      <c r="K131" s="91">
        <v>50.0</v>
      </c>
      <c r="L131" s="228" t="s">
        <v>56</v>
      </c>
      <c r="M131" s="166"/>
      <c r="N131" s="166"/>
      <c r="O131" s="166"/>
      <c r="P131" s="166"/>
      <c r="Q131" s="166"/>
      <c r="R131" s="166"/>
    </row>
    <row r="132" ht="11.25" customHeight="1">
      <c r="A132" s="74" t="s">
        <v>56</v>
      </c>
      <c r="B132" s="100" t="s">
        <v>1064</v>
      </c>
      <c r="C132" s="75" t="s">
        <v>52</v>
      </c>
      <c r="D132" s="229" t="s">
        <v>1065</v>
      </c>
      <c r="E132" s="81" t="s">
        <v>1066</v>
      </c>
      <c r="F132" s="94" t="s">
        <v>1001</v>
      </c>
      <c r="G132" s="77">
        <v>2.0</v>
      </c>
      <c r="H132" s="77">
        <v>2.0</v>
      </c>
      <c r="I132" s="77">
        <v>2.0</v>
      </c>
      <c r="J132" s="220">
        <v>50.0</v>
      </c>
      <c r="K132" s="230">
        <v>25.0</v>
      </c>
      <c r="L132" s="100" t="s">
        <v>56</v>
      </c>
      <c r="M132" s="166"/>
      <c r="N132" s="166"/>
      <c r="O132" s="166"/>
      <c r="P132" s="166"/>
      <c r="Q132" s="166"/>
      <c r="R132" s="166"/>
    </row>
    <row r="133" ht="11.25" customHeight="1">
      <c r="A133" s="95" t="s">
        <v>56</v>
      </c>
      <c r="B133" s="100" t="s">
        <v>1067</v>
      </c>
      <c r="C133" s="75" t="s">
        <v>52</v>
      </c>
      <c r="D133" s="229" t="s">
        <v>1068</v>
      </c>
      <c r="E133" s="81" t="s">
        <v>1069</v>
      </c>
      <c r="F133" s="94" t="s">
        <v>242</v>
      </c>
      <c r="G133" s="81">
        <v>2.0</v>
      </c>
      <c r="H133" s="81">
        <v>2.0</v>
      </c>
      <c r="I133" s="81">
        <v>2.0</v>
      </c>
      <c r="J133" s="220">
        <v>50.0</v>
      </c>
      <c r="K133" s="230">
        <v>25.0</v>
      </c>
      <c r="L133" s="100" t="s">
        <v>56</v>
      </c>
      <c r="M133" s="166"/>
      <c r="N133" s="166"/>
      <c r="O133" s="166"/>
      <c r="P133" s="166"/>
      <c r="Q133" s="166"/>
      <c r="R133" s="166"/>
    </row>
    <row r="134" ht="11.25" customHeight="1">
      <c r="A134" s="99" t="s">
        <v>56</v>
      </c>
      <c r="B134" s="143" t="s">
        <v>1070</v>
      </c>
      <c r="C134" s="214" t="s">
        <v>52</v>
      </c>
      <c r="D134" s="143" t="s">
        <v>1071</v>
      </c>
      <c r="E134" s="214" t="s">
        <v>1072</v>
      </c>
      <c r="F134" s="231" t="s">
        <v>242</v>
      </c>
      <c r="G134" s="214">
        <v>1.0</v>
      </c>
      <c r="H134" s="214">
        <v>1.0</v>
      </c>
      <c r="I134" s="214">
        <v>1.0</v>
      </c>
      <c r="J134" s="232">
        <v>50.0</v>
      </c>
      <c r="K134" s="233">
        <v>50.0</v>
      </c>
      <c r="L134" s="100" t="s">
        <v>56</v>
      </c>
      <c r="M134" s="166"/>
      <c r="N134" s="166"/>
      <c r="O134" s="166"/>
      <c r="P134" s="166"/>
      <c r="Q134" s="166"/>
      <c r="R134" s="166"/>
    </row>
    <row r="135" ht="11.25" customHeight="1">
      <c r="A135" s="95" t="s">
        <v>1073</v>
      </c>
      <c r="B135" s="74" t="s">
        <v>1074</v>
      </c>
      <c r="C135" s="81" t="s">
        <v>52</v>
      </c>
      <c r="D135" s="95" t="s">
        <v>1075</v>
      </c>
      <c r="E135" s="88" t="s">
        <v>1076</v>
      </c>
      <c r="F135" s="81" t="s">
        <v>1001</v>
      </c>
      <c r="G135" s="81">
        <v>2.0</v>
      </c>
      <c r="H135" s="81">
        <v>2.0</v>
      </c>
      <c r="I135" s="81">
        <v>2.0</v>
      </c>
      <c r="J135" s="221">
        <v>50.0</v>
      </c>
      <c r="K135" s="91">
        <v>25.0</v>
      </c>
      <c r="L135" s="100" t="s">
        <v>57</v>
      </c>
      <c r="M135" s="166"/>
      <c r="N135" s="166"/>
      <c r="O135" s="166"/>
      <c r="P135" s="166"/>
      <c r="Q135" s="166"/>
      <c r="R135" s="166"/>
    </row>
    <row r="136" ht="11.25" customHeight="1">
      <c r="A136" s="74" t="s">
        <v>1077</v>
      </c>
      <c r="B136" s="95" t="s">
        <v>1078</v>
      </c>
      <c r="C136" s="81" t="s">
        <v>52</v>
      </c>
      <c r="D136" s="95" t="s">
        <v>1075</v>
      </c>
      <c r="E136" s="88" t="s">
        <v>1076</v>
      </c>
      <c r="F136" s="81" t="s">
        <v>1001</v>
      </c>
      <c r="G136" s="81">
        <v>3.0</v>
      </c>
      <c r="H136" s="81">
        <v>1.0</v>
      </c>
      <c r="I136" s="81">
        <v>3.0</v>
      </c>
      <c r="J136" s="220">
        <v>50.0</v>
      </c>
      <c r="K136" s="91">
        <v>16.66</v>
      </c>
      <c r="L136" s="100" t="s">
        <v>57</v>
      </c>
      <c r="M136" s="166"/>
      <c r="N136" s="166"/>
      <c r="O136" s="166"/>
      <c r="P136" s="166"/>
      <c r="Q136" s="166"/>
      <c r="R136" s="166"/>
    </row>
    <row r="137" ht="11.25" customHeight="1">
      <c r="A137" s="95" t="s">
        <v>1079</v>
      </c>
      <c r="B137" s="74" t="s">
        <v>1080</v>
      </c>
      <c r="C137" s="81" t="s">
        <v>52</v>
      </c>
      <c r="D137" s="95" t="s">
        <v>1075</v>
      </c>
      <c r="E137" s="88" t="s">
        <v>1076</v>
      </c>
      <c r="F137" s="81" t="s">
        <v>1001</v>
      </c>
      <c r="G137" s="81">
        <v>2.0</v>
      </c>
      <c r="H137" s="81">
        <v>2.0</v>
      </c>
      <c r="I137" s="81">
        <v>2.0</v>
      </c>
      <c r="J137" s="220">
        <v>50.0</v>
      </c>
      <c r="K137" s="91">
        <v>25.0</v>
      </c>
      <c r="L137" s="100" t="s">
        <v>57</v>
      </c>
      <c r="M137" s="166"/>
      <c r="N137" s="166"/>
      <c r="O137" s="166"/>
      <c r="P137" s="166"/>
      <c r="Q137" s="166"/>
      <c r="R137" s="166"/>
    </row>
    <row r="138" ht="11.25" customHeight="1">
      <c r="A138" s="95" t="s">
        <v>1081</v>
      </c>
      <c r="B138" s="95" t="s">
        <v>1082</v>
      </c>
      <c r="C138" s="81" t="s">
        <v>52</v>
      </c>
      <c r="D138" s="95" t="s">
        <v>1075</v>
      </c>
      <c r="E138" s="88" t="s">
        <v>1076</v>
      </c>
      <c r="F138" s="81" t="s">
        <v>1001</v>
      </c>
      <c r="G138" s="81">
        <v>3.0</v>
      </c>
      <c r="H138" s="81">
        <v>2.0</v>
      </c>
      <c r="I138" s="81">
        <v>8.0</v>
      </c>
      <c r="J138" s="220">
        <v>50.0</v>
      </c>
      <c r="K138" s="91">
        <v>16.66</v>
      </c>
      <c r="L138" s="100" t="s">
        <v>57</v>
      </c>
      <c r="M138" s="166"/>
      <c r="N138" s="166"/>
      <c r="O138" s="166"/>
      <c r="P138" s="166"/>
      <c r="Q138" s="166"/>
      <c r="R138" s="166"/>
    </row>
    <row r="139" ht="11.25" customHeight="1">
      <c r="A139" s="95" t="s">
        <v>1073</v>
      </c>
      <c r="B139" s="95" t="s">
        <v>1083</v>
      </c>
      <c r="C139" s="81" t="s">
        <v>52</v>
      </c>
      <c r="D139" s="95" t="s">
        <v>1075</v>
      </c>
      <c r="E139" s="88" t="s">
        <v>1076</v>
      </c>
      <c r="F139" s="81" t="s">
        <v>1001</v>
      </c>
      <c r="G139" s="81">
        <v>2.0</v>
      </c>
      <c r="H139" s="81">
        <v>2.0</v>
      </c>
      <c r="I139" s="81">
        <v>2.0</v>
      </c>
      <c r="J139" s="220">
        <v>50.0</v>
      </c>
      <c r="K139" s="91">
        <v>25.0</v>
      </c>
      <c r="L139" s="100" t="s">
        <v>57</v>
      </c>
      <c r="M139" s="166"/>
      <c r="N139" s="166"/>
      <c r="O139" s="166"/>
      <c r="P139" s="166"/>
      <c r="Q139" s="166"/>
      <c r="R139" s="166"/>
    </row>
    <row r="140" ht="11.25" customHeight="1">
      <c r="A140" s="95" t="s">
        <v>1079</v>
      </c>
      <c r="B140" s="95" t="s">
        <v>1084</v>
      </c>
      <c r="C140" s="81" t="s">
        <v>52</v>
      </c>
      <c r="D140" s="95" t="s">
        <v>1075</v>
      </c>
      <c r="E140" s="88" t="s">
        <v>1076</v>
      </c>
      <c r="F140" s="81" t="s">
        <v>1001</v>
      </c>
      <c r="G140" s="81">
        <v>2.0</v>
      </c>
      <c r="H140" s="81">
        <v>2.0</v>
      </c>
      <c r="I140" s="81">
        <v>2.0</v>
      </c>
      <c r="J140" s="220">
        <v>50.0</v>
      </c>
      <c r="K140" s="91">
        <v>25.0</v>
      </c>
      <c r="L140" s="100" t="s">
        <v>57</v>
      </c>
      <c r="M140" s="166"/>
      <c r="N140" s="166"/>
      <c r="O140" s="166"/>
      <c r="P140" s="166"/>
      <c r="Q140" s="166"/>
      <c r="R140" s="166"/>
    </row>
    <row r="141" ht="11.25" customHeight="1">
      <c r="A141" s="95" t="s">
        <v>1085</v>
      </c>
      <c r="B141" s="95" t="s">
        <v>1086</v>
      </c>
      <c r="C141" s="81" t="s">
        <v>52</v>
      </c>
      <c r="D141" s="95" t="s">
        <v>1075</v>
      </c>
      <c r="E141" s="88" t="s">
        <v>1076</v>
      </c>
      <c r="F141" s="81" t="s">
        <v>1001</v>
      </c>
      <c r="G141" s="81">
        <v>2.0</v>
      </c>
      <c r="H141" s="81">
        <v>1.0</v>
      </c>
      <c r="I141" s="81">
        <v>2.0</v>
      </c>
      <c r="J141" s="220">
        <v>50.0</v>
      </c>
      <c r="K141" s="91">
        <v>25.0</v>
      </c>
      <c r="L141" s="100" t="s">
        <v>57</v>
      </c>
      <c r="M141" s="166"/>
      <c r="N141" s="166"/>
      <c r="O141" s="166"/>
      <c r="P141" s="166"/>
      <c r="Q141" s="166"/>
      <c r="R141" s="166"/>
    </row>
    <row r="142" ht="11.25" customHeight="1">
      <c r="A142" s="95" t="s">
        <v>1087</v>
      </c>
      <c r="B142" s="95" t="s">
        <v>1088</v>
      </c>
      <c r="C142" s="81" t="s">
        <v>52</v>
      </c>
      <c r="D142" s="95" t="s">
        <v>1075</v>
      </c>
      <c r="E142" s="88" t="s">
        <v>1076</v>
      </c>
      <c r="F142" s="81" t="s">
        <v>1001</v>
      </c>
      <c r="G142" s="81">
        <v>1.0</v>
      </c>
      <c r="H142" s="81">
        <v>1.0</v>
      </c>
      <c r="I142" s="81">
        <v>1.0</v>
      </c>
      <c r="J142" s="220">
        <v>50.0</v>
      </c>
      <c r="K142" s="91">
        <v>50.0</v>
      </c>
      <c r="L142" s="100" t="s">
        <v>57</v>
      </c>
      <c r="M142" s="166"/>
      <c r="N142" s="166"/>
      <c r="O142" s="166"/>
      <c r="P142" s="166"/>
      <c r="Q142" s="166"/>
      <c r="R142" s="166"/>
    </row>
    <row r="143" ht="11.25" customHeight="1">
      <c r="A143" s="95" t="s">
        <v>1087</v>
      </c>
      <c r="B143" s="95" t="s">
        <v>1089</v>
      </c>
      <c r="C143" s="81" t="s">
        <v>52</v>
      </c>
      <c r="D143" s="95" t="s">
        <v>1090</v>
      </c>
      <c r="E143" s="88" t="s">
        <v>1091</v>
      </c>
      <c r="F143" s="81" t="s">
        <v>1092</v>
      </c>
      <c r="G143" s="81">
        <v>1.0</v>
      </c>
      <c r="H143" s="81">
        <v>1.0</v>
      </c>
      <c r="I143" s="81">
        <v>1.0</v>
      </c>
      <c r="J143" s="220">
        <v>50.0</v>
      </c>
      <c r="K143" s="91">
        <v>50.0</v>
      </c>
      <c r="L143" s="100" t="s">
        <v>57</v>
      </c>
      <c r="M143" s="166"/>
      <c r="N143" s="166"/>
      <c r="O143" s="166"/>
      <c r="P143" s="166"/>
      <c r="Q143" s="166"/>
      <c r="R143" s="166"/>
    </row>
    <row r="144" ht="11.25" customHeight="1">
      <c r="A144" s="95" t="s">
        <v>1087</v>
      </c>
      <c r="B144" s="95" t="s">
        <v>1093</v>
      </c>
      <c r="C144" s="81" t="s">
        <v>52</v>
      </c>
      <c r="D144" s="95" t="s">
        <v>1075</v>
      </c>
      <c r="E144" s="88" t="s">
        <v>1076</v>
      </c>
      <c r="F144" s="81" t="s">
        <v>1001</v>
      </c>
      <c r="G144" s="81">
        <v>1.0</v>
      </c>
      <c r="H144" s="81">
        <v>1.0</v>
      </c>
      <c r="I144" s="81">
        <v>1.0</v>
      </c>
      <c r="J144" s="220">
        <v>50.0</v>
      </c>
      <c r="K144" s="91">
        <v>50.0</v>
      </c>
      <c r="L144" s="100" t="s">
        <v>57</v>
      </c>
      <c r="M144" s="166"/>
      <c r="N144" s="166"/>
      <c r="O144" s="166"/>
      <c r="P144" s="166"/>
      <c r="Q144" s="166"/>
      <c r="R144" s="166"/>
    </row>
    <row r="145" ht="11.25" customHeight="1">
      <c r="A145" s="95" t="s">
        <v>1087</v>
      </c>
      <c r="B145" s="95" t="s">
        <v>1094</v>
      </c>
      <c r="C145" s="81" t="s">
        <v>52</v>
      </c>
      <c r="D145" s="95" t="s">
        <v>1075</v>
      </c>
      <c r="E145" s="88" t="s">
        <v>1076</v>
      </c>
      <c r="F145" s="81" t="s">
        <v>1001</v>
      </c>
      <c r="G145" s="81">
        <v>1.0</v>
      </c>
      <c r="H145" s="81">
        <v>1.0</v>
      </c>
      <c r="I145" s="81">
        <v>1.0</v>
      </c>
      <c r="J145" s="220">
        <v>50.0</v>
      </c>
      <c r="K145" s="91">
        <v>50.0</v>
      </c>
      <c r="L145" s="100" t="s">
        <v>57</v>
      </c>
      <c r="M145" s="166"/>
      <c r="N145" s="166"/>
      <c r="O145" s="166"/>
      <c r="P145" s="166"/>
      <c r="Q145" s="166"/>
      <c r="R145" s="166"/>
    </row>
    <row r="146" ht="11.25" customHeight="1">
      <c r="A146" s="95" t="s">
        <v>1087</v>
      </c>
      <c r="B146" s="95" t="s">
        <v>1095</v>
      </c>
      <c r="C146" s="81" t="s">
        <v>52</v>
      </c>
      <c r="D146" s="95" t="s">
        <v>1075</v>
      </c>
      <c r="E146" s="88" t="s">
        <v>1076</v>
      </c>
      <c r="F146" s="81" t="s">
        <v>1001</v>
      </c>
      <c r="G146" s="81">
        <v>1.0</v>
      </c>
      <c r="H146" s="81">
        <v>1.0</v>
      </c>
      <c r="I146" s="81">
        <v>1.0</v>
      </c>
      <c r="J146" s="220">
        <v>50.0</v>
      </c>
      <c r="K146" s="91">
        <v>50.0</v>
      </c>
      <c r="L146" s="100" t="s">
        <v>57</v>
      </c>
      <c r="M146" s="166"/>
      <c r="N146" s="166"/>
      <c r="O146" s="166"/>
      <c r="P146" s="166"/>
      <c r="Q146" s="166"/>
      <c r="R146" s="166"/>
    </row>
    <row r="147" ht="11.25" customHeight="1">
      <c r="A147" s="95" t="s">
        <v>1087</v>
      </c>
      <c r="B147" s="95" t="s">
        <v>1096</v>
      </c>
      <c r="C147" s="81" t="s">
        <v>52</v>
      </c>
      <c r="D147" s="95" t="s">
        <v>1075</v>
      </c>
      <c r="E147" s="88" t="s">
        <v>1076</v>
      </c>
      <c r="F147" s="81" t="s">
        <v>1001</v>
      </c>
      <c r="G147" s="81">
        <v>1.0</v>
      </c>
      <c r="H147" s="81">
        <v>1.0</v>
      </c>
      <c r="I147" s="81">
        <v>1.0</v>
      </c>
      <c r="J147" s="220">
        <v>50.0</v>
      </c>
      <c r="K147" s="91">
        <v>50.0</v>
      </c>
      <c r="L147" s="100" t="s">
        <v>57</v>
      </c>
      <c r="M147" s="166"/>
      <c r="N147" s="166"/>
      <c r="O147" s="166"/>
      <c r="P147" s="166"/>
      <c r="Q147" s="166"/>
      <c r="R147" s="166"/>
    </row>
    <row r="148" ht="11.25" customHeight="1">
      <c r="A148" s="95" t="s">
        <v>1087</v>
      </c>
      <c r="B148" s="95" t="s">
        <v>1097</v>
      </c>
      <c r="C148" s="81" t="s">
        <v>52</v>
      </c>
      <c r="D148" s="95" t="s">
        <v>1075</v>
      </c>
      <c r="E148" s="88" t="s">
        <v>1076</v>
      </c>
      <c r="F148" s="81" t="s">
        <v>1001</v>
      </c>
      <c r="G148" s="81">
        <v>1.0</v>
      </c>
      <c r="H148" s="81">
        <v>1.0</v>
      </c>
      <c r="I148" s="81">
        <v>1.0</v>
      </c>
      <c r="J148" s="220">
        <v>50.0</v>
      </c>
      <c r="K148" s="91">
        <v>50.0</v>
      </c>
      <c r="L148" s="100" t="s">
        <v>57</v>
      </c>
      <c r="M148" s="166"/>
      <c r="N148" s="166"/>
      <c r="O148" s="166"/>
      <c r="P148" s="166"/>
      <c r="Q148" s="166"/>
      <c r="R148" s="166"/>
    </row>
    <row r="149" ht="11.25" customHeight="1">
      <c r="A149" s="95" t="s">
        <v>1098</v>
      </c>
      <c r="B149" s="95" t="s">
        <v>1099</v>
      </c>
      <c r="C149" s="81" t="s">
        <v>52</v>
      </c>
      <c r="D149" s="95" t="s">
        <v>1075</v>
      </c>
      <c r="E149" s="88" t="s">
        <v>1076</v>
      </c>
      <c r="F149" s="81" t="s">
        <v>1001</v>
      </c>
      <c r="G149" s="81">
        <v>2.0</v>
      </c>
      <c r="H149" s="81">
        <v>1.0</v>
      </c>
      <c r="I149" s="81">
        <v>2.0</v>
      </c>
      <c r="J149" s="220">
        <v>50.0</v>
      </c>
      <c r="K149" s="91">
        <v>25.0</v>
      </c>
      <c r="L149" s="100" t="s">
        <v>57</v>
      </c>
      <c r="M149" s="166"/>
      <c r="N149" s="166"/>
      <c r="O149" s="166"/>
      <c r="P149" s="166"/>
      <c r="Q149" s="166"/>
      <c r="R149" s="166"/>
    </row>
    <row r="150" ht="11.25" customHeight="1">
      <c r="A150" s="95" t="s">
        <v>1100</v>
      </c>
      <c r="B150" s="95" t="s">
        <v>1101</v>
      </c>
      <c r="C150" s="81" t="s">
        <v>52</v>
      </c>
      <c r="D150" s="95" t="s">
        <v>1075</v>
      </c>
      <c r="E150" s="88" t="s">
        <v>1076</v>
      </c>
      <c r="F150" s="81" t="s">
        <v>1001</v>
      </c>
      <c r="G150" s="81">
        <v>2.0</v>
      </c>
      <c r="H150" s="81">
        <v>2.0</v>
      </c>
      <c r="I150" s="81">
        <v>2.0</v>
      </c>
      <c r="J150" s="220">
        <v>50.0</v>
      </c>
      <c r="K150" s="91">
        <v>25.0</v>
      </c>
      <c r="L150" s="100" t="s">
        <v>57</v>
      </c>
      <c r="M150" s="166"/>
      <c r="N150" s="166"/>
      <c r="O150" s="166"/>
      <c r="P150" s="166"/>
      <c r="Q150" s="166"/>
      <c r="R150" s="166"/>
    </row>
    <row r="151" ht="11.25" customHeight="1">
      <c r="A151" s="95" t="s">
        <v>1073</v>
      </c>
      <c r="B151" s="95" t="s">
        <v>1102</v>
      </c>
      <c r="C151" s="81" t="s">
        <v>52</v>
      </c>
      <c r="D151" s="95" t="s">
        <v>1075</v>
      </c>
      <c r="E151" s="88" t="s">
        <v>1076</v>
      </c>
      <c r="F151" s="81" t="s">
        <v>1001</v>
      </c>
      <c r="G151" s="81">
        <v>2.0</v>
      </c>
      <c r="H151" s="81">
        <v>2.0</v>
      </c>
      <c r="I151" s="81">
        <v>2.0</v>
      </c>
      <c r="J151" s="220">
        <v>50.0</v>
      </c>
      <c r="K151" s="91">
        <v>25.0</v>
      </c>
      <c r="L151" s="100" t="s">
        <v>57</v>
      </c>
      <c r="M151" s="166"/>
      <c r="N151" s="166"/>
      <c r="O151" s="166"/>
      <c r="P151" s="166"/>
      <c r="Q151" s="166"/>
      <c r="R151" s="166"/>
    </row>
    <row r="152" ht="11.25" customHeight="1">
      <c r="A152" s="95" t="s">
        <v>1079</v>
      </c>
      <c r="B152" s="95" t="s">
        <v>1103</v>
      </c>
      <c r="C152" s="81" t="s">
        <v>52</v>
      </c>
      <c r="D152" s="95" t="s">
        <v>1075</v>
      </c>
      <c r="E152" s="88" t="s">
        <v>1076</v>
      </c>
      <c r="F152" s="81" t="s">
        <v>1001</v>
      </c>
      <c r="G152" s="81">
        <v>2.0</v>
      </c>
      <c r="H152" s="81">
        <v>2.0</v>
      </c>
      <c r="I152" s="81">
        <v>2.0</v>
      </c>
      <c r="J152" s="220">
        <v>50.0</v>
      </c>
      <c r="K152" s="91">
        <v>25.0</v>
      </c>
      <c r="L152" s="100" t="s">
        <v>57</v>
      </c>
      <c r="M152" s="166"/>
      <c r="N152" s="166"/>
      <c r="O152" s="166"/>
      <c r="P152" s="166"/>
      <c r="Q152" s="166"/>
      <c r="R152" s="166"/>
    </row>
    <row r="153" ht="11.25" customHeight="1">
      <c r="A153" s="95" t="s">
        <v>1079</v>
      </c>
      <c r="B153" s="95" t="s">
        <v>1104</v>
      </c>
      <c r="C153" s="81" t="s">
        <v>52</v>
      </c>
      <c r="D153" s="95" t="s">
        <v>1075</v>
      </c>
      <c r="E153" s="88" t="s">
        <v>1076</v>
      </c>
      <c r="F153" s="81" t="s">
        <v>1001</v>
      </c>
      <c r="G153" s="81">
        <v>2.0</v>
      </c>
      <c r="H153" s="81">
        <v>2.0</v>
      </c>
      <c r="I153" s="81">
        <v>2.0</v>
      </c>
      <c r="J153" s="220">
        <v>50.0</v>
      </c>
      <c r="K153" s="91">
        <v>25.0</v>
      </c>
      <c r="L153" s="100" t="s">
        <v>57</v>
      </c>
      <c r="M153" s="166"/>
      <c r="N153" s="166"/>
      <c r="O153" s="166"/>
      <c r="P153" s="166"/>
      <c r="Q153" s="166"/>
      <c r="R153" s="166"/>
    </row>
    <row r="154" ht="11.25" customHeight="1">
      <c r="A154" s="95" t="s">
        <v>1079</v>
      </c>
      <c r="B154" s="95" t="s">
        <v>1105</v>
      </c>
      <c r="C154" s="81" t="s">
        <v>52</v>
      </c>
      <c r="D154" s="95" t="s">
        <v>1075</v>
      </c>
      <c r="E154" s="88" t="s">
        <v>1076</v>
      </c>
      <c r="F154" s="81" t="s">
        <v>1001</v>
      </c>
      <c r="G154" s="81">
        <v>2.0</v>
      </c>
      <c r="H154" s="81">
        <v>2.0</v>
      </c>
      <c r="I154" s="81">
        <v>2.0</v>
      </c>
      <c r="J154" s="220">
        <v>50.0</v>
      </c>
      <c r="K154" s="91">
        <v>25.0</v>
      </c>
      <c r="L154" s="100" t="s">
        <v>57</v>
      </c>
      <c r="M154" s="166"/>
      <c r="N154" s="166"/>
      <c r="O154" s="166"/>
      <c r="P154" s="166"/>
      <c r="Q154" s="166"/>
      <c r="R154" s="166"/>
    </row>
    <row r="155" ht="11.25" customHeight="1">
      <c r="A155" s="95" t="s">
        <v>1079</v>
      </c>
      <c r="B155" s="95" t="s">
        <v>1106</v>
      </c>
      <c r="C155" s="81" t="s">
        <v>52</v>
      </c>
      <c r="D155" s="95" t="s">
        <v>1075</v>
      </c>
      <c r="E155" s="88" t="s">
        <v>1076</v>
      </c>
      <c r="F155" s="81" t="s">
        <v>1001</v>
      </c>
      <c r="G155" s="81">
        <v>2.0</v>
      </c>
      <c r="H155" s="81">
        <v>2.0</v>
      </c>
      <c r="I155" s="81">
        <v>2.0</v>
      </c>
      <c r="J155" s="220">
        <v>50.0</v>
      </c>
      <c r="K155" s="91">
        <v>25.0</v>
      </c>
      <c r="L155" s="100" t="s">
        <v>57</v>
      </c>
      <c r="M155" s="166"/>
      <c r="N155" s="166"/>
      <c r="O155" s="166"/>
      <c r="P155" s="166"/>
      <c r="Q155" s="166"/>
      <c r="R155" s="166"/>
    </row>
    <row r="156" ht="11.25" customHeight="1">
      <c r="A156" s="95" t="s">
        <v>1107</v>
      </c>
      <c r="B156" s="95" t="s">
        <v>1108</v>
      </c>
      <c r="C156" s="81" t="s">
        <v>52</v>
      </c>
      <c r="D156" s="95" t="s">
        <v>1075</v>
      </c>
      <c r="E156" s="88" t="s">
        <v>1076</v>
      </c>
      <c r="F156" s="81" t="s">
        <v>1001</v>
      </c>
      <c r="G156" s="81">
        <v>2.0</v>
      </c>
      <c r="H156" s="81">
        <v>2.0</v>
      </c>
      <c r="I156" s="81">
        <v>2.0</v>
      </c>
      <c r="J156" s="220">
        <v>50.0</v>
      </c>
      <c r="K156" s="91">
        <v>25.0</v>
      </c>
      <c r="L156" s="100" t="s">
        <v>57</v>
      </c>
      <c r="M156" s="166"/>
      <c r="N156" s="166"/>
      <c r="O156" s="166"/>
      <c r="P156" s="166"/>
      <c r="Q156" s="166"/>
      <c r="R156" s="166"/>
    </row>
    <row r="157" ht="11.25" customHeight="1">
      <c r="A157" s="95" t="s">
        <v>1109</v>
      </c>
      <c r="B157" s="95" t="s">
        <v>1110</v>
      </c>
      <c r="C157" s="81" t="s">
        <v>52</v>
      </c>
      <c r="D157" s="95" t="s">
        <v>1075</v>
      </c>
      <c r="E157" s="88" t="s">
        <v>1076</v>
      </c>
      <c r="F157" s="81" t="s">
        <v>1001</v>
      </c>
      <c r="G157" s="81">
        <v>4.0</v>
      </c>
      <c r="H157" s="81">
        <v>4.0</v>
      </c>
      <c r="I157" s="81">
        <v>4.0</v>
      </c>
      <c r="J157" s="220">
        <v>50.0</v>
      </c>
      <c r="K157" s="91">
        <v>12.5</v>
      </c>
      <c r="L157" s="100" t="s">
        <v>57</v>
      </c>
      <c r="M157" s="166"/>
      <c r="N157" s="166"/>
      <c r="O157" s="166"/>
      <c r="P157" s="166"/>
      <c r="Q157" s="166"/>
      <c r="R157" s="166"/>
    </row>
    <row r="158" ht="11.25" customHeight="1">
      <c r="A158" s="95" t="s">
        <v>1111</v>
      </c>
      <c r="B158" s="81" t="s">
        <v>1112</v>
      </c>
      <c r="C158" s="81" t="s">
        <v>52</v>
      </c>
      <c r="D158" s="100" t="s">
        <v>1113</v>
      </c>
      <c r="E158" s="88" t="s">
        <v>1114</v>
      </c>
      <c r="F158" s="81" t="s">
        <v>1001</v>
      </c>
      <c r="G158" s="81">
        <v>4.0</v>
      </c>
      <c r="H158" s="81">
        <v>3.0</v>
      </c>
      <c r="I158" s="101">
        <v>6.0</v>
      </c>
      <c r="J158" s="220">
        <v>50.0</v>
      </c>
      <c r="K158" s="91">
        <v>16.66</v>
      </c>
      <c r="L158" s="100" t="s">
        <v>57</v>
      </c>
      <c r="M158" s="166"/>
      <c r="N158" s="166"/>
      <c r="O158" s="166"/>
      <c r="P158" s="166"/>
      <c r="Q158" s="166"/>
      <c r="R158" s="166"/>
    </row>
    <row r="159" ht="11.25" customHeight="1">
      <c r="A159" s="95" t="s">
        <v>854</v>
      </c>
      <c r="B159" s="95" t="s">
        <v>855</v>
      </c>
      <c r="C159" s="81" t="s">
        <v>52</v>
      </c>
      <c r="D159" s="95" t="s">
        <v>856</v>
      </c>
      <c r="E159" s="219" t="s">
        <v>857</v>
      </c>
      <c r="F159" s="81" t="s">
        <v>832</v>
      </c>
      <c r="G159" s="81">
        <v>4.0</v>
      </c>
      <c r="H159" s="81">
        <v>4.0</v>
      </c>
      <c r="I159" s="81">
        <v>4.0</v>
      </c>
      <c r="J159" s="220">
        <v>50.0</v>
      </c>
      <c r="K159" s="91">
        <v>12.5</v>
      </c>
      <c r="L159" s="218" t="s">
        <v>58</v>
      </c>
      <c r="M159" s="166"/>
      <c r="N159" s="166"/>
      <c r="O159" s="166"/>
      <c r="P159" s="166"/>
      <c r="Q159" s="166"/>
      <c r="R159" s="166"/>
    </row>
    <row r="160" ht="11.25" customHeight="1">
      <c r="A160" s="95" t="s">
        <v>854</v>
      </c>
      <c r="B160" s="95" t="s">
        <v>855</v>
      </c>
      <c r="C160" s="81" t="s">
        <v>52</v>
      </c>
      <c r="D160" s="95" t="s">
        <v>858</v>
      </c>
      <c r="E160" s="219" t="s">
        <v>859</v>
      </c>
      <c r="F160" s="81" t="s">
        <v>832</v>
      </c>
      <c r="G160" s="81">
        <v>4.0</v>
      </c>
      <c r="H160" s="81">
        <v>4.0</v>
      </c>
      <c r="I160" s="81">
        <v>4.0</v>
      </c>
      <c r="J160" s="220">
        <v>50.0</v>
      </c>
      <c r="K160" s="91">
        <v>12.5</v>
      </c>
      <c r="L160" s="218" t="s">
        <v>58</v>
      </c>
      <c r="M160" s="166"/>
      <c r="N160" s="166"/>
      <c r="O160" s="166"/>
      <c r="P160" s="166"/>
      <c r="Q160" s="166"/>
      <c r="R160" s="166"/>
    </row>
    <row r="161" ht="11.25" customHeight="1">
      <c r="A161" s="95" t="s">
        <v>854</v>
      </c>
      <c r="B161" s="95" t="s">
        <v>855</v>
      </c>
      <c r="C161" s="81" t="s">
        <v>52</v>
      </c>
      <c r="D161" s="95" t="s">
        <v>860</v>
      </c>
      <c r="E161" s="219" t="s">
        <v>861</v>
      </c>
      <c r="F161" s="81" t="s">
        <v>832</v>
      </c>
      <c r="G161" s="81">
        <v>4.0</v>
      </c>
      <c r="H161" s="81">
        <v>4.0</v>
      </c>
      <c r="I161" s="81">
        <v>4.0</v>
      </c>
      <c r="J161" s="220">
        <v>50.0</v>
      </c>
      <c r="K161" s="91">
        <v>12.5</v>
      </c>
      <c r="L161" s="218" t="s">
        <v>58</v>
      </c>
      <c r="M161" s="166"/>
      <c r="N161" s="166"/>
      <c r="O161" s="166"/>
      <c r="P161" s="166"/>
      <c r="Q161" s="166"/>
      <c r="R161" s="166"/>
    </row>
    <row r="162" ht="11.25" customHeight="1">
      <c r="A162" s="95" t="s">
        <v>1115</v>
      </c>
      <c r="B162" s="95" t="s">
        <v>1116</v>
      </c>
      <c r="C162" s="81" t="s">
        <v>52</v>
      </c>
      <c r="D162" s="95" t="s">
        <v>1117</v>
      </c>
      <c r="E162" s="219" t="s">
        <v>1118</v>
      </c>
      <c r="F162" s="81" t="s">
        <v>832</v>
      </c>
      <c r="G162" s="81">
        <v>1.0</v>
      </c>
      <c r="H162" s="81">
        <v>1.0</v>
      </c>
      <c r="I162" s="81">
        <v>33.0</v>
      </c>
      <c r="J162" s="220">
        <v>50.0</v>
      </c>
      <c r="K162" s="91">
        <v>50.0</v>
      </c>
      <c r="L162" s="218" t="s">
        <v>58</v>
      </c>
      <c r="M162" s="166"/>
      <c r="N162" s="166"/>
      <c r="O162" s="166"/>
      <c r="P162" s="166"/>
      <c r="Q162" s="166"/>
      <c r="R162" s="166"/>
    </row>
    <row r="163" ht="11.25" customHeight="1">
      <c r="A163" s="95" t="s">
        <v>1115</v>
      </c>
      <c r="B163" s="95" t="s">
        <v>1116</v>
      </c>
      <c r="C163" s="81" t="s">
        <v>52</v>
      </c>
      <c r="D163" s="95" t="s">
        <v>1119</v>
      </c>
      <c r="E163" s="219" t="s">
        <v>1120</v>
      </c>
      <c r="F163" s="81" t="s">
        <v>832</v>
      </c>
      <c r="G163" s="81">
        <v>1.0</v>
      </c>
      <c r="H163" s="81">
        <v>1.0</v>
      </c>
      <c r="I163" s="81">
        <v>33.0</v>
      </c>
      <c r="J163" s="220">
        <v>50.0</v>
      </c>
      <c r="K163" s="91">
        <v>50.0</v>
      </c>
      <c r="L163" s="218" t="s">
        <v>58</v>
      </c>
      <c r="M163" s="166"/>
      <c r="N163" s="166"/>
      <c r="O163" s="166"/>
      <c r="P163" s="166"/>
      <c r="Q163" s="166"/>
      <c r="R163" s="166"/>
    </row>
    <row r="164" ht="11.25" customHeight="1">
      <c r="A164" s="95" t="s">
        <v>1121</v>
      </c>
      <c r="B164" s="95" t="s">
        <v>227</v>
      </c>
      <c r="C164" s="81" t="s">
        <v>52</v>
      </c>
      <c r="D164" s="95" t="s">
        <v>1122</v>
      </c>
      <c r="E164" s="219" t="s">
        <v>1123</v>
      </c>
      <c r="F164" s="81" t="s">
        <v>832</v>
      </c>
      <c r="G164" s="81">
        <v>1.0</v>
      </c>
      <c r="H164" s="81">
        <v>1.0</v>
      </c>
      <c r="I164" s="81">
        <v>51.0</v>
      </c>
      <c r="J164" s="220">
        <v>50.0</v>
      </c>
      <c r="K164" s="91">
        <v>50.0</v>
      </c>
      <c r="L164" s="218" t="s">
        <v>58</v>
      </c>
      <c r="M164" s="166"/>
      <c r="N164" s="166"/>
      <c r="O164" s="166"/>
      <c r="P164" s="166"/>
      <c r="Q164" s="166"/>
      <c r="R164" s="166"/>
    </row>
    <row r="165" ht="11.25" customHeight="1">
      <c r="A165" s="95" t="s">
        <v>1121</v>
      </c>
      <c r="B165" s="95" t="s">
        <v>227</v>
      </c>
      <c r="C165" s="81" t="s">
        <v>52</v>
      </c>
      <c r="D165" s="95" t="s">
        <v>1124</v>
      </c>
      <c r="E165" s="219" t="s">
        <v>1125</v>
      </c>
      <c r="F165" s="81" t="s">
        <v>832</v>
      </c>
      <c r="G165" s="81">
        <v>1.0</v>
      </c>
      <c r="H165" s="81">
        <v>1.0</v>
      </c>
      <c r="I165" s="81">
        <v>51.0</v>
      </c>
      <c r="J165" s="220">
        <v>50.0</v>
      </c>
      <c r="K165" s="91">
        <v>50.0</v>
      </c>
      <c r="L165" s="218" t="s">
        <v>58</v>
      </c>
      <c r="M165" s="166"/>
      <c r="N165" s="166"/>
      <c r="O165" s="166"/>
      <c r="P165" s="166"/>
      <c r="Q165" s="166"/>
      <c r="R165" s="166"/>
    </row>
    <row r="166" ht="11.25" customHeight="1">
      <c r="A166" s="95" t="s">
        <v>1121</v>
      </c>
      <c r="B166" s="95" t="s">
        <v>227</v>
      </c>
      <c r="C166" s="81" t="s">
        <v>52</v>
      </c>
      <c r="D166" s="95" t="s">
        <v>1126</v>
      </c>
      <c r="E166" s="219" t="s">
        <v>1127</v>
      </c>
      <c r="F166" s="81" t="s">
        <v>832</v>
      </c>
      <c r="G166" s="81">
        <v>1.0</v>
      </c>
      <c r="H166" s="81">
        <v>1.0</v>
      </c>
      <c r="I166" s="81">
        <v>51.0</v>
      </c>
      <c r="J166" s="220">
        <v>50.0</v>
      </c>
      <c r="K166" s="91">
        <v>50.0</v>
      </c>
      <c r="L166" s="218" t="s">
        <v>58</v>
      </c>
      <c r="M166" s="166"/>
      <c r="N166" s="166"/>
      <c r="O166" s="166"/>
      <c r="P166" s="166"/>
      <c r="Q166" s="166"/>
      <c r="R166" s="166"/>
    </row>
    <row r="167" ht="11.25" customHeight="1">
      <c r="A167" s="95" t="s">
        <v>1121</v>
      </c>
      <c r="B167" s="95" t="s">
        <v>227</v>
      </c>
      <c r="C167" s="81" t="s">
        <v>52</v>
      </c>
      <c r="D167" s="95" t="s">
        <v>1128</v>
      </c>
      <c r="E167" s="219" t="s">
        <v>1129</v>
      </c>
      <c r="F167" s="81" t="s">
        <v>832</v>
      </c>
      <c r="G167" s="81">
        <v>1.0</v>
      </c>
      <c r="H167" s="81">
        <v>1.0</v>
      </c>
      <c r="I167" s="81">
        <v>51.0</v>
      </c>
      <c r="J167" s="220">
        <v>50.0</v>
      </c>
      <c r="K167" s="91">
        <v>50.0</v>
      </c>
      <c r="L167" s="218" t="s">
        <v>58</v>
      </c>
      <c r="M167" s="166"/>
      <c r="N167" s="166"/>
      <c r="O167" s="166"/>
      <c r="P167" s="166"/>
      <c r="Q167" s="166"/>
      <c r="R167" s="166"/>
    </row>
    <row r="168" ht="11.25" customHeight="1">
      <c r="A168" s="95" t="s">
        <v>862</v>
      </c>
      <c r="B168" s="95" t="s">
        <v>863</v>
      </c>
      <c r="C168" s="81" t="s">
        <v>52</v>
      </c>
      <c r="D168" s="95" t="s">
        <v>864</v>
      </c>
      <c r="E168" s="219" t="s">
        <v>865</v>
      </c>
      <c r="F168" s="81" t="s">
        <v>832</v>
      </c>
      <c r="G168" s="81">
        <v>3.0</v>
      </c>
      <c r="H168" s="81">
        <v>2.0</v>
      </c>
      <c r="I168" s="81">
        <v>4.0</v>
      </c>
      <c r="J168" s="220">
        <v>50.0</v>
      </c>
      <c r="K168" s="91">
        <v>16.67</v>
      </c>
      <c r="L168" s="218" t="s">
        <v>58</v>
      </c>
      <c r="M168" s="166"/>
      <c r="N168" s="166"/>
      <c r="O168" s="166"/>
      <c r="P168" s="166"/>
      <c r="Q168" s="166"/>
      <c r="R168" s="166"/>
    </row>
    <row r="169" ht="11.25" customHeight="1">
      <c r="A169" s="95" t="s">
        <v>862</v>
      </c>
      <c r="B169" s="95" t="s">
        <v>863</v>
      </c>
      <c r="C169" s="81" t="s">
        <v>52</v>
      </c>
      <c r="D169" s="95" t="s">
        <v>866</v>
      </c>
      <c r="E169" s="219" t="s">
        <v>867</v>
      </c>
      <c r="F169" s="81" t="s">
        <v>837</v>
      </c>
      <c r="G169" s="81">
        <v>3.0</v>
      </c>
      <c r="H169" s="81">
        <v>2.0</v>
      </c>
      <c r="I169" s="81">
        <v>4.0</v>
      </c>
      <c r="J169" s="220">
        <v>50.0</v>
      </c>
      <c r="K169" s="91">
        <v>16.67</v>
      </c>
      <c r="L169" s="218" t="s">
        <v>58</v>
      </c>
      <c r="M169" s="166"/>
      <c r="N169" s="166"/>
      <c r="O169" s="166"/>
      <c r="P169" s="166"/>
      <c r="Q169" s="166"/>
      <c r="R169" s="166"/>
    </row>
    <row r="170" ht="11.25" customHeight="1">
      <c r="A170" s="95" t="s">
        <v>868</v>
      </c>
      <c r="B170" s="95" t="s">
        <v>869</v>
      </c>
      <c r="C170" s="81" t="s">
        <v>52</v>
      </c>
      <c r="D170" s="95" t="s">
        <v>870</v>
      </c>
      <c r="E170" s="219" t="s">
        <v>871</v>
      </c>
      <c r="F170" s="81" t="s">
        <v>832</v>
      </c>
      <c r="G170" s="81">
        <v>5.0</v>
      </c>
      <c r="H170" s="81">
        <v>4.0</v>
      </c>
      <c r="I170" s="81">
        <v>5.0</v>
      </c>
      <c r="J170" s="220">
        <v>50.0</v>
      </c>
      <c r="K170" s="91">
        <v>10.0</v>
      </c>
      <c r="L170" s="218" t="s">
        <v>58</v>
      </c>
      <c r="M170" s="166"/>
      <c r="N170" s="166"/>
      <c r="O170" s="166"/>
      <c r="P170" s="166"/>
      <c r="Q170" s="166"/>
      <c r="R170" s="166"/>
    </row>
    <row r="171" ht="11.25" customHeight="1">
      <c r="A171" s="95" t="s">
        <v>868</v>
      </c>
      <c r="B171" s="95" t="s">
        <v>869</v>
      </c>
      <c r="C171" s="81" t="s">
        <v>52</v>
      </c>
      <c r="D171" s="95" t="s">
        <v>872</v>
      </c>
      <c r="E171" s="219" t="s">
        <v>873</v>
      </c>
      <c r="F171" s="81" t="s">
        <v>832</v>
      </c>
      <c r="G171" s="81">
        <v>5.0</v>
      </c>
      <c r="H171" s="81">
        <v>4.0</v>
      </c>
      <c r="I171" s="81">
        <v>5.0</v>
      </c>
      <c r="J171" s="220">
        <v>50.0</v>
      </c>
      <c r="K171" s="91">
        <v>10.0</v>
      </c>
      <c r="L171" s="218" t="s">
        <v>58</v>
      </c>
      <c r="M171" s="166"/>
      <c r="N171" s="166"/>
      <c r="O171" s="166"/>
      <c r="P171" s="166"/>
      <c r="Q171" s="166"/>
      <c r="R171" s="166"/>
    </row>
    <row r="172" ht="11.25" customHeight="1">
      <c r="A172" s="95" t="s">
        <v>868</v>
      </c>
      <c r="B172" s="95" t="s">
        <v>869</v>
      </c>
      <c r="C172" s="81" t="s">
        <v>52</v>
      </c>
      <c r="D172" s="95" t="s">
        <v>874</v>
      </c>
      <c r="E172" s="219" t="s">
        <v>875</v>
      </c>
      <c r="F172" s="81" t="s">
        <v>832</v>
      </c>
      <c r="G172" s="81">
        <v>5.0</v>
      </c>
      <c r="H172" s="81">
        <v>4.0</v>
      </c>
      <c r="I172" s="81">
        <v>5.0</v>
      </c>
      <c r="J172" s="220">
        <v>50.0</v>
      </c>
      <c r="K172" s="91">
        <v>10.0</v>
      </c>
      <c r="L172" s="218" t="s">
        <v>58</v>
      </c>
      <c r="M172" s="166"/>
      <c r="N172" s="166"/>
      <c r="O172" s="166"/>
      <c r="P172" s="166"/>
      <c r="Q172" s="166"/>
      <c r="R172" s="166"/>
    </row>
    <row r="173" ht="11.25" customHeight="1">
      <c r="A173" s="95" t="s">
        <v>892</v>
      </c>
      <c r="B173" s="95" t="s">
        <v>893</v>
      </c>
      <c r="C173" s="81" t="s">
        <v>52</v>
      </c>
      <c r="D173" s="95" t="s">
        <v>894</v>
      </c>
      <c r="E173" s="219" t="s">
        <v>895</v>
      </c>
      <c r="F173" s="81" t="s">
        <v>832</v>
      </c>
      <c r="G173" s="81">
        <v>3.0</v>
      </c>
      <c r="H173" s="81">
        <v>2.0</v>
      </c>
      <c r="I173" s="81">
        <v>3.0</v>
      </c>
      <c r="J173" s="220">
        <v>50.0</v>
      </c>
      <c r="K173" s="91">
        <v>16.67</v>
      </c>
      <c r="L173" s="218" t="s">
        <v>58</v>
      </c>
      <c r="M173" s="166"/>
      <c r="N173" s="166"/>
      <c r="O173" s="166"/>
      <c r="P173" s="166"/>
      <c r="Q173" s="166"/>
      <c r="R173" s="166"/>
    </row>
    <row r="174" ht="11.25" customHeight="1">
      <c r="A174" s="95" t="s">
        <v>896</v>
      </c>
      <c r="B174" s="95" t="s">
        <v>897</v>
      </c>
      <c r="C174" s="81" t="s">
        <v>52</v>
      </c>
      <c r="D174" s="95" t="s">
        <v>898</v>
      </c>
      <c r="E174" s="219" t="s">
        <v>899</v>
      </c>
      <c r="F174" s="81" t="s">
        <v>832</v>
      </c>
      <c r="G174" s="81">
        <v>3.0</v>
      </c>
      <c r="H174" s="81">
        <v>2.0</v>
      </c>
      <c r="I174" s="81">
        <v>3.0</v>
      </c>
      <c r="J174" s="220">
        <v>50.0</v>
      </c>
      <c r="K174" s="91">
        <v>16.67</v>
      </c>
      <c r="L174" s="218" t="s">
        <v>58</v>
      </c>
      <c r="M174" s="166"/>
      <c r="N174" s="166"/>
      <c r="O174" s="166"/>
      <c r="P174" s="166"/>
      <c r="Q174" s="166"/>
      <c r="R174" s="166"/>
    </row>
    <row r="175" ht="11.25" customHeight="1">
      <c r="A175" s="95" t="s">
        <v>896</v>
      </c>
      <c r="B175" s="95" t="s">
        <v>897</v>
      </c>
      <c r="C175" s="81" t="s">
        <v>52</v>
      </c>
      <c r="D175" s="95" t="s">
        <v>900</v>
      </c>
      <c r="E175" s="219" t="s">
        <v>843</v>
      </c>
      <c r="F175" s="81" t="s">
        <v>832</v>
      </c>
      <c r="G175" s="81">
        <v>3.0</v>
      </c>
      <c r="H175" s="81">
        <v>2.0</v>
      </c>
      <c r="I175" s="81">
        <v>3.0</v>
      </c>
      <c r="J175" s="220">
        <v>50.0</v>
      </c>
      <c r="K175" s="91">
        <v>16.67</v>
      </c>
      <c r="L175" s="218" t="s">
        <v>58</v>
      </c>
      <c r="M175" s="166"/>
      <c r="N175" s="166"/>
      <c r="O175" s="166"/>
      <c r="P175" s="166"/>
      <c r="Q175" s="166"/>
      <c r="R175" s="166"/>
    </row>
    <row r="176" ht="11.25" customHeight="1">
      <c r="A176" s="95" t="s">
        <v>896</v>
      </c>
      <c r="B176" s="95" t="s">
        <v>897</v>
      </c>
      <c r="C176" s="81" t="s">
        <v>52</v>
      </c>
      <c r="D176" s="95" t="s">
        <v>901</v>
      </c>
      <c r="E176" s="219" t="s">
        <v>902</v>
      </c>
      <c r="F176" s="81" t="s">
        <v>832</v>
      </c>
      <c r="G176" s="81">
        <v>3.0</v>
      </c>
      <c r="H176" s="81">
        <v>2.0</v>
      </c>
      <c r="I176" s="81">
        <v>3.0</v>
      </c>
      <c r="J176" s="220">
        <v>50.0</v>
      </c>
      <c r="K176" s="91">
        <v>16.67</v>
      </c>
      <c r="L176" s="218" t="s">
        <v>58</v>
      </c>
      <c r="M176" s="166"/>
      <c r="N176" s="166"/>
      <c r="O176" s="166"/>
      <c r="P176" s="166"/>
      <c r="Q176" s="166"/>
      <c r="R176" s="166"/>
    </row>
    <row r="177" ht="11.25" customHeight="1">
      <c r="A177" s="97" t="s">
        <v>940</v>
      </c>
      <c r="B177" s="234" t="s">
        <v>941</v>
      </c>
      <c r="C177" s="235" t="s">
        <v>52</v>
      </c>
      <c r="D177" s="107" t="s">
        <v>1130</v>
      </c>
      <c r="E177" s="236" t="s">
        <v>1131</v>
      </c>
      <c r="F177" s="235" t="s">
        <v>832</v>
      </c>
      <c r="G177" s="235">
        <v>2.0</v>
      </c>
      <c r="H177" s="235">
        <v>2.0</v>
      </c>
      <c r="I177" s="235">
        <v>2.0</v>
      </c>
      <c r="J177" s="237">
        <v>50.0</v>
      </c>
      <c r="K177" s="238">
        <v>25.0</v>
      </c>
      <c r="L177" s="218" t="s">
        <v>58</v>
      </c>
      <c r="M177" s="166"/>
      <c r="N177" s="166"/>
      <c r="O177" s="166"/>
      <c r="P177" s="166"/>
      <c r="Q177" s="166"/>
      <c r="R177" s="166"/>
    </row>
    <row r="178" ht="11.25" customHeight="1">
      <c r="A178" s="239" t="s">
        <v>1132</v>
      </c>
      <c r="B178" s="240" t="s">
        <v>976</v>
      </c>
      <c r="C178" s="241" t="s">
        <v>52</v>
      </c>
      <c r="D178" s="222" t="s">
        <v>1133</v>
      </c>
      <c r="E178" s="242" t="s">
        <v>1134</v>
      </c>
      <c r="F178" s="142" t="s">
        <v>832</v>
      </c>
      <c r="G178" s="243">
        <v>3.0</v>
      </c>
      <c r="H178" s="243">
        <v>2.0</v>
      </c>
      <c r="I178" s="243">
        <v>3.0</v>
      </c>
      <c r="J178" s="244">
        <v>50.0</v>
      </c>
      <c r="K178" s="245">
        <v>16.67</v>
      </c>
      <c r="L178" s="218" t="s">
        <v>58</v>
      </c>
      <c r="M178" s="166"/>
      <c r="N178" s="166"/>
      <c r="O178" s="166"/>
      <c r="P178" s="166"/>
      <c r="Q178" s="166"/>
      <c r="R178" s="166"/>
    </row>
    <row r="179" ht="11.25" customHeight="1">
      <c r="A179" s="95" t="s">
        <v>903</v>
      </c>
      <c r="B179" s="95" t="s">
        <v>904</v>
      </c>
      <c r="C179" s="81" t="s">
        <v>52</v>
      </c>
      <c r="D179" s="95" t="s">
        <v>905</v>
      </c>
      <c r="E179" s="219" t="s">
        <v>906</v>
      </c>
      <c r="F179" s="81" t="s">
        <v>832</v>
      </c>
      <c r="G179" s="81">
        <v>3.0</v>
      </c>
      <c r="H179" s="81">
        <v>2.0</v>
      </c>
      <c r="I179" s="81">
        <v>3.0</v>
      </c>
      <c r="J179" s="220">
        <v>50.0</v>
      </c>
      <c r="K179" s="91">
        <v>16.67</v>
      </c>
      <c r="L179" s="218" t="s">
        <v>58</v>
      </c>
      <c r="M179" s="166"/>
      <c r="N179" s="166"/>
      <c r="O179" s="166"/>
      <c r="P179" s="166"/>
      <c r="Q179" s="166"/>
      <c r="R179" s="166"/>
    </row>
    <row r="180" ht="11.25" customHeight="1">
      <c r="A180" s="95" t="s">
        <v>903</v>
      </c>
      <c r="B180" s="95" t="s">
        <v>904</v>
      </c>
      <c r="C180" s="81" t="s">
        <v>52</v>
      </c>
      <c r="D180" s="95" t="s">
        <v>907</v>
      </c>
      <c r="E180" s="219" t="s">
        <v>908</v>
      </c>
      <c r="F180" s="81" t="s">
        <v>832</v>
      </c>
      <c r="G180" s="81">
        <v>3.0</v>
      </c>
      <c r="H180" s="81">
        <v>2.0</v>
      </c>
      <c r="I180" s="81">
        <v>3.0</v>
      </c>
      <c r="J180" s="220">
        <v>50.0</v>
      </c>
      <c r="K180" s="91">
        <v>16.67</v>
      </c>
      <c r="L180" s="218" t="s">
        <v>58</v>
      </c>
      <c r="M180" s="166"/>
      <c r="N180" s="166"/>
      <c r="O180" s="166"/>
      <c r="P180" s="166"/>
      <c r="Q180" s="166"/>
      <c r="R180" s="166"/>
    </row>
    <row r="181" ht="11.25" customHeight="1">
      <c r="A181" s="95" t="s">
        <v>903</v>
      </c>
      <c r="B181" s="95" t="s">
        <v>904</v>
      </c>
      <c r="C181" s="81" t="s">
        <v>52</v>
      </c>
      <c r="D181" s="95" t="s">
        <v>909</v>
      </c>
      <c r="E181" s="219" t="s">
        <v>871</v>
      </c>
      <c r="F181" s="81" t="s">
        <v>832</v>
      </c>
      <c r="G181" s="81">
        <v>3.0</v>
      </c>
      <c r="H181" s="81">
        <v>2.0</v>
      </c>
      <c r="I181" s="81">
        <v>3.0</v>
      </c>
      <c r="J181" s="220">
        <v>50.0</v>
      </c>
      <c r="K181" s="91">
        <v>16.67</v>
      </c>
      <c r="L181" s="218" t="s">
        <v>58</v>
      </c>
      <c r="M181" s="166"/>
      <c r="N181" s="166"/>
      <c r="O181" s="166"/>
      <c r="P181" s="166"/>
      <c r="Q181" s="166"/>
      <c r="R181" s="166"/>
    </row>
    <row r="182" ht="11.25" customHeight="1">
      <c r="A182" s="95" t="s">
        <v>903</v>
      </c>
      <c r="B182" s="95" t="s">
        <v>904</v>
      </c>
      <c r="C182" s="81" t="s">
        <v>52</v>
      </c>
      <c r="D182" s="95" t="s">
        <v>900</v>
      </c>
      <c r="E182" s="219" t="s">
        <v>843</v>
      </c>
      <c r="F182" s="81" t="s">
        <v>832</v>
      </c>
      <c r="G182" s="81">
        <v>3.0</v>
      </c>
      <c r="H182" s="81">
        <v>2.0</v>
      </c>
      <c r="I182" s="81">
        <v>3.0</v>
      </c>
      <c r="J182" s="220">
        <v>50.0</v>
      </c>
      <c r="K182" s="91">
        <v>16.67</v>
      </c>
      <c r="L182" s="218" t="s">
        <v>58</v>
      </c>
      <c r="M182" s="166"/>
      <c r="N182" s="166"/>
      <c r="O182" s="166"/>
      <c r="P182" s="166"/>
      <c r="Q182" s="166"/>
      <c r="R182" s="166"/>
    </row>
    <row r="183" ht="11.25" customHeight="1">
      <c r="A183" s="95" t="s">
        <v>903</v>
      </c>
      <c r="B183" s="95" t="s">
        <v>904</v>
      </c>
      <c r="C183" s="81" t="s">
        <v>52</v>
      </c>
      <c r="D183" s="95" t="s">
        <v>901</v>
      </c>
      <c r="E183" s="219" t="s">
        <v>902</v>
      </c>
      <c r="F183" s="81" t="s">
        <v>832</v>
      </c>
      <c r="G183" s="81">
        <v>3.0</v>
      </c>
      <c r="H183" s="81">
        <v>2.0</v>
      </c>
      <c r="I183" s="81">
        <v>3.0</v>
      </c>
      <c r="J183" s="220">
        <v>50.0</v>
      </c>
      <c r="K183" s="91">
        <v>16.67</v>
      </c>
      <c r="L183" s="218" t="s">
        <v>58</v>
      </c>
      <c r="M183" s="166"/>
      <c r="N183" s="166"/>
      <c r="O183" s="166"/>
      <c r="P183" s="166"/>
      <c r="Q183" s="166"/>
      <c r="R183" s="166"/>
    </row>
    <row r="184" ht="11.25" customHeight="1">
      <c r="A184" s="95" t="s">
        <v>903</v>
      </c>
      <c r="B184" s="95" t="s">
        <v>904</v>
      </c>
      <c r="C184" s="81" t="s">
        <v>52</v>
      </c>
      <c r="D184" s="95" t="s">
        <v>910</v>
      </c>
      <c r="E184" s="219" t="s">
        <v>911</v>
      </c>
      <c r="F184" s="81" t="s">
        <v>832</v>
      </c>
      <c r="G184" s="81">
        <v>3.0</v>
      </c>
      <c r="H184" s="81">
        <v>2.0</v>
      </c>
      <c r="I184" s="81">
        <v>3.0</v>
      </c>
      <c r="J184" s="220">
        <v>50.0</v>
      </c>
      <c r="K184" s="91">
        <v>16.67</v>
      </c>
      <c r="L184" s="218" t="s">
        <v>58</v>
      </c>
      <c r="M184" s="166"/>
      <c r="N184" s="166"/>
      <c r="O184" s="166"/>
      <c r="P184" s="166"/>
      <c r="Q184" s="166"/>
      <c r="R184" s="166"/>
    </row>
    <row r="185" ht="11.25" customHeight="1">
      <c r="A185" s="108" t="s">
        <v>903</v>
      </c>
      <c r="B185" s="108" t="s">
        <v>904</v>
      </c>
      <c r="C185" s="81" t="s">
        <v>52</v>
      </c>
      <c r="D185" s="100" t="s">
        <v>912</v>
      </c>
      <c r="E185" s="148" t="s">
        <v>913</v>
      </c>
      <c r="F185" s="81" t="s">
        <v>614</v>
      </c>
      <c r="G185" s="81">
        <v>3.0</v>
      </c>
      <c r="H185" s="81">
        <v>2.0</v>
      </c>
      <c r="I185" s="81">
        <v>3.0</v>
      </c>
      <c r="J185" s="220">
        <v>50.0</v>
      </c>
      <c r="K185" s="91">
        <v>16.67</v>
      </c>
      <c r="L185" s="218" t="s">
        <v>58</v>
      </c>
      <c r="M185" s="166"/>
      <c r="N185" s="166"/>
      <c r="O185" s="166"/>
      <c r="P185" s="166"/>
      <c r="Q185" s="166"/>
      <c r="R185" s="166"/>
    </row>
    <row r="186" ht="11.25" customHeight="1">
      <c r="A186" s="95" t="s">
        <v>936</v>
      </c>
      <c r="B186" s="95" t="s">
        <v>937</v>
      </c>
      <c r="C186" s="81" t="s">
        <v>52</v>
      </c>
      <c r="D186" s="95" t="s">
        <v>938</v>
      </c>
      <c r="E186" s="219" t="s">
        <v>939</v>
      </c>
      <c r="F186" s="81" t="s">
        <v>832</v>
      </c>
      <c r="G186" s="81">
        <v>2.0</v>
      </c>
      <c r="H186" s="81">
        <v>2.0</v>
      </c>
      <c r="I186" s="81">
        <v>2.0</v>
      </c>
      <c r="J186" s="220">
        <v>50.0</v>
      </c>
      <c r="K186" s="91">
        <v>25.0</v>
      </c>
      <c r="L186" s="218" t="s">
        <v>58</v>
      </c>
      <c r="M186" s="166"/>
      <c r="N186" s="166"/>
      <c r="O186" s="166"/>
      <c r="P186" s="166"/>
      <c r="Q186" s="166"/>
      <c r="R186" s="166"/>
    </row>
    <row r="187" ht="11.25" customHeight="1">
      <c r="A187" s="93" t="s">
        <v>940</v>
      </c>
      <c r="B187" s="147" t="s">
        <v>941</v>
      </c>
      <c r="C187" s="81" t="s">
        <v>52</v>
      </c>
      <c r="D187" s="95" t="s">
        <v>942</v>
      </c>
      <c r="E187" s="219" t="s">
        <v>943</v>
      </c>
      <c r="F187" s="81" t="s">
        <v>832</v>
      </c>
      <c r="G187" s="81">
        <v>2.0</v>
      </c>
      <c r="H187" s="81">
        <v>2.0</v>
      </c>
      <c r="I187" s="81">
        <v>2.0</v>
      </c>
      <c r="J187" s="220">
        <v>50.0</v>
      </c>
      <c r="K187" s="91">
        <v>25.0</v>
      </c>
      <c r="L187" s="218" t="s">
        <v>58</v>
      </c>
      <c r="M187" s="166"/>
      <c r="N187" s="166"/>
      <c r="O187" s="166"/>
      <c r="P187" s="166"/>
      <c r="Q187" s="166"/>
      <c r="R187" s="166"/>
    </row>
    <row r="188" ht="11.25" customHeight="1">
      <c r="A188" s="93" t="s">
        <v>940</v>
      </c>
      <c r="B188" s="147" t="s">
        <v>941</v>
      </c>
      <c r="C188" s="81" t="s">
        <v>52</v>
      </c>
      <c r="D188" s="95" t="s">
        <v>944</v>
      </c>
      <c r="E188" s="219" t="s">
        <v>945</v>
      </c>
      <c r="F188" s="81" t="s">
        <v>832</v>
      </c>
      <c r="G188" s="81">
        <v>2.0</v>
      </c>
      <c r="H188" s="81">
        <v>2.0</v>
      </c>
      <c r="I188" s="81">
        <v>2.0</v>
      </c>
      <c r="J188" s="220">
        <v>50.0</v>
      </c>
      <c r="K188" s="91">
        <v>25.0</v>
      </c>
      <c r="L188" s="218" t="s">
        <v>58</v>
      </c>
      <c r="M188" s="166"/>
      <c r="N188" s="166"/>
      <c r="O188" s="166"/>
      <c r="P188" s="166"/>
      <c r="Q188" s="166"/>
      <c r="R188" s="166"/>
    </row>
    <row r="189" ht="11.25" customHeight="1">
      <c r="A189" s="93" t="s">
        <v>940</v>
      </c>
      <c r="B189" s="147" t="s">
        <v>941</v>
      </c>
      <c r="C189" s="81" t="s">
        <v>52</v>
      </c>
      <c r="D189" s="95" t="s">
        <v>946</v>
      </c>
      <c r="E189" s="219" t="s">
        <v>947</v>
      </c>
      <c r="F189" s="81" t="s">
        <v>832</v>
      </c>
      <c r="G189" s="81">
        <v>2.0</v>
      </c>
      <c r="H189" s="81">
        <v>2.0</v>
      </c>
      <c r="I189" s="81">
        <v>2.0</v>
      </c>
      <c r="J189" s="220">
        <v>50.0</v>
      </c>
      <c r="K189" s="91">
        <v>25.0</v>
      </c>
      <c r="L189" s="218" t="s">
        <v>58</v>
      </c>
      <c r="M189" s="166"/>
      <c r="N189" s="166"/>
      <c r="O189" s="166"/>
      <c r="P189" s="166"/>
      <c r="Q189" s="166"/>
      <c r="R189" s="166"/>
    </row>
    <row r="190" ht="11.25" customHeight="1">
      <c r="A190" s="93" t="s">
        <v>940</v>
      </c>
      <c r="B190" s="147" t="s">
        <v>941</v>
      </c>
      <c r="C190" s="81" t="s">
        <v>52</v>
      </c>
      <c r="D190" s="95" t="s">
        <v>948</v>
      </c>
      <c r="E190" s="219" t="s">
        <v>949</v>
      </c>
      <c r="F190" s="81" t="s">
        <v>832</v>
      </c>
      <c r="G190" s="81">
        <v>2.0</v>
      </c>
      <c r="H190" s="81">
        <v>2.0</v>
      </c>
      <c r="I190" s="81">
        <v>2.0</v>
      </c>
      <c r="J190" s="220">
        <v>50.0</v>
      </c>
      <c r="K190" s="91">
        <v>25.0</v>
      </c>
      <c r="L190" s="218" t="s">
        <v>58</v>
      </c>
      <c r="M190" s="166"/>
      <c r="N190" s="166"/>
      <c r="O190" s="166"/>
      <c r="P190" s="166"/>
      <c r="Q190" s="166"/>
      <c r="R190" s="166"/>
    </row>
    <row r="191" ht="11.25" customHeight="1">
      <c r="A191" s="93" t="s">
        <v>940</v>
      </c>
      <c r="B191" s="147" t="s">
        <v>941</v>
      </c>
      <c r="C191" s="81" t="s">
        <v>52</v>
      </c>
      <c r="D191" s="95" t="s">
        <v>950</v>
      </c>
      <c r="E191" s="219" t="s">
        <v>951</v>
      </c>
      <c r="F191" s="81" t="s">
        <v>832</v>
      </c>
      <c r="G191" s="81">
        <v>2.0</v>
      </c>
      <c r="H191" s="81">
        <v>2.0</v>
      </c>
      <c r="I191" s="81">
        <v>2.0</v>
      </c>
      <c r="J191" s="220">
        <v>50.0</v>
      </c>
      <c r="K191" s="91">
        <v>25.0</v>
      </c>
      <c r="L191" s="218" t="s">
        <v>58</v>
      </c>
      <c r="M191" s="166"/>
      <c r="N191" s="166"/>
      <c r="O191" s="166"/>
      <c r="P191" s="166"/>
      <c r="Q191" s="166"/>
      <c r="R191" s="166"/>
    </row>
    <row r="192" ht="11.25" customHeight="1">
      <c r="A192" s="93" t="s">
        <v>940</v>
      </c>
      <c r="B192" s="147" t="s">
        <v>941</v>
      </c>
      <c r="C192" s="81" t="s">
        <v>52</v>
      </c>
      <c r="D192" s="100" t="s">
        <v>952</v>
      </c>
      <c r="E192" s="148" t="s">
        <v>953</v>
      </c>
      <c r="F192" s="81" t="s">
        <v>837</v>
      </c>
      <c r="G192" s="81">
        <v>2.0</v>
      </c>
      <c r="H192" s="81">
        <v>2.0</v>
      </c>
      <c r="I192" s="81">
        <v>2.0</v>
      </c>
      <c r="J192" s="220">
        <v>50.0</v>
      </c>
      <c r="K192" s="91">
        <v>25.0</v>
      </c>
      <c r="L192" s="218" t="s">
        <v>58</v>
      </c>
      <c r="M192" s="166"/>
      <c r="N192" s="166"/>
      <c r="O192" s="166"/>
      <c r="P192" s="166"/>
      <c r="Q192" s="166"/>
      <c r="R192" s="166"/>
    </row>
    <row r="193" ht="11.25" customHeight="1">
      <c r="A193" s="93" t="s">
        <v>954</v>
      </c>
      <c r="B193" s="147" t="s">
        <v>955</v>
      </c>
      <c r="C193" s="81" t="s">
        <v>52</v>
      </c>
      <c r="D193" s="95" t="s">
        <v>956</v>
      </c>
      <c r="E193" s="219" t="s">
        <v>957</v>
      </c>
      <c r="F193" s="81" t="s">
        <v>837</v>
      </c>
      <c r="G193" s="81">
        <v>2.0</v>
      </c>
      <c r="H193" s="81">
        <v>2.0</v>
      </c>
      <c r="I193" s="81">
        <v>2.0</v>
      </c>
      <c r="J193" s="220">
        <v>50.0</v>
      </c>
      <c r="K193" s="91">
        <v>25.0</v>
      </c>
      <c r="L193" s="218" t="s">
        <v>58</v>
      </c>
      <c r="M193" s="166"/>
      <c r="N193" s="166"/>
      <c r="O193" s="166"/>
      <c r="P193" s="166"/>
      <c r="Q193" s="166"/>
      <c r="R193" s="166"/>
    </row>
    <row r="194" ht="11.25" customHeight="1">
      <c r="A194" s="93" t="s">
        <v>1135</v>
      </c>
      <c r="B194" s="107" t="s">
        <v>1136</v>
      </c>
      <c r="C194" s="81" t="s">
        <v>52</v>
      </c>
      <c r="D194" s="95" t="s">
        <v>960</v>
      </c>
      <c r="E194" s="219" t="s">
        <v>961</v>
      </c>
      <c r="F194" s="81" t="s">
        <v>832</v>
      </c>
      <c r="G194" s="81">
        <v>3.0</v>
      </c>
      <c r="H194" s="81">
        <v>2.0</v>
      </c>
      <c r="I194" s="81">
        <v>3.0</v>
      </c>
      <c r="J194" s="220">
        <v>50.0</v>
      </c>
      <c r="K194" s="91">
        <v>16.67</v>
      </c>
      <c r="L194" s="218" t="s">
        <v>58</v>
      </c>
      <c r="M194" s="166"/>
      <c r="N194" s="166"/>
      <c r="O194" s="166"/>
      <c r="P194" s="166"/>
      <c r="Q194" s="166"/>
      <c r="R194" s="166"/>
    </row>
    <row r="195" ht="11.25" customHeight="1">
      <c r="A195" s="93" t="s">
        <v>1135</v>
      </c>
      <c r="B195" s="107" t="s">
        <v>1136</v>
      </c>
      <c r="C195" s="81" t="s">
        <v>52</v>
      </c>
      <c r="D195" s="95" t="s">
        <v>962</v>
      </c>
      <c r="E195" s="219" t="s">
        <v>963</v>
      </c>
      <c r="F195" s="81" t="s">
        <v>832</v>
      </c>
      <c r="G195" s="81">
        <v>3.0</v>
      </c>
      <c r="H195" s="81">
        <v>2.0</v>
      </c>
      <c r="I195" s="81">
        <v>3.0</v>
      </c>
      <c r="J195" s="220">
        <v>50.0</v>
      </c>
      <c r="K195" s="91">
        <v>16.67</v>
      </c>
      <c r="L195" s="218" t="s">
        <v>58</v>
      </c>
      <c r="M195" s="166"/>
      <c r="N195" s="166"/>
      <c r="O195" s="166"/>
      <c r="P195" s="166"/>
      <c r="Q195" s="166"/>
      <c r="R195" s="166"/>
    </row>
    <row r="196" ht="11.25" customHeight="1">
      <c r="A196" s="95" t="s">
        <v>1135</v>
      </c>
      <c r="B196" s="107" t="s">
        <v>1136</v>
      </c>
      <c r="C196" s="81" t="s">
        <v>52</v>
      </c>
      <c r="D196" s="95" t="s">
        <v>966</v>
      </c>
      <c r="E196" s="225" t="s">
        <v>967</v>
      </c>
      <c r="F196" s="81" t="s">
        <v>837</v>
      </c>
      <c r="G196" s="81">
        <v>3.0</v>
      </c>
      <c r="H196" s="81">
        <v>2.0</v>
      </c>
      <c r="I196" s="81">
        <v>3.0</v>
      </c>
      <c r="J196" s="220">
        <v>50.0</v>
      </c>
      <c r="K196" s="91">
        <v>16.67</v>
      </c>
      <c r="L196" s="218" t="s">
        <v>58</v>
      </c>
      <c r="M196" s="166"/>
      <c r="N196" s="166"/>
      <c r="O196" s="166"/>
      <c r="P196" s="166"/>
      <c r="Q196" s="166"/>
      <c r="R196" s="166"/>
    </row>
    <row r="197" ht="11.25" customHeight="1">
      <c r="A197" s="93" t="s">
        <v>999</v>
      </c>
      <c r="B197" s="147" t="s">
        <v>968</v>
      </c>
      <c r="C197" s="81" t="s">
        <v>52</v>
      </c>
      <c r="D197" s="100" t="s">
        <v>969</v>
      </c>
      <c r="E197" s="148" t="s">
        <v>1137</v>
      </c>
      <c r="F197" s="81" t="s">
        <v>837</v>
      </c>
      <c r="G197" s="81">
        <v>2.0</v>
      </c>
      <c r="H197" s="81">
        <v>2.0</v>
      </c>
      <c r="I197" s="81">
        <v>2.0</v>
      </c>
      <c r="J197" s="220">
        <v>50.0</v>
      </c>
      <c r="K197" s="91">
        <v>25.0</v>
      </c>
      <c r="L197" s="218" t="s">
        <v>58</v>
      </c>
      <c r="M197" s="166"/>
      <c r="N197" s="166"/>
      <c r="O197" s="166"/>
      <c r="P197" s="166"/>
      <c r="Q197" s="166"/>
      <c r="R197" s="166"/>
    </row>
    <row r="198" ht="11.25" customHeight="1">
      <c r="A198" s="95" t="s">
        <v>1138</v>
      </c>
      <c r="B198" s="95" t="s">
        <v>972</v>
      </c>
      <c r="C198" s="81" t="s">
        <v>52</v>
      </c>
      <c r="D198" s="95" t="s">
        <v>973</v>
      </c>
      <c r="E198" s="219" t="s">
        <v>974</v>
      </c>
      <c r="F198" s="81" t="s">
        <v>832</v>
      </c>
      <c r="G198" s="81">
        <v>4.0</v>
      </c>
      <c r="H198" s="81">
        <v>2.0</v>
      </c>
      <c r="I198" s="81">
        <v>4.0</v>
      </c>
      <c r="J198" s="220">
        <v>50.0</v>
      </c>
      <c r="K198" s="91">
        <v>12.5</v>
      </c>
      <c r="L198" s="218" t="s">
        <v>58</v>
      </c>
      <c r="M198" s="166"/>
      <c r="N198" s="166"/>
      <c r="O198" s="166"/>
      <c r="P198" s="166"/>
      <c r="Q198" s="166"/>
      <c r="R198" s="166"/>
    </row>
    <row r="199" ht="11.25" customHeight="1">
      <c r="A199" s="95" t="s">
        <v>1139</v>
      </c>
      <c r="B199" s="95" t="s">
        <v>976</v>
      </c>
      <c r="C199" s="81" t="s">
        <v>52</v>
      </c>
      <c r="D199" s="95" t="s">
        <v>966</v>
      </c>
      <c r="E199" s="219" t="s">
        <v>977</v>
      </c>
      <c r="F199" s="81" t="s">
        <v>832</v>
      </c>
      <c r="G199" s="81">
        <v>3.0</v>
      </c>
      <c r="H199" s="81">
        <v>2.0</v>
      </c>
      <c r="I199" s="81">
        <v>3.0</v>
      </c>
      <c r="J199" s="220">
        <v>50.0</v>
      </c>
      <c r="K199" s="91">
        <v>16.67</v>
      </c>
      <c r="L199" s="218" t="s">
        <v>58</v>
      </c>
      <c r="M199" s="166"/>
      <c r="N199" s="166"/>
      <c r="O199" s="166"/>
      <c r="P199" s="166"/>
      <c r="Q199" s="166"/>
      <c r="R199" s="166"/>
    </row>
    <row r="200" ht="11.25" customHeight="1">
      <c r="A200" s="95" t="s">
        <v>1139</v>
      </c>
      <c r="B200" s="95" t="s">
        <v>976</v>
      </c>
      <c r="C200" s="81" t="s">
        <v>52</v>
      </c>
      <c r="D200" s="95" t="s">
        <v>978</v>
      </c>
      <c r="E200" s="219" t="s">
        <v>979</v>
      </c>
      <c r="F200" s="81" t="s">
        <v>837</v>
      </c>
      <c r="G200" s="81">
        <v>3.0</v>
      </c>
      <c r="H200" s="81">
        <v>2.0</v>
      </c>
      <c r="I200" s="81">
        <v>3.0</v>
      </c>
      <c r="J200" s="220">
        <v>50.0</v>
      </c>
      <c r="K200" s="91">
        <v>16.67</v>
      </c>
      <c r="L200" s="218" t="s">
        <v>58</v>
      </c>
      <c r="M200" s="166"/>
      <c r="N200" s="166"/>
      <c r="O200" s="166"/>
      <c r="P200" s="166"/>
      <c r="Q200" s="166"/>
      <c r="R200" s="166"/>
    </row>
    <row r="201" ht="11.25" customHeight="1">
      <c r="A201" s="93" t="s">
        <v>980</v>
      </c>
      <c r="B201" s="147" t="s">
        <v>981</v>
      </c>
      <c r="C201" s="81" t="s">
        <v>52</v>
      </c>
      <c r="D201" s="95" t="s">
        <v>982</v>
      </c>
      <c r="E201" s="219" t="s">
        <v>963</v>
      </c>
      <c r="F201" s="81" t="s">
        <v>832</v>
      </c>
      <c r="G201" s="81">
        <v>2.0</v>
      </c>
      <c r="H201" s="81">
        <v>2.0</v>
      </c>
      <c r="I201" s="81">
        <v>2.0</v>
      </c>
      <c r="J201" s="220">
        <v>50.0</v>
      </c>
      <c r="K201" s="91">
        <v>25.0</v>
      </c>
      <c r="L201" s="218" t="s">
        <v>58</v>
      </c>
      <c r="M201" s="166"/>
      <c r="N201" s="166"/>
      <c r="O201" s="166"/>
      <c r="P201" s="166"/>
      <c r="Q201" s="166"/>
      <c r="R201" s="166"/>
    </row>
    <row r="202" ht="11.25" customHeight="1">
      <c r="A202" s="93" t="s">
        <v>980</v>
      </c>
      <c r="B202" s="147" t="s">
        <v>981</v>
      </c>
      <c r="C202" s="81" t="s">
        <v>52</v>
      </c>
      <c r="D202" s="95" t="s">
        <v>983</v>
      </c>
      <c r="E202" s="219" t="s">
        <v>984</v>
      </c>
      <c r="F202" s="81" t="s">
        <v>832</v>
      </c>
      <c r="G202" s="81">
        <v>2.0</v>
      </c>
      <c r="H202" s="81">
        <v>2.0</v>
      </c>
      <c r="I202" s="81">
        <v>2.0</v>
      </c>
      <c r="J202" s="220">
        <v>50.0</v>
      </c>
      <c r="K202" s="91">
        <v>25.0</v>
      </c>
      <c r="L202" s="218" t="s">
        <v>58</v>
      </c>
      <c r="M202" s="166"/>
      <c r="N202" s="166"/>
      <c r="O202" s="166"/>
      <c r="P202" s="166"/>
      <c r="Q202" s="166"/>
      <c r="R202" s="166"/>
    </row>
    <row r="203" ht="11.25" customHeight="1">
      <c r="A203" s="93" t="s">
        <v>980</v>
      </c>
      <c r="B203" s="95" t="s">
        <v>985</v>
      </c>
      <c r="C203" s="81" t="s">
        <v>52</v>
      </c>
      <c r="D203" s="95" t="s">
        <v>960</v>
      </c>
      <c r="E203" s="219" t="s">
        <v>961</v>
      </c>
      <c r="F203" s="81" t="s">
        <v>832</v>
      </c>
      <c r="G203" s="81">
        <v>2.0</v>
      </c>
      <c r="H203" s="81">
        <v>2.0</v>
      </c>
      <c r="I203" s="81">
        <v>2.0</v>
      </c>
      <c r="J203" s="220">
        <v>50.0</v>
      </c>
      <c r="K203" s="91">
        <v>25.0</v>
      </c>
      <c r="L203" s="218" t="s">
        <v>58</v>
      </c>
      <c r="M203" s="166"/>
      <c r="N203" s="166"/>
      <c r="O203" s="166"/>
      <c r="P203" s="166"/>
      <c r="Q203" s="166"/>
      <c r="R203" s="166"/>
    </row>
    <row r="204" ht="11.25" customHeight="1">
      <c r="A204" s="93" t="s">
        <v>980</v>
      </c>
      <c r="B204" s="95" t="s">
        <v>985</v>
      </c>
      <c r="C204" s="81" t="s">
        <v>52</v>
      </c>
      <c r="D204" s="95" t="s">
        <v>962</v>
      </c>
      <c r="E204" s="219" t="s">
        <v>963</v>
      </c>
      <c r="F204" s="81" t="s">
        <v>832</v>
      </c>
      <c r="G204" s="81">
        <v>2.0</v>
      </c>
      <c r="H204" s="81">
        <v>2.0</v>
      </c>
      <c r="I204" s="81">
        <v>2.0</v>
      </c>
      <c r="J204" s="220">
        <v>50.0</v>
      </c>
      <c r="K204" s="91">
        <v>25.0</v>
      </c>
      <c r="L204" s="218" t="s">
        <v>58</v>
      </c>
      <c r="M204" s="166"/>
      <c r="N204" s="166"/>
      <c r="O204" s="166"/>
      <c r="P204" s="166"/>
      <c r="Q204" s="166"/>
      <c r="R204" s="166"/>
    </row>
    <row r="205" ht="11.25" customHeight="1">
      <c r="A205" s="93" t="s">
        <v>1140</v>
      </c>
      <c r="B205" s="95" t="s">
        <v>218</v>
      </c>
      <c r="C205" s="81" t="s">
        <v>52</v>
      </c>
      <c r="D205" s="95" t="s">
        <v>1141</v>
      </c>
      <c r="E205" s="219" t="s">
        <v>1142</v>
      </c>
      <c r="F205" s="81" t="s">
        <v>832</v>
      </c>
      <c r="G205" s="81">
        <v>1.0</v>
      </c>
      <c r="H205" s="81">
        <v>1.0</v>
      </c>
      <c r="I205" s="81">
        <v>6.0</v>
      </c>
      <c r="J205" s="220">
        <v>50.0</v>
      </c>
      <c r="K205" s="91">
        <v>50.0</v>
      </c>
      <c r="L205" s="218" t="s">
        <v>58</v>
      </c>
      <c r="M205" s="166"/>
      <c r="N205" s="166"/>
      <c r="O205" s="166"/>
      <c r="P205" s="166"/>
      <c r="Q205" s="166"/>
      <c r="R205" s="166"/>
    </row>
    <row r="206" ht="11.25" customHeight="1">
      <c r="A206" s="93" t="s">
        <v>1140</v>
      </c>
      <c r="B206" s="95" t="s">
        <v>218</v>
      </c>
      <c r="C206" s="81" t="s">
        <v>52</v>
      </c>
      <c r="D206" s="95" t="s">
        <v>1143</v>
      </c>
      <c r="E206" s="219" t="s">
        <v>1144</v>
      </c>
      <c r="F206" s="81" t="s">
        <v>832</v>
      </c>
      <c r="G206" s="81">
        <v>1.0</v>
      </c>
      <c r="H206" s="81">
        <v>1.0</v>
      </c>
      <c r="I206" s="81">
        <v>6.0</v>
      </c>
      <c r="J206" s="220">
        <v>50.0</v>
      </c>
      <c r="K206" s="91">
        <v>50.0</v>
      </c>
      <c r="L206" s="218" t="s">
        <v>58</v>
      </c>
      <c r="M206" s="166"/>
      <c r="N206" s="166"/>
      <c r="O206" s="166"/>
      <c r="P206" s="166"/>
      <c r="Q206" s="166"/>
      <c r="R206" s="166"/>
    </row>
    <row r="207" ht="11.25" customHeight="1">
      <c r="A207" s="93" t="s">
        <v>1140</v>
      </c>
      <c r="B207" s="95" t="s">
        <v>218</v>
      </c>
      <c r="C207" s="81" t="s">
        <v>52</v>
      </c>
      <c r="D207" s="95" t="s">
        <v>1145</v>
      </c>
      <c r="E207" s="219" t="s">
        <v>1146</v>
      </c>
      <c r="F207" s="81" t="s">
        <v>837</v>
      </c>
      <c r="G207" s="81">
        <v>1.0</v>
      </c>
      <c r="H207" s="81">
        <v>1.0</v>
      </c>
      <c r="I207" s="81">
        <v>6.0</v>
      </c>
      <c r="J207" s="220">
        <v>50.0</v>
      </c>
      <c r="K207" s="91">
        <v>50.0</v>
      </c>
      <c r="L207" s="218" t="s">
        <v>58</v>
      </c>
      <c r="M207" s="166"/>
      <c r="N207" s="166"/>
      <c r="O207" s="166"/>
      <c r="P207" s="166"/>
      <c r="Q207" s="166"/>
      <c r="R207" s="166"/>
    </row>
    <row r="208" ht="11.25" customHeight="1">
      <c r="A208" s="93" t="s">
        <v>1140</v>
      </c>
      <c r="B208" s="95" t="s">
        <v>218</v>
      </c>
      <c r="C208" s="81" t="s">
        <v>52</v>
      </c>
      <c r="D208" s="95" t="s">
        <v>956</v>
      </c>
      <c r="E208" s="219" t="s">
        <v>957</v>
      </c>
      <c r="F208" s="81" t="s">
        <v>837</v>
      </c>
      <c r="G208" s="81">
        <v>1.0</v>
      </c>
      <c r="H208" s="81">
        <v>1.0</v>
      </c>
      <c r="I208" s="81">
        <v>6.0</v>
      </c>
      <c r="J208" s="220">
        <v>50.0</v>
      </c>
      <c r="K208" s="91">
        <v>50.0</v>
      </c>
      <c r="L208" s="218" t="s">
        <v>58</v>
      </c>
      <c r="M208" s="166"/>
      <c r="N208" s="166"/>
      <c r="O208" s="166"/>
      <c r="P208" s="166"/>
      <c r="Q208" s="166"/>
      <c r="R208" s="166"/>
    </row>
    <row r="209" ht="11.25" customHeight="1">
      <c r="A209" s="93" t="s">
        <v>1147</v>
      </c>
      <c r="B209" s="95" t="s">
        <v>1148</v>
      </c>
      <c r="C209" s="81" t="s">
        <v>52</v>
      </c>
      <c r="D209" s="95" t="s">
        <v>1149</v>
      </c>
      <c r="E209" s="219" t="s">
        <v>1150</v>
      </c>
      <c r="F209" s="81" t="s">
        <v>837</v>
      </c>
      <c r="G209" s="81">
        <v>1.0</v>
      </c>
      <c r="H209" s="81">
        <v>1.0</v>
      </c>
      <c r="I209" s="81">
        <v>2.0</v>
      </c>
      <c r="J209" s="220">
        <v>50.0</v>
      </c>
      <c r="K209" s="91">
        <v>50.0</v>
      </c>
      <c r="L209" s="218" t="s">
        <v>58</v>
      </c>
      <c r="M209" s="166"/>
      <c r="N209" s="166"/>
      <c r="O209" s="166"/>
      <c r="P209" s="166"/>
      <c r="Q209" s="166"/>
      <c r="R209" s="166"/>
    </row>
    <row r="210" ht="11.25" customHeight="1">
      <c r="A210" s="93" t="s">
        <v>1151</v>
      </c>
      <c r="B210" s="97" t="s">
        <v>1152</v>
      </c>
      <c r="C210" s="81" t="s">
        <v>52</v>
      </c>
      <c r="D210" s="95" t="s">
        <v>1149</v>
      </c>
      <c r="E210" s="219" t="s">
        <v>1150</v>
      </c>
      <c r="F210" s="81" t="s">
        <v>837</v>
      </c>
      <c r="G210" s="81">
        <v>2.0</v>
      </c>
      <c r="H210" s="81">
        <v>1.0</v>
      </c>
      <c r="I210" s="81">
        <v>4.0</v>
      </c>
      <c r="J210" s="220">
        <v>50.0</v>
      </c>
      <c r="K210" s="91">
        <v>25.0</v>
      </c>
      <c r="L210" s="218" t="s">
        <v>58</v>
      </c>
      <c r="M210" s="166"/>
      <c r="N210" s="166"/>
      <c r="O210" s="166"/>
      <c r="P210" s="166"/>
      <c r="Q210" s="166"/>
      <c r="R210" s="166"/>
    </row>
    <row r="211" ht="11.25" customHeight="1">
      <c r="A211" s="93" t="s">
        <v>1147</v>
      </c>
      <c r="B211" s="95" t="s">
        <v>1148</v>
      </c>
      <c r="C211" s="81" t="s">
        <v>52</v>
      </c>
      <c r="D211" s="95" t="s">
        <v>1153</v>
      </c>
      <c r="E211" s="219" t="s">
        <v>967</v>
      </c>
      <c r="F211" s="81" t="s">
        <v>1154</v>
      </c>
      <c r="G211" s="81">
        <v>1.0</v>
      </c>
      <c r="H211" s="81">
        <v>1.0</v>
      </c>
      <c r="I211" s="81">
        <v>2.0</v>
      </c>
      <c r="J211" s="220">
        <v>50.0</v>
      </c>
      <c r="K211" s="91">
        <v>50.0</v>
      </c>
      <c r="L211" s="218" t="s">
        <v>58</v>
      </c>
      <c r="M211" s="166"/>
      <c r="N211" s="166"/>
      <c r="O211" s="166"/>
      <c r="P211" s="166"/>
      <c r="Q211" s="166"/>
      <c r="R211" s="166"/>
    </row>
    <row r="212" ht="11.25" customHeight="1">
      <c r="A212" s="93" t="s">
        <v>1147</v>
      </c>
      <c r="B212" s="95" t="s">
        <v>1148</v>
      </c>
      <c r="C212" s="81" t="s">
        <v>52</v>
      </c>
      <c r="D212" s="95" t="s">
        <v>1155</v>
      </c>
      <c r="E212" s="219" t="s">
        <v>1156</v>
      </c>
      <c r="F212" s="81" t="s">
        <v>832</v>
      </c>
      <c r="G212" s="81">
        <v>1.0</v>
      </c>
      <c r="H212" s="81">
        <v>1.0</v>
      </c>
      <c r="I212" s="81">
        <v>2.0</v>
      </c>
      <c r="J212" s="220">
        <v>50.0</v>
      </c>
      <c r="K212" s="91">
        <v>50.0</v>
      </c>
      <c r="L212" s="218" t="s">
        <v>58</v>
      </c>
      <c r="M212" s="166"/>
      <c r="N212" s="166"/>
      <c r="O212" s="166"/>
      <c r="P212" s="166"/>
      <c r="Q212" s="166"/>
      <c r="R212" s="166"/>
    </row>
    <row r="213" ht="11.25" customHeight="1">
      <c r="A213" s="93" t="s">
        <v>1157</v>
      </c>
      <c r="B213" s="95" t="s">
        <v>1158</v>
      </c>
      <c r="C213" s="81" t="s">
        <v>52</v>
      </c>
      <c r="D213" s="95" t="s">
        <v>1159</v>
      </c>
      <c r="E213" s="219" t="s">
        <v>1160</v>
      </c>
      <c r="F213" s="81" t="s">
        <v>832</v>
      </c>
      <c r="G213" s="81">
        <v>3.0</v>
      </c>
      <c r="H213" s="81">
        <v>1.0</v>
      </c>
      <c r="I213" s="81">
        <v>5.0</v>
      </c>
      <c r="J213" s="220">
        <v>50.0</v>
      </c>
      <c r="K213" s="91">
        <v>16.67</v>
      </c>
      <c r="L213" s="218" t="s">
        <v>58</v>
      </c>
      <c r="M213" s="166"/>
      <c r="N213" s="166"/>
      <c r="O213" s="166"/>
      <c r="P213" s="166"/>
      <c r="Q213" s="166"/>
      <c r="R213" s="166"/>
    </row>
    <row r="214" ht="11.25" customHeight="1">
      <c r="A214" s="93" t="s">
        <v>1157</v>
      </c>
      <c r="B214" s="95" t="s">
        <v>1158</v>
      </c>
      <c r="C214" s="81" t="s">
        <v>52</v>
      </c>
      <c r="D214" s="95" t="s">
        <v>1161</v>
      </c>
      <c r="E214" s="219" t="s">
        <v>1162</v>
      </c>
      <c r="F214" s="81" t="s">
        <v>832</v>
      </c>
      <c r="G214" s="81">
        <v>3.0</v>
      </c>
      <c r="H214" s="81">
        <v>1.0</v>
      </c>
      <c r="I214" s="81">
        <v>5.0</v>
      </c>
      <c r="J214" s="220">
        <v>50.0</v>
      </c>
      <c r="K214" s="91">
        <v>16.67</v>
      </c>
      <c r="L214" s="218" t="s">
        <v>58</v>
      </c>
      <c r="M214" s="166"/>
      <c r="N214" s="166"/>
      <c r="O214" s="166"/>
      <c r="P214" s="166"/>
      <c r="Q214" s="166"/>
      <c r="R214" s="166"/>
    </row>
    <row r="215" ht="11.25" customHeight="1">
      <c r="A215" s="95" t="s">
        <v>1163</v>
      </c>
      <c r="B215" s="100" t="s">
        <v>1164</v>
      </c>
      <c r="C215" s="81" t="s">
        <v>52</v>
      </c>
      <c r="D215" s="95" t="s">
        <v>1165</v>
      </c>
      <c r="E215" s="219" t="s">
        <v>1166</v>
      </c>
      <c r="F215" s="81" t="s">
        <v>837</v>
      </c>
      <c r="G215" s="81">
        <v>1.0</v>
      </c>
      <c r="H215" s="81">
        <v>1.0</v>
      </c>
      <c r="I215" s="81">
        <v>3.0</v>
      </c>
      <c r="J215" s="220">
        <v>50.0</v>
      </c>
      <c r="K215" s="91">
        <v>50.0</v>
      </c>
      <c r="L215" s="218" t="s">
        <v>58</v>
      </c>
      <c r="M215" s="166"/>
      <c r="N215" s="166"/>
      <c r="O215" s="166"/>
      <c r="P215" s="166"/>
      <c r="Q215" s="166"/>
      <c r="R215" s="166"/>
    </row>
    <row r="216" ht="11.25" customHeight="1">
      <c r="A216" s="95" t="s">
        <v>1163</v>
      </c>
      <c r="B216" s="92" t="s">
        <v>1167</v>
      </c>
      <c r="C216" s="81" t="s">
        <v>52</v>
      </c>
      <c r="D216" s="95" t="s">
        <v>1165</v>
      </c>
      <c r="E216" s="219" t="s">
        <v>1166</v>
      </c>
      <c r="F216" s="81" t="s">
        <v>837</v>
      </c>
      <c r="G216" s="81">
        <v>1.0</v>
      </c>
      <c r="H216" s="81">
        <v>1.0</v>
      </c>
      <c r="I216" s="81">
        <v>3.0</v>
      </c>
      <c r="J216" s="220">
        <v>50.0</v>
      </c>
      <c r="K216" s="91">
        <v>50.0</v>
      </c>
      <c r="L216" s="218" t="s">
        <v>58</v>
      </c>
      <c r="M216" s="166"/>
      <c r="N216" s="166"/>
      <c r="O216" s="166"/>
      <c r="P216" s="166"/>
      <c r="Q216" s="166"/>
      <c r="R216" s="166"/>
    </row>
    <row r="217" ht="11.25" customHeight="1">
      <c r="A217" s="95" t="s">
        <v>1168</v>
      </c>
      <c r="B217" s="95" t="s">
        <v>1169</v>
      </c>
      <c r="C217" s="81" t="s">
        <v>52</v>
      </c>
      <c r="D217" s="95" t="s">
        <v>1170</v>
      </c>
      <c r="E217" s="219" t="s">
        <v>170</v>
      </c>
      <c r="F217" s="81" t="s">
        <v>832</v>
      </c>
      <c r="G217" s="81">
        <v>2.0</v>
      </c>
      <c r="H217" s="81">
        <v>2.0</v>
      </c>
      <c r="I217" s="81">
        <v>4.0</v>
      </c>
      <c r="J217" s="220">
        <v>50.0</v>
      </c>
      <c r="K217" s="91">
        <v>25.0</v>
      </c>
      <c r="L217" s="218" t="s">
        <v>58</v>
      </c>
      <c r="M217" s="166"/>
      <c r="N217" s="166"/>
      <c r="O217" s="166"/>
      <c r="P217" s="166"/>
      <c r="Q217" s="166"/>
      <c r="R217" s="166"/>
    </row>
    <row r="218" ht="11.25" customHeight="1">
      <c r="A218" s="95" t="s">
        <v>1171</v>
      </c>
      <c r="B218" s="95" t="s">
        <v>1172</v>
      </c>
      <c r="C218" s="81" t="s">
        <v>52</v>
      </c>
      <c r="D218" s="95" t="s">
        <v>1173</v>
      </c>
      <c r="E218" s="219" t="s">
        <v>831</v>
      </c>
      <c r="F218" s="81" t="s">
        <v>832</v>
      </c>
      <c r="G218" s="81">
        <v>1.0</v>
      </c>
      <c r="H218" s="81">
        <v>1.0</v>
      </c>
      <c r="I218" s="81">
        <v>8.0</v>
      </c>
      <c r="J218" s="220">
        <v>50.0</v>
      </c>
      <c r="K218" s="91">
        <v>50.0</v>
      </c>
      <c r="L218" s="218" t="s">
        <v>58</v>
      </c>
      <c r="M218" s="166"/>
      <c r="N218" s="166"/>
      <c r="O218" s="166"/>
      <c r="P218" s="166"/>
      <c r="Q218" s="166"/>
      <c r="R218" s="166"/>
    </row>
    <row r="219" ht="11.25" customHeight="1">
      <c r="A219" s="95" t="s">
        <v>1171</v>
      </c>
      <c r="B219" s="95" t="s">
        <v>1172</v>
      </c>
      <c r="C219" s="81" t="s">
        <v>52</v>
      </c>
      <c r="D219" s="95" t="s">
        <v>1174</v>
      </c>
      <c r="E219" s="219" t="s">
        <v>1175</v>
      </c>
      <c r="F219" s="81" t="s">
        <v>837</v>
      </c>
      <c r="G219" s="81">
        <v>1.0</v>
      </c>
      <c r="H219" s="81">
        <v>1.0</v>
      </c>
      <c r="I219" s="81">
        <v>8.0</v>
      </c>
      <c r="J219" s="220">
        <v>50.0</v>
      </c>
      <c r="K219" s="91">
        <v>50.0</v>
      </c>
      <c r="L219" s="218" t="s">
        <v>58</v>
      </c>
      <c r="M219" s="166"/>
      <c r="N219" s="166"/>
      <c r="O219" s="166"/>
      <c r="P219" s="166"/>
      <c r="Q219" s="166"/>
      <c r="R219" s="166"/>
    </row>
    <row r="220" ht="11.25" customHeight="1">
      <c r="A220" s="93" t="s">
        <v>1176</v>
      </c>
      <c r="B220" s="95" t="s">
        <v>1177</v>
      </c>
      <c r="C220" s="81" t="s">
        <v>52</v>
      </c>
      <c r="D220" s="95" t="s">
        <v>1178</v>
      </c>
      <c r="E220" s="219" t="s">
        <v>1179</v>
      </c>
      <c r="F220" s="81" t="s">
        <v>832</v>
      </c>
      <c r="G220" s="81">
        <v>1.0</v>
      </c>
      <c r="H220" s="81">
        <v>1.0</v>
      </c>
      <c r="I220" s="81">
        <v>1.0</v>
      </c>
      <c r="J220" s="220">
        <v>50.0</v>
      </c>
      <c r="K220" s="91">
        <v>50.0</v>
      </c>
      <c r="L220" s="218" t="s">
        <v>58</v>
      </c>
      <c r="M220" s="166"/>
      <c r="N220" s="166"/>
      <c r="O220" s="166"/>
      <c r="P220" s="166"/>
      <c r="Q220" s="166"/>
      <c r="R220" s="166"/>
    </row>
    <row r="221" ht="11.25" customHeight="1">
      <c r="A221" s="93" t="s">
        <v>1180</v>
      </c>
      <c r="B221" s="95" t="s">
        <v>1181</v>
      </c>
      <c r="C221" s="81" t="s">
        <v>52</v>
      </c>
      <c r="D221" s="95" t="s">
        <v>962</v>
      </c>
      <c r="E221" s="219" t="s">
        <v>963</v>
      </c>
      <c r="F221" s="81" t="s">
        <v>832</v>
      </c>
      <c r="G221" s="81">
        <v>1.0</v>
      </c>
      <c r="H221" s="81">
        <v>1.0</v>
      </c>
      <c r="I221" s="81">
        <v>2.0</v>
      </c>
      <c r="J221" s="220">
        <v>50.0</v>
      </c>
      <c r="K221" s="91">
        <v>50.0</v>
      </c>
      <c r="L221" s="218" t="s">
        <v>58</v>
      </c>
      <c r="M221" s="166"/>
      <c r="N221" s="166"/>
      <c r="O221" s="166"/>
      <c r="P221" s="166"/>
      <c r="Q221" s="166"/>
      <c r="R221" s="166"/>
    </row>
    <row r="222" ht="11.25" customHeight="1">
      <c r="A222" s="93" t="s">
        <v>1180</v>
      </c>
      <c r="B222" s="95" t="s">
        <v>1181</v>
      </c>
      <c r="C222" s="81" t="s">
        <v>52</v>
      </c>
      <c r="D222" s="95" t="s">
        <v>960</v>
      </c>
      <c r="E222" s="219" t="s">
        <v>961</v>
      </c>
      <c r="F222" s="81" t="s">
        <v>832</v>
      </c>
      <c r="G222" s="81">
        <v>1.0</v>
      </c>
      <c r="H222" s="81">
        <v>1.0</v>
      </c>
      <c r="I222" s="81">
        <v>2.0</v>
      </c>
      <c r="J222" s="220">
        <v>50.0</v>
      </c>
      <c r="K222" s="91">
        <v>50.0</v>
      </c>
      <c r="L222" s="218" t="s">
        <v>58</v>
      </c>
      <c r="M222" s="166"/>
      <c r="N222" s="166"/>
      <c r="O222" s="166"/>
      <c r="P222" s="166"/>
      <c r="Q222" s="166"/>
      <c r="R222" s="166"/>
    </row>
    <row r="223" ht="11.25" customHeight="1">
      <c r="A223" s="93" t="s">
        <v>1182</v>
      </c>
      <c r="B223" s="95" t="s">
        <v>1183</v>
      </c>
      <c r="C223" s="81" t="s">
        <v>52</v>
      </c>
      <c r="D223" s="95" t="s">
        <v>956</v>
      </c>
      <c r="E223" s="219" t="s">
        <v>957</v>
      </c>
      <c r="F223" s="81" t="s">
        <v>837</v>
      </c>
      <c r="G223" s="81">
        <v>3.0</v>
      </c>
      <c r="H223" s="81">
        <v>1.0</v>
      </c>
      <c r="I223" s="81">
        <v>3.0</v>
      </c>
      <c r="J223" s="220">
        <v>50.0</v>
      </c>
      <c r="K223" s="91">
        <v>16.67</v>
      </c>
      <c r="L223" s="218" t="s">
        <v>58</v>
      </c>
      <c r="M223" s="166"/>
      <c r="N223" s="166"/>
      <c r="O223" s="166"/>
      <c r="P223" s="166"/>
      <c r="Q223" s="166"/>
      <c r="R223" s="166"/>
    </row>
    <row r="224" ht="11.25" customHeight="1">
      <c r="A224" s="93" t="s">
        <v>1182</v>
      </c>
      <c r="B224" s="95" t="s">
        <v>1183</v>
      </c>
      <c r="C224" s="81" t="s">
        <v>52</v>
      </c>
      <c r="D224" s="95" t="s">
        <v>1184</v>
      </c>
      <c r="E224" s="219" t="s">
        <v>1185</v>
      </c>
      <c r="F224" s="81" t="s">
        <v>837</v>
      </c>
      <c r="G224" s="81">
        <v>3.0</v>
      </c>
      <c r="H224" s="81">
        <v>1.0</v>
      </c>
      <c r="I224" s="81">
        <v>3.0</v>
      </c>
      <c r="J224" s="220">
        <v>50.0</v>
      </c>
      <c r="K224" s="91">
        <v>16.67</v>
      </c>
      <c r="L224" s="218" t="s">
        <v>58</v>
      </c>
      <c r="M224" s="166"/>
      <c r="N224" s="166"/>
      <c r="O224" s="166"/>
      <c r="P224" s="166"/>
      <c r="Q224" s="166"/>
      <c r="R224" s="166"/>
    </row>
    <row r="225" ht="11.25" customHeight="1">
      <c r="A225" s="93" t="s">
        <v>1182</v>
      </c>
      <c r="B225" s="95" t="s">
        <v>1183</v>
      </c>
      <c r="C225" s="81" t="s">
        <v>52</v>
      </c>
      <c r="D225" s="95" t="s">
        <v>1145</v>
      </c>
      <c r="E225" s="219" t="s">
        <v>1146</v>
      </c>
      <c r="F225" s="81" t="s">
        <v>837</v>
      </c>
      <c r="G225" s="81">
        <v>3.0</v>
      </c>
      <c r="H225" s="81">
        <v>1.0</v>
      </c>
      <c r="I225" s="81">
        <v>3.0</v>
      </c>
      <c r="J225" s="220">
        <v>50.0</v>
      </c>
      <c r="K225" s="91">
        <v>16.67</v>
      </c>
      <c r="L225" s="218" t="s">
        <v>58</v>
      </c>
      <c r="M225" s="166"/>
      <c r="N225" s="166"/>
      <c r="O225" s="166"/>
      <c r="P225" s="166"/>
      <c r="Q225" s="166"/>
      <c r="R225" s="166"/>
    </row>
    <row r="226" ht="11.25" customHeight="1">
      <c r="A226" s="93" t="s">
        <v>1182</v>
      </c>
      <c r="B226" s="95" t="s">
        <v>1183</v>
      </c>
      <c r="C226" s="81" t="s">
        <v>52</v>
      </c>
      <c r="D226" s="95" t="s">
        <v>1186</v>
      </c>
      <c r="E226" s="219" t="s">
        <v>1187</v>
      </c>
      <c r="F226" s="81" t="s">
        <v>832</v>
      </c>
      <c r="G226" s="81">
        <v>3.0</v>
      </c>
      <c r="H226" s="81">
        <v>1.0</v>
      </c>
      <c r="I226" s="81">
        <v>3.0</v>
      </c>
      <c r="J226" s="220">
        <v>50.0</v>
      </c>
      <c r="K226" s="91">
        <v>16.67</v>
      </c>
      <c r="L226" s="218" t="s">
        <v>58</v>
      </c>
      <c r="M226" s="166"/>
      <c r="N226" s="166"/>
      <c r="O226" s="166"/>
      <c r="P226" s="166"/>
      <c r="Q226" s="166"/>
      <c r="R226" s="166"/>
    </row>
    <row r="227" ht="11.25" customHeight="1">
      <c r="A227" s="93" t="s">
        <v>1182</v>
      </c>
      <c r="B227" s="95" t="s">
        <v>1183</v>
      </c>
      <c r="C227" s="81" t="s">
        <v>52</v>
      </c>
      <c r="D227" s="95" t="s">
        <v>1143</v>
      </c>
      <c r="E227" s="219" t="s">
        <v>1144</v>
      </c>
      <c r="F227" s="81" t="s">
        <v>832</v>
      </c>
      <c r="G227" s="81">
        <v>3.0</v>
      </c>
      <c r="H227" s="81">
        <v>1.0</v>
      </c>
      <c r="I227" s="81">
        <v>3.0</v>
      </c>
      <c r="J227" s="220">
        <v>50.0</v>
      </c>
      <c r="K227" s="91">
        <v>16.67</v>
      </c>
      <c r="L227" s="218" t="s">
        <v>58</v>
      </c>
      <c r="M227" s="166"/>
      <c r="N227" s="166"/>
      <c r="O227" s="166"/>
      <c r="P227" s="166"/>
      <c r="Q227" s="166"/>
      <c r="R227" s="166"/>
    </row>
    <row r="228" ht="11.25" customHeight="1">
      <c r="A228" s="93" t="s">
        <v>1182</v>
      </c>
      <c r="B228" s="95" t="s">
        <v>1183</v>
      </c>
      <c r="C228" s="81" t="s">
        <v>52</v>
      </c>
      <c r="D228" s="95" t="s">
        <v>1188</v>
      </c>
      <c r="E228" s="246" t="s">
        <v>1189</v>
      </c>
      <c r="F228" s="81" t="s">
        <v>832</v>
      </c>
      <c r="G228" s="81">
        <v>3.0</v>
      </c>
      <c r="H228" s="81">
        <v>1.0</v>
      </c>
      <c r="I228" s="81">
        <v>3.0</v>
      </c>
      <c r="J228" s="220">
        <v>50.0</v>
      </c>
      <c r="K228" s="91">
        <v>16.67</v>
      </c>
      <c r="L228" s="218" t="s">
        <v>58</v>
      </c>
      <c r="M228" s="166"/>
      <c r="N228" s="166"/>
      <c r="O228" s="166"/>
      <c r="P228" s="166"/>
      <c r="Q228" s="166"/>
      <c r="R228" s="166"/>
    </row>
    <row r="229" ht="11.25" customHeight="1">
      <c r="A229" s="93" t="s">
        <v>980</v>
      </c>
      <c r="B229" s="100" t="s">
        <v>986</v>
      </c>
      <c r="C229" s="81" t="s">
        <v>52</v>
      </c>
      <c r="D229" s="95" t="s">
        <v>960</v>
      </c>
      <c r="E229" s="219" t="s">
        <v>961</v>
      </c>
      <c r="F229" s="81" t="s">
        <v>832</v>
      </c>
      <c r="G229" s="81">
        <v>2.0</v>
      </c>
      <c r="H229" s="81">
        <v>2.0</v>
      </c>
      <c r="I229" s="81">
        <v>2.0</v>
      </c>
      <c r="J229" s="220">
        <v>50.0</v>
      </c>
      <c r="K229" s="91">
        <v>25.0</v>
      </c>
      <c r="L229" s="218" t="s">
        <v>58</v>
      </c>
      <c r="M229" s="166"/>
      <c r="N229" s="166"/>
      <c r="O229" s="166"/>
      <c r="P229" s="166"/>
      <c r="Q229" s="166"/>
      <c r="R229" s="166"/>
    </row>
    <row r="230" ht="11.25" customHeight="1">
      <c r="A230" s="93" t="s">
        <v>980</v>
      </c>
      <c r="B230" s="100" t="s">
        <v>986</v>
      </c>
      <c r="C230" s="81" t="s">
        <v>52</v>
      </c>
      <c r="D230" s="95" t="s">
        <v>962</v>
      </c>
      <c r="E230" s="219" t="s">
        <v>963</v>
      </c>
      <c r="F230" s="81" t="s">
        <v>832</v>
      </c>
      <c r="G230" s="81">
        <v>2.0</v>
      </c>
      <c r="H230" s="81">
        <v>2.0</v>
      </c>
      <c r="I230" s="81">
        <v>2.0</v>
      </c>
      <c r="J230" s="220">
        <v>50.0</v>
      </c>
      <c r="K230" s="91">
        <v>25.0</v>
      </c>
      <c r="L230" s="218" t="s">
        <v>58</v>
      </c>
      <c r="M230" s="166"/>
      <c r="N230" s="166"/>
      <c r="O230" s="166"/>
      <c r="P230" s="166"/>
      <c r="Q230" s="166"/>
      <c r="R230" s="166"/>
    </row>
    <row r="231" ht="11.25" customHeight="1">
      <c r="A231" s="95" t="s">
        <v>1190</v>
      </c>
      <c r="B231" s="74" t="s">
        <v>1191</v>
      </c>
      <c r="C231" s="247" t="s">
        <v>52</v>
      </c>
      <c r="D231" s="248" t="s">
        <v>1192</v>
      </c>
      <c r="E231" s="236" t="s">
        <v>1193</v>
      </c>
      <c r="F231" s="249" t="s">
        <v>477</v>
      </c>
      <c r="G231" s="81">
        <v>5.0</v>
      </c>
      <c r="H231" s="81">
        <v>1.0</v>
      </c>
      <c r="I231" s="81">
        <v>7.0</v>
      </c>
      <c r="J231" s="221">
        <v>50.0</v>
      </c>
      <c r="K231" s="91">
        <v>10.0</v>
      </c>
      <c r="L231" s="218" t="s">
        <v>59</v>
      </c>
      <c r="M231" s="166"/>
      <c r="N231" s="166"/>
      <c r="O231" s="166"/>
      <c r="P231" s="166"/>
      <c r="Q231" s="166"/>
      <c r="R231" s="166"/>
    </row>
    <row r="232" ht="11.25" customHeight="1">
      <c r="A232" s="95" t="s">
        <v>1190</v>
      </c>
      <c r="B232" s="74" t="s">
        <v>1191</v>
      </c>
      <c r="C232" s="81" t="s">
        <v>52</v>
      </c>
      <c r="D232" s="248" t="s">
        <v>1194</v>
      </c>
      <c r="E232" s="236" t="s">
        <v>1195</v>
      </c>
      <c r="F232" s="249" t="s">
        <v>477</v>
      </c>
      <c r="G232" s="81">
        <v>5.0</v>
      </c>
      <c r="H232" s="81">
        <v>1.0</v>
      </c>
      <c r="I232" s="81">
        <v>7.0</v>
      </c>
      <c r="J232" s="221">
        <v>50.0</v>
      </c>
      <c r="K232" s="91">
        <v>10.0</v>
      </c>
      <c r="L232" s="218" t="s">
        <v>59</v>
      </c>
      <c r="M232" s="166"/>
      <c r="N232" s="166"/>
      <c r="O232" s="166"/>
      <c r="P232" s="166"/>
      <c r="Q232" s="166"/>
      <c r="R232" s="166"/>
    </row>
    <row r="233" ht="11.25" customHeight="1">
      <c r="A233" s="95" t="s">
        <v>1196</v>
      </c>
      <c r="B233" s="74" t="s">
        <v>1197</v>
      </c>
      <c r="C233" s="247" t="s">
        <v>52</v>
      </c>
      <c r="D233" s="248" t="s">
        <v>1198</v>
      </c>
      <c r="E233" s="236" t="s">
        <v>1199</v>
      </c>
      <c r="F233" s="249" t="s">
        <v>477</v>
      </c>
      <c r="G233" s="81">
        <v>4.0</v>
      </c>
      <c r="H233" s="81">
        <v>1.0</v>
      </c>
      <c r="I233" s="81">
        <v>61.0</v>
      </c>
      <c r="J233" s="221">
        <v>50.0</v>
      </c>
      <c r="K233" s="91">
        <v>12.5</v>
      </c>
      <c r="L233" s="218" t="s">
        <v>59</v>
      </c>
      <c r="M233" s="166"/>
      <c r="N233" s="166"/>
      <c r="O233" s="166"/>
      <c r="P233" s="166"/>
      <c r="Q233" s="166"/>
      <c r="R233" s="166"/>
    </row>
    <row r="234" ht="11.25" customHeight="1">
      <c r="A234" s="95" t="s">
        <v>1196</v>
      </c>
      <c r="B234" s="74" t="s">
        <v>1200</v>
      </c>
      <c r="C234" s="247" t="s">
        <v>52</v>
      </c>
      <c r="D234" s="248" t="s">
        <v>1201</v>
      </c>
      <c r="E234" s="236" t="s">
        <v>1202</v>
      </c>
      <c r="F234" s="249" t="s">
        <v>477</v>
      </c>
      <c r="G234" s="81">
        <v>4.0</v>
      </c>
      <c r="H234" s="81">
        <v>1.0</v>
      </c>
      <c r="I234" s="81">
        <v>61.0</v>
      </c>
      <c r="J234" s="221">
        <v>50.0</v>
      </c>
      <c r="K234" s="91">
        <v>12.5</v>
      </c>
      <c r="L234" s="218" t="s">
        <v>59</v>
      </c>
      <c r="M234" s="166"/>
      <c r="N234" s="166"/>
      <c r="O234" s="166"/>
      <c r="P234" s="166"/>
      <c r="Q234" s="166"/>
      <c r="R234" s="166"/>
    </row>
    <row r="235" ht="11.25" customHeight="1">
      <c r="A235" s="95" t="s">
        <v>1196</v>
      </c>
      <c r="B235" s="74" t="s">
        <v>1203</v>
      </c>
      <c r="C235" s="81" t="s">
        <v>52</v>
      </c>
      <c r="D235" s="248" t="s">
        <v>1204</v>
      </c>
      <c r="E235" s="236" t="s">
        <v>1205</v>
      </c>
      <c r="F235" s="249" t="s">
        <v>477</v>
      </c>
      <c r="G235" s="81">
        <v>4.0</v>
      </c>
      <c r="H235" s="81">
        <v>1.0</v>
      </c>
      <c r="I235" s="81">
        <v>61.0</v>
      </c>
      <c r="J235" s="221">
        <v>50.0</v>
      </c>
      <c r="K235" s="91">
        <v>12.5</v>
      </c>
      <c r="L235" s="218" t="s">
        <v>59</v>
      </c>
      <c r="M235" s="166"/>
      <c r="N235" s="166"/>
      <c r="O235" s="166"/>
      <c r="P235" s="166"/>
      <c r="Q235" s="166"/>
      <c r="R235" s="166"/>
    </row>
    <row r="236" ht="11.25" customHeight="1">
      <c r="A236" s="95" t="s">
        <v>1196</v>
      </c>
      <c r="B236" s="74" t="s">
        <v>1206</v>
      </c>
      <c r="C236" s="81" t="s">
        <v>52</v>
      </c>
      <c r="D236" s="248" t="s">
        <v>1207</v>
      </c>
      <c r="E236" s="236" t="s">
        <v>1208</v>
      </c>
      <c r="F236" s="249" t="s">
        <v>477</v>
      </c>
      <c r="G236" s="81">
        <v>4.0</v>
      </c>
      <c r="H236" s="81">
        <v>1.0</v>
      </c>
      <c r="I236" s="81">
        <v>61.0</v>
      </c>
      <c r="J236" s="221">
        <v>50.0</v>
      </c>
      <c r="K236" s="91">
        <v>12.5</v>
      </c>
      <c r="L236" s="218" t="s">
        <v>59</v>
      </c>
      <c r="M236" s="166"/>
      <c r="N236" s="166"/>
      <c r="O236" s="166"/>
      <c r="P236" s="166"/>
      <c r="Q236" s="166"/>
      <c r="R236" s="166"/>
    </row>
    <row r="237" ht="11.25" customHeight="1">
      <c r="A237" s="95" t="s">
        <v>1196</v>
      </c>
      <c r="B237" s="74" t="s">
        <v>1209</v>
      </c>
      <c r="C237" s="81" t="s">
        <v>52</v>
      </c>
      <c r="D237" s="248" t="s">
        <v>1210</v>
      </c>
      <c r="E237" s="236" t="s">
        <v>1211</v>
      </c>
      <c r="F237" s="249" t="s">
        <v>242</v>
      </c>
      <c r="G237" s="81">
        <v>4.0</v>
      </c>
      <c r="H237" s="81">
        <v>1.0</v>
      </c>
      <c r="I237" s="81">
        <v>61.0</v>
      </c>
      <c r="J237" s="221">
        <v>50.0</v>
      </c>
      <c r="K237" s="91">
        <v>12.5</v>
      </c>
      <c r="L237" s="218" t="s">
        <v>59</v>
      </c>
      <c r="M237" s="166"/>
      <c r="N237" s="166"/>
      <c r="O237" s="166"/>
      <c r="P237" s="166"/>
      <c r="Q237" s="166"/>
      <c r="R237" s="166"/>
    </row>
    <row r="238" ht="11.25" customHeight="1">
      <c r="A238" s="95" t="s">
        <v>1196</v>
      </c>
      <c r="B238" s="74" t="s">
        <v>1212</v>
      </c>
      <c r="C238" s="81" t="s">
        <v>52</v>
      </c>
      <c r="D238" s="248" t="s">
        <v>1213</v>
      </c>
      <c r="E238" s="236" t="s">
        <v>1214</v>
      </c>
      <c r="F238" s="249" t="s">
        <v>477</v>
      </c>
      <c r="G238" s="81">
        <v>4.0</v>
      </c>
      <c r="H238" s="81">
        <v>1.0</v>
      </c>
      <c r="I238" s="81">
        <v>61.0</v>
      </c>
      <c r="J238" s="221">
        <v>50.0</v>
      </c>
      <c r="K238" s="91">
        <v>12.5</v>
      </c>
      <c r="L238" s="218" t="s">
        <v>59</v>
      </c>
      <c r="M238" s="166"/>
      <c r="N238" s="166"/>
      <c r="O238" s="166"/>
      <c r="P238" s="166"/>
      <c r="Q238" s="166"/>
      <c r="R238" s="166"/>
    </row>
    <row r="239" ht="11.25" customHeight="1">
      <c r="A239" s="95" t="s">
        <v>1196</v>
      </c>
      <c r="B239" s="74" t="s">
        <v>1215</v>
      </c>
      <c r="C239" s="81" t="s">
        <v>52</v>
      </c>
      <c r="D239" s="248" t="s">
        <v>1216</v>
      </c>
      <c r="E239" s="236" t="s">
        <v>1217</v>
      </c>
      <c r="F239" s="249" t="s">
        <v>242</v>
      </c>
      <c r="G239" s="81">
        <v>4.0</v>
      </c>
      <c r="H239" s="81">
        <v>1.0</v>
      </c>
      <c r="I239" s="81">
        <v>61.0</v>
      </c>
      <c r="J239" s="221">
        <v>50.0</v>
      </c>
      <c r="K239" s="91">
        <v>12.5</v>
      </c>
      <c r="L239" s="218" t="s">
        <v>59</v>
      </c>
      <c r="M239" s="166"/>
      <c r="N239" s="166"/>
      <c r="O239" s="166"/>
      <c r="P239" s="166"/>
      <c r="Q239" s="166"/>
      <c r="R239" s="166"/>
    </row>
    <row r="240" ht="11.25" customHeight="1">
      <c r="A240" s="95" t="s">
        <v>1196</v>
      </c>
      <c r="B240" s="74" t="s">
        <v>1218</v>
      </c>
      <c r="C240" s="81" t="s">
        <v>52</v>
      </c>
      <c r="D240" s="248" t="s">
        <v>1219</v>
      </c>
      <c r="E240" s="236" t="s">
        <v>1220</v>
      </c>
      <c r="F240" s="249" t="s">
        <v>242</v>
      </c>
      <c r="G240" s="81">
        <v>4.0</v>
      </c>
      <c r="H240" s="81">
        <v>1.0</v>
      </c>
      <c r="I240" s="81">
        <v>61.0</v>
      </c>
      <c r="J240" s="221">
        <v>50.0</v>
      </c>
      <c r="K240" s="91">
        <v>12.5</v>
      </c>
      <c r="L240" s="218" t="s">
        <v>59</v>
      </c>
      <c r="M240" s="166"/>
      <c r="N240" s="166"/>
      <c r="O240" s="166"/>
      <c r="P240" s="166"/>
      <c r="Q240" s="166"/>
      <c r="R240" s="166"/>
    </row>
    <row r="241" ht="11.25" customHeight="1">
      <c r="A241" s="95" t="s">
        <v>1196</v>
      </c>
      <c r="B241" s="74" t="s">
        <v>1221</v>
      </c>
      <c r="C241" s="81" t="s">
        <v>52</v>
      </c>
      <c r="D241" s="248" t="s">
        <v>1222</v>
      </c>
      <c r="E241" s="236" t="s">
        <v>1223</v>
      </c>
      <c r="F241" s="249" t="s">
        <v>242</v>
      </c>
      <c r="G241" s="81">
        <v>4.0</v>
      </c>
      <c r="H241" s="81">
        <v>1.0</v>
      </c>
      <c r="I241" s="81">
        <v>61.0</v>
      </c>
      <c r="J241" s="221">
        <v>50.0</v>
      </c>
      <c r="K241" s="91">
        <v>12.5</v>
      </c>
      <c r="L241" s="218" t="s">
        <v>59</v>
      </c>
      <c r="M241" s="166"/>
      <c r="N241" s="166"/>
      <c r="O241" s="166"/>
      <c r="P241" s="166"/>
      <c r="Q241" s="166"/>
      <c r="R241" s="166"/>
    </row>
    <row r="242" ht="11.25" customHeight="1">
      <c r="A242" s="95" t="s">
        <v>1224</v>
      </c>
      <c r="B242" s="74" t="s">
        <v>1225</v>
      </c>
      <c r="C242" s="247" t="s">
        <v>52</v>
      </c>
      <c r="D242" s="248" t="s">
        <v>1226</v>
      </c>
      <c r="E242" s="236" t="s">
        <v>1227</v>
      </c>
      <c r="F242" s="249" t="s">
        <v>477</v>
      </c>
      <c r="G242" s="81">
        <v>3.0</v>
      </c>
      <c r="H242" s="81">
        <v>2.0</v>
      </c>
      <c r="I242" s="81">
        <v>4.0</v>
      </c>
      <c r="J242" s="221">
        <v>50.0</v>
      </c>
      <c r="K242" s="91">
        <v>16.66</v>
      </c>
      <c r="L242" s="218" t="s">
        <v>59</v>
      </c>
      <c r="M242" s="166"/>
      <c r="N242" s="166"/>
      <c r="O242" s="166"/>
      <c r="P242" s="166"/>
      <c r="Q242" s="166"/>
      <c r="R242" s="166"/>
    </row>
    <row r="243" ht="11.25" customHeight="1">
      <c r="A243" s="95" t="s">
        <v>1224</v>
      </c>
      <c r="B243" s="74" t="s">
        <v>1225</v>
      </c>
      <c r="C243" s="247" t="s">
        <v>52</v>
      </c>
      <c r="D243" s="248" t="s">
        <v>1228</v>
      </c>
      <c r="E243" s="236" t="s">
        <v>1229</v>
      </c>
      <c r="F243" s="249" t="s">
        <v>477</v>
      </c>
      <c r="G243" s="81">
        <v>3.0</v>
      </c>
      <c r="H243" s="81">
        <v>2.0</v>
      </c>
      <c r="I243" s="81">
        <v>4.0</v>
      </c>
      <c r="J243" s="221">
        <v>50.0</v>
      </c>
      <c r="K243" s="91">
        <v>16.66</v>
      </c>
      <c r="L243" s="218" t="s">
        <v>59</v>
      </c>
      <c r="M243" s="166"/>
      <c r="N243" s="166"/>
      <c r="O243" s="166"/>
      <c r="P243" s="166"/>
      <c r="Q243" s="166"/>
      <c r="R243" s="166"/>
    </row>
    <row r="244" ht="11.25" customHeight="1">
      <c r="A244" s="95" t="s">
        <v>1224</v>
      </c>
      <c r="B244" s="74" t="s">
        <v>1225</v>
      </c>
      <c r="C244" s="81" t="s">
        <v>52</v>
      </c>
      <c r="D244" s="248" t="s">
        <v>1230</v>
      </c>
      <c r="E244" s="236" t="s">
        <v>1231</v>
      </c>
      <c r="F244" s="249" t="s">
        <v>477</v>
      </c>
      <c r="G244" s="81">
        <v>3.0</v>
      </c>
      <c r="H244" s="81">
        <v>2.0</v>
      </c>
      <c r="I244" s="81">
        <v>4.0</v>
      </c>
      <c r="J244" s="221">
        <v>50.0</v>
      </c>
      <c r="K244" s="91">
        <v>16.66</v>
      </c>
      <c r="L244" s="218" t="s">
        <v>59</v>
      </c>
      <c r="M244" s="166"/>
      <c r="N244" s="166"/>
      <c r="O244" s="166"/>
      <c r="P244" s="166"/>
      <c r="Q244" s="166"/>
      <c r="R244" s="166"/>
    </row>
    <row r="245" ht="11.25" customHeight="1">
      <c r="A245" s="74" t="s">
        <v>1232</v>
      </c>
      <c r="B245" s="74" t="s">
        <v>1233</v>
      </c>
      <c r="C245" s="81" t="s">
        <v>52</v>
      </c>
      <c r="D245" s="248" t="s">
        <v>1234</v>
      </c>
      <c r="E245" s="236" t="s">
        <v>1235</v>
      </c>
      <c r="F245" s="249" t="s">
        <v>477</v>
      </c>
      <c r="G245" s="82">
        <v>4.0</v>
      </c>
      <c r="H245" s="250">
        <v>1.0</v>
      </c>
      <c r="I245" s="250">
        <v>9.0</v>
      </c>
      <c r="J245" s="221">
        <v>50.0</v>
      </c>
      <c r="K245" s="251">
        <v>12.5</v>
      </c>
      <c r="L245" s="218" t="s">
        <v>59</v>
      </c>
      <c r="M245" s="166"/>
      <c r="N245" s="166"/>
      <c r="O245" s="166"/>
      <c r="P245" s="166"/>
      <c r="Q245" s="166"/>
      <c r="R245" s="166"/>
    </row>
    <row r="246" ht="11.25" customHeight="1">
      <c r="A246" s="74" t="s">
        <v>1232</v>
      </c>
      <c r="B246" s="74" t="s">
        <v>1233</v>
      </c>
      <c r="C246" s="81" t="s">
        <v>52</v>
      </c>
      <c r="D246" s="248" t="s">
        <v>1236</v>
      </c>
      <c r="E246" s="236" t="s">
        <v>1237</v>
      </c>
      <c r="F246" s="249" t="s">
        <v>477</v>
      </c>
      <c r="G246" s="82">
        <v>4.0</v>
      </c>
      <c r="H246" s="250">
        <v>1.0</v>
      </c>
      <c r="I246" s="250">
        <v>9.0</v>
      </c>
      <c r="J246" s="221">
        <v>50.0</v>
      </c>
      <c r="K246" s="251">
        <v>12.5</v>
      </c>
      <c r="L246" s="218" t="s">
        <v>59</v>
      </c>
      <c r="M246" s="166"/>
      <c r="N246" s="166"/>
      <c r="O246" s="166"/>
      <c r="P246" s="166"/>
      <c r="Q246" s="166"/>
      <c r="R246" s="166"/>
    </row>
    <row r="247" ht="11.25" customHeight="1">
      <c r="A247" s="74" t="s">
        <v>1232</v>
      </c>
      <c r="B247" s="74" t="s">
        <v>1233</v>
      </c>
      <c r="C247" s="81" t="s">
        <v>52</v>
      </c>
      <c r="D247" s="248" t="s">
        <v>1238</v>
      </c>
      <c r="E247" s="236" t="s">
        <v>1239</v>
      </c>
      <c r="F247" s="249" t="s">
        <v>477</v>
      </c>
      <c r="G247" s="82">
        <v>4.0</v>
      </c>
      <c r="H247" s="250">
        <v>1.0</v>
      </c>
      <c r="I247" s="250">
        <v>9.0</v>
      </c>
      <c r="J247" s="221">
        <v>50.0</v>
      </c>
      <c r="K247" s="251">
        <v>12.5</v>
      </c>
      <c r="L247" s="218" t="s">
        <v>59</v>
      </c>
      <c r="M247" s="166"/>
      <c r="N247" s="166"/>
      <c r="O247" s="166"/>
      <c r="P247" s="166"/>
      <c r="Q247" s="166"/>
      <c r="R247" s="166"/>
    </row>
    <row r="248" ht="11.25" customHeight="1">
      <c r="A248" s="95" t="s">
        <v>1240</v>
      </c>
      <c r="B248" s="74" t="s">
        <v>1241</v>
      </c>
      <c r="C248" s="247" t="s">
        <v>52</v>
      </c>
      <c r="D248" s="248" t="s">
        <v>1242</v>
      </c>
      <c r="E248" s="236" t="s">
        <v>1243</v>
      </c>
      <c r="F248" s="252" t="s">
        <v>477</v>
      </c>
      <c r="G248" s="81">
        <v>5.0</v>
      </c>
      <c r="H248" s="81">
        <v>4.0</v>
      </c>
      <c r="I248" s="81">
        <v>5.0</v>
      </c>
      <c r="J248" s="221">
        <v>50.0</v>
      </c>
      <c r="K248" s="91">
        <v>10.0</v>
      </c>
      <c r="L248" s="218" t="s">
        <v>59</v>
      </c>
      <c r="M248" s="166"/>
      <c r="N248" s="166"/>
      <c r="O248" s="166"/>
      <c r="P248" s="166"/>
      <c r="Q248" s="166"/>
      <c r="R248" s="166"/>
    </row>
    <row r="249" ht="11.25" customHeight="1">
      <c r="A249" s="95" t="s">
        <v>1240</v>
      </c>
      <c r="B249" s="74" t="s">
        <v>1241</v>
      </c>
      <c r="C249" s="247" t="s">
        <v>52</v>
      </c>
      <c r="D249" s="248" t="s">
        <v>1244</v>
      </c>
      <c r="E249" s="236" t="s">
        <v>1245</v>
      </c>
      <c r="F249" s="252" t="s">
        <v>477</v>
      </c>
      <c r="G249" s="81">
        <v>5.0</v>
      </c>
      <c r="H249" s="81">
        <v>4.0</v>
      </c>
      <c r="I249" s="81">
        <v>5.0</v>
      </c>
      <c r="J249" s="221">
        <v>50.0</v>
      </c>
      <c r="K249" s="91">
        <v>10.0</v>
      </c>
      <c r="L249" s="218" t="s">
        <v>59</v>
      </c>
      <c r="M249" s="166"/>
      <c r="N249" s="166"/>
      <c r="O249" s="166"/>
      <c r="P249" s="166"/>
      <c r="Q249" s="166"/>
      <c r="R249" s="166"/>
    </row>
    <row r="250" ht="11.25" customHeight="1">
      <c r="A250" s="95" t="s">
        <v>1240</v>
      </c>
      <c r="B250" s="74" t="s">
        <v>1241</v>
      </c>
      <c r="C250" s="247" t="s">
        <v>52</v>
      </c>
      <c r="D250" s="248" t="s">
        <v>1246</v>
      </c>
      <c r="E250" s="236" t="s">
        <v>1247</v>
      </c>
      <c r="F250" s="252" t="s">
        <v>477</v>
      </c>
      <c r="G250" s="81">
        <v>5.0</v>
      </c>
      <c r="H250" s="81">
        <v>4.0</v>
      </c>
      <c r="I250" s="81">
        <v>5.0</v>
      </c>
      <c r="J250" s="221">
        <v>50.0</v>
      </c>
      <c r="K250" s="91">
        <v>10.0</v>
      </c>
      <c r="L250" s="218" t="s">
        <v>59</v>
      </c>
      <c r="M250" s="166"/>
      <c r="N250" s="166"/>
      <c r="O250" s="166"/>
      <c r="P250" s="166"/>
      <c r="Q250" s="166"/>
      <c r="R250" s="166"/>
    </row>
    <row r="251" ht="11.25" customHeight="1">
      <c r="A251" s="95" t="s">
        <v>1240</v>
      </c>
      <c r="B251" s="74" t="s">
        <v>1241</v>
      </c>
      <c r="C251" s="247" t="s">
        <v>52</v>
      </c>
      <c r="D251" s="248" t="s">
        <v>1248</v>
      </c>
      <c r="E251" s="236" t="s">
        <v>1249</v>
      </c>
      <c r="F251" s="252" t="s">
        <v>477</v>
      </c>
      <c r="G251" s="81">
        <v>5.0</v>
      </c>
      <c r="H251" s="81">
        <v>4.0</v>
      </c>
      <c r="I251" s="81">
        <v>5.0</v>
      </c>
      <c r="J251" s="221">
        <v>50.0</v>
      </c>
      <c r="K251" s="91">
        <v>10.0</v>
      </c>
      <c r="L251" s="218" t="s">
        <v>59</v>
      </c>
      <c r="M251" s="166"/>
      <c r="N251" s="166"/>
      <c r="O251" s="166"/>
      <c r="P251" s="166"/>
      <c r="Q251" s="166"/>
      <c r="R251" s="166"/>
    </row>
    <row r="252" ht="11.25" customHeight="1">
      <c r="A252" s="95" t="s">
        <v>1240</v>
      </c>
      <c r="B252" s="74" t="s">
        <v>1241</v>
      </c>
      <c r="C252" s="247" t="s">
        <v>52</v>
      </c>
      <c r="D252" s="248" t="s">
        <v>1250</v>
      </c>
      <c r="E252" s="236" t="s">
        <v>1251</v>
      </c>
      <c r="F252" s="252" t="s">
        <v>477</v>
      </c>
      <c r="G252" s="81">
        <v>5.0</v>
      </c>
      <c r="H252" s="81">
        <v>4.0</v>
      </c>
      <c r="I252" s="81">
        <v>5.0</v>
      </c>
      <c r="J252" s="221">
        <v>50.0</v>
      </c>
      <c r="K252" s="91">
        <v>10.0</v>
      </c>
      <c r="L252" s="218" t="s">
        <v>59</v>
      </c>
      <c r="M252" s="166"/>
      <c r="N252" s="166"/>
      <c r="O252" s="166"/>
      <c r="P252" s="166"/>
      <c r="Q252" s="166"/>
      <c r="R252" s="166"/>
    </row>
    <row r="253" ht="11.25" customHeight="1">
      <c r="A253" s="95" t="s">
        <v>1240</v>
      </c>
      <c r="B253" s="74" t="s">
        <v>1241</v>
      </c>
      <c r="C253" s="81" t="s">
        <v>52</v>
      </c>
      <c r="D253" s="248" t="s">
        <v>1252</v>
      </c>
      <c r="E253" s="236" t="s">
        <v>1253</v>
      </c>
      <c r="F253" s="252" t="s">
        <v>477</v>
      </c>
      <c r="G253" s="81">
        <v>5.0</v>
      </c>
      <c r="H253" s="81">
        <v>4.0</v>
      </c>
      <c r="I253" s="81">
        <v>5.0</v>
      </c>
      <c r="J253" s="221">
        <v>50.0</v>
      </c>
      <c r="K253" s="91">
        <v>10.0</v>
      </c>
      <c r="L253" s="218" t="s">
        <v>59</v>
      </c>
      <c r="M253" s="166"/>
      <c r="N253" s="166"/>
      <c r="O253" s="166"/>
      <c r="P253" s="166"/>
      <c r="Q253" s="166"/>
      <c r="R253" s="166"/>
    </row>
    <row r="254" ht="11.25" customHeight="1">
      <c r="A254" s="95" t="s">
        <v>1240</v>
      </c>
      <c r="B254" s="74" t="s">
        <v>1241</v>
      </c>
      <c r="C254" s="81" t="s">
        <v>52</v>
      </c>
      <c r="D254" s="248" t="s">
        <v>1254</v>
      </c>
      <c r="E254" s="236" t="s">
        <v>1255</v>
      </c>
      <c r="F254" s="252" t="s">
        <v>242</v>
      </c>
      <c r="G254" s="81">
        <v>5.0</v>
      </c>
      <c r="H254" s="81">
        <v>4.0</v>
      </c>
      <c r="I254" s="81">
        <v>5.0</v>
      </c>
      <c r="J254" s="221">
        <v>50.0</v>
      </c>
      <c r="K254" s="91">
        <v>10.0</v>
      </c>
      <c r="L254" s="218" t="s">
        <v>59</v>
      </c>
      <c r="M254" s="166"/>
      <c r="N254" s="166"/>
      <c r="O254" s="166"/>
      <c r="P254" s="166"/>
      <c r="Q254" s="166"/>
      <c r="R254" s="166"/>
    </row>
    <row r="255" ht="11.25" customHeight="1">
      <c r="A255" s="95" t="s">
        <v>1240</v>
      </c>
      <c r="B255" s="74" t="s">
        <v>1241</v>
      </c>
      <c r="C255" s="81" t="s">
        <v>52</v>
      </c>
      <c r="D255" s="248" t="s">
        <v>1256</v>
      </c>
      <c r="E255" s="236" t="s">
        <v>1257</v>
      </c>
      <c r="F255" s="252" t="s">
        <v>242</v>
      </c>
      <c r="G255" s="81">
        <v>5.0</v>
      </c>
      <c r="H255" s="81">
        <v>4.0</v>
      </c>
      <c r="I255" s="81">
        <v>5.0</v>
      </c>
      <c r="J255" s="221">
        <v>50.0</v>
      </c>
      <c r="K255" s="91">
        <v>10.0</v>
      </c>
      <c r="L255" s="218" t="s">
        <v>59</v>
      </c>
      <c r="M255" s="166"/>
      <c r="N255" s="166"/>
      <c r="O255" s="166"/>
      <c r="P255" s="166"/>
      <c r="Q255" s="166"/>
      <c r="R255" s="166"/>
    </row>
    <row r="256" ht="11.25" customHeight="1">
      <c r="A256" s="95" t="s">
        <v>1258</v>
      </c>
      <c r="B256" s="74" t="s">
        <v>1259</v>
      </c>
      <c r="C256" s="247" t="s">
        <v>52</v>
      </c>
      <c r="D256" s="248" t="s">
        <v>1260</v>
      </c>
      <c r="E256" s="236" t="s">
        <v>1261</v>
      </c>
      <c r="F256" s="249" t="s">
        <v>477</v>
      </c>
      <c r="G256" s="81">
        <v>6.0</v>
      </c>
      <c r="H256" s="81">
        <v>1.0</v>
      </c>
      <c r="I256" s="81">
        <v>10.0</v>
      </c>
      <c r="J256" s="220">
        <v>50.0</v>
      </c>
      <c r="K256" s="91">
        <v>8.33</v>
      </c>
      <c r="L256" s="218" t="s">
        <v>59</v>
      </c>
      <c r="M256" s="166"/>
      <c r="N256" s="166"/>
      <c r="O256" s="166"/>
      <c r="P256" s="166"/>
      <c r="Q256" s="166"/>
      <c r="R256" s="166"/>
    </row>
    <row r="257" ht="11.25" customHeight="1">
      <c r="A257" s="95" t="s">
        <v>1262</v>
      </c>
      <c r="B257" s="253" t="s">
        <v>1263</v>
      </c>
      <c r="C257" s="247" t="s">
        <v>52</v>
      </c>
      <c r="D257" s="248" t="s">
        <v>1264</v>
      </c>
      <c r="E257" s="254" t="s">
        <v>1265</v>
      </c>
      <c r="F257" s="249" t="s">
        <v>477</v>
      </c>
      <c r="G257" s="81">
        <v>2.0</v>
      </c>
      <c r="H257" s="81">
        <v>2.0</v>
      </c>
      <c r="I257" s="81">
        <v>2.0</v>
      </c>
      <c r="J257" s="221">
        <v>50.0</v>
      </c>
      <c r="K257" s="91">
        <v>25.0</v>
      </c>
      <c r="L257" s="218" t="s">
        <v>59</v>
      </c>
      <c r="M257" s="166"/>
      <c r="N257" s="166"/>
      <c r="O257" s="166"/>
      <c r="P257" s="166"/>
      <c r="Q257" s="166"/>
      <c r="R257" s="166"/>
    </row>
    <row r="258" ht="11.25" customHeight="1">
      <c r="A258" s="95" t="s">
        <v>1266</v>
      </c>
      <c r="B258" s="74" t="s">
        <v>1267</v>
      </c>
      <c r="C258" s="81" t="s">
        <v>52</v>
      </c>
      <c r="D258" s="138" t="s">
        <v>1268</v>
      </c>
      <c r="E258" s="236" t="s">
        <v>1239</v>
      </c>
      <c r="F258" s="249" t="s">
        <v>477</v>
      </c>
      <c r="G258" s="81">
        <v>3.0</v>
      </c>
      <c r="H258" s="81">
        <v>2.0</v>
      </c>
      <c r="I258" s="81">
        <v>3.0</v>
      </c>
      <c r="J258" s="221">
        <v>50.0</v>
      </c>
      <c r="K258" s="91">
        <v>16.66</v>
      </c>
      <c r="L258" s="218" t="s">
        <v>59</v>
      </c>
      <c r="M258" s="166"/>
      <c r="N258" s="166"/>
      <c r="O258" s="166"/>
      <c r="P258" s="166"/>
      <c r="Q258" s="166"/>
      <c r="R258" s="166"/>
    </row>
    <row r="259" ht="11.25" customHeight="1">
      <c r="A259" s="95" t="s">
        <v>1224</v>
      </c>
      <c r="B259" s="74" t="s">
        <v>1225</v>
      </c>
      <c r="C259" s="81" t="s">
        <v>52</v>
      </c>
      <c r="D259" s="138" t="s">
        <v>1269</v>
      </c>
      <c r="E259" s="236" t="s">
        <v>1270</v>
      </c>
      <c r="F259" s="249" t="s">
        <v>477</v>
      </c>
      <c r="G259" s="81">
        <v>3.0</v>
      </c>
      <c r="H259" s="81">
        <v>2.0</v>
      </c>
      <c r="I259" s="81">
        <v>4.0</v>
      </c>
      <c r="J259" s="221">
        <v>50.0</v>
      </c>
      <c r="K259" s="91">
        <v>16.66</v>
      </c>
      <c r="L259" s="218" t="s">
        <v>59</v>
      </c>
      <c r="M259" s="166"/>
      <c r="N259" s="166"/>
      <c r="O259" s="166"/>
      <c r="P259" s="166"/>
      <c r="Q259" s="166"/>
      <c r="R259" s="166"/>
    </row>
    <row r="260" ht="11.25" customHeight="1">
      <c r="A260" s="95" t="s">
        <v>1190</v>
      </c>
      <c r="B260" s="95" t="s">
        <v>1191</v>
      </c>
      <c r="C260" s="247" t="s">
        <v>52</v>
      </c>
      <c r="D260" s="95" t="s">
        <v>1271</v>
      </c>
      <c r="E260" s="236" t="s">
        <v>1272</v>
      </c>
      <c r="F260" s="81" t="s">
        <v>1273</v>
      </c>
      <c r="G260" s="81">
        <v>5.0</v>
      </c>
      <c r="H260" s="81">
        <v>1.0</v>
      </c>
      <c r="I260" s="81">
        <v>7.0</v>
      </c>
      <c r="J260" s="221">
        <v>50.0</v>
      </c>
      <c r="K260" s="251">
        <v>10.0</v>
      </c>
      <c r="L260" s="218" t="s">
        <v>59</v>
      </c>
      <c r="M260" s="166"/>
      <c r="N260" s="166"/>
      <c r="O260" s="166"/>
      <c r="P260" s="166"/>
      <c r="Q260" s="166"/>
      <c r="R260" s="166"/>
    </row>
    <row r="261" ht="11.25" customHeight="1">
      <c r="A261" s="95" t="s">
        <v>1274</v>
      </c>
      <c r="B261" s="95" t="s">
        <v>1275</v>
      </c>
      <c r="C261" s="81" t="s">
        <v>52</v>
      </c>
      <c r="D261" s="255" t="s">
        <v>1276</v>
      </c>
      <c r="E261" s="81" t="s">
        <v>1277</v>
      </c>
      <c r="F261" s="249" t="s">
        <v>477</v>
      </c>
      <c r="G261" s="81">
        <v>2.0</v>
      </c>
      <c r="H261" s="81">
        <v>2.0</v>
      </c>
      <c r="I261" s="81">
        <v>2.0</v>
      </c>
      <c r="J261" s="221">
        <v>50.0</v>
      </c>
      <c r="K261" s="91">
        <v>25.0</v>
      </c>
      <c r="L261" s="218" t="s">
        <v>59</v>
      </c>
      <c r="M261" s="166"/>
      <c r="N261" s="166"/>
      <c r="O261" s="166"/>
      <c r="P261" s="166"/>
      <c r="Q261" s="166"/>
      <c r="R261" s="166"/>
    </row>
    <row r="262" ht="11.25" customHeight="1">
      <c r="A262" s="95" t="s">
        <v>1258</v>
      </c>
      <c r="B262" s="95" t="s">
        <v>1259</v>
      </c>
      <c r="C262" s="247" t="s">
        <v>52</v>
      </c>
      <c r="D262" s="248" t="s">
        <v>1278</v>
      </c>
      <c r="E262" s="236" t="s">
        <v>1279</v>
      </c>
      <c r="F262" s="249" t="s">
        <v>477</v>
      </c>
      <c r="G262" s="81">
        <v>6.0</v>
      </c>
      <c r="H262" s="81">
        <v>1.0</v>
      </c>
      <c r="I262" s="81">
        <v>10.0</v>
      </c>
      <c r="J262" s="220">
        <v>50.0</v>
      </c>
      <c r="K262" s="91">
        <v>8.33</v>
      </c>
      <c r="L262" s="218" t="s">
        <v>59</v>
      </c>
      <c r="M262" s="166"/>
      <c r="N262" s="166"/>
      <c r="O262" s="166"/>
      <c r="P262" s="166"/>
      <c r="Q262" s="166"/>
      <c r="R262" s="166"/>
    </row>
    <row r="263" ht="11.25" customHeight="1">
      <c r="A263" s="95" t="s">
        <v>1280</v>
      </c>
      <c r="B263" s="81" t="s">
        <v>1281</v>
      </c>
      <c r="C263" s="81" t="s">
        <v>52</v>
      </c>
      <c r="D263" s="100" t="s">
        <v>1282</v>
      </c>
      <c r="E263" s="148" t="s">
        <v>1283</v>
      </c>
      <c r="F263" s="81" t="s">
        <v>1001</v>
      </c>
      <c r="G263" s="81">
        <v>2.0</v>
      </c>
      <c r="H263" s="247">
        <v>2.0</v>
      </c>
      <c r="I263" s="256">
        <v>2.0</v>
      </c>
      <c r="J263" s="256">
        <v>50.0</v>
      </c>
      <c r="K263" s="257">
        <v>25.0</v>
      </c>
      <c r="L263" s="218" t="s">
        <v>62</v>
      </c>
      <c r="M263" s="166"/>
      <c r="N263" s="166"/>
      <c r="O263" s="166"/>
      <c r="P263" s="166"/>
      <c r="Q263" s="166"/>
      <c r="R263" s="166"/>
    </row>
    <row r="264" ht="11.25" customHeight="1">
      <c r="A264" s="74" t="s">
        <v>1284</v>
      </c>
      <c r="B264" s="258" t="s">
        <v>1285</v>
      </c>
      <c r="C264" s="75"/>
      <c r="D264" s="108" t="s">
        <v>1286</v>
      </c>
      <c r="E264" s="219" t="s">
        <v>1287</v>
      </c>
      <c r="F264" s="94" t="s">
        <v>1001</v>
      </c>
      <c r="G264" s="81">
        <v>2.0</v>
      </c>
      <c r="H264" s="81">
        <v>2.0</v>
      </c>
      <c r="I264" s="81">
        <v>3.0</v>
      </c>
      <c r="J264" s="220">
        <v>50.0</v>
      </c>
      <c r="K264" s="91">
        <v>25.0</v>
      </c>
      <c r="L264" s="218" t="s">
        <v>63</v>
      </c>
      <c r="M264" s="166"/>
      <c r="N264" s="166"/>
      <c r="O264" s="166"/>
      <c r="P264" s="166"/>
      <c r="Q264" s="166"/>
      <c r="R264" s="166"/>
    </row>
    <row r="265" ht="11.25" customHeight="1">
      <c r="A265" s="74" t="s">
        <v>1284</v>
      </c>
      <c r="B265" s="258" t="s">
        <v>1285</v>
      </c>
      <c r="C265" s="75" t="s">
        <v>52</v>
      </c>
      <c r="D265" s="108" t="s">
        <v>1288</v>
      </c>
      <c r="E265" s="219" t="s">
        <v>1289</v>
      </c>
      <c r="F265" s="94" t="s">
        <v>242</v>
      </c>
      <c r="G265" s="81">
        <v>2.0</v>
      </c>
      <c r="H265" s="81">
        <v>2.0</v>
      </c>
      <c r="I265" s="81">
        <v>3.0</v>
      </c>
      <c r="J265" s="220">
        <v>50.0</v>
      </c>
      <c r="K265" s="91">
        <v>25.0</v>
      </c>
      <c r="L265" s="218" t="s">
        <v>63</v>
      </c>
      <c r="M265" s="166"/>
      <c r="N265" s="166"/>
      <c r="O265" s="166"/>
      <c r="P265" s="166"/>
      <c r="Q265" s="166"/>
      <c r="R265" s="166"/>
    </row>
    <row r="266" ht="11.25" customHeight="1">
      <c r="A266" s="74" t="s">
        <v>1284</v>
      </c>
      <c r="B266" s="258" t="s">
        <v>1285</v>
      </c>
      <c r="C266" s="75" t="s">
        <v>52</v>
      </c>
      <c r="D266" s="97" t="s">
        <v>1290</v>
      </c>
      <c r="E266" s="219" t="s">
        <v>1291</v>
      </c>
      <c r="F266" s="94" t="s">
        <v>1001</v>
      </c>
      <c r="G266" s="81">
        <v>2.0</v>
      </c>
      <c r="H266" s="81">
        <v>2.0</v>
      </c>
      <c r="I266" s="81">
        <v>3.0</v>
      </c>
      <c r="J266" s="220">
        <v>50.0</v>
      </c>
      <c r="K266" s="91">
        <v>25.0</v>
      </c>
      <c r="L266" s="218" t="s">
        <v>63</v>
      </c>
      <c r="M266" s="166"/>
      <c r="N266" s="166"/>
      <c r="O266" s="166"/>
      <c r="P266" s="166"/>
      <c r="Q266" s="166"/>
      <c r="R266" s="166"/>
    </row>
    <row r="267" ht="11.25" customHeight="1">
      <c r="A267" s="74" t="s">
        <v>1284</v>
      </c>
      <c r="B267" s="258" t="s">
        <v>1285</v>
      </c>
      <c r="C267" s="75" t="s">
        <v>52</v>
      </c>
      <c r="D267" s="108" t="s">
        <v>1292</v>
      </c>
      <c r="E267" s="219" t="s">
        <v>1293</v>
      </c>
      <c r="F267" s="94" t="s">
        <v>1001</v>
      </c>
      <c r="G267" s="81">
        <v>2.0</v>
      </c>
      <c r="H267" s="81">
        <v>2.0</v>
      </c>
      <c r="I267" s="81">
        <v>3.0</v>
      </c>
      <c r="J267" s="220">
        <v>50.0</v>
      </c>
      <c r="K267" s="91">
        <v>25.0</v>
      </c>
      <c r="L267" s="218" t="s">
        <v>63</v>
      </c>
      <c r="M267" s="166"/>
      <c r="N267" s="166"/>
      <c r="O267" s="166"/>
      <c r="P267" s="166"/>
      <c r="Q267" s="166"/>
      <c r="R267" s="166"/>
    </row>
    <row r="268" ht="11.25" customHeight="1">
      <c r="A268" s="95" t="s">
        <v>844</v>
      </c>
      <c r="B268" s="95" t="s">
        <v>876</v>
      </c>
      <c r="C268" s="81" t="s">
        <v>52</v>
      </c>
      <c r="D268" s="95" t="s">
        <v>890</v>
      </c>
      <c r="E268" s="219" t="s">
        <v>891</v>
      </c>
      <c r="F268" s="81" t="s">
        <v>614</v>
      </c>
      <c r="G268" s="81">
        <v>2.0</v>
      </c>
      <c r="H268" s="81">
        <v>2.0</v>
      </c>
      <c r="I268" s="81">
        <v>3.0</v>
      </c>
      <c r="J268" s="221">
        <v>50.0</v>
      </c>
      <c r="K268" s="91">
        <v>25.0</v>
      </c>
      <c r="L268" s="218" t="s">
        <v>63</v>
      </c>
      <c r="M268" s="166"/>
      <c r="N268" s="166"/>
      <c r="O268" s="166"/>
      <c r="P268" s="166"/>
      <c r="Q268" s="166"/>
      <c r="R268" s="166"/>
    </row>
    <row r="269" ht="11.25" customHeight="1">
      <c r="A269" s="74" t="s">
        <v>1284</v>
      </c>
      <c r="B269" s="258" t="s">
        <v>1285</v>
      </c>
      <c r="C269" s="75" t="s">
        <v>52</v>
      </c>
      <c r="D269" s="108" t="s">
        <v>1294</v>
      </c>
      <c r="E269" s="219" t="s">
        <v>1295</v>
      </c>
      <c r="F269" s="94" t="s">
        <v>1001</v>
      </c>
      <c r="G269" s="81">
        <v>2.0</v>
      </c>
      <c r="H269" s="81">
        <v>2.0</v>
      </c>
      <c r="I269" s="81">
        <v>3.0</v>
      </c>
      <c r="J269" s="220">
        <v>50.0</v>
      </c>
      <c r="K269" s="91">
        <v>25.0</v>
      </c>
      <c r="L269" s="218" t="s">
        <v>63</v>
      </c>
      <c r="M269" s="166"/>
      <c r="N269" s="166"/>
      <c r="O269" s="166"/>
      <c r="P269" s="166"/>
      <c r="Q269" s="166"/>
      <c r="R269" s="166"/>
    </row>
    <row r="270" ht="11.25" customHeight="1">
      <c r="A270" s="74" t="s">
        <v>1284</v>
      </c>
      <c r="B270" s="258" t="s">
        <v>1285</v>
      </c>
      <c r="C270" s="75" t="s">
        <v>52</v>
      </c>
      <c r="D270" s="97" t="s">
        <v>1296</v>
      </c>
      <c r="E270" s="259" t="s">
        <v>1297</v>
      </c>
      <c r="F270" s="94" t="s">
        <v>1001</v>
      </c>
      <c r="G270" s="81">
        <v>2.0</v>
      </c>
      <c r="H270" s="81">
        <v>2.0</v>
      </c>
      <c r="I270" s="81">
        <v>3.0</v>
      </c>
      <c r="J270" s="220">
        <v>50.0</v>
      </c>
      <c r="K270" s="91">
        <v>25.0</v>
      </c>
      <c r="L270" s="218" t="s">
        <v>63</v>
      </c>
      <c r="M270" s="166"/>
      <c r="N270" s="166"/>
      <c r="O270" s="166"/>
      <c r="P270" s="166"/>
      <c r="Q270" s="166"/>
      <c r="R270" s="166"/>
    </row>
    <row r="271" ht="11.25" customHeight="1">
      <c r="A271" s="74" t="s">
        <v>1284</v>
      </c>
      <c r="B271" s="258" t="s">
        <v>1285</v>
      </c>
      <c r="C271" s="75" t="s">
        <v>52</v>
      </c>
      <c r="D271" s="97" t="s">
        <v>1298</v>
      </c>
      <c r="E271" s="260" t="s">
        <v>1299</v>
      </c>
      <c r="F271" s="94" t="s">
        <v>1001</v>
      </c>
      <c r="G271" s="81">
        <v>2.0</v>
      </c>
      <c r="H271" s="81">
        <v>2.0</v>
      </c>
      <c r="I271" s="81">
        <v>3.0</v>
      </c>
      <c r="J271" s="220">
        <v>50.0</v>
      </c>
      <c r="K271" s="91">
        <v>25.0</v>
      </c>
      <c r="L271" s="218" t="s">
        <v>63</v>
      </c>
      <c r="M271" s="166"/>
      <c r="N271" s="166"/>
      <c r="O271" s="166"/>
      <c r="P271" s="166"/>
      <c r="Q271" s="166"/>
      <c r="R271" s="166"/>
    </row>
    <row r="272" ht="11.25" customHeight="1">
      <c r="A272" s="74" t="s">
        <v>1284</v>
      </c>
      <c r="B272" s="108" t="s">
        <v>1300</v>
      </c>
      <c r="C272" s="81" t="s">
        <v>52</v>
      </c>
      <c r="D272" s="97" t="s">
        <v>1301</v>
      </c>
      <c r="E272" s="260" t="s">
        <v>1302</v>
      </c>
      <c r="F272" s="94" t="s">
        <v>1001</v>
      </c>
      <c r="G272" s="81">
        <v>2.0</v>
      </c>
      <c r="H272" s="81">
        <v>2.0</v>
      </c>
      <c r="I272" s="81">
        <v>3.0</v>
      </c>
      <c r="J272" s="220">
        <v>50.0</v>
      </c>
      <c r="K272" s="91">
        <v>25.0</v>
      </c>
      <c r="L272" s="218" t="s">
        <v>63</v>
      </c>
      <c r="M272" s="166"/>
      <c r="N272" s="166"/>
      <c r="O272" s="166"/>
      <c r="P272" s="166"/>
      <c r="Q272" s="166"/>
      <c r="R272" s="166"/>
    </row>
    <row r="273" ht="11.25" customHeight="1">
      <c r="A273" s="74" t="s">
        <v>1284</v>
      </c>
      <c r="B273" s="108" t="s">
        <v>1303</v>
      </c>
      <c r="C273" s="81" t="s">
        <v>52</v>
      </c>
      <c r="D273" s="108" t="s">
        <v>1304</v>
      </c>
      <c r="E273" s="219" t="s">
        <v>1305</v>
      </c>
      <c r="F273" s="94" t="s">
        <v>242</v>
      </c>
      <c r="G273" s="81">
        <v>2.0</v>
      </c>
      <c r="H273" s="81">
        <v>2.0</v>
      </c>
      <c r="I273" s="81">
        <v>3.0</v>
      </c>
      <c r="J273" s="220">
        <v>50.0</v>
      </c>
      <c r="K273" s="91">
        <v>25.0</v>
      </c>
      <c r="L273" s="218" t="s">
        <v>63</v>
      </c>
      <c r="M273" s="166"/>
      <c r="N273" s="166"/>
      <c r="O273" s="166"/>
      <c r="P273" s="166"/>
      <c r="Q273" s="166"/>
      <c r="R273" s="166"/>
    </row>
    <row r="274" ht="11.25" customHeight="1">
      <c r="A274" s="74" t="s">
        <v>1284</v>
      </c>
      <c r="B274" s="108" t="s">
        <v>1306</v>
      </c>
      <c r="C274" s="81" t="s">
        <v>52</v>
      </c>
      <c r="D274" s="97" t="s">
        <v>1307</v>
      </c>
      <c r="E274" s="219" t="s">
        <v>1308</v>
      </c>
      <c r="F274" s="94" t="s">
        <v>1001</v>
      </c>
      <c r="G274" s="81">
        <v>2.0</v>
      </c>
      <c r="H274" s="81">
        <v>2.0</v>
      </c>
      <c r="I274" s="81">
        <v>3.0</v>
      </c>
      <c r="J274" s="220">
        <v>50.0</v>
      </c>
      <c r="K274" s="91">
        <v>25.0</v>
      </c>
      <c r="L274" s="218" t="s">
        <v>63</v>
      </c>
      <c r="M274" s="166"/>
      <c r="N274" s="166"/>
      <c r="O274" s="166"/>
      <c r="P274" s="166"/>
      <c r="Q274" s="166"/>
      <c r="R274" s="166"/>
    </row>
    <row r="275" ht="11.25" customHeight="1">
      <c r="A275" s="74" t="s">
        <v>1284</v>
      </c>
      <c r="B275" s="108" t="s">
        <v>1309</v>
      </c>
      <c r="C275" s="81" t="s">
        <v>52</v>
      </c>
      <c r="D275" s="97" t="s">
        <v>1310</v>
      </c>
      <c r="E275" s="219" t="s">
        <v>1295</v>
      </c>
      <c r="F275" s="94" t="s">
        <v>1001</v>
      </c>
      <c r="G275" s="81">
        <v>2.0</v>
      </c>
      <c r="H275" s="81">
        <v>2.0</v>
      </c>
      <c r="I275" s="81">
        <v>3.0</v>
      </c>
      <c r="J275" s="220">
        <v>50.0</v>
      </c>
      <c r="K275" s="91">
        <v>25.0</v>
      </c>
      <c r="L275" s="218" t="s">
        <v>63</v>
      </c>
      <c r="M275" s="166"/>
      <c r="N275" s="166"/>
      <c r="O275" s="166"/>
      <c r="P275" s="166"/>
      <c r="Q275" s="166"/>
      <c r="R275" s="166"/>
    </row>
    <row r="276" ht="11.25" customHeight="1">
      <c r="A276" s="74" t="s">
        <v>1311</v>
      </c>
      <c r="B276" s="97" t="s">
        <v>1312</v>
      </c>
      <c r="C276" s="81" t="s">
        <v>52</v>
      </c>
      <c r="D276" s="97" t="s">
        <v>1313</v>
      </c>
      <c r="E276" s="88" t="s">
        <v>1314</v>
      </c>
      <c r="F276" s="94" t="s">
        <v>1001</v>
      </c>
      <c r="G276" s="81">
        <v>2.0</v>
      </c>
      <c r="H276" s="81">
        <v>2.0</v>
      </c>
      <c r="I276" s="81">
        <v>3.0</v>
      </c>
      <c r="J276" s="220">
        <v>50.0</v>
      </c>
      <c r="K276" s="91">
        <v>25.0</v>
      </c>
      <c r="L276" s="218" t="s">
        <v>63</v>
      </c>
      <c r="M276" s="166"/>
      <c r="N276" s="166"/>
      <c r="O276" s="166"/>
      <c r="P276" s="166"/>
      <c r="Q276" s="166"/>
      <c r="R276" s="166"/>
    </row>
    <row r="277" ht="11.25" customHeight="1">
      <c r="A277" s="95" t="s">
        <v>1315</v>
      </c>
      <c r="B277" s="108" t="s">
        <v>1316</v>
      </c>
      <c r="C277" s="81" t="s">
        <v>52</v>
      </c>
      <c r="D277" s="97" t="s">
        <v>1317</v>
      </c>
      <c r="E277" s="219" t="s">
        <v>1318</v>
      </c>
      <c r="F277" s="94" t="s">
        <v>1001</v>
      </c>
      <c r="G277" s="81">
        <v>1.0</v>
      </c>
      <c r="H277" s="81">
        <v>1.0</v>
      </c>
      <c r="I277" s="81">
        <v>1.0</v>
      </c>
      <c r="J277" s="220">
        <v>50.0</v>
      </c>
      <c r="K277" s="91">
        <v>50.0</v>
      </c>
      <c r="L277" s="218" t="s">
        <v>63</v>
      </c>
      <c r="M277" s="166"/>
      <c r="N277" s="166"/>
      <c r="O277" s="166"/>
      <c r="P277" s="166"/>
      <c r="Q277" s="166"/>
      <c r="R277" s="166"/>
    </row>
    <row r="278" ht="11.25" customHeight="1">
      <c r="A278" s="95" t="s">
        <v>1315</v>
      </c>
      <c r="B278" s="107" t="s">
        <v>1319</v>
      </c>
      <c r="C278" s="81" t="s">
        <v>52</v>
      </c>
      <c r="D278" s="97" t="s">
        <v>1320</v>
      </c>
      <c r="E278" s="259" t="s">
        <v>1321</v>
      </c>
      <c r="F278" s="94" t="s">
        <v>1001</v>
      </c>
      <c r="G278" s="81">
        <v>1.0</v>
      </c>
      <c r="H278" s="81">
        <v>1.0</v>
      </c>
      <c r="I278" s="81">
        <v>1.0</v>
      </c>
      <c r="J278" s="220">
        <v>50.0</v>
      </c>
      <c r="K278" s="91">
        <v>50.0</v>
      </c>
      <c r="L278" s="218" t="s">
        <v>63</v>
      </c>
      <c r="M278" s="166"/>
      <c r="N278" s="166"/>
      <c r="O278" s="166"/>
      <c r="P278" s="166"/>
      <c r="Q278" s="166"/>
      <c r="R278" s="166"/>
    </row>
    <row r="279" ht="11.25" customHeight="1">
      <c r="A279" s="108" t="s">
        <v>1322</v>
      </c>
      <c r="B279" s="97" t="s">
        <v>1323</v>
      </c>
      <c r="C279" s="81" t="s">
        <v>52</v>
      </c>
      <c r="D279" s="97" t="s">
        <v>1324</v>
      </c>
      <c r="E279" s="259" t="s">
        <v>1325</v>
      </c>
      <c r="F279" s="94" t="s">
        <v>1001</v>
      </c>
      <c r="G279" s="261">
        <v>2.0</v>
      </c>
      <c r="H279" s="261">
        <v>1.0</v>
      </c>
      <c r="I279" s="261">
        <v>7.0</v>
      </c>
      <c r="J279" s="262">
        <v>50.0</v>
      </c>
      <c r="K279" s="263">
        <v>25.0</v>
      </c>
      <c r="L279" s="218" t="s">
        <v>63</v>
      </c>
      <c r="M279" s="166"/>
      <c r="N279" s="166"/>
      <c r="O279" s="166"/>
      <c r="P279" s="166"/>
      <c r="Q279" s="166"/>
      <c r="R279" s="166"/>
    </row>
    <row r="280" ht="11.25" customHeight="1">
      <c r="A280" s="95" t="s">
        <v>1326</v>
      </c>
      <c r="B280" s="74" t="s">
        <v>262</v>
      </c>
      <c r="C280" s="81" t="s">
        <v>52</v>
      </c>
      <c r="D280" s="95" t="s">
        <v>1327</v>
      </c>
      <c r="E280" s="95" t="s">
        <v>1328</v>
      </c>
      <c r="F280" s="81" t="s">
        <v>1001</v>
      </c>
      <c r="G280" s="81">
        <v>2.0</v>
      </c>
      <c r="H280" s="81">
        <v>2.0</v>
      </c>
      <c r="I280" s="81">
        <v>12.0</v>
      </c>
      <c r="J280" s="221">
        <v>50.0</v>
      </c>
      <c r="K280" s="91">
        <v>25.0</v>
      </c>
      <c r="L280" s="218" t="s">
        <v>65</v>
      </c>
      <c r="M280" s="166"/>
      <c r="N280" s="166"/>
      <c r="O280" s="166"/>
      <c r="P280" s="166"/>
      <c r="Q280" s="166"/>
      <c r="R280" s="166"/>
    </row>
    <row r="281" ht="11.25" customHeight="1">
      <c r="A281" s="74" t="s">
        <v>1326</v>
      </c>
      <c r="B281" s="99" t="s">
        <v>262</v>
      </c>
      <c r="C281" s="75" t="s">
        <v>52</v>
      </c>
      <c r="D281" s="248" t="s">
        <v>1329</v>
      </c>
      <c r="E281" s="95" t="s">
        <v>1330</v>
      </c>
      <c r="F281" s="94" t="s">
        <v>1001</v>
      </c>
      <c r="G281" s="77">
        <v>2.0</v>
      </c>
      <c r="H281" s="77">
        <v>2.0</v>
      </c>
      <c r="I281" s="77">
        <v>12.0</v>
      </c>
      <c r="J281" s="220"/>
      <c r="K281" s="91">
        <v>25.0</v>
      </c>
      <c r="L281" s="218" t="s">
        <v>65</v>
      </c>
      <c r="M281" s="166"/>
      <c r="N281" s="166"/>
      <c r="O281" s="166"/>
      <c r="P281" s="166"/>
      <c r="Q281" s="166"/>
      <c r="R281" s="166"/>
    </row>
    <row r="282" ht="11.25" customHeight="1">
      <c r="A282" s="74" t="s">
        <v>1326</v>
      </c>
      <c r="B282" s="99" t="s">
        <v>262</v>
      </c>
      <c r="C282" s="75" t="s">
        <v>52</v>
      </c>
      <c r="D282" s="95" t="s">
        <v>1331</v>
      </c>
      <c r="E282" s="81" t="s">
        <v>1332</v>
      </c>
      <c r="F282" s="94" t="s">
        <v>1001</v>
      </c>
      <c r="G282" s="77">
        <v>2.0</v>
      </c>
      <c r="H282" s="77">
        <v>2.0</v>
      </c>
      <c r="I282" s="77">
        <v>12.0</v>
      </c>
      <c r="J282" s="220"/>
      <c r="K282" s="91">
        <v>25.0</v>
      </c>
      <c r="L282" s="218" t="s">
        <v>65</v>
      </c>
      <c r="M282" s="166"/>
      <c r="N282" s="166"/>
      <c r="O282" s="166"/>
      <c r="P282" s="166"/>
      <c r="Q282" s="166"/>
      <c r="R282" s="166"/>
    </row>
    <row r="283" ht="11.25" customHeight="1">
      <c r="A283" s="95" t="s">
        <v>1326</v>
      </c>
      <c r="B283" s="74" t="s">
        <v>262</v>
      </c>
      <c r="C283" s="75" t="s">
        <v>52</v>
      </c>
      <c r="D283" s="95" t="s">
        <v>1333</v>
      </c>
      <c r="E283" s="81" t="s">
        <v>1334</v>
      </c>
      <c r="F283" s="94" t="s">
        <v>1001</v>
      </c>
      <c r="G283" s="81">
        <v>2.0</v>
      </c>
      <c r="H283" s="81">
        <v>2.0</v>
      </c>
      <c r="I283" s="81">
        <v>12.0</v>
      </c>
      <c r="J283" s="220"/>
      <c r="K283" s="91">
        <v>25.0</v>
      </c>
      <c r="L283" s="218" t="s">
        <v>65</v>
      </c>
      <c r="M283" s="166"/>
      <c r="N283" s="166"/>
      <c r="O283" s="166"/>
      <c r="P283" s="166"/>
      <c r="Q283" s="166"/>
      <c r="R283" s="166"/>
    </row>
    <row r="284" ht="11.25" customHeight="1">
      <c r="A284" s="95" t="s">
        <v>1326</v>
      </c>
      <c r="B284" s="95" t="s">
        <v>262</v>
      </c>
      <c r="C284" s="81" t="s">
        <v>52</v>
      </c>
      <c r="D284" s="95" t="s">
        <v>1335</v>
      </c>
      <c r="E284" s="81" t="s">
        <v>1336</v>
      </c>
      <c r="F284" s="94" t="s">
        <v>1001</v>
      </c>
      <c r="G284" s="81">
        <v>2.0</v>
      </c>
      <c r="H284" s="81">
        <v>2.0</v>
      </c>
      <c r="I284" s="81">
        <v>12.0</v>
      </c>
      <c r="J284" s="220"/>
      <c r="K284" s="91">
        <v>25.0</v>
      </c>
      <c r="L284" s="218" t="s">
        <v>65</v>
      </c>
      <c r="M284" s="166"/>
      <c r="N284" s="166"/>
      <c r="O284" s="166"/>
      <c r="P284" s="166"/>
      <c r="Q284" s="166"/>
      <c r="R284" s="166"/>
    </row>
    <row r="285" ht="11.25" customHeight="1">
      <c r="A285" s="95" t="s">
        <v>1326</v>
      </c>
      <c r="B285" s="95" t="s">
        <v>262</v>
      </c>
      <c r="C285" s="81" t="s">
        <v>52</v>
      </c>
      <c r="D285" s="95" t="s">
        <v>1337</v>
      </c>
      <c r="E285" s="81" t="s">
        <v>1338</v>
      </c>
      <c r="F285" s="94" t="s">
        <v>1001</v>
      </c>
      <c r="G285" s="81">
        <v>2.0</v>
      </c>
      <c r="H285" s="81">
        <v>2.0</v>
      </c>
      <c r="I285" s="81">
        <v>12.0</v>
      </c>
      <c r="J285" s="220"/>
      <c r="K285" s="91">
        <v>25.0</v>
      </c>
      <c r="L285" s="218" t="s">
        <v>65</v>
      </c>
      <c r="M285" s="166"/>
      <c r="N285" s="166"/>
      <c r="O285" s="166"/>
      <c r="P285" s="166"/>
      <c r="Q285" s="166"/>
      <c r="R285" s="166"/>
    </row>
    <row r="286" ht="11.25" customHeight="1">
      <c r="A286" s="95" t="s">
        <v>1326</v>
      </c>
      <c r="B286" s="95" t="s">
        <v>262</v>
      </c>
      <c r="C286" s="81" t="s">
        <v>52</v>
      </c>
      <c r="D286" s="95" t="s">
        <v>1339</v>
      </c>
      <c r="E286" s="81" t="s">
        <v>1340</v>
      </c>
      <c r="F286" s="94" t="s">
        <v>1001</v>
      </c>
      <c r="G286" s="81">
        <v>2.0</v>
      </c>
      <c r="H286" s="81">
        <v>2.0</v>
      </c>
      <c r="I286" s="81">
        <v>12.0</v>
      </c>
      <c r="J286" s="220"/>
      <c r="K286" s="91">
        <v>25.0</v>
      </c>
      <c r="L286" s="218" t="s">
        <v>65</v>
      </c>
      <c r="M286" s="166"/>
      <c r="N286" s="166"/>
      <c r="O286" s="166"/>
      <c r="P286" s="166"/>
      <c r="Q286" s="166"/>
      <c r="R286" s="166"/>
    </row>
    <row r="287" ht="11.25" customHeight="1">
      <c r="A287" s="95" t="s">
        <v>1326</v>
      </c>
      <c r="B287" s="95" t="s">
        <v>262</v>
      </c>
      <c r="C287" s="81" t="s">
        <v>52</v>
      </c>
      <c r="D287" s="95" t="s">
        <v>1341</v>
      </c>
      <c r="E287" s="81" t="s">
        <v>1342</v>
      </c>
      <c r="F287" s="94" t="s">
        <v>1001</v>
      </c>
      <c r="G287" s="81">
        <v>2.0</v>
      </c>
      <c r="H287" s="81">
        <v>2.0</v>
      </c>
      <c r="I287" s="81">
        <v>12.0</v>
      </c>
      <c r="J287" s="220"/>
      <c r="K287" s="91">
        <v>25.0</v>
      </c>
      <c r="L287" s="218" t="s">
        <v>65</v>
      </c>
      <c r="M287" s="166"/>
      <c r="N287" s="166"/>
      <c r="O287" s="166"/>
      <c r="P287" s="166"/>
      <c r="Q287" s="166"/>
      <c r="R287" s="166"/>
    </row>
    <row r="288" ht="11.25" customHeight="1">
      <c r="A288" s="95" t="s">
        <v>1343</v>
      </c>
      <c r="B288" s="95" t="s">
        <v>1344</v>
      </c>
      <c r="C288" s="81" t="s">
        <v>52</v>
      </c>
      <c r="D288" s="95" t="s">
        <v>1345</v>
      </c>
      <c r="E288" s="81" t="s">
        <v>1346</v>
      </c>
      <c r="F288" s="94" t="s">
        <v>1001</v>
      </c>
      <c r="G288" s="81">
        <v>3.0</v>
      </c>
      <c r="H288" s="81">
        <v>3.0</v>
      </c>
      <c r="I288" s="81">
        <v>5.0</v>
      </c>
      <c r="J288" s="220"/>
      <c r="K288" s="91">
        <v>16.67</v>
      </c>
      <c r="L288" s="218" t="s">
        <v>65</v>
      </c>
      <c r="M288" s="166"/>
      <c r="N288" s="166"/>
      <c r="O288" s="166"/>
      <c r="P288" s="166"/>
      <c r="Q288" s="166"/>
      <c r="R288" s="166"/>
    </row>
    <row r="289" ht="11.25" customHeight="1">
      <c r="A289" s="95" t="s">
        <v>1347</v>
      </c>
      <c r="B289" s="95" t="s">
        <v>1348</v>
      </c>
      <c r="C289" s="81" t="s">
        <v>52</v>
      </c>
      <c r="D289" s="95" t="s">
        <v>1349</v>
      </c>
      <c r="E289" s="81" t="s">
        <v>1350</v>
      </c>
      <c r="F289" s="94" t="s">
        <v>1001</v>
      </c>
      <c r="G289" s="81">
        <v>3.0</v>
      </c>
      <c r="H289" s="81">
        <v>3.0</v>
      </c>
      <c r="I289" s="81">
        <v>3.0</v>
      </c>
      <c r="J289" s="220"/>
      <c r="K289" s="264">
        <v>16.666666666666668</v>
      </c>
      <c r="L289" s="218" t="s">
        <v>65</v>
      </c>
      <c r="M289" s="166"/>
      <c r="N289" s="166"/>
      <c r="O289" s="166"/>
      <c r="P289" s="166"/>
      <c r="Q289" s="166"/>
      <c r="R289" s="166"/>
    </row>
    <row r="290" ht="11.25" customHeight="1">
      <c r="A290" s="95" t="s">
        <v>1351</v>
      </c>
      <c r="B290" s="95" t="s">
        <v>1352</v>
      </c>
      <c r="C290" s="81" t="s">
        <v>52</v>
      </c>
      <c r="D290" s="95" t="s">
        <v>1353</v>
      </c>
      <c r="E290" s="81" t="s">
        <v>1354</v>
      </c>
      <c r="F290" s="94" t="s">
        <v>614</v>
      </c>
      <c r="G290" s="81">
        <v>3.0</v>
      </c>
      <c r="H290" s="81">
        <v>3.0</v>
      </c>
      <c r="I290" s="81">
        <v>5.0</v>
      </c>
      <c r="J290" s="220"/>
      <c r="K290" s="91">
        <v>16.67</v>
      </c>
      <c r="L290" s="218" t="s">
        <v>65</v>
      </c>
      <c r="M290" s="166"/>
      <c r="N290" s="166"/>
      <c r="O290" s="166"/>
      <c r="P290" s="166"/>
      <c r="Q290" s="166"/>
      <c r="R290" s="166"/>
    </row>
    <row r="291" ht="11.25" customHeight="1">
      <c r="A291" s="95" t="s">
        <v>1355</v>
      </c>
      <c r="B291" s="95" t="s">
        <v>1356</v>
      </c>
      <c r="C291" s="81" t="s">
        <v>52</v>
      </c>
      <c r="D291" s="95" t="s">
        <v>1357</v>
      </c>
      <c r="E291" s="81" t="s">
        <v>1358</v>
      </c>
      <c r="F291" s="94" t="s">
        <v>1001</v>
      </c>
      <c r="G291" s="81">
        <v>2.0</v>
      </c>
      <c r="H291" s="81">
        <v>2.0</v>
      </c>
      <c r="I291" s="81">
        <v>2.0</v>
      </c>
      <c r="J291" s="221">
        <v>50.0</v>
      </c>
      <c r="K291" s="91">
        <v>25.0</v>
      </c>
      <c r="L291" s="218" t="s">
        <v>65</v>
      </c>
      <c r="M291" s="166"/>
      <c r="N291" s="166"/>
      <c r="O291" s="166"/>
      <c r="P291" s="166"/>
      <c r="Q291" s="166"/>
      <c r="R291" s="166"/>
    </row>
    <row r="292" ht="11.25" customHeight="1">
      <c r="A292" s="95" t="s">
        <v>1359</v>
      </c>
      <c r="B292" s="95" t="s">
        <v>1360</v>
      </c>
      <c r="C292" s="81" t="s">
        <v>52</v>
      </c>
      <c r="D292" s="95" t="s">
        <v>1361</v>
      </c>
      <c r="E292" s="108" t="s">
        <v>1362</v>
      </c>
      <c r="F292" s="94" t="s">
        <v>1001</v>
      </c>
      <c r="G292" s="81">
        <v>3.0</v>
      </c>
      <c r="H292" s="81">
        <v>3.0</v>
      </c>
      <c r="I292" s="81">
        <v>3.0</v>
      </c>
      <c r="J292" s="221">
        <v>50.0</v>
      </c>
      <c r="K292" s="264">
        <v>16.666666666666668</v>
      </c>
      <c r="L292" s="218" t="s">
        <v>65</v>
      </c>
      <c r="M292" s="166"/>
      <c r="N292" s="166"/>
      <c r="O292" s="166"/>
      <c r="P292" s="166"/>
      <c r="Q292" s="166"/>
      <c r="R292" s="166"/>
    </row>
    <row r="293" ht="11.25" customHeight="1">
      <c r="A293" s="95" t="s">
        <v>1359</v>
      </c>
      <c r="B293" s="95" t="s">
        <v>1360</v>
      </c>
      <c r="C293" s="81" t="s">
        <v>52</v>
      </c>
      <c r="D293" s="95" t="s">
        <v>1363</v>
      </c>
      <c r="E293" s="214" t="s">
        <v>1364</v>
      </c>
      <c r="F293" s="94" t="s">
        <v>1001</v>
      </c>
      <c r="G293" s="81">
        <v>3.0</v>
      </c>
      <c r="H293" s="81">
        <v>3.0</v>
      </c>
      <c r="I293" s="81">
        <v>3.0</v>
      </c>
      <c r="J293" s="221">
        <v>50.0</v>
      </c>
      <c r="K293" s="264">
        <v>16.666666666666668</v>
      </c>
      <c r="L293" s="218" t="s">
        <v>65</v>
      </c>
      <c r="M293" s="166"/>
      <c r="N293" s="166"/>
      <c r="O293" s="166"/>
      <c r="P293" s="166"/>
      <c r="Q293" s="166"/>
      <c r="R293" s="166"/>
    </row>
    <row r="294" ht="11.25" customHeight="1">
      <c r="A294" s="95" t="s">
        <v>1359</v>
      </c>
      <c r="B294" s="95" t="s">
        <v>1360</v>
      </c>
      <c r="C294" s="81" t="s">
        <v>52</v>
      </c>
      <c r="D294" s="265" t="s">
        <v>1365</v>
      </c>
      <c r="E294" s="95" t="s">
        <v>1366</v>
      </c>
      <c r="F294" s="94" t="s">
        <v>1367</v>
      </c>
      <c r="G294" s="81">
        <v>3.0</v>
      </c>
      <c r="H294" s="81">
        <v>3.0</v>
      </c>
      <c r="I294" s="81">
        <v>3.0</v>
      </c>
      <c r="J294" s="221">
        <v>50.0</v>
      </c>
      <c r="K294" s="264">
        <v>16.666666666666668</v>
      </c>
      <c r="L294" s="218" t="s">
        <v>65</v>
      </c>
      <c r="M294" s="166"/>
      <c r="N294" s="166"/>
      <c r="O294" s="166"/>
      <c r="P294" s="166"/>
      <c r="Q294" s="166"/>
      <c r="R294" s="166"/>
    </row>
    <row r="295" ht="11.25" customHeight="1">
      <c r="A295" s="95" t="s">
        <v>1368</v>
      </c>
      <c r="B295" s="95" t="s">
        <v>1369</v>
      </c>
      <c r="C295" s="81" t="s">
        <v>52</v>
      </c>
      <c r="D295" s="95" t="s">
        <v>1357</v>
      </c>
      <c r="E295" s="81" t="s">
        <v>1358</v>
      </c>
      <c r="F295" s="94" t="s">
        <v>1001</v>
      </c>
      <c r="G295" s="81">
        <v>2.0</v>
      </c>
      <c r="H295" s="81">
        <v>2.0</v>
      </c>
      <c r="I295" s="81">
        <v>2.0</v>
      </c>
      <c r="J295" s="221">
        <v>50.0</v>
      </c>
      <c r="K295" s="91">
        <v>25.0</v>
      </c>
      <c r="L295" s="218" t="s">
        <v>65</v>
      </c>
      <c r="M295" s="166"/>
      <c r="N295" s="166"/>
      <c r="O295" s="166"/>
      <c r="P295" s="166"/>
      <c r="Q295" s="166"/>
      <c r="R295" s="166"/>
    </row>
    <row r="296" ht="11.25" customHeight="1">
      <c r="A296" s="95" t="s">
        <v>1370</v>
      </c>
      <c r="B296" s="95" t="s">
        <v>1371</v>
      </c>
      <c r="C296" s="81" t="s">
        <v>52</v>
      </c>
      <c r="D296" s="265" t="s">
        <v>1372</v>
      </c>
      <c r="E296" s="95" t="s">
        <v>1373</v>
      </c>
      <c r="F296" s="94" t="s">
        <v>1001</v>
      </c>
      <c r="G296" s="81">
        <v>4.0</v>
      </c>
      <c r="H296" s="81">
        <v>4.0</v>
      </c>
      <c r="I296" s="81">
        <v>4.0</v>
      </c>
      <c r="J296" s="221">
        <v>50.0</v>
      </c>
      <c r="K296" s="91">
        <v>12.5</v>
      </c>
      <c r="L296" s="218" t="s">
        <v>65</v>
      </c>
      <c r="M296" s="166"/>
      <c r="N296" s="166"/>
      <c r="O296" s="166"/>
      <c r="P296" s="166"/>
      <c r="Q296" s="166"/>
      <c r="R296" s="166"/>
    </row>
    <row r="297" ht="11.25" customHeight="1">
      <c r="A297" s="95" t="s">
        <v>1370</v>
      </c>
      <c r="B297" s="95" t="s">
        <v>1371</v>
      </c>
      <c r="C297" s="81" t="s">
        <v>52</v>
      </c>
      <c r="D297" s="265" t="s">
        <v>1374</v>
      </c>
      <c r="E297" s="95" t="s">
        <v>1375</v>
      </c>
      <c r="F297" s="94" t="s">
        <v>1001</v>
      </c>
      <c r="G297" s="81">
        <v>4.0</v>
      </c>
      <c r="H297" s="81">
        <v>4.0</v>
      </c>
      <c r="I297" s="81">
        <v>4.0</v>
      </c>
      <c r="J297" s="221">
        <v>50.0</v>
      </c>
      <c r="K297" s="91">
        <v>12.5</v>
      </c>
      <c r="L297" s="218" t="s">
        <v>65</v>
      </c>
      <c r="M297" s="166"/>
      <c r="N297" s="166"/>
      <c r="O297" s="166"/>
      <c r="P297" s="166"/>
      <c r="Q297" s="166"/>
      <c r="R297" s="166"/>
    </row>
    <row r="298" ht="11.25" customHeight="1">
      <c r="A298" s="95" t="s">
        <v>1370</v>
      </c>
      <c r="B298" s="95" t="s">
        <v>1371</v>
      </c>
      <c r="C298" s="81" t="s">
        <v>52</v>
      </c>
      <c r="D298" s="265" t="s">
        <v>1376</v>
      </c>
      <c r="E298" s="95" t="s">
        <v>1377</v>
      </c>
      <c r="F298" s="249" t="s">
        <v>1001</v>
      </c>
      <c r="G298" s="81">
        <v>4.0</v>
      </c>
      <c r="H298" s="81">
        <v>4.0</v>
      </c>
      <c r="I298" s="81">
        <v>4.0</v>
      </c>
      <c r="J298" s="221">
        <v>50.0</v>
      </c>
      <c r="K298" s="91">
        <v>12.5</v>
      </c>
      <c r="L298" s="218" t="s">
        <v>65</v>
      </c>
      <c r="M298" s="166"/>
      <c r="N298" s="166"/>
      <c r="O298" s="166"/>
      <c r="P298" s="166"/>
      <c r="Q298" s="166"/>
      <c r="R298" s="166"/>
    </row>
    <row r="299" ht="11.25" customHeight="1">
      <c r="A299" s="95" t="s">
        <v>1355</v>
      </c>
      <c r="B299" s="95" t="s">
        <v>1378</v>
      </c>
      <c r="C299" s="81" t="s">
        <v>52</v>
      </c>
      <c r="D299" s="95" t="s">
        <v>1357</v>
      </c>
      <c r="E299" s="81" t="s">
        <v>1358</v>
      </c>
      <c r="F299" s="94" t="s">
        <v>1001</v>
      </c>
      <c r="G299" s="81">
        <v>2.0</v>
      </c>
      <c r="H299" s="81">
        <v>2.0</v>
      </c>
      <c r="I299" s="81">
        <v>2.0</v>
      </c>
      <c r="J299" s="221">
        <v>50.0</v>
      </c>
      <c r="K299" s="91">
        <v>25.0</v>
      </c>
      <c r="L299" s="218" t="s">
        <v>65</v>
      </c>
      <c r="M299" s="166"/>
      <c r="N299" s="166"/>
      <c r="O299" s="166"/>
      <c r="P299" s="166"/>
      <c r="Q299" s="166"/>
      <c r="R299" s="166"/>
    </row>
    <row r="300" ht="11.25" customHeight="1">
      <c r="A300" s="95" t="s">
        <v>1368</v>
      </c>
      <c r="B300" s="95" t="s">
        <v>1084</v>
      </c>
      <c r="C300" s="81" t="s">
        <v>52</v>
      </c>
      <c r="D300" s="95" t="s">
        <v>1357</v>
      </c>
      <c r="E300" s="81" t="s">
        <v>1358</v>
      </c>
      <c r="F300" s="94" t="s">
        <v>1001</v>
      </c>
      <c r="G300" s="81">
        <v>2.0</v>
      </c>
      <c r="H300" s="81">
        <v>2.0</v>
      </c>
      <c r="I300" s="81">
        <v>2.0</v>
      </c>
      <c r="J300" s="221">
        <v>50.0</v>
      </c>
      <c r="K300" s="91">
        <v>25.0</v>
      </c>
      <c r="L300" s="218" t="s">
        <v>65</v>
      </c>
      <c r="M300" s="166"/>
      <c r="N300" s="166"/>
      <c r="O300" s="166"/>
      <c r="P300" s="166"/>
      <c r="Q300" s="166"/>
      <c r="R300" s="166"/>
    </row>
    <row r="301" ht="11.25" customHeight="1">
      <c r="A301" s="95" t="s">
        <v>1368</v>
      </c>
      <c r="B301" s="95" t="s">
        <v>1379</v>
      </c>
      <c r="C301" s="81" t="s">
        <v>52</v>
      </c>
      <c r="D301" s="95" t="s">
        <v>1357</v>
      </c>
      <c r="E301" s="81" t="s">
        <v>1358</v>
      </c>
      <c r="F301" s="94" t="s">
        <v>1001</v>
      </c>
      <c r="G301" s="81">
        <v>2.0</v>
      </c>
      <c r="H301" s="81">
        <v>2.0</v>
      </c>
      <c r="I301" s="81">
        <v>2.0</v>
      </c>
      <c r="J301" s="221">
        <v>50.0</v>
      </c>
      <c r="K301" s="91">
        <v>25.0</v>
      </c>
      <c r="L301" s="218" t="s">
        <v>65</v>
      </c>
      <c r="M301" s="166"/>
      <c r="N301" s="166"/>
      <c r="O301" s="166"/>
      <c r="P301" s="166"/>
      <c r="Q301" s="166"/>
      <c r="R301" s="166"/>
    </row>
    <row r="302" ht="11.25" customHeight="1">
      <c r="A302" s="95" t="s">
        <v>1380</v>
      </c>
      <c r="B302" s="95" t="s">
        <v>1381</v>
      </c>
      <c r="C302" s="81" t="s">
        <v>52</v>
      </c>
      <c r="D302" s="95" t="s">
        <v>1382</v>
      </c>
      <c r="E302" s="266" t="s">
        <v>1383</v>
      </c>
      <c r="F302" s="94" t="s">
        <v>1001</v>
      </c>
      <c r="G302" s="81">
        <v>3.0</v>
      </c>
      <c r="H302" s="81">
        <v>3.0</v>
      </c>
      <c r="I302" s="81">
        <v>3.0</v>
      </c>
      <c r="J302" s="221">
        <v>50.0</v>
      </c>
      <c r="K302" s="264">
        <v>16.666666666666668</v>
      </c>
      <c r="L302" s="218" t="s">
        <v>65</v>
      </c>
      <c r="M302" s="166"/>
      <c r="N302" s="166"/>
      <c r="O302" s="166"/>
      <c r="P302" s="166"/>
      <c r="Q302" s="166"/>
      <c r="R302" s="166"/>
    </row>
    <row r="303" ht="11.25" customHeight="1">
      <c r="A303" s="95" t="s">
        <v>1380</v>
      </c>
      <c r="B303" s="95" t="s">
        <v>1381</v>
      </c>
      <c r="C303" s="81" t="s">
        <v>52</v>
      </c>
      <c r="D303" s="95" t="s">
        <v>1384</v>
      </c>
      <c r="E303" s="266" t="s">
        <v>1385</v>
      </c>
      <c r="F303" s="94" t="s">
        <v>1001</v>
      </c>
      <c r="G303" s="81">
        <v>3.0</v>
      </c>
      <c r="H303" s="81">
        <v>3.0</v>
      </c>
      <c r="I303" s="81">
        <v>3.0</v>
      </c>
      <c r="J303" s="221">
        <v>50.0</v>
      </c>
      <c r="K303" s="264">
        <v>16.666666666666668</v>
      </c>
      <c r="L303" s="218" t="s">
        <v>65</v>
      </c>
      <c r="M303" s="166"/>
      <c r="N303" s="166"/>
      <c r="O303" s="166"/>
      <c r="P303" s="166"/>
      <c r="Q303" s="166"/>
      <c r="R303" s="166"/>
    </row>
    <row r="304" ht="11.25" customHeight="1">
      <c r="A304" s="95" t="s">
        <v>1380</v>
      </c>
      <c r="B304" s="95" t="s">
        <v>1381</v>
      </c>
      <c r="C304" s="81" t="s">
        <v>52</v>
      </c>
      <c r="D304" s="95" t="s">
        <v>1374</v>
      </c>
      <c r="E304" s="108" t="s">
        <v>1386</v>
      </c>
      <c r="F304" s="94" t="s">
        <v>1001</v>
      </c>
      <c r="G304" s="81">
        <v>3.0</v>
      </c>
      <c r="H304" s="81">
        <v>3.0</v>
      </c>
      <c r="I304" s="81">
        <v>3.0</v>
      </c>
      <c r="J304" s="221">
        <v>50.0</v>
      </c>
      <c r="K304" s="264">
        <v>16.666666666666668</v>
      </c>
      <c r="L304" s="218" t="s">
        <v>65</v>
      </c>
      <c r="M304" s="166"/>
      <c r="N304" s="166"/>
      <c r="O304" s="166"/>
      <c r="P304" s="166"/>
      <c r="Q304" s="166"/>
      <c r="R304" s="166"/>
    </row>
    <row r="305" ht="11.25" customHeight="1">
      <c r="A305" s="95" t="s">
        <v>1387</v>
      </c>
      <c r="B305" s="95" t="s">
        <v>1388</v>
      </c>
      <c r="C305" s="81" t="s">
        <v>52</v>
      </c>
      <c r="D305" s="95" t="s">
        <v>1389</v>
      </c>
      <c r="E305" s="266" t="s">
        <v>1390</v>
      </c>
      <c r="F305" s="94" t="s">
        <v>1001</v>
      </c>
      <c r="G305" s="81">
        <v>2.0</v>
      </c>
      <c r="H305" s="81">
        <v>2.0</v>
      </c>
      <c r="I305" s="81">
        <v>2.0</v>
      </c>
      <c r="J305" s="221">
        <v>50.0</v>
      </c>
      <c r="K305" s="264">
        <v>25.0</v>
      </c>
      <c r="L305" s="218" t="s">
        <v>65</v>
      </c>
      <c r="M305" s="166"/>
      <c r="N305" s="166"/>
      <c r="O305" s="166"/>
      <c r="P305" s="166"/>
      <c r="Q305" s="166"/>
      <c r="R305" s="166"/>
    </row>
    <row r="306" ht="11.25" customHeight="1">
      <c r="A306" s="95" t="s">
        <v>1387</v>
      </c>
      <c r="B306" s="95" t="s">
        <v>1388</v>
      </c>
      <c r="C306" s="81" t="s">
        <v>52</v>
      </c>
      <c r="D306" s="95" t="s">
        <v>1391</v>
      </c>
      <c r="E306" s="266" t="s">
        <v>1392</v>
      </c>
      <c r="F306" s="94" t="s">
        <v>1001</v>
      </c>
      <c r="G306" s="81">
        <v>2.0</v>
      </c>
      <c r="H306" s="81">
        <v>2.0</v>
      </c>
      <c r="I306" s="81">
        <v>2.0</v>
      </c>
      <c r="J306" s="221">
        <v>50.0</v>
      </c>
      <c r="K306" s="264">
        <v>25.0</v>
      </c>
      <c r="L306" s="218" t="s">
        <v>65</v>
      </c>
      <c r="M306" s="166"/>
      <c r="N306" s="166"/>
      <c r="O306" s="166"/>
      <c r="P306" s="166"/>
      <c r="Q306" s="166"/>
      <c r="R306" s="166"/>
    </row>
    <row r="307" ht="11.25" customHeight="1">
      <c r="A307" s="95" t="s">
        <v>1393</v>
      </c>
      <c r="B307" s="95" t="s">
        <v>1394</v>
      </c>
      <c r="C307" s="81" t="s">
        <v>52</v>
      </c>
      <c r="D307" s="95" t="s">
        <v>1357</v>
      </c>
      <c r="E307" s="81" t="s">
        <v>1358</v>
      </c>
      <c r="F307" s="94" t="s">
        <v>1001</v>
      </c>
      <c r="G307" s="81">
        <v>2.0</v>
      </c>
      <c r="H307" s="81">
        <v>2.0</v>
      </c>
      <c r="I307" s="81">
        <v>2.0</v>
      </c>
      <c r="J307" s="221">
        <v>50.0</v>
      </c>
      <c r="K307" s="91">
        <v>25.0</v>
      </c>
      <c r="L307" s="218" t="s">
        <v>65</v>
      </c>
      <c r="M307" s="166"/>
      <c r="N307" s="166"/>
      <c r="O307" s="166"/>
      <c r="P307" s="166"/>
      <c r="Q307" s="166"/>
      <c r="R307" s="166"/>
    </row>
    <row r="308" ht="11.25" customHeight="1">
      <c r="A308" s="95" t="s">
        <v>1395</v>
      </c>
      <c r="B308" s="95" t="s">
        <v>1396</v>
      </c>
      <c r="C308" s="81" t="s">
        <v>52</v>
      </c>
      <c r="D308" s="95" t="s">
        <v>1397</v>
      </c>
      <c r="E308" s="266" t="s">
        <v>1398</v>
      </c>
      <c r="F308" s="94" t="s">
        <v>1001</v>
      </c>
      <c r="G308" s="81">
        <v>2.0</v>
      </c>
      <c r="H308" s="81">
        <v>2.0</v>
      </c>
      <c r="I308" s="81">
        <v>2.0</v>
      </c>
      <c r="J308" s="221">
        <v>50.0</v>
      </c>
      <c r="K308" s="91">
        <v>25.0</v>
      </c>
      <c r="L308" s="218" t="s">
        <v>65</v>
      </c>
      <c r="M308" s="166"/>
      <c r="N308" s="166"/>
      <c r="O308" s="166"/>
      <c r="P308" s="166"/>
      <c r="Q308" s="166"/>
      <c r="R308" s="166"/>
    </row>
    <row r="309" ht="11.25" customHeight="1">
      <c r="A309" s="95" t="s">
        <v>1368</v>
      </c>
      <c r="B309" s="95" t="s">
        <v>1399</v>
      </c>
      <c r="C309" s="81" t="s">
        <v>52</v>
      </c>
      <c r="D309" s="95" t="s">
        <v>1357</v>
      </c>
      <c r="E309" s="81" t="s">
        <v>1358</v>
      </c>
      <c r="F309" s="94" t="s">
        <v>1001</v>
      </c>
      <c r="G309" s="81">
        <v>2.0</v>
      </c>
      <c r="H309" s="81">
        <v>2.0</v>
      </c>
      <c r="I309" s="81">
        <v>2.0</v>
      </c>
      <c r="J309" s="221">
        <v>50.0</v>
      </c>
      <c r="K309" s="91">
        <v>25.0</v>
      </c>
      <c r="L309" s="218" t="s">
        <v>65</v>
      </c>
      <c r="M309" s="166"/>
      <c r="N309" s="166"/>
      <c r="O309" s="166"/>
      <c r="P309" s="166"/>
      <c r="Q309" s="166"/>
      <c r="R309" s="166"/>
    </row>
    <row r="310" ht="11.25" customHeight="1">
      <c r="A310" s="95" t="s">
        <v>1400</v>
      </c>
      <c r="B310" s="95" t="s">
        <v>1401</v>
      </c>
      <c r="C310" s="81" t="s">
        <v>52</v>
      </c>
      <c r="D310" s="95" t="s">
        <v>1357</v>
      </c>
      <c r="E310" s="81" t="s">
        <v>1358</v>
      </c>
      <c r="F310" s="94" t="s">
        <v>1001</v>
      </c>
      <c r="G310" s="81">
        <v>2.0</v>
      </c>
      <c r="H310" s="81">
        <v>2.0</v>
      </c>
      <c r="I310" s="81">
        <v>2.0</v>
      </c>
      <c r="J310" s="221">
        <v>50.0</v>
      </c>
      <c r="K310" s="91">
        <v>25.0</v>
      </c>
      <c r="L310" s="218" t="s">
        <v>65</v>
      </c>
      <c r="M310" s="166"/>
      <c r="N310" s="166"/>
      <c r="O310" s="166"/>
      <c r="P310" s="166"/>
      <c r="Q310" s="166"/>
      <c r="R310" s="166"/>
    </row>
    <row r="311" ht="11.25" customHeight="1">
      <c r="A311" s="95" t="s">
        <v>1368</v>
      </c>
      <c r="B311" s="95" t="s">
        <v>1402</v>
      </c>
      <c r="C311" s="81" t="s">
        <v>52</v>
      </c>
      <c r="D311" s="95" t="s">
        <v>1357</v>
      </c>
      <c r="E311" s="81" t="s">
        <v>1358</v>
      </c>
      <c r="F311" s="94" t="s">
        <v>1001</v>
      </c>
      <c r="G311" s="81">
        <v>2.0</v>
      </c>
      <c r="H311" s="81">
        <v>2.0</v>
      </c>
      <c r="I311" s="81">
        <v>2.0</v>
      </c>
      <c r="J311" s="221">
        <v>50.0</v>
      </c>
      <c r="K311" s="91">
        <v>25.0</v>
      </c>
      <c r="L311" s="218" t="s">
        <v>65</v>
      </c>
      <c r="M311" s="166"/>
      <c r="N311" s="166"/>
      <c r="O311" s="166"/>
      <c r="P311" s="166"/>
      <c r="Q311" s="166"/>
      <c r="R311" s="166"/>
    </row>
    <row r="312" ht="11.25" customHeight="1">
      <c r="A312" s="95" t="s">
        <v>1355</v>
      </c>
      <c r="B312" s="95" t="s">
        <v>1403</v>
      </c>
      <c r="C312" s="81" t="s">
        <v>52</v>
      </c>
      <c r="D312" s="95" t="s">
        <v>1357</v>
      </c>
      <c r="E312" s="81" t="s">
        <v>1358</v>
      </c>
      <c r="F312" s="94" t="s">
        <v>1001</v>
      </c>
      <c r="G312" s="81">
        <v>2.0</v>
      </c>
      <c r="H312" s="81">
        <v>2.0</v>
      </c>
      <c r="I312" s="81">
        <v>2.0</v>
      </c>
      <c r="J312" s="221">
        <v>50.0</v>
      </c>
      <c r="K312" s="91">
        <v>25.0</v>
      </c>
      <c r="L312" s="218" t="s">
        <v>65</v>
      </c>
      <c r="M312" s="166"/>
      <c r="N312" s="166"/>
      <c r="O312" s="166"/>
      <c r="P312" s="166"/>
      <c r="Q312" s="166"/>
      <c r="R312" s="166"/>
    </row>
    <row r="313" ht="11.25" customHeight="1">
      <c r="A313" s="95" t="s">
        <v>1368</v>
      </c>
      <c r="B313" s="95" t="s">
        <v>1404</v>
      </c>
      <c r="C313" s="81" t="s">
        <v>52</v>
      </c>
      <c r="D313" s="95" t="s">
        <v>1357</v>
      </c>
      <c r="E313" s="81" t="s">
        <v>1358</v>
      </c>
      <c r="F313" s="94" t="s">
        <v>1001</v>
      </c>
      <c r="G313" s="81">
        <v>2.0</v>
      </c>
      <c r="H313" s="81">
        <v>2.0</v>
      </c>
      <c r="I313" s="81">
        <v>2.0</v>
      </c>
      <c r="J313" s="221">
        <v>50.0</v>
      </c>
      <c r="K313" s="91">
        <v>25.0</v>
      </c>
      <c r="L313" s="218" t="s">
        <v>65</v>
      </c>
      <c r="M313" s="166"/>
      <c r="N313" s="166"/>
      <c r="O313" s="166"/>
      <c r="P313" s="166"/>
      <c r="Q313" s="166"/>
      <c r="R313" s="166"/>
    </row>
    <row r="314" ht="11.25" customHeight="1">
      <c r="A314" s="95" t="s">
        <v>1405</v>
      </c>
      <c r="B314" s="95" t="s">
        <v>1406</v>
      </c>
      <c r="C314" s="81" t="s">
        <v>52</v>
      </c>
      <c r="D314" s="95" t="s">
        <v>1407</v>
      </c>
      <c r="E314" s="266" t="s">
        <v>1408</v>
      </c>
      <c r="F314" s="94" t="s">
        <v>1001</v>
      </c>
      <c r="G314" s="81">
        <v>1.0</v>
      </c>
      <c r="H314" s="81">
        <v>1.0</v>
      </c>
      <c r="I314" s="81">
        <v>1.0</v>
      </c>
      <c r="J314" s="221">
        <v>50.0</v>
      </c>
      <c r="K314" s="91">
        <v>50.0</v>
      </c>
      <c r="L314" s="218" t="s">
        <v>65</v>
      </c>
      <c r="M314" s="166"/>
      <c r="N314" s="166"/>
      <c r="O314" s="166"/>
      <c r="P314" s="166"/>
      <c r="Q314" s="166"/>
      <c r="R314" s="166"/>
    </row>
    <row r="315" ht="11.25" customHeight="1">
      <c r="A315" s="118" t="s">
        <v>1409</v>
      </c>
      <c r="B315" s="116" t="s">
        <v>1410</v>
      </c>
      <c r="C315" s="118" t="s">
        <v>52</v>
      </c>
      <c r="D315" s="95" t="s">
        <v>1411</v>
      </c>
      <c r="E315" s="88" t="s">
        <v>1412</v>
      </c>
      <c r="F315" s="81" t="s">
        <v>1001</v>
      </c>
      <c r="G315" s="81">
        <v>5.0</v>
      </c>
      <c r="H315" s="81">
        <v>5.0</v>
      </c>
      <c r="I315" s="81">
        <v>5.0</v>
      </c>
      <c r="J315" s="221">
        <v>50.0</v>
      </c>
      <c r="K315" s="221">
        <v>10.0</v>
      </c>
      <c r="L315" s="136" t="s">
        <v>69</v>
      </c>
      <c r="M315" s="166"/>
      <c r="N315" s="166"/>
      <c r="O315" s="166"/>
      <c r="P315" s="166"/>
      <c r="Q315" s="166"/>
      <c r="R315" s="166"/>
    </row>
    <row r="316" ht="11.25" customHeight="1">
      <c r="A316" s="118" t="s">
        <v>1413</v>
      </c>
      <c r="B316" s="116" t="s">
        <v>1410</v>
      </c>
      <c r="C316" s="118" t="s">
        <v>52</v>
      </c>
      <c r="D316" s="95" t="s">
        <v>1414</v>
      </c>
      <c r="E316" s="219" t="s">
        <v>1415</v>
      </c>
      <c r="F316" s="81" t="s">
        <v>1001</v>
      </c>
      <c r="G316" s="81">
        <v>5.0</v>
      </c>
      <c r="H316" s="81">
        <v>5.0</v>
      </c>
      <c r="I316" s="81">
        <v>5.0</v>
      </c>
      <c r="J316" s="221">
        <v>50.0</v>
      </c>
      <c r="K316" s="221">
        <v>10.0</v>
      </c>
      <c r="L316" s="136" t="s">
        <v>69</v>
      </c>
      <c r="M316" s="166"/>
      <c r="N316" s="166"/>
      <c r="O316" s="166"/>
      <c r="P316" s="166"/>
      <c r="Q316" s="166"/>
      <c r="R316" s="166"/>
    </row>
    <row r="317" ht="11.25" customHeight="1">
      <c r="A317" s="118" t="s">
        <v>1416</v>
      </c>
      <c r="B317" s="116" t="s">
        <v>1410</v>
      </c>
      <c r="C317" s="118" t="s">
        <v>52</v>
      </c>
      <c r="D317" s="95" t="s">
        <v>1417</v>
      </c>
      <c r="E317" s="219" t="s">
        <v>1418</v>
      </c>
      <c r="F317" s="81" t="s">
        <v>1001</v>
      </c>
      <c r="G317" s="81">
        <v>5.0</v>
      </c>
      <c r="H317" s="81">
        <v>5.0</v>
      </c>
      <c r="I317" s="81">
        <v>5.0</v>
      </c>
      <c r="J317" s="221">
        <v>50.0</v>
      </c>
      <c r="K317" s="221">
        <v>10.0</v>
      </c>
      <c r="L317" s="136" t="s">
        <v>69</v>
      </c>
      <c r="M317" s="166"/>
      <c r="N317" s="166"/>
      <c r="O317" s="166"/>
      <c r="P317" s="166"/>
      <c r="Q317" s="166"/>
      <c r="R317" s="166"/>
    </row>
    <row r="318" ht="11.25" customHeight="1">
      <c r="A318" s="118" t="s">
        <v>1419</v>
      </c>
      <c r="B318" s="116" t="s">
        <v>1410</v>
      </c>
      <c r="C318" s="118" t="s">
        <v>52</v>
      </c>
      <c r="D318" s="95" t="s">
        <v>1420</v>
      </c>
      <c r="E318" s="219" t="s">
        <v>1421</v>
      </c>
      <c r="F318" s="81" t="s">
        <v>1001</v>
      </c>
      <c r="G318" s="81">
        <v>5.0</v>
      </c>
      <c r="H318" s="81">
        <v>5.0</v>
      </c>
      <c r="I318" s="81">
        <v>5.0</v>
      </c>
      <c r="J318" s="221">
        <v>50.0</v>
      </c>
      <c r="K318" s="221">
        <v>10.0</v>
      </c>
      <c r="L318" s="136" t="s">
        <v>69</v>
      </c>
      <c r="M318" s="166"/>
      <c r="N318" s="166"/>
      <c r="O318" s="166"/>
      <c r="P318" s="166"/>
      <c r="Q318" s="166"/>
      <c r="R318" s="166"/>
    </row>
    <row r="319" ht="11.25" customHeight="1">
      <c r="A319" s="118" t="s">
        <v>1422</v>
      </c>
      <c r="B319" s="101" t="s">
        <v>1410</v>
      </c>
      <c r="C319" s="118" t="s">
        <v>52</v>
      </c>
      <c r="D319" s="95" t="s">
        <v>1423</v>
      </c>
      <c r="E319" s="219" t="s">
        <v>1424</v>
      </c>
      <c r="F319" s="81" t="s">
        <v>242</v>
      </c>
      <c r="G319" s="81">
        <v>5.0</v>
      </c>
      <c r="H319" s="81">
        <v>5.0</v>
      </c>
      <c r="I319" s="81">
        <v>5.0</v>
      </c>
      <c r="J319" s="220">
        <v>50.0</v>
      </c>
      <c r="K319" s="91">
        <v>10.0</v>
      </c>
      <c r="L319" s="136" t="s">
        <v>69</v>
      </c>
      <c r="M319" s="166"/>
      <c r="N319" s="166"/>
      <c r="O319" s="166"/>
      <c r="P319" s="166"/>
      <c r="Q319" s="166"/>
      <c r="R319" s="166"/>
    </row>
    <row r="320" ht="11.25" customHeight="1">
      <c r="A320" s="118" t="s">
        <v>1425</v>
      </c>
      <c r="B320" s="101" t="s">
        <v>1410</v>
      </c>
      <c r="C320" s="118" t="s">
        <v>52</v>
      </c>
      <c r="D320" s="95" t="s">
        <v>1426</v>
      </c>
      <c r="E320" s="219" t="s">
        <v>1427</v>
      </c>
      <c r="F320" s="81" t="s">
        <v>242</v>
      </c>
      <c r="G320" s="81">
        <v>5.0</v>
      </c>
      <c r="H320" s="81">
        <v>5.0</v>
      </c>
      <c r="I320" s="81">
        <v>5.0</v>
      </c>
      <c r="J320" s="220">
        <v>50.0</v>
      </c>
      <c r="K320" s="91">
        <v>10.0</v>
      </c>
      <c r="L320" s="136" t="s">
        <v>69</v>
      </c>
      <c r="M320" s="166"/>
      <c r="N320" s="166"/>
      <c r="O320" s="166"/>
      <c r="P320" s="166"/>
      <c r="Q320" s="166"/>
      <c r="R320" s="166"/>
    </row>
    <row r="321" ht="11.25" customHeight="1">
      <c r="A321" s="118" t="s">
        <v>1428</v>
      </c>
      <c r="B321" s="101" t="s">
        <v>1410</v>
      </c>
      <c r="C321" s="118" t="s">
        <v>52</v>
      </c>
      <c r="D321" s="95" t="s">
        <v>1429</v>
      </c>
      <c r="E321" s="219" t="s">
        <v>1430</v>
      </c>
      <c r="F321" s="81" t="s">
        <v>242</v>
      </c>
      <c r="G321" s="81">
        <v>5.0</v>
      </c>
      <c r="H321" s="81">
        <v>5.0</v>
      </c>
      <c r="I321" s="81">
        <v>5.0</v>
      </c>
      <c r="J321" s="220">
        <v>50.0</v>
      </c>
      <c r="K321" s="91">
        <v>10.0</v>
      </c>
      <c r="L321" s="136" t="s">
        <v>69</v>
      </c>
      <c r="M321" s="166"/>
      <c r="N321" s="166"/>
      <c r="O321" s="166"/>
      <c r="P321" s="166"/>
      <c r="Q321" s="166"/>
      <c r="R321" s="166"/>
    </row>
    <row r="322" ht="11.25" customHeight="1">
      <c r="A322" s="118" t="s">
        <v>1431</v>
      </c>
      <c r="B322" s="101" t="s">
        <v>1410</v>
      </c>
      <c r="C322" s="118" t="s">
        <v>52</v>
      </c>
      <c r="D322" s="95" t="s">
        <v>1432</v>
      </c>
      <c r="E322" s="219" t="s">
        <v>1433</v>
      </c>
      <c r="F322" s="81" t="s">
        <v>242</v>
      </c>
      <c r="G322" s="81">
        <v>5.0</v>
      </c>
      <c r="H322" s="81">
        <v>5.0</v>
      </c>
      <c r="I322" s="81">
        <v>5.0</v>
      </c>
      <c r="J322" s="220">
        <v>50.0</v>
      </c>
      <c r="K322" s="91">
        <v>10.0</v>
      </c>
      <c r="L322" s="136" t="s">
        <v>69</v>
      </c>
      <c r="M322" s="166"/>
      <c r="N322" s="166"/>
      <c r="O322" s="166"/>
      <c r="P322" s="166"/>
      <c r="Q322" s="166"/>
      <c r="R322" s="166"/>
    </row>
    <row r="323" ht="11.25" customHeight="1">
      <c r="A323" s="118" t="s">
        <v>1434</v>
      </c>
      <c r="B323" s="116" t="s">
        <v>1410</v>
      </c>
      <c r="C323" s="118" t="s">
        <v>52</v>
      </c>
      <c r="D323" s="95" t="s">
        <v>1435</v>
      </c>
      <c r="E323" s="219" t="s">
        <v>1436</v>
      </c>
      <c r="F323" s="81" t="s">
        <v>1001</v>
      </c>
      <c r="G323" s="81">
        <v>5.0</v>
      </c>
      <c r="H323" s="81">
        <v>5.0</v>
      </c>
      <c r="I323" s="81">
        <v>5.0</v>
      </c>
      <c r="J323" s="221">
        <v>50.0</v>
      </c>
      <c r="K323" s="221">
        <v>10.0</v>
      </c>
      <c r="L323" s="136" t="s">
        <v>69</v>
      </c>
      <c r="M323" s="166"/>
      <c r="N323" s="166"/>
      <c r="O323" s="166"/>
      <c r="P323" s="166"/>
      <c r="Q323" s="166"/>
      <c r="R323" s="166"/>
    </row>
    <row r="324" ht="11.25" customHeight="1">
      <c r="A324" s="267" t="s">
        <v>1437</v>
      </c>
      <c r="B324" s="268" t="s">
        <v>1410</v>
      </c>
      <c r="C324" s="269" t="s">
        <v>52</v>
      </c>
      <c r="D324" s="95" t="s">
        <v>1438</v>
      </c>
      <c r="E324" s="88" t="s">
        <v>1439</v>
      </c>
      <c r="F324" s="81" t="s">
        <v>1001</v>
      </c>
      <c r="G324" s="81">
        <v>5.0</v>
      </c>
      <c r="H324" s="81">
        <v>5.0</v>
      </c>
      <c r="I324" s="81">
        <v>5.0</v>
      </c>
      <c r="J324" s="221">
        <v>50.0</v>
      </c>
      <c r="K324" s="221">
        <v>10.0</v>
      </c>
      <c r="L324" s="136" t="s">
        <v>69</v>
      </c>
      <c r="M324" s="166"/>
      <c r="N324" s="166"/>
      <c r="O324" s="166"/>
      <c r="P324" s="166"/>
      <c r="Q324" s="166"/>
      <c r="R324" s="166"/>
    </row>
    <row r="325" ht="11.25" customHeight="1">
      <c r="A325" s="267" t="s">
        <v>1440</v>
      </c>
      <c r="B325" s="268" t="s">
        <v>1410</v>
      </c>
      <c r="C325" s="269" t="s">
        <v>52</v>
      </c>
      <c r="D325" s="270" t="s">
        <v>1441</v>
      </c>
      <c r="E325" s="88" t="s">
        <v>1442</v>
      </c>
      <c r="F325" s="81" t="s">
        <v>1001</v>
      </c>
      <c r="G325" s="81">
        <v>5.0</v>
      </c>
      <c r="H325" s="81">
        <v>5.0</v>
      </c>
      <c r="I325" s="81">
        <v>5.0</v>
      </c>
      <c r="J325" s="221">
        <v>50.0</v>
      </c>
      <c r="K325" s="221">
        <v>10.0</v>
      </c>
      <c r="L325" s="136" t="s">
        <v>69</v>
      </c>
      <c r="M325" s="166"/>
      <c r="N325" s="166"/>
      <c r="O325" s="166"/>
      <c r="P325" s="166"/>
      <c r="Q325" s="166"/>
      <c r="R325" s="166"/>
    </row>
    <row r="326" ht="11.25" customHeight="1">
      <c r="A326" s="95" t="s">
        <v>1443</v>
      </c>
      <c r="B326" s="95" t="s">
        <v>1444</v>
      </c>
      <c r="C326" s="81" t="s">
        <v>1445</v>
      </c>
      <c r="D326" s="95" t="s">
        <v>1446</v>
      </c>
      <c r="E326" s="88" t="s">
        <v>1447</v>
      </c>
      <c r="F326" s="94" t="s">
        <v>1448</v>
      </c>
      <c r="G326" s="81">
        <v>2.0</v>
      </c>
      <c r="H326" s="81">
        <v>2.0</v>
      </c>
      <c r="I326" s="81">
        <v>3.0</v>
      </c>
      <c r="J326" s="220">
        <v>50.0</v>
      </c>
      <c r="K326" s="91">
        <v>25.0</v>
      </c>
      <c r="L326" s="136" t="s">
        <v>69</v>
      </c>
      <c r="M326" s="166"/>
      <c r="N326" s="166"/>
      <c r="O326" s="166"/>
      <c r="P326" s="166"/>
      <c r="Q326" s="166"/>
      <c r="R326" s="166"/>
    </row>
    <row r="327" ht="11.25" customHeight="1">
      <c r="A327" s="95" t="s">
        <v>1449</v>
      </c>
      <c r="B327" s="74" t="s">
        <v>1450</v>
      </c>
      <c r="C327" s="75" t="s">
        <v>52</v>
      </c>
      <c r="D327" s="95" t="s">
        <v>1451</v>
      </c>
      <c r="E327" s="88" t="s">
        <v>1452</v>
      </c>
      <c r="F327" s="94" t="s">
        <v>477</v>
      </c>
      <c r="G327" s="81">
        <v>4.0</v>
      </c>
      <c r="H327" s="81">
        <v>3.0</v>
      </c>
      <c r="I327" s="81">
        <v>4.0</v>
      </c>
      <c r="J327" s="220">
        <v>50.0</v>
      </c>
      <c r="K327" s="91">
        <v>16.6</v>
      </c>
      <c r="L327" s="136" t="s">
        <v>69</v>
      </c>
      <c r="M327" s="166"/>
      <c r="N327" s="166"/>
      <c r="O327" s="166"/>
      <c r="P327" s="166"/>
      <c r="Q327" s="166"/>
      <c r="R327" s="166"/>
    </row>
    <row r="328" ht="11.25" customHeight="1">
      <c r="A328" s="104" t="s">
        <v>1453</v>
      </c>
      <c r="B328" s="104" t="s">
        <v>1454</v>
      </c>
      <c r="C328" s="118" t="s">
        <v>52</v>
      </c>
      <c r="D328" s="95" t="s">
        <v>1455</v>
      </c>
      <c r="E328" s="88" t="s">
        <v>1456</v>
      </c>
      <c r="F328" s="81" t="s">
        <v>1001</v>
      </c>
      <c r="G328" s="81">
        <v>4.0</v>
      </c>
      <c r="H328" s="81">
        <v>1.0</v>
      </c>
      <c r="I328" s="81">
        <v>8.0</v>
      </c>
      <c r="J328" s="221">
        <v>50.0</v>
      </c>
      <c r="K328" s="221">
        <v>12.5</v>
      </c>
      <c r="L328" s="136" t="s">
        <v>70</v>
      </c>
      <c r="M328" s="166"/>
      <c r="N328" s="166"/>
      <c r="O328" s="166"/>
      <c r="P328" s="166"/>
      <c r="Q328" s="166"/>
      <c r="R328" s="166"/>
    </row>
    <row r="329" ht="11.25" customHeight="1">
      <c r="A329" s="104" t="s">
        <v>1457</v>
      </c>
      <c r="B329" s="104" t="s">
        <v>1454</v>
      </c>
      <c r="C329" s="118" t="s">
        <v>52</v>
      </c>
      <c r="D329" s="95" t="s">
        <v>1458</v>
      </c>
      <c r="E329" s="219" t="s">
        <v>1459</v>
      </c>
      <c r="F329" s="81" t="s">
        <v>1001</v>
      </c>
      <c r="G329" s="81">
        <v>4.0</v>
      </c>
      <c r="H329" s="81">
        <v>1.0</v>
      </c>
      <c r="I329" s="81">
        <v>8.0</v>
      </c>
      <c r="J329" s="221">
        <v>50.0</v>
      </c>
      <c r="K329" s="221">
        <v>12.5</v>
      </c>
      <c r="L329" s="136" t="s">
        <v>70</v>
      </c>
      <c r="M329" s="166"/>
      <c r="N329" s="166"/>
      <c r="O329" s="166"/>
      <c r="P329" s="166"/>
      <c r="Q329" s="166"/>
      <c r="R329" s="166"/>
    </row>
    <row r="330" ht="11.25" customHeight="1">
      <c r="A330" s="104" t="s">
        <v>1460</v>
      </c>
      <c r="B330" s="104" t="s">
        <v>1454</v>
      </c>
      <c r="C330" s="118" t="s">
        <v>52</v>
      </c>
      <c r="D330" s="95" t="s">
        <v>1461</v>
      </c>
      <c r="E330" s="219" t="s">
        <v>1462</v>
      </c>
      <c r="F330" s="81" t="s">
        <v>1001</v>
      </c>
      <c r="G330" s="81">
        <v>4.0</v>
      </c>
      <c r="H330" s="81">
        <v>1.0</v>
      </c>
      <c r="I330" s="81">
        <v>8.0</v>
      </c>
      <c r="J330" s="221">
        <v>50.0</v>
      </c>
      <c r="K330" s="221">
        <v>12.5</v>
      </c>
      <c r="L330" s="136" t="s">
        <v>70</v>
      </c>
      <c r="M330" s="166"/>
      <c r="N330" s="166"/>
      <c r="O330" s="166"/>
      <c r="P330" s="166"/>
      <c r="Q330" s="166"/>
      <c r="R330" s="166"/>
    </row>
    <row r="331" ht="11.25" customHeight="1">
      <c r="A331" s="104" t="s">
        <v>1463</v>
      </c>
      <c r="B331" s="104" t="s">
        <v>1454</v>
      </c>
      <c r="C331" s="118" t="s">
        <v>52</v>
      </c>
      <c r="D331" s="95" t="s">
        <v>1464</v>
      </c>
      <c r="E331" s="219" t="s">
        <v>1465</v>
      </c>
      <c r="F331" s="81" t="s">
        <v>1001</v>
      </c>
      <c r="G331" s="81">
        <v>4.0</v>
      </c>
      <c r="H331" s="81">
        <v>1.0</v>
      </c>
      <c r="I331" s="81">
        <v>8.0</v>
      </c>
      <c r="J331" s="221">
        <v>50.0</v>
      </c>
      <c r="K331" s="221">
        <v>12.5</v>
      </c>
      <c r="L331" s="136" t="s">
        <v>70</v>
      </c>
      <c r="M331" s="166"/>
      <c r="N331" s="166"/>
      <c r="O331" s="166"/>
      <c r="P331" s="166"/>
      <c r="Q331" s="166"/>
      <c r="R331" s="166"/>
    </row>
    <row r="332" ht="11.25" customHeight="1">
      <c r="A332" s="74" t="s">
        <v>1466</v>
      </c>
      <c r="B332" s="74" t="s">
        <v>280</v>
      </c>
      <c r="C332" s="118" t="s">
        <v>52</v>
      </c>
      <c r="D332" s="95" t="s">
        <v>1467</v>
      </c>
      <c r="E332" s="219" t="s">
        <v>1468</v>
      </c>
      <c r="F332" s="81" t="s">
        <v>1001</v>
      </c>
      <c r="G332" s="81">
        <v>4.0</v>
      </c>
      <c r="H332" s="81">
        <v>1.0</v>
      </c>
      <c r="I332" s="81">
        <v>6.0</v>
      </c>
      <c r="J332" s="221">
        <v>50.0</v>
      </c>
      <c r="K332" s="221">
        <v>12.5</v>
      </c>
      <c r="L332" s="136" t="s">
        <v>70</v>
      </c>
      <c r="M332" s="166"/>
      <c r="N332" s="166"/>
      <c r="O332" s="166"/>
      <c r="P332" s="166"/>
      <c r="Q332" s="166"/>
      <c r="R332" s="166"/>
    </row>
    <row r="333" ht="11.25" customHeight="1">
      <c r="A333" s="74" t="s">
        <v>1469</v>
      </c>
      <c r="B333" s="74" t="s">
        <v>280</v>
      </c>
      <c r="C333" s="118" t="s">
        <v>52</v>
      </c>
      <c r="D333" s="95" t="s">
        <v>1470</v>
      </c>
      <c r="E333" s="219" t="s">
        <v>1471</v>
      </c>
      <c r="F333" s="81" t="s">
        <v>1001</v>
      </c>
      <c r="G333" s="81">
        <v>4.0</v>
      </c>
      <c r="H333" s="81">
        <v>1.0</v>
      </c>
      <c r="I333" s="81">
        <v>6.0</v>
      </c>
      <c r="J333" s="221">
        <v>50.0</v>
      </c>
      <c r="K333" s="221">
        <v>12.5</v>
      </c>
      <c r="L333" s="136" t="s">
        <v>70</v>
      </c>
      <c r="M333" s="166"/>
      <c r="N333" s="166"/>
      <c r="O333" s="166"/>
      <c r="P333" s="166"/>
      <c r="Q333" s="166"/>
      <c r="R333" s="166"/>
    </row>
    <row r="334" ht="11.25" customHeight="1">
      <c r="A334" s="74" t="s">
        <v>1472</v>
      </c>
      <c r="B334" s="74" t="s">
        <v>280</v>
      </c>
      <c r="C334" s="118" t="s">
        <v>52</v>
      </c>
      <c r="D334" s="270" t="s">
        <v>1473</v>
      </c>
      <c r="E334" s="219" t="s">
        <v>1474</v>
      </c>
      <c r="F334" s="81" t="s">
        <v>1001</v>
      </c>
      <c r="G334" s="81">
        <v>4.0</v>
      </c>
      <c r="H334" s="81">
        <v>1.0</v>
      </c>
      <c r="I334" s="81">
        <v>6.0</v>
      </c>
      <c r="J334" s="221">
        <v>50.0</v>
      </c>
      <c r="K334" s="221">
        <v>12.5</v>
      </c>
      <c r="L334" s="136" t="s">
        <v>70</v>
      </c>
      <c r="M334" s="166"/>
      <c r="N334" s="166"/>
      <c r="O334" s="166"/>
      <c r="P334" s="166"/>
      <c r="Q334" s="166"/>
      <c r="R334" s="166"/>
    </row>
    <row r="335" ht="11.25" customHeight="1">
      <c r="A335" s="74" t="s">
        <v>1475</v>
      </c>
      <c r="B335" s="74" t="s">
        <v>280</v>
      </c>
      <c r="C335" s="118" t="s">
        <v>52</v>
      </c>
      <c r="D335" s="270" t="s">
        <v>1476</v>
      </c>
      <c r="E335" s="219" t="s">
        <v>1477</v>
      </c>
      <c r="F335" s="81" t="s">
        <v>1001</v>
      </c>
      <c r="G335" s="81">
        <v>4.0</v>
      </c>
      <c r="H335" s="81">
        <v>1.0</v>
      </c>
      <c r="I335" s="81">
        <v>6.0</v>
      </c>
      <c r="J335" s="221">
        <v>50.0</v>
      </c>
      <c r="K335" s="221">
        <v>12.5</v>
      </c>
      <c r="L335" s="136" t="s">
        <v>70</v>
      </c>
      <c r="M335" s="166"/>
      <c r="N335" s="166"/>
      <c r="O335" s="166"/>
      <c r="P335" s="166"/>
      <c r="Q335" s="166"/>
      <c r="R335" s="166"/>
    </row>
    <row r="336" ht="11.25" customHeight="1">
      <c r="A336" s="74" t="s">
        <v>1478</v>
      </c>
      <c r="B336" s="74" t="s">
        <v>280</v>
      </c>
      <c r="C336" s="118" t="s">
        <v>52</v>
      </c>
      <c r="D336" s="270" t="s">
        <v>1479</v>
      </c>
      <c r="E336" s="219" t="s">
        <v>1480</v>
      </c>
      <c r="F336" s="81" t="s">
        <v>1001</v>
      </c>
      <c r="G336" s="81">
        <v>4.0</v>
      </c>
      <c r="H336" s="81">
        <v>1.0</v>
      </c>
      <c r="I336" s="81">
        <v>6.0</v>
      </c>
      <c r="J336" s="221">
        <v>50.0</v>
      </c>
      <c r="K336" s="221">
        <v>12.5</v>
      </c>
      <c r="L336" s="136" t="s">
        <v>70</v>
      </c>
      <c r="M336" s="166"/>
      <c r="N336" s="166"/>
      <c r="O336" s="166"/>
      <c r="P336" s="166"/>
      <c r="Q336" s="166"/>
      <c r="R336" s="166"/>
    </row>
    <row r="337" ht="11.25" customHeight="1">
      <c r="A337" s="118" t="s">
        <v>1481</v>
      </c>
      <c r="B337" s="116" t="s">
        <v>1482</v>
      </c>
      <c r="C337" s="118" t="s">
        <v>52</v>
      </c>
      <c r="D337" s="95" t="s">
        <v>1483</v>
      </c>
      <c r="E337" s="88" t="s">
        <v>1484</v>
      </c>
      <c r="F337" s="81" t="s">
        <v>1001</v>
      </c>
      <c r="G337" s="81">
        <v>15.0</v>
      </c>
      <c r="H337" s="81">
        <v>3.0</v>
      </c>
      <c r="I337" s="81">
        <v>15.0</v>
      </c>
      <c r="J337" s="221">
        <v>50.0</v>
      </c>
      <c r="K337" s="221">
        <v>3.33</v>
      </c>
      <c r="L337" s="136" t="s">
        <v>71</v>
      </c>
      <c r="M337" s="166"/>
      <c r="N337" s="166"/>
      <c r="O337" s="166"/>
      <c r="P337" s="166"/>
      <c r="Q337" s="166"/>
      <c r="R337" s="166"/>
    </row>
    <row r="338" ht="11.25" customHeight="1">
      <c r="A338" s="118" t="s">
        <v>1485</v>
      </c>
      <c r="B338" s="116" t="s">
        <v>1486</v>
      </c>
      <c r="C338" s="118" t="s">
        <v>52</v>
      </c>
      <c r="D338" s="95" t="s">
        <v>1487</v>
      </c>
      <c r="E338" s="219" t="s">
        <v>1488</v>
      </c>
      <c r="F338" s="81" t="s">
        <v>1001</v>
      </c>
      <c r="G338" s="81">
        <v>13.0</v>
      </c>
      <c r="H338" s="81">
        <v>2.0</v>
      </c>
      <c r="I338" s="81">
        <v>13.0</v>
      </c>
      <c r="J338" s="221">
        <v>50.0</v>
      </c>
      <c r="K338" s="221">
        <v>3.84</v>
      </c>
      <c r="L338" s="136" t="s">
        <v>71</v>
      </c>
      <c r="M338" s="166"/>
      <c r="N338" s="166"/>
      <c r="O338" s="166"/>
      <c r="P338" s="166"/>
      <c r="Q338" s="166"/>
      <c r="R338" s="166"/>
    </row>
    <row r="339" ht="11.25" customHeight="1">
      <c r="A339" s="118" t="s">
        <v>1485</v>
      </c>
      <c r="B339" s="116" t="s">
        <v>1486</v>
      </c>
      <c r="C339" s="118" t="s">
        <v>89</v>
      </c>
      <c r="D339" s="95" t="s">
        <v>1489</v>
      </c>
      <c r="E339" s="219" t="s">
        <v>1490</v>
      </c>
      <c r="F339" s="81" t="s">
        <v>1001</v>
      </c>
      <c r="G339" s="81">
        <v>13.0</v>
      </c>
      <c r="H339" s="81">
        <v>2.0</v>
      </c>
      <c r="I339" s="81">
        <v>13.0</v>
      </c>
      <c r="J339" s="221">
        <v>50.0</v>
      </c>
      <c r="K339" s="221">
        <v>3.84</v>
      </c>
      <c r="L339" s="136" t="s">
        <v>71</v>
      </c>
      <c r="M339" s="166"/>
      <c r="N339" s="166"/>
      <c r="O339" s="166"/>
      <c r="P339" s="166"/>
      <c r="Q339" s="166"/>
      <c r="R339" s="166"/>
    </row>
    <row r="340" ht="11.25" customHeight="1">
      <c r="A340" s="118" t="s">
        <v>1485</v>
      </c>
      <c r="B340" s="116" t="s">
        <v>1486</v>
      </c>
      <c r="C340" s="118" t="s">
        <v>1491</v>
      </c>
      <c r="D340" s="95" t="s">
        <v>1492</v>
      </c>
      <c r="E340" s="219" t="s">
        <v>1493</v>
      </c>
      <c r="F340" s="81" t="s">
        <v>1001</v>
      </c>
      <c r="G340" s="81">
        <v>13.0</v>
      </c>
      <c r="H340" s="81">
        <v>2.0</v>
      </c>
      <c r="I340" s="81">
        <v>13.0</v>
      </c>
      <c r="J340" s="221">
        <v>50.0</v>
      </c>
      <c r="K340" s="221">
        <v>3.84</v>
      </c>
      <c r="L340" s="136" t="s">
        <v>71</v>
      </c>
      <c r="M340" s="166"/>
      <c r="N340" s="166"/>
      <c r="O340" s="166"/>
      <c r="P340" s="166"/>
      <c r="Q340" s="166"/>
      <c r="R340" s="166"/>
    </row>
    <row r="341" ht="11.25" customHeight="1">
      <c r="A341" s="118" t="s">
        <v>1481</v>
      </c>
      <c r="B341" s="116" t="s">
        <v>1482</v>
      </c>
      <c r="C341" s="118" t="s">
        <v>52</v>
      </c>
      <c r="D341" s="95" t="s">
        <v>1494</v>
      </c>
      <c r="E341" s="219" t="s">
        <v>1495</v>
      </c>
      <c r="F341" s="81" t="s">
        <v>242</v>
      </c>
      <c r="G341" s="81">
        <v>15.0</v>
      </c>
      <c r="H341" s="81">
        <v>3.0</v>
      </c>
      <c r="I341" s="81">
        <v>15.0</v>
      </c>
      <c r="J341" s="221">
        <v>50.0</v>
      </c>
      <c r="K341" s="221">
        <v>3.33</v>
      </c>
      <c r="L341" s="136" t="s">
        <v>71</v>
      </c>
      <c r="M341" s="166"/>
      <c r="N341" s="166"/>
      <c r="O341" s="166"/>
      <c r="P341" s="166"/>
      <c r="Q341" s="166"/>
      <c r="R341" s="166"/>
    </row>
    <row r="342" ht="11.25" customHeight="1">
      <c r="A342" s="269" t="s">
        <v>1485</v>
      </c>
      <c r="B342" s="116" t="s">
        <v>1486</v>
      </c>
      <c r="C342" s="269" t="s">
        <v>1491</v>
      </c>
      <c r="D342" s="95" t="s">
        <v>1496</v>
      </c>
      <c r="E342" s="219" t="s">
        <v>1497</v>
      </c>
      <c r="F342" s="81" t="s">
        <v>242</v>
      </c>
      <c r="G342" s="81">
        <v>13.0</v>
      </c>
      <c r="H342" s="81">
        <v>2.0</v>
      </c>
      <c r="I342" s="81">
        <v>13.0</v>
      </c>
      <c r="J342" s="221">
        <v>50.0</v>
      </c>
      <c r="K342" s="221">
        <v>3.84</v>
      </c>
      <c r="L342" s="136" t="s">
        <v>71</v>
      </c>
      <c r="M342" s="166"/>
      <c r="N342" s="166"/>
      <c r="O342" s="166"/>
      <c r="P342" s="166"/>
      <c r="Q342" s="166"/>
      <c r="R342" s="166"/>
    </row>
    <row r="343" ht="11.25" customHeight="1">
      <c r="A343" s="81" t="s">
        <v>1498</v>
      </c>
      <c r="B343" s="81" t="s">
        <v>1482</v>
      </c>
      <c r="C343" s="81" t="s">
        <v>52</v>
      </c>
      <c r="D343" s="138" t="s">
        <v>1499</v>
      </c>
      <c r="E343" s="219" t="s">
        <v>1500</v>
      </c>
      <c r="F343" s="81" t="s">
        <v>477</v>
      </c>
      <c r="G343" s="81">
        <v>15.0</v>
      </c>
      <c r="H343" s="81">
        <v>3.0</v>
      </c>
      <c r="I343" s="81">
        <v>15.0</v>
      </c>
      <c r="J343" s="221">
        <v>50.0</v>
      </c>
      <c r="K343" s="221">
        <v>3.33</v>
      </c>
      <c r="L343" s="271" t="s">
        <v>72</v>
      </c>
      <c r="M343" s="166"/>
      <c r="N343" s="166"/>
      <c r="O343" s="166"/>
      <c r="P343" s="166"/>
      <c r="Q343" s="166"/>
      <c r="R343" s="166"/>
    </row>
    <row r="344" ht="11.25" customHeight="1">
      <c r="A344" s="101" t="s">
        <v>1501</v>
      </c>
      <c r="B344" s="101" t="s">
        <v>1482</v>
      </c>
      <c r="C344" s="101" t="s">
        <v>52</v>
      </c>
      <c r="D344" s="95" t="s">
        <v>1494</v>
      </c>
      <c r="E344" s="219" t="s">
        <v>1495</v>
      </c>
      <c r="F344" s="81" t="s">
        <v>242</v>
      </c>
      <c r="G344" s="101">
        <v>15.0</v>
      </c>
      <c r="H344" s="101">
        <v>3.0</v>
      </c>
      <c r="I344" s="101">
        <v>15.0</v>
      </c>
      <c r="J344" s="221">
        <v>50.0</v>
      </c>
      <c r="K344" s="272">
        <v>3.33</v>
      </c>
      <c r="L344" s="271" t="s">
        <v>72</v>
      </c>
      <c r="M344" s="166"/>
      <c r="N344" s="166"/>
      <c r="O344" s="166"/>
      <c r="P344" s="166"/>
      <c r="Q344" s="166"/>
      <c r="R344" s="166"/>
    </row>
    <row r="345" ht="11.25" customHeight="1">
      <c r="A345" s="95" t="s">
        <v>1502</v>
      </c>
      <c r="B345" s="81" t="s">
        <v>1503</v>
      </c>
      <c r="C345" s="81" t="s">
        <v>52</v>
      </c>
      <c r="D345" s="95" t="s">
        <v>1504</v>
      </c>
      <c r="E345" s="219" t="s">
        <v>1505</v>
      </c>
      <c r="F345" s="94" t="s">
        <v>477</v>
      </c>
      <c r="G345" s="81">
        <v>5.0</v>
      </c>
      <c r="H345" s="81">
        <v>1.0</v>
      </c>
      <c r="I345" s="81">
        <v>5.0</v>
      </c>
      <c r="J345" s="221">
        <v>50.0</v>
      </c>
      <c r="K345" s="221">
        <v>10.0</v>
      </c>
      <c r="L345" s="271" t="s">
        <v>76</v>
      </c>
      <c r="M345" s="166"/>
      <c r="N345" s="166"/>
      <c r="O345" s="166"/>
      <c r="P345" s="166"/>
      <c r="Q345" s="166"/>
      <c r="R345" s="166"/>
    </row>
    <row r="346" ht="11.25" customHeight="1">
      <c r="A346" s="95" t="s">
        <v>1502</v>
      </c>
      <c r="B346" s="81" t="s">
        <v>1503</v>
      </c>
      <c r="C346" s="81" t="s">
        <v>52</v>
      </c>
      <c r="D346" s="95" t="s">
        <v>1506</v>
      </c>
      <c r="E346" s="219" t="s">
        <v>1507</v>
      </c>
      <c r="F346" s="94" t="s">
        <v>477</v>
      </c>
      <c r="G346" s="81">
        <v>5.0</v>
      </c>
      <c r="H346" s="81">
        <v>1.0</v>
      </c>
      <c r="I346" s="81">
        <v>5.0</v>
      </c>
      <c r="J346" s="221">
        <v>50.0</v>
      </c>
      <c r="K346" s="221">
        <v>10.0</v>
      </c>
      <c r="L346" s="271" t="s">
        <v>76</v>
      </c>
      <c r="M346" s="166"/>
      <c r="N346" s="166"/>
      <c r="O346" s="166"/>
      <c r="P346" s="166"/>
      <c r="Q346" s="166"/>
      <c r="R346" s="166"/>
    </row>
    <row r="347" ht="11.25" customHeight="1">
      <c r="A347" s="95" t="s">
        <v>1502</v>
      </c>
      <c r="B347" s="81" t="s">
        <v>1503</v>
      </c>
      <c r="C347" s="81" t="s">
        <v>52</v>
      </c>
      <c r="D347" s="95" t="s">
        <v>1508</v>
      </c>
      <c r="E347" s="219" t="s">
        <v>1509</v>
      </c>
      <c r="F347" s="94" t="s">
        <v>477</v>
      </c>
      <c r="G347" s="81">
        <v>5.0</v>
      </c>
      <c r="H347" s="81">
        <v>1.0</v>
      </c>
      <c r="I347" s="81">
        <v>5.0</v>
      </c>
      <c r="J347" s="221">
        <v>50.0</v>
      </c>
      <c r="K347" s="221">
        <v>10.0</v>
      </c>
      <c r="L347" s="271" t="s">
        <v>76</v>
      </c>
      <c r="M347" s="166"/>
      <c r="N347" s="166"/>
      <c r="O347" s="166"/>
      <c r="P347" s="166"/>
      <c r="Q347" s="166"/>
      <c r="R347" s="166"/>
    </row>
    <row r="348" ht="11.25" customHeight="1">
      <c r="A348" s="95" t="s">
        <v>1502</v>
      </c>
      <c r="B348" s="81" t="s">
        <v>1503</v>
      </c>
      <c r="C348" s="81" t="s">
        <v>52</v>
      </c>
      <c r="D348" s="95" t="s">
        <v>1510</v>
      </c>
      <c r="E348" s="219" t="s">
        <v>1511</v>
      </c>
      <c r="F348" s="94" t="s">
        <v>477</v>
      </c>
      <c r="G348" s="81">
        <v>5.0</v>
      </c>
      <c r="H348" s="81">
        <v>1.0</v>
      </c>
      <c r="I348" s="81">
        <v>5.0</v>
      </c>
      <c r="J348" s="221">
        <v>50.0</v>
      </c>
      <c r="K348" s="221">
        <v>10.0</v>
      </c>
      <c r="L348" s="271" t="s">
        <v>76</v>
      </c>
      <c r="M348" s="166"/>
      <c r="N348" s="166"/>
      <c r="O348" s="166"/>
      <c r="P348" s="166"/>
      <c r="Q348" s="166"/>
      <c r="R348" s="166"/>
    </row>
    <row r="349" ht="11.25" customHeight="1">
      <c r="A349" s="95" t="s">
        <v>1502</v>
      </c>
      <c r="B349" s="81" t="s">
        <v>1503</v>
      </c>
      <c r="C349" s="81" t="s">
        <v>52</v>
      </c>
      <c r="D349" s="92" t="s">
        <v>1512</v>
      </c>
      <c r="E349" s="219" t="s">
        <v>1513</v>
      </c>
      <c r="F349" s="94" t="s">
        <v>477</v>
      </c>
      <c r="G349" s="81">
        <v>5.0</v>
      </c>
      <c r="H349" s="81">
        <v>1.0</v>
      </c>
      <c r="I349" s="81">
        <v>5.0</v>
      </c>
      <c r="J349" s="221">
        <v>50.0</v>
      </c>
      <c r="K349" s="221">
        <v>10.0</v>
      </c>
      <c r="L349" s="271" t="s">
        <v>76</v>
      </c>
      <c r="M349" s="166"/>
      <c r="N349" s="166"/>
      <c r="O349" s="166"/>
      <c r="P349" s="166"/>
      <c r="Q349" s="166"/>
      <c r="R349" s="166"/>
    </row>
    <row r="350" ht="11.25" customHeight="1">
      <c r="A350" s="95" t="s">
        <v>1502</v>
      </c>
      <c r="B350" s="81" t="s">
        <v>1503</v>
      </c>
      <c r="C350" s="81" t="s">
        <v>52</v>
      </c>
      <c r="D350" s="92" t="s">
        <v>1514</v>
      </c>
      <c r="E350" s="219" t="s">
        <v>1515</v>
      </c>
      <c r="F350" s="94" t="s">
        <v>477</v>
      </c>
      <c r="G350" s="81">
        <v>5.0</v>
      </c>
      <c r="H350" s="81">
        <v>1.0</v>
      </c>
      <c r="I350" s="81">
        <v>5.0</v>
      </c>
      <c r="J350" s="221">
        <v>50.0</v>
      </c>
      <c r="K350" s="221">
        <v>10.0</v>
      </c>
      <c r="L350" s="271" t="s">
        <v>76</v>
      </c>
      <c r="M350" s="166"/>
      <c r="N350" s="166"/>
      <c r="O350" s="166"/>
      <c r="P350" s="166"/>
      <c r="Q350" s="166"/>
      <c r="R350" s="166"/>
    </row>
    <row r="351" ht="11.25" customHeight="1">
      <c r="A351" s="95" t="s">
        <v>1502</v>
      </c>
      <c r="B351" s="81" t="s">
        <v>1503</v>
      </c>
      <c r="C351" s="81" t="s">
        <v>52</v>
      </c>
      <c r="D351" s="92" t="s">
        <v>1516</v>
      </c>
      <c r="E351" s="219" t="s">
        <v>1517</v>
      </c>
      <c r="F351" s="94" t="s">
        <v>477</v>
      </c>
      <c r="G351" s="81">
        <v>5.0</v>
      </c>
      <c r="H351" s="81">
        <v>1.0</v>
      </c>
      <c r="I351" s="81">
        <v>5.0</v>
      </c>
      <c r="J351" s="221">
        <v>50.0</v>
      </c>
      <c r="K351" s="221">
        <v>10.0</v>
      </c>
      <c r="L351" s="271" t="s">
        <v>76</v>
      </c>
      <c r="M351" s="166"/>
      <c r="N351" s="166"/>
      <c r="O351" s="166"/>
      <c r="P351" s="166"/>
      <c r="Q351" s="166"/>
      <c r="R351" s="166"/>
    </row>
    <row r="352" ht="11.25" customHeight="1">
      <c r="A352" s="95" t="s">
        <v>1502</v>
      </c>
      <c r="B352" s="81" t="s">
        <v>1503</v>
      </c>
      <c r="C352" s="81" t="s">
        <v>52</v>
      </c>
      <c r="D352" s="273" t="s">
        <v>1518</v>
      </c>
      <c r="E352" s="219" t="s">
        <v>1519</v>
      </c>
      <c r="F352" s="94" t="s">
        <v>477</v>
      </c>
      <c r="G352" s="81">
        <v>5.0</v>
      </c>
      <c r="H352" s="81">
        <v>1.0</v>
      </c>
      <c r="I352" s="81">
        <v>5.0</v>
      </c>
      <c r="J352" s="221">
        <v>50.0</v>
      </c>
      <c r="K352" s="221">
        <v>10.0</v>
      </c>
      <c r="L352" s="271" t="s">
        <v>76</v>
      </c>
      <c r="M352" s="166"/>
      <c r="N352" s="166"/>
      <c r="O352" s="166"/>
      <c r="P352" s="166"/>
      <c r="Q352" s="166"/>
      <c r="R352" s="166"/>
    </row>
    <row r="353" ht="11.25" customHeight="1">
      <c r="A353" s="95" t="s">
        <v>1502</v>
      </c>
      <c r="B353" s="81" t="s">
        <v>1503</v>
      </c>
      <c r="C353" s="81" t="s">
        <v>52</v>
      </c>
      <c r="D353" s="239" t="s">
        <v>1520</v>
      </c>
      <c r="E353" s="219" t="s">
        <v>1521</v>
      </c>
      <c r="F353" s="94" t="s">
        <v>477</v>
      </c>
      <c r="G353" s="81">
        <v>5.0</v>
      </c>
      <c r="H353" s="81">
        <v>1.0</v>
      </c>
      <c r="I353" s="81">
        <v>5.0</v>
      </c>
      <c r="J353" s="221">
        <v>50.0</v>
      </c>
      <c r="K353" s="221">
        <v>10.0</v>
      </c>
      <c r="L353" s="271" t="s">
        <v>76</v>
      </c>
      <c r="M353" s="166"/>
      <c r="N353" s="166"/>
      <c r="O353" s="166"/>
      <c r="P353" s="166"/>
      <c r="Q353" s="166"/>
      <c r="R353" s="166"/>
    </row>
    <row r="354" ht="11.25" customHeight="1">
      <c r="A354" s="95" t="s">
        <v>1502</v>
      </c>
      <c r="B354" s="81" t="s">
        <v>1503</v>
      </c>
      <c r="C354" s="81" t="s">
        <v>52</v>
      </c>
      <c r="D354" s="147" t="s">
        <v>1522</v>
      </c>
      <c r="E354" s="219" t="s">
        <v>1523</v>
      </c>
      <c r="F354" s="94" t="s">
        <v>477</v>
      </c>
      <c r="G354" s="81">
        <v>5.0</v>
      </c>
      <c r="H354" s="81">
        <v>1.0</v>
      </c>
      <c r="I354" s="81">
        <v>5.0</v>
      </c>
      <c r="J354" s="221">
        <v>50.0</v>
      </c>
      <c r="K354" s="221">
        <v>10.0</v>
      </c>
      <c r="L354" s="271" t="s">
        <v>76</v>
      </c>
      <c r="M354" s="166"/>
      <c r="N354" s="166"/>
      <c r="O354" s="166"/>
      <c r="P354" s="166"/>
      <c r="Q354" s="166"/>
      <c r="R354" s="166"/>
    </row>
    <row r="355" ht="11.25" customHeight="1">
      <c r="A355" s="95" t="s">
        <v>1502</v>
      </c>
      <c r="B355" s="81" t="s">
        <v>1524</v>
      </c>
      <c r="C355" s="81" t="s">
        <v>52</v>
      </c>
      <c r="D355" s="147" t="s">
        <v>1525</v>
      </c>
      <c r="E355" s="219" t="s">
        <v>1526</v>
      </c>
      <c r="F355" s="94" t="s">
        <v>477</v>
      </c>
      <c r="G355" s="81">
        <v>5.0</v>
      </c>
      <c r="H355" s="81">
        <v>1.0</v>
      </c>
      <c r="I355" s="81">
        <v>5.0</v>
      </c>
      <c r="J355" s="221">
        <v>50.0</v>
      </c>
      <c r="K355" s="221">
        <v>10.0</v>
      </c>
      <c r="L355" s="271" t="s">
        <v>76</v>
      </c>
      <c r="M355" s="166"/>
      <c r="N355" s="166"/>
      <c r="O355" s="166"/>
      <c r="P355" s="166"/>
      <c r="Q355" s="166"/>
      <c r="R355" s="166"/>
    </row>
    <row r="356" ht="11.25" customHeight="1">
      <c r="A356" s="95" t="s">
        <v>1502</v>
      </c>
      <c r="B356" s="81" t="s">
        <v>1524</v>
      </c>
      <c r="C356" s="81" t="s">
        <v>52</v>
      </c>
      <c r="D356" s="147" t="s">
        <v>1527</v>
      </c>
      <c r="E356" s="219" t="s">
        <v>1528</v>
      </c>
      <c r="F356" s="94" t="s">
        <v>477</v>
      </c>
      <c r="G356" s="81">
        <v>5.0</v>
      </c>
      <c r="H356" s="81">
        <v>1.0</v>
      </c>
      <c r="I356" s="81">
        <v>5.0</v>
      </c>
      <c r="J356" s="221">
        <v>50.0</v>
      </c>
      <c r="K356" s="221">
        <v>10.0</v>
      </c>
      <c r="L356" s="271" t="s">
        <v>76</v>
      </c>
      <c r="M356" s="166"/>
      <c r="N356" s="166"/>
      <c r="O356" s="166"/>
      <c r="P356" s="166"/>
      <c r="Q356" s="166"/>
      <c r="R356" s="166"/>
    </row>
    <row r="357" ht="11.25" customHeight="1">
      <c r="A357" s="95" t="s">
        <v>1502</v>
      </c>
      <c r="B357" s="81" t="s">
        <v>1524</v>
      </c>
      <c r="C357" s="81" t="s">
        <v>52</v>
      </c>
      <c r="D357" s="147" t="s">
        <v>1529</v>
      </c>
      <c r="E357" s="219" t="s">
        <v>1530</v>
      </c>
      <c r="F357" s="94" t="s">
        <v>477</v>
      </c>
      <c r="G357" s="81">
        <v>5.0</v>
      </c>
      <c r="H357" s="81">
        <v>1.0</v>
      </c>
      <c r="I357" s="81">
        <v>5.0</v>
      </c>
      <c r="J357" s="221">
        <v>50.0</v>
      </c>
      <c r="K357" s="221">
        <v>10.0</v>
      </c>
      <c r="L357" s="271" t="s">
        <v>76</v>
      </c>
      <c r="M357" s="166"/>
      <c r="N357" s="166"/>
      <c r="O357" s="166"/>
      <c r="P357" s="166"/>
      <c r="Q357" s="166"/>
      <c r="R357" s="166"/>
    </row>
    <row r="358" ht="11.25" customHeight="1">
      <c r="A358" s="95" t="s">
        <v>1502</v>
      </c>
      <c r="B358" s="81" t="s">
        <v>1524</v>
      </c>
      <c r="C358" s="81" t="s">
        <v>52</v>
      </c>
      <c r="D358" s="147" t="s">
        <v>1531</v>
      </c>
      <c r="E358" s="219" t="s">
        <v>1532</v>
      </c>
      <c r="F358" s="94" t="s">
        <v>477</v>
      </c>
      <c r="G358" s="81">
        <v>5.0</v>
      </c>
      <c r="H358" s="81">
        <v>1.0</v>
      </c>
      <c r="I358" s="81">
        <v>5.0</v>
      </c>
      <c r="J358" s="221">
        <v>50.0</v>
      </c>
      <c r="K358" s="221">
        <v>10.0</v>
      </c>
      <c r="L358" s="271" t="s">
        <v>76</v>
      </c>
      <c r="M358" s="166"/>
      <c r="N358" s="166"/>
      <c r="O358" s="166"/>
      <c r="P358" s="166"/>
      <c r="Q358" s="166"/>
      <c r="R358" s="166"/>
    </row>
    <row r="359" ht="11.25" customHeight="1">
      <c r="A359" s="95" t="s">
        <v>1533</v>
      </c>
      <c r="B359" s="95" t="s">
        <v>1534</v>
      </c>
      <c r="C359" s="81" t="s">
        <v>52</v>
      </c>
      <c r="D359" s="95" t="s">
        <v>1535</v>
      </c>
      <c r="E359" s="219" t="s">
        <v>1536</v>
      </c>
      <c r="F359" s="94" t="s">
        <v>477</v>
      </c>
      <c r="G359" s="81">
        <v>3.0</v>
      </c>
      <c r="H359" s="81">
        <v>2.0</v>
      </c>
      <c r="I359" s="81">
        <v>3.0</v>
      </c>
      <c r="J359" s="220">
        <v>50.0</v>
      </c>
      <c r="K359" s="91">
        <v>12.5</v>
      </c>
      <c r="L359" s="271" t="s">
        <v>77</v>
      </c>
      <c r="M359" s="166"/>
      <c r="N359" s="166"/>
      <c r="O359" s="166"/>
      <c r="P359" s="166"/>
      <c r="Q359" s="166"/>
      <c r="R359" s="166"/>
    </row>
    <row r="360" ht="11.25" customHeight="1">
      <c r="A360" s="95" t="s">
        <v>1533</v>
      </c>
      <c r="B360" s="95" t="s">
        <v>1534</v>
      </c>
      <c r="C360" s="81" t="s">
        <v>52</v>
      </c>
      <c r="D360" s="95" t="s">
        <v>1537</v>
      </c>
      <c r="E360" s="219" t="s">
        <v>1538</v>
      </c>
      <c r="F360" s="94" t="s">
        <v>477</v>
      </c>
      <c r="G360" s="81">
        <v>3.0</v>
      </c>
      <c r="H360" s="81">
        <v>2.0</v>
      </c>
      <c r="I360" s="81">
        <v>3.0</v>
      </c>
      <c r="J360" s="220">
        <v>50.0</v>
      </c>
      <c r="K360" s="91">
        <v>16.67</v>
      </c>
      <c r="L360" s="271" t="s">
        <v>77</v>
      </c>
      <c r="M360" s="166"/>
      <c r="N360" s="166"/>
      <c r="O360" s="166"/>
      <c r="P360" s="166"/>
      <c r="Q360" s="166"/>
      <c r="R360" s="166"/>
    </row>
    <row r="361" ht="11.25" customHeight="1">
      <c r="A361" s="95" t="s">
        <v>1533</v>
      </c>
      <c r="B361" s="95" t="s">
        <v>1539</v>
      </c>
      <c r="C361" s="81" t="s">
        <v>52</v>
      </c>
      <c r="D361" s="95" t="s">
        <v>1540</v>
      </c>
      <c r="E361" s="219" t="s">
        <v>1541</v>
      </c>
      <c r="F361" s="94" t="s">
        <v>477</v>
      </c>
      <c r="G361" s="81">
        <v>3.0</v>
      </c>
      <c r="H361" s="81">
        <v>2.0</v>
      </c>
      <c r="I361" s="81">
        <v>3.0</v>
      </c>
      <c r="J361" s="221">
        <v>50.0</v>
      </c>
      <c r="K361" s="221">
        <v>16.67</v>
      </c>
      <c r="L361" s="271" t="s">
        <v>77</v>
      </c>
      <c r="M361" s="166"/>
      <c r="N361" s="166"/>
      <c r="O361" s="166"/>
      <c r="P361" s="166"/>
      <c r="Q361" s="166"/>
      <c r="R361" s="166"/>
    </row>
    <row r="362" ht="11.25" customHeight="1">
      <c r="A362" s="95" t="s">
        <v>1533</v>
      </c>
      <c r="B362" s="95" t="s">
        <v>1542</v>
      </c>
      <c r="C362" s="81" t="s">
        <v>52</v>
      </c>
      <c r="D362" s="95" t="s">
        <v>1543</v>
      </c>
      <c r="E362" s="219" t="s">
        <v>1544</v>
      </c>
      <c r="F362" s="94"/>
      <c r="G362" s="81">
        <v>3.0</v>
      </c>
      <c r="H362" s="81">
        <v>2.0</v>
      </c>
      <c r="I362" s="81">
        <v>3.0</v>
      </c>
      <c r="J362" s="221">
        <v>50.0</v>
      </c>
      <c r="K362" s="221">
        <v>16.67</v>
      </c>
      <c r="L362" s="271" t="s">
        <v>77</v>
      </c>
      <c r="M362" s="166"/>
      <c r="N362" s="166"/>
      <c r="O362" s="166"/>
      <c r="P362" s="166"/>
      <c r="Q362" s="166"/>
      <c r="R362" s="166"/>
    </row>
    <row r="363" ht="11.25" customHeight="1">
      <c r="A363" s="95" t="s">
        <v>1533</v>
      </c>
      <c r="B363" s="95" t="s">
        <v>1542</v>
      </c>
      <c r="C363" s="81" t="s">
        <v>52</v>
      </c>
      <c r="D363" s="95" t="s">
        <v>1545</v>
      </c>
      <c r="E363" s="219" t="s">
        <v>1546</v>
      </c>
      <c r="F363" s="274" t="s">
        <v>477</v>
      </c>
      <c r="G363" s="266">
        <v>3.0</v>
      </c>
      <c r="H363" s="266">
        <v>2.0</v>
      </c>
      <c r="I363" s="266">
        <v>3.0</v>
      </c>
      <c r="J363" s="275">
        <v>50.0</v>
      </c>
      <c r="K363" s="84">
        <v>16.67</v>
      </c>
      <c r="L363" s="271" t="s">
        <v>77</v>
      </c>
      <c r="M363" s="166"/>
      <c r="N363" s="166"/>
      <c r="O363" s="166"/>
      <c r="P363" s="166"/>
      <c r="Q363" s="166"/>
      <c r="R363" s="166"/>
    </row>
    <row r="364" ht="11.25" customHeight="1">
      <c r="A364" s="276" t="s">
        <v>1547</v>
      </c>
      <c r="B364" s="276" t="s">
        <v>1548</v>
      </c>
      <c r="C364" s="266" t="s">
        <v>52</v>
      </c>
      <c r="D364" s="276" t="s">
        <v>1549</v>
      </c>
      <c r="E364" s="277" t="s">
        <v>1550</v>
      </c>
      <c r="F364" s="274" t="s">
        <v>477</v>
      </c>
      <c r="G364" s="266">
        <v>3.0</v>
      </c>
      <c r="H364" s="266">
        <v>2.0</v>
      </c>
      <c r="I364" s="266">
        <v>3.0</v>
      </c>
      <c r="J364" s="275">
        <v>50.0</v>
      </c>
      <c r="K364" s="84">
        <v>16.67</v>
      </c>
      <c r="L364" s="271" t="s">
        <v>77</v>
      </c>
      <c r="M364" s="166"/>
      <c r="N364" s="166"/>
      <c r="O364" s="166"/>
      <c r="P364" s="166"/>
      <c r="Q364" s="166"/>
      <c r="R364" s="166"/>
    </row>
    <row r="365" ht="11.25" customHeight="1">
      <c r="A365" s="278" t="s">
        <v>1547</v>
      </c>
      <c r="B365" s="95" t="s">
        <v>1548</v>
      </c>
      <c r="C365" s="81" t="s">
        <v>52</v>
      </c>
      <c r="D365" s="278" t="s">
        <v>1551</v>
      </c>
      <c r="E365" s="219" t="s">
        <v>1552</v>
      </c>
      <c r="F365" s="94" t="s">
        <v>477</v>
      </c>
      <c r="G365" s="81">
        <v>3.0</v>
      </c>
      <c r="H365" s="81">
        <v>2.0</v>
      </c>
      <c r="I365" s="81">
        <v>3.0</v>
      </c>
      <c r="J365" s="220">
        <v>50.0</v>
      </c>
      <c r="K365" s="91">
        <v>16.67</v>
      </c>
      <c r="L365" s="136" t="s">
        <v>77</v>
      </c>
      <c r="M365" s="166"/>
      <c r="N365" s="166"/>
      <c r="O365" s="166"/>
      <c r="P365" s="166"/>
      <c r="Q365" s="166"/>
      <c r="R365" s="166"/>
    </row>
    <row r="366" ht="11.25" customHeight="1">
      <c r="A366" s="278" t="s">
        <v>1547</v>
      </c>
      <c r="B366" s="278" t="s">
        <v>1548</v>
      </c>
      <c r="C366" s="279" t="s">
        <v>52</v>
      </c>
      <c r="D366" s="278" t="s">
        <v>1553</v>
      </c>
      <c r="E366" s="219" t="s">
        <v>1554</v>
      </c>
      <c r="F366" s="94" t="s">
        <v>477</v>
      </c>
      <c r="G366" s="81">
        <v>3.0</v>
      </c>
      <c r="H366" s="81">
        <v>2.0</v>
      </c>
      <c r="I366" s="81">
        <v>3.0</v>
      </c>
      <c r="J366" s="220">
        <v>50.0</v>
      </c>
      <c r="K366" s="91">
        <v>16.67</v>
      </c>
      <c r="L366" s="136" t="s">
        <v>77</v>
      </c>
      <c r="M366" s="166"/>
      <c r="N366" s="166"/>
      <c r="O366" s="166"/>
      <c r="P366" s="166"/>
      <c r="Q366" s="166"/>
      <c r="R366" s="166"/>
    </row>
    <row r="367" ht="11.25" customHeight="1">
      <c r="A367" s="278" t="s">
        <v>1547</v>
      </c>
      <c r="B367" s="95" t="s">
        <v>1548</v>
      </c>
      <c r="C367" s="81" t="s">
        <v>52</v>
      </c>
      <c r="D367" s="278" t="s">
        <v>1555</v>
      </c>
      <c r="E367" s="219" t="s">
        <v>1556</v>
      </c>
      <c r="F367" s="94" t="s">
        <v>477</v>
      </c>
      <c r="G367" s="81">
        <v>3.0</v>
      </c>
      <c r="H367" s="81">
        <v>2.0</v>
      </c>
      <c r="I367" s="81">
        <v>3.0</v>
      </c>
      <c r="J367" s="220">
        <v>50.0</v>
      </c>
      <c r="K367" s="91">
        <v>16.67</v>
      </c>
      <c r="L367" s="136" t="s">
        <v>77</v>
      </c>
      <c r="M367" s="166"/>
      <c r="N367" s="166"/>
      <c r="O367" s="166"/>
      <c r="P367" s="166"/>
      <c r="Q367" s="166"/>
      <c r="R367" s="166"/>
    </row>
    <row r="368" ht="11.25" customHeight="1">
      <c r="A368" s="278" t="s">
        <v>1547</v>
      </c>
      <c r="B368" s="95" t="s">
        <v>1548</v>
      </c>
      <c r="C368" s="81" t="s">
        <v>52</v>
      </c>
      <c r="D368" s="278" t="s">
        <v>1557</v>
      </c>
      <c r="E368" s="219" t="s">
        <v>1558</v>
      </c>
      <c r="F368" s="94" t="s">
        <v>477</v>
      </c>
      <c r="G368" s="81">
        <v>3.0</v>
      </c>
      <c r="H368" s="81">
        <v>2.0</v>
      </c>
      <c r="I368" s="81">
        <v>3.0</v>
      </c>
      <c r="J368" s="220">
        <v>50.0</v>
      </c>
      <c r="K368" s="91">
        <v>16.67</v>
      </c>
      <c r="L368" s="136" t="s">
        <v>77</v>
      </c>
      <c r="M368" s="166"/>
      <c r="N368" s="166"/>
      <c r="O368" s="166"/>
      <c r="P368" s="166"/>
      <c r="Q368" s="166"/>
      <c r="R368" s="166"/>
    </row>
    <row r="369" ht="11.25" customHeight="1">
      <c r="A369" s="278" t="s">
        <v>1547</v>
      </c>
      <c r="B369" s="95" t="s">
        <v>1548</v>
      </c>
      <c r="C369" s="81" t="s">
        <v>52</v>
      </c>
      <c r="D369" s="278" t="s">
        <v>1559</v>
      </c>
      <c r="E369" s="219" t="s">
        <v>1560</v>
      </c>
      <c r="F369" s="94" t="s">
        <v>477</v>
      </c>
      <c r="G369" s="81">
        <v>3.0</v>
      </c>
      <c r="H369" s="81">
        <v>2.0</v>
      </c>
      <c r="I369" s="81">
        <v>3.0</v>
      </c>
      <c r="J369" s="220">
        <v>50.0</v>
      </c>
      <c r="K369" s="91">
        <v>16.67</v>
      </c>
      <c r="L369" s="136" t="s">
        <v>77</v>
      </c>
      <c r="M369" s="166"/>
      <c r="N369" s="166"/>
      <c r="O369" s="166"/>
      <c r="P369" s="166"/>
      <c r="Q369" s="166"/>
      <c r="R369" s="166"/>
    </row>
    <row r="370" ht="11.25" customHeight="1">
      <c r="A370" s="278" t="s">
        <v>1547</v>
      </c>
      <c r="B370" s="95" t="s">
        <v>1548</v>
      </c>
      <c r="C370" s="81" t="s">
        <v>52</v>
      </c>
      <c r="D370" s="278" t="s">
        <v>1561</v>
      </c>
      <c r="E370" s="219" t="s">
        <v>1562</v>
      </c>
      <c r="F370" s="94" t="s">
        <v>477</v>
      </c>
      <c r="G370" s="81">
        <v>3.0</v>
      </c>
      <c r="H370" s="81">
        <v>2.0</v>
      </c>
      <c r="I370" s="81">
        <v>3.0</v>
      </c>
      <c r="J370" s="220">
        <v>50.0</v>
      </c>
      <c r="K370" s="91">
        <v>16.67</v>
      </c>
      <c r="L370" s="136" t="s">
        <v>77</v>
      </c>
      <c r="M370" s="166"/>
      <c r="N370" s="166"/>
      <c r="O370" s="166"/>
      <c r="P370" s="166"/>
      <c r="Q370" s="166"/>
      <c r="R370" s="166"/>
    </row>
    <row r="371" ht="11.25" customHeight="1">
      <c r="A371" s="278" t="s">
        <v>1547</v>
      </c>
      <c r="B371" s="95" t="s">
        <v>1548</v>
      </c>
      <c r="C371" s="81" t="s">
        <v>52</v>
      </c>
      <c r="D371" s="278" t="s">
        <v>1563</v>
      </c>
      <c r="E371" s="219" t="s">
        <v>1564</v>
      </c>
      <c r="F371" s="94" t="s">
        <v>477</v>
      </c>
      <c r="G371" s="81">
        <v>3.0</v>
      </c>
      <c r="H371" s="81">
        <v>2.0</v>
      </c>
      <c r="I371" s="81">
        <v>3.0</v>
      </c>
      <c r="J371" s="220">
        <v>50.0</v>
      </c>
      <c r="K371" s="91">
        <v>16.67</v>
      </c>
      <c r="L371" s="136" t="s">
        <v>77</v>
      </c>
      <c r="M371" s="166"/>
      <c r="N371" s="166"/>
      <c r="O371" s="166"/>
      <c r="P371" s="166"/>
      <c r="Q371" s="166"/>
      <c r="R371" s="166"/>
    </row>
    <row r="372" ht="11.25" customHeight="1">
      <c r="A372" s="278" t="s">
        <v>1547</v>
      </c>
      <c r="B372" s="95" t="s">
        <v>1548</v>
      </c>
      <c r="C372" s="81" t="s">
        <v>52</v>
      </c>
      <c r="D372" s="278" t="s">
        <v>1565</v>
      </c>
      <c r="E372" s="219" t="s">
        <v>1566</v>
      </c>
      <c r="F372" s="94" t="s">
        <v>477</v>
      </c>
      <c r="G372" s="81">
        <v>3.0</v>
      </c>
      <c r="H372" s="81">
        <v>2.0</v>
      </c>
      <c r="I372" s="81">
        <v>3.0</v>
      </c>
      <c r="J372" s="220">
        <v>50.0</v>
      </c>
      <c r="K372" s="91">
        <v>16.67</v>
      </c>
      <c r="L372" s="136" t="s">
        <v>77</v>
      </c>
      <c r="M372" s="166"/>
      <c r="N372" s="166"/>
      <c r="O372" s="166"/>
      <c r="P372" s="166"/>
      <c r="Q372" s="166"/>
      <c r="R372" s="166"/>
    </row>
    <row r="373" ht="11.25" customHeight="1">
      <c r="A373" s="278" t="s">
        <v>1547</v>
      </c>
      <c r="B373" s="95" t="s">
        <v>1548</v>
      </c>
      <c r="C373" s="81" t="s">
        <v>52</v>
      </c>
      <c r="D373" s="278" t="s">
        <v>1567</v>
      </c>
      <c r="E373" s="219" t="s">
        <v>1568</v>
      </c>
      <c r="F373" s="94" t="s">
        <v>477</v>
      </c>
      <c r="G373" s="81">
        <v>3.0</v>
      </c>
      <c r="H373" s="81">
        <v>2.0</v>
      </c>
      <c r="I373" s="81">
        <v>3.0</v>
      </c>
      <c r="J373" s="220">
        <v>50.0</v>
      </c>
      <c r="K373" s="91">
        <v>16.67</v>
      </c>
      <c r="L373" s="136" t="s">
        <v>77</v>
      </c>
      <c r="M373" s="166"/>
      <c r="N373" s="166"/>
      <c r="O373" s="166"/>
      <c r="P373" s="166"/>
      <c r="Q373" s="166"/>
      <c r="R373" s="166"/>
    </row>
    <row r="374" ht="11.25" customHeight="1">
      <c r="A374" s="278" t="s">
        <v>1547</v>
      </c>
      <c r="B374" s="95" t="s">
        <v>1548</v>
      </c>
      <c r="C374" s="81" t="s">
        <v>52</v>
      </c>
      <c r="D374" s="278" t="s">
        <v>1569</v>
      </c>
      <c r="E374" s="219" t="s">
        <v>1570</v>
      </c>
      <c r="F374" s="94" t="s">
        <v>477</v>
      </c>
      <c r="G374" s="81">
        <v>3.0</v>
      </c>
      <c r="H374" s="81">
        <v>2.0</v>
      </c>
      <c r="I374" s="81">
        <v>3.0</v>
      </c>
      <c r="J374" s="220">
        <v>50.0</v>
      </c>
      <c r="K374" s="91">
        <v>16.67</v>
      </c>
      <c r="L374" s="136" t="s">
        <v>77</v>
      </c>
      <c r="M374" s="166"/>
      <c r="N374" s="166"/>
      <c r="O374" s="166"/>
      <c r="P374" s="166"/>
      <c r="Q374" s="166"/>
      <c r="R374" s="166"/>
    </row>
    <row r="375" ht="11.25" customHeight="1">
      <c r="A375" s="278" t="s">
        <v>1547</v>
      </c>
      <c r="B375" s="95" t="s">
        <v>1548</v>
      </c>
      <c r="C375" s="81" t="s">
        <v>52</v>
      </c>
      <c r="D375" s="278" t="s">
        <v>1571</v>
      </c>
      <c r="E375" s="219" t="s">
        <v>1572</v>
      </c>
      <c r="F375" s="94" t="s">
        <v>477</v>
      </c>
      <c r="G375" s="81">
        <v>3.0</v>
      </c>
      <c r="H375" s="81">
        <v>2.0</v>
      </c>
      <c r="I375" s="81">
        <v>3.0</v>
      </c>
      <c r="J375" s="220">
        <v>50.0</v>
      </c>
      <c r="K375" s="91">
        <v>16.67</v>
      </c>
      <c r="L375" s="136" t="s">
        <v>77</v>
      </c>
      <c r="M375" s="166"/>
      <c r="N375" s="166"/>
      <c r="O375" s="166"/>
      <c r="P375" s="166"/>
      <c r="Q375" s="166"/>
      <c r="R375" s="166"/>
    </row>
    <row r="376" ht="11.25" customHeight="1">
      <c r="A376" s="278" t="s">
        <v>1547</v>
      </c>
      <c r="B376" s="95" t="s">
        <v>1548</v>
      </c>
      <c r="C376" s="81" t="s">
        <v>52</v>
      </c>
      <c r="D376" s="278" t="s">
        <v>1573</v>
      </c>
      <c r="E376" s="219" t="s">
        <v>1574</v>
      </c>
      <c r="F376" s="94" t="s">
        <v>477</v>
      </c>
      <c r="G376" s="81">
        <v>3.0</v>
      </c>
      <c r="H376" s="81">
        <v>2.0</v>
      </c>
      <c r="I376" s="81">
        <v>3.0</v>
      </c>
      <c r="J376" s="220">
        <v>50.0</v>
      </c>
      <c r="K376" s="91">
        <v>16.67</v>
      </c>
      <c r="L376" s="136" t="s">
        <v>77</v>
      </c>
      <c r="M376" s="166"/>
      <c r="N376" s="166"/>
      <c r="O376" s="166"/>
      <c r="P376" s="166"/>
      <c r="Q376" s="166"/>
      <c r="R376" s="166"/>
    </row>
    <row r="377" ht="11.25" customHeight="1">
      <c r="A377" s="278" t="s">
        <v>1575</v>
      </c>
      <c r="B377" s="95" t="s">
        <v>1576</v>
      </c>
      <c r="C377" s="81" t="s">
        <v>52</v>
      </c>
      <c r="D377" s="278" t="s">
        <v>1577</v>
      </c>
      <c r="E377" s="219" t="s">
        <v>1578</v>
      </c>
      <c r="F377" s="94" t="s">
        <v>477</v>
      </c>
      <c r="G377" s="81">
        <v>4.0</v>
      </c>
      <c r="H377" s="81">
        <v>2.0</v>
      </c>
      <c r="I377" s="81">
        <v>4.0</v>
      </c>
      <c r="J377" s="220">
        <v>50.0</v>
      </c>
      <c r="K377" s="91">
        <v>12.5</v>
      </c>
      <c r="L377" s="136" t="s">
        <v>77</v>
      </c>
      <c r="M377" s="166"/>
      <c r="N377" s="166"/>
      <c r="O377" s="166"/>
      <c r="P377" s="166"/>
      <c r="Q377" s="166"/>
      <c r="R377" s="166"/>
    </row>
    <row r="378" ht="11.25" customHeight="1">
      <c r="A378" s="278" t="s">
        <v>1575</v>
      </c>
      <c r="B378" s="95" t="s">
        <v>1576</v>
      </c>
      <c r="C378" s="81" t="s">
        <v>52</v>
      </c>
      <c r="D378" s="278" t="s">
        <v>1579</v>
      </c>
      <c r="E378" s="219" t="s">
        <v>1580</v>
      </c>
      <c r="F378" s="94" t="s">
        <v>477</v>
      </c>
      <c r="G378" s="81">
        <v>4.0</v>
      </c>
      <c r="H378" s="81">
        <v>2.0</v>
      </c>
      <c r="I378" s="81">
        <v>4.0</v>
      </c>
      <c r="J378" s="220">
        <v>50.0</v>
      </c>
      <c r="K378" s="91">
        <v>12.5</v>
      </c>
      <c r="L378" s="136" t="s">
        <v>77</v>
      </c>
      <c r="M378" s="166"/>
      <c r="N378" s="166"/>
      <c r="O378" s="166"/>
      <c r="P378" s="166"/>
      <c r="Q378" s="166"/>
      <c r="R378" s="166"/>
    </row>
    <row r="379" ht="11.25" customHeight="1">
      <c r="A379" s="280" t="s">
        <v>1575</v>
      </c>
      <c r="B379" s="99" t="s">
        <v>1576</v>
      </c>
      <c r="C379" s="214" t="s">
        <v>52</v>
      </c>
      <c r="D379" s="280" t="s">
        <v>1581</v>
      </c>
      <c r="E379" s="281" t="s">
        <v>1582</v>
      </c>
      <c r="F379" s="231" t="s">
        <v>477</v>
      </c>
      <c r="G379" s="214">
        <v>4.0</v>
      </c>
      <c r="H379" s="214">
        <v>2.0</v>
      </c>
      <c r="I379" s="214">
        <v>4.0</v>
      </c>
      <c r="J379" s="232">
        <v>50.0</v>
      </c>
      <c r="K379" s="217">
        <v>12.5</v>
      </c>
      <c r="L379" s="136" t="s">
        <v>77</v>
      </c>
      <c r="M379" s="166"/>
      <c r="N379" s="166"/>
      <c r="O379" s="166"/>
      <c r="P379" s="166"/>
      <c r="Q379" s="166"/>
      <c r="R379" s="166"/>
    </row>
    <row r="380" ht="11.25" customHeight="1">
      <c r="A380" s="278" t="s">
        <v>1575</v>
      </c>
      <c r="B380" s="95" t="s">
        <v>1576</v>
      </c>
      <c r="C380" s="81" t="s">
        <v>52</v>
      </c>
      <c r="D380" s="278" t="s">
        <v>1549</v>
      </c>
      <c r="E380" s="219" t="s">
        <v>1550</v>
      </c>
      <c r="F380" s="231" t="s">
        <v>477</v>
      </c>
      <c r="G380" s="214">
        <v>4.0</v>
      </c>
      <c r="H380" s="214">
        <v>2.0</v>
      </c>
      <c r="I380" s="214">
        <v>4.0</v>
      </c>
      <c r="J380" s="232">
        <v>50.0</v>
      </c>
      <c r="K380" s="217">
        <v>12.5</v>
      </c>
      <c r="L380" s="136" t="s">
        <v>77</v>
      </c>
      <c r="M380" s="166"/>
      <c r="N380" s="166"/>
      <c r="O380" s="166"/>
      <c r="P380" s="166"/>
      <c r="Q380" s="166"/>
      <c r="R380" s="166"/>
    </row>
    <row r="381" ht="11.25" customHeight="1">
      <c r="A381" s="278" t="s">
        <v>1583</v>
      </c>
      <c r="B381" s="95" t="s">
        <v>1584</v>
      </c>
      <c r="C381" s="81" t="s">
        <v>52</v>
      </c>
      <c r="D381" s="278" t="s">
        <v>1585</v>
      </c>
      <c r="E381" s="219" t="s">
        <v>1421</v>
      </c>
      <c r="F381" s="94"/>
      <c r="G381" s="81">
        <v>5.0</v>
      </c>
      <c r="H381" s="81">
        <v>5.0</v>
      </c>
      <c r="I381" s="81">
        <v>5.0</v>
      </c>
      <c r="J381" s="221">
        <v>50.0</v>
      </c>
      <c r="K381" s="221">
        <v>10.0</v>
      </c>
      <c r="L381" s="136" t="s">
        <v>77</v>
      </c>
      <c r="M381" s="166"/>
      <c r="N381" s="166"/>
      <c r="O381" s="166"/>
      <c r="P381" s="166"/>
      <c r="Q381" s="166"/>
      <c r="R381" s="166"/>
    </row>
    <row r="382" ht="11.25" customHeight="1">
      <c r="A382" s="282" t="s">
        <v>1583</v>
      </c>
      <c r="B382" s="95" t="s">
        <v>1584</v>
      </c>
      <c r="C382" s="81" t="s">
        <v>52</v>
      </c>
      <c r="D382" s="278" t="s">
        <v>1586</v>
      </c>
      <c r="E382" s="219" t="s">
        <v>1436</v>
      </c>
      <c r="F382" s="94"/>
      <c r="G382" s="81">
        <v>5.0</v>
      </c>
      <c r="H382" s="81">
        <v>5.0</v>
      </c>
      <c r="I382" s="81">
        <v>5.0</v>
      </c>
      <c r="J382" s="221">
        <v>50.0</v>
      </c>
      <c r="K382" s="221">
        <v>10.0</v>
      </c>
      <c r="L382" s="136" t="s">
        <v>77</v>
      </c>
      <c r="M382" s="166"/>
      <c r="N382" s="166"/>
      <c r="O382" s="166"/>
      <c r="P382" s="166"/>
      <c r="Q382" s="166"/>
      <c r="R382" s="166"/>
    </row>
    <row r="383" ht="11.25" customHeight="1">
      <c r="A383" s="278" t="s">
        <v>1583</v>
      </c>
      <c r="B383" s="95" t="s">
        <v>1584</v>
      </c>
      <c r="C383" s="81" t="s">
        <v>52</v>
      </c>
      <c r="D383" s="278" t="s">
        <v>1587</v>
      </c>
      <c r="E383" s="219" t="s">
        <v>1439</v>
      </c>
      <c r="F383" s="94"/>
      <c r="G383" s="81">
        <v>5.0</v>
      </c>
      <c r="H383" s="81">
        <v>5.0</v>
      </c>
      <c r="I383" s="81">
        <v>5.0</v>
      </c>
      <c r="J383" s="221">
        <v>50.0</v>
      </c>
      <c r="K383" s="221">
        <v>10.0</v>
      </c>
      <c r="L383" s="136" t="s">
        <v>77</v>
      </c>
      <c r="M383" s="166"/>
      <c r="N383" s="166"/>
      <c r="O383" s="166"/>
      <c r="P383" s="166"/>
      <c r="Q383" s="166"/>
      <c r="R383" s="166"/>
    </row>
    <row r="384" ht="11.25" customHeight="1">
      <c r="A384" s="278" t="s">
        <v>1583</v>
      </c>
      <c r="B384" s="95" t="s">
        <v>1584</v>
      </c>
      <c r="C384" s="81" t="s">
        <v>52</v>
      </c>
      <c r="D384" s="278" t="s">
        <v>1588</v>
      </c>
      <c r="E384" s="219" t="s">
        <v>1412</v>
      </c>
      <c r="F384" s="94"/>
      <c r="G384" s="81">
        <v>5.0</v>
      </c>
      <c r="H384" s="81">
        <v>5.0</v>
      </c>
      <c r="I384" s="81">
        <v>5.0</v>
      </c>
      <c r="J384" s="221">
        <v>50.0</v>
      </c>
      <c r="K384" s="221">
        <v>10.0</v>
      </c>
      <c r="L384" s="136" t="s">
        <v>77</v>
      </c>
      <c r="M384" s="166"/>
      <c r="N384" s="166"/>
      <c r="O384" s="166"/>
      <c r="P384" s="166"/>
      <c r="Q384" s="166"/>
      <c r="R384" s="166"/>
    </row>
    <row r="385" ht="11.25" customHeight="1">
      <c r="A385" s="278" t="s">
        <v>1583</v>
      </c>
      <c r="B385" s="95" t="s">
        <v>1584</v>
      </c>
      <c r="C385" s="81" t="s">
        <v>52</v>
      </c>
      <c r="D385" s="278" t="s">
        <v>1589</v>
      </c>
      <c r="E385" s="219" t="s">
        <v>1415</v>
      </c>
      <c r="F385" s="94"/>
      <c r="G385" s="81">
        <v>5.0</v>
      </c>
      <c r="H385" s="81">
        <v>5.0</v>
      </c>
      <c r="I385" s="81">
        <v>5.0</v>
      </c>
      <c r="J385" s="221">
        <v>50.0</v>
      </c>
      <c r="K385" s="221">
        <v>10.0</v>
      </c>
      <c r="L385" s="136" t="s">
        <v>77</v>
      </c>
      <c r="M385" s="166"/>
      <c r="N385" s="166"/>
      <c r="O385" s="166"/>
      <c r="P385" s="166"/>
      <c r="Q385" s="166"/>
      <c r="R385" s="166"/>
    </row>
    <row r="386" ht="11.25" customHeight="1">
      <c r="A386" s="278" t="s">
        <v>1583</v>
      </c>
      <c r="B386" s="95" t="s">
        <v>1584</v>
      </c>
      <c r="C386" s="81" t="s">
        <v>52</v>
      </c>
      <c r="D386" s="278" t="s">
        <v>1590</v>
      </c>
      <c r="E386" s="219" t="s">
        <v>1418</v>
      </c>
      <c r="F386" s="94"/>
      <c r="G386" s="81">
        <v>5.0</v>
      </c>
      <c r="H386" s="81">
        <v>5.0</v>
      </c>
      <c r="I386" s="81">
        <v>5.0</v>
      </c>
      <c r="J386" s="221">
        <v>50.0</v>
      </c>
      <c r="K386" s="221">
        <v>10.0</v>
      </c>
      <c r="L386" s="136" t="s">
        <v>77</v>
      </c>
      <c r="M386" s="166"/>
      <c r="N386" s="166"/>
      <c r="O386" s="166"/>
      <c r="P386" s="166"/>
      <c r="Q386" s="166"/>
      <c r="R386" s="166"/>
    </row>
    <row r="387" ht="11.25" customHeight="1">
      <c r="A387" s="283" t="s">
        <v>1583</v>
      </c>
      <c r="B387" s="95" t="s">
        <v>1584</v>
      </c>
      <c r="C387" s="81" t="s">
        <v>52</v>
      </c>
      <c r="D387" s="95" t="s">
        <v>1591</v>
      </c>
      <c r="E387" s="88" t="s">
        <v>1442</v>
      </c>
      <c r="F387" s="6"/>
      <c r="G387" s="81">
        <v>5.0</v>
      </c>
      <c r="H387" s="81">
        <v>5.0</v>
      </c>
      <c r="I387" s="81">
        <v>5.0</v>
      </c>
      <c r="J387" s="221">
        <v>50.0</v>
      </c>
      <c r="K387" s="221">
        <v>10.0</v>
      </c>
      <c r="L387" s="136" t="s">
        <v>77</v>
      </c>
      <c r="M387" s="166"/>
      <c r="N387" s="166"/>
      <c r="O387" s="166"/>
      <c r="P387" s="166"/>
      <c r="Q387" s="166"/>
      <c r="R387" s="166"/>
    </row>
    <row r="388" ht="11.25" customHeight="1">
      <c r="A388" s="118" t="s">
        <v>1592</v>
      </c>
      <c r="B388" s="116" t="s">
        <v>1410</v>
      </c>
      <c r="C388" s="118" t="s">
        <v>52</v>
      </c>
      <c r="D388" s="95" t="s">
        <v>1411</v>
      </c>
      <c r="E388" s="88" t="s">
        <v>1412</v>
      </c>
      <c r="F388" s="81" t="s">
        <v>1001</v>
      </c>
      <c r="G388" s="81">
        <v>5.0</v>
      </c>
      <c r="H388" s="81">
        <v>5.0</v>
      </c>
      <c r="I388" s="81">
        <v>5.0</v>
      </c>
      <c r="J388" s="221">
        <v>50.0</v>
      </c>
      <c r="K388" s="221">
        <v>10.0</v>
      </c>
      <c r="L388" s="136" t="s">
        <v>78</v>
      </c>
      <c r="M388" s="166"/>
      <c r="N388" s="166"/>
      <c r="O388" s="166"/>
      <c r="P388" s="166"/>
      <c r="Q388" s="166"/>
      <c r="R388" s="166"/>
    </row>
    <row r="389" ht="11.25" customHeight="1">
      <c r="A389" s="118" t="s">
        <v>1593</v>
      </c>
      <c r="B389" s="116" t="s">
        <v>1410</v>
      </c>
      <c r="C389" s="118" t="s">
        <v>52</v>
      </c>
      <c r="D389" s="95" t="s">
        <v>1414</v>
      </c>
      <c r="E389" s="219" t="s">
        <v>1415</v>
      </c>
      <c r="F389" s="81" t="s">
        <v>1001</v>
      </c>
      <c r="G389" s="81">
        <v>5.0</v>
      </c>
      <c r="H389" s="81">
        <v>5.0</v>
      </c>
      <c r="I389" s="81">
        <v>5.0</v>
      </c>
      <c r="J389" s="221">
        <v>50.0</v>
      </c>
      <c r="K389" s="221">
        <v>10.0</v>
      </c>
      <c r="L389" s="136" t="s">
        <v>78</v>
      </c>
      <c r="M389" s="166"/>
      <c r="N389" s="166"/>
      <c r="O389" s="166"/>
      <c r="P389" s="166"/>
      <c r="Q389" s="166"/>
      <c r="R389" s="166"/>
    </row>
    <row r="390" ht="11.25" customHeight="1">
      <c r="A390" s="118" t="s">
        <v>1594</v>
      </c>
      <c r="B390" s="116" t="s">
        <v>1410</v>
      </c>
      <c r="C390" s="118" t="s">
        <v>52</v>
      </c>
      <c r="D390" s="95" t="s">
        <v>1417</v>
      </c>
      <c r="E390" s="219" t="s">
        <v>1418</v>
      </c>
      <c r="F390" s="81" t="s">
        <v>1001</v>
      </c>
      <c r="G390" s="81">
        <v>5.0</v>
      </c>
      <c r="H390" s="81">
        <v>5.0</v>
      </c>
      <c r="I390" s="81">
        <v>5.0</v>
      </c>
      <c r="J390" s="221">
        <v>50.0</v>
      </c>
      <c r="K390" s="221">
        <v>10.0</v>
      </c>
      <c r="L390" s="136" t="s">
        <v>78</v>
      </c>
      <c r="M390" s="166"/>
      <c r="N390" s="166"/>
      <c r="O390" s="166"/>
      <c r="P390" s="166"/>
      <c r="Q390" s="166"/>
      <c r="R390" s="166"/>
    </row>
    <row r="391" ht="11.25" customHeight="1">
      <c r="A391" s="118" t="s">
        <v>1595</v>
      </c>
      <c r="B391" s="116" t="s">
        <v>1410</v>
      </c>
      <c r="C391" s="118" t="s">
        <v>52</v>
      </c>
      <c r="D391" s="95" t="s">
        <v>1420</v>
      </c>
      <c r="E391" s="219" t="s">
        <v>1421</v>
      </c>
      <c r="F391" s="81" t="s">
        <v>1001</v>
      </c>
      <c r="G391" s="81">
        <v>5.0</v>
      </c>
      <c r="H391" s="81">
        <v>5.0</v>
      </c>
      <c r="I391" s="81">
        <v>5.0</v>
      </c>
      <c r="J391" s="221">
        <v>50.0</v>
      </c>
      <c r="K391" s="221">
        <v>10.0</v>
      </c>
      <c r="L391" s="136" t="s">
        <v>78</v>
      </c>
      <c r="M391" s="166"/>
      <c r="N391" s="166"/>
      <c r="O391" s="166"/>
      <c r="P391" s="166"/>
      <c r="Q391" s="166"/>
      <c r="R391" s="166"/>
    </row>
    <row r="392" ht="11.25" customHeight="1">
      <c r="A392" s="118" t="s">
        <v>1596</v>
      </c>
      <c r="B392" s="116" t="s">
        <v>1410</v>
      </c>
      <c r="C392" s="118" t="s">
        <v>52</v>
      </c>
      <c r="D392" s="95" t="s">
        <v>1435</v>
      </c>
      <c r="E392" s="219" t="s">
        <v>1436</v>
      </c>
      <c r="F392" s="81" t="s">
        <v>1001</v>
      </c>
      <c r="G392" s="81">
        <v>5.0</v>
      </c>
      <c r="H392" s="81">
        <v>5.0</v>
      </c>
      <c r="I392" s="81">
        <v>5.0</v>
      </c>
      <c r="J392" s="221">
        <v>50.0</v>
      </c>
      <c r="K392" s="221">
        <v>10.0</v>
      </c>
      <c r="L392" s="136" t="s">
        <v>78</v>
      </c>
      <c r="M392" s="166"/>
      <c r="N392" s="166"/>
      <c r="O392" s="166"/>
      <c r="P392" s="166"/>
      <c r="Q392" s="166"/>
      <c r="R392" s="166"/>
    </row>
    <row r="393" ht="11.25" customHeight="1">
      <c r="A393" s="269" t="s">
        <v>1597</v>
      </c>
      <c r="B393" s="116" t="s">
        <v>1410</v>
      </c>
      <c r="C393" s="269" t="s">
        <v>52</v>
      </c>
      <c r="D393" s="95" t="s">
        <v>1438</v>
      </c>
      <c r="E393" s="219" t="s">
        <v>1439</v>
      </c>
      <c r="F393" s="81" t="s">
        <v>1001</v>
      </c>
      <c r="G393" s="81">
        <v>5.0</v>
      </c>
      <c r="H393" s="81">
        <v>5.0</v>
      </c>
      <c r="I393" s="81">
        <v>5.0</v>
      </c>
      <c r="J393" s="221">
        <v>50.0</v>
      </c>
      <c r="K393" s="221">
        <v>10.0</v>
      </c>
      <c r="L393" s="136" t="s">
        <v>78</v>
      </c>
      <c r="M393" s="166"/>
      <c r="N393" s="166"/>
      <c r="O393" s="166"/>
      <c r="P393" s="166"/>
      <c r="Q393" s="166"/>
      <c r="R393" s="166"/>
    </row>
    <row r="394" ht="11.25" customHeight="1">
      <c r="A394" s="269" t="s">
        <v>1598</v>
      </c>
      <c r="B394" s="116" t="s">
        <v>1410</v>
      </c>
      <c r="C394" s="269" t="s">
        <v>52</v>
      </c>
      <c r="D394" s="270" t="s">
        <v>1599</v>
      </c>
      <c r="E394" s="219" t="s">
        <v>1442</v>
      </c>
      <c r="F394" s="81" t="s">
        <v>1001</v>
      </c>
      <c r="G394" s="81">
        <v>5.0</v>
      </c>
      <c r="H394" s="81">
        <v>5.0</v>
      </c>
      <c r="I394" s="81">
        <v>5.0</v>
      </c>
      <c r="J394" s="221">
        <v>50.0</v>
      </c>
      <c r="K394" s="221">
        <v>10.0</v>
      </c>
      <c r="L394" s="136" t="s">
        <v>78</v>
      </c>
      <c r="M394" s="166"/>
      <c r="N394" s="166"/>
      <c r="O394" s="166"/>
      <c r="P394" s="166"/>
      <c r="Q394" s="166"/>
      <c r="R394" s="166"/>
    </row>
    <row r="395" ht="11.25" customHeight="1">
      <c r="A395" s="118" t="s">
        <v>1600</v>
      </c>
      <c r="B395" s="118" t="s">
        <v>1482</v>
      </c>
      <c r="C395" s="101" t="s">
        <v>52</v>
      </c>
      <c r="D395" s="270" t="s">
        <v>1483</v>
      </c>
      <c r="E395" s="219" t="s">
        <v>1484</v>
      </c>
      <c r="F395" s="81" t="s">
        <v>1001</v>
      </c>
      <c r="G395" s="101">
        <v>15.0</v>
      </c>
      <c r="H395" s="101">
        <v>3.0</v>
      </c>
      <c r="I395" s="101">
        <v>15.0</v>
      </c>
      <c r="J395" s="221">
        <v>50.0</v>
      </c>
      <c r="K395" s="272">
        <v>3.33</v>
      </c>
      <c r="L395" s="136" t="s">
        <v>78</v>
      </c>
      <c r="M395" s="166"/>
      <c r="N395" s="166"/>
      <c r="O395" s="166"/>
      <c r="P395" s="166"/>
      <c r="Q395" s="166"/>
      <c r="R395" s="166"/>
    </row>
    <row r="396" ht="11.25" customHeight="1">
      <c r="A396" s="118" t="s">
        <v>1601</v>
      </c>
      <c r="B396" s="101" t="s">
        <v>1486</v>
      </c>
      <c r="C396" s="118" t="s">
        <v>52</v>
      </c>
      <c r="D396" s="270" t="s">
        <v>1487</v>
      </c>
      <c r="E396" s="219" t="s">
        <v>1488</v>
      </c>
      <c r="F396" s="81" t="s">
        <v>1001</v>
      </c>
      <c r="G396" s="81">
        <v>13.0</v>
      </c>
      <c r="H396" s="81">
        <v>2.0</v>
      </c>
      <c r="I396" s="81">
        <v>13.0</v>
      </c>
      <c r="J396" s="220">
        <v>50.0</v>
      </c>
      <c r="K396" s="91">
        <v>3.84</v>
      </c>
      <c r="L396" s="136" t="s">
        <v>78</v>
      </c>
      <c r="M396" s="166"/>
      <c r="N396" s="166"/>
      <c r="O396" s="166"/>
      <c r="P396" s="166"/>
      <c r="Q396" s="166"/>
      <c r="R396" s="166"/>
    </row>
    <row r="397" ht="11.25" customHeight="1">
      <c r="A397" s="118" t="s">
        <v>1602</v>
      </c>
      <c r="B397" s="101" t="s">
        <v>1486</v>
      </c>
      <c r="C397" s="118" t="s">
        <v>89</v>
      </c>
      <c r="D397" s="95" t="s">
        <v>1489</v>
      </c>
      <c r="E397" s="219" t="s">
        <v>1490</v>
      </c>
      <c r="F397" s="81" t="s">
        <v>1001</v>
      </c>
      <c r="G397" s="81">
        <v>13.0</v>
      </c>
      <c r="H397" s="81">
        <v>2.0</v>
      </c>
      <c r="I397" s="81">
        <v>13.0</v>
      </c>
      <c r="J397" s="220">
        <v>50.0</v>
      </c>
      <c r="K397" s="91">
        <v>3.84</v>
      </c>
      <c r="L397" s="136" t="s">
        <v>78</v>
      </c>
      <c r="M397" s="166"/>
      <c r="N397" s="166"/>
      <c r="O397" s="166"/>
      <c r="P397" s="166"/>
      <c r="Q397" s="166"/>
      <c r="R397" s="166"/>
    </row>
    <row r="398" ht="11.25" customHeight="1">
      <c r="A398" s="118" t="s">
        <v>1603</v>
      </c>
      <c r="B398" s="101" t="s">
        <v>1486</v>
      </c>
      <c r="C398" s="118" t="s">
        <v>1491</v>
      </c>
      <c r="D398" s="95" t="s">
        <v>1492</v>
      </c>
      <c r="E398" s="219" t="s">
        <v>1493</v>
      </c>
      <c r="F398" s="81" t="s">
        <v>1001</v>
      </c>
      <c r="G398" s="81">
        <v>13.0</v>
      </c>
      <c r="H398" s="81">
        <v>2.0</v>
      </c>
      <c r="I398" s="81">
        <v>13.0</v>
      </c>
      <c r="J398" s="220">
        <v>50.0</v>
      </c>
      <c r="K398" s="91">
        <v>3.84</v>
      </c>
      <c r="L398" s="136" t="s">
        <v>78</v>
      </c>
      <c r="M398" s="166"/>
      <c r="N398" s="166"/>
      <c r="O398" s="166"/>
      <c r="P398" s="166"/>
      <c r="Q398" s="166"/>
      <c r="R398" s="166"/>
    </row>
    <row r="399" ht="11.25" customHeight="1">
      <c r="A399" s="118" t="s">
        <v>1604</v>
      </c>
      <c r="B399" s="101" t="s">
        <v>1410</v>
      </c>
      <c r="C399" s="118" t="s">
        <v>52</v>
      </c>
      <c r="D399" s="95" t="s">
        <v>1423</v>
      </c>
      <c r="E399" s="219" t="s">
        <v>1424</v>
      </c>
      <c r="F399" s="81" t="s">
        <v>242</v>
      </c>
      <c r="G399" s="81">
        <v>5.0</v>
      </c>
      <c r="H399" s="81">
        <v>5.0</v>
      </c>
      <c r="I399" s="81">
        <v>5.0</v>
      </c>
      <c r="J399" s="220">
        <v>50.0</v>
      </c>
      <c r="K399" s="91">
        <v>10.0</v>
      </c>
      <c r="L399" s="136" t="s">
        <v>78</v>
      </c>
      <c r="M399" s="166"/>
      <c r="N399" s="166"/>
      <c r="O399" s="166"/>
      <c r="P399" s="166"/>
      <c r="Q399" s="166"/>
      <c r="R399" s="166"/>
    </row>
    <row r="400" ht="11.25" customHeight="1">
      <c r="A400" s="118" t="s">
        <v>1605</v>
      </c>
      <c r="B400" s="101" t="s">
        <v>1410</v>
      </c>
      <c r="C400" s="118" t="s">
        <v>52</v>
      </c>
      <c r="D400" s="95" t="s">
        <v>1426</v>
      </c>
      <c r="E400" s="219" t="s">
        <v>1427</v>
      </c>
      <c r="F400" s="81" t="s">
        <v>242</v>
      </c>
      <c r="G400" s="81">
        <v>5.0</v>
      </c>
      <c r="H400" s="81">
        <v>5.0</v>
      </c>
      <c r="I400" s="81">
        <v>5.0</v>
      </c>
      <c r="J400" s="220">
        <v>50.0</v>
      </c>
      <c r="K400" s="91">
        <v>10.0</v>
      </c>
      <c r="L400" s="136" t="s">
        <v>78</v>
      </c>
      <c r="M400" s="166"/>
      <c r="N400" s="166"/>
      <c r="O400" s="166"/>
      <c r="P400" s="166"/>
      <c r="Q400" s="166"/>
      <c r="R400" s="166"/>
    </row>
    <row r="401" ht="11.25" customHeight="1">
      <c r="A401" s="118" t="s">
        <v>1606</v>
      </c>
      <c r="B401" s="101" t="s">
        <v>1410</v>
      </c>
      <c r="C401" s="118" t="s">
        <v>52</v>
      </c>
      <c r="D401" s="95" t="s">
        <v>1429</v>
      </c>
      <c r="E401" s="219" t="s">
        <v>1430</v>
      </c>
      <c r="F401" s="81" t="s">
        <v>242</v>
      </c>
      <c r="G401" s="81">
        <v>5.0</v>
      </c>
      <c r="H401" s="81">
        <v>5.0</v>
      </c>
      <c r="I401" s="81">
        <v>5.0</v>
      </c>
      <c r="J401" s="220">
        <v>50.0</v>
      </c>
      <c r="K401" s="91">
        <v>10.0</v>
      </c>
      <c r="L401" s="136" t="s">
        <v>78</v>
      </c>
      <c r="M401" s="166"/>
      <c r="N401" s="166"/>
      <c r="O401" s="166"/>
      <c r="P401" s="166"/>
      <c r="Q401" s="166"/>
      <c r="R401" s="166"/>
    </row>
    <row r="402" ht="11.25" customHeight="1">
      <c r="A402" s="118" t="s">
        <v>1607</v>
      </c>
      <c r="B402" s="101" t="s">
        <v>1410</v>
      </c>
      <c r="C402" s="118" t="s">
        <v>52</v>
      </c>
      <c r="D402" s="95" t="s">
        <v>1432</v>
      </c>
      <c r="E402" s="219" t="s">
        <v>1433</v>
      </c>
      <c r="F402" s="81" t="s">
        <v>242</v>
      </c>
      <c r="G402" s="81">
        <v>5.0</v>
      </c>
      <c r="H402" s="81">
        <v>5.0</v>
      </c>
      <c r="I402" s="81">
        <v>5.0</v>
      </c>
      <c r="J402" s="220">
        <v>50.0</v>
      </c>
      <c r="K402" s="91">
        <v>10.0</v>
      </c>
      <c r="L402" s="136" t="s">
        <v>78</v>
      </c>
      <c r="M402" s="166"/>
      <c r="N402" s="166"/>
      <c r="O402" s="166"/>
      <c r="P402" s="166"/>
      <c r="Q402" s="166"/>
      <c r="R402" s="166"/>
    </row>
    <row r="403" ht="11.25" customHeight="1">
      <c r="A403" s="118" t="s">
        <v>1608</v>
      </c>
      <c r="B403" s="118" t="s">
        <v>1482</v>
      </c>
      <c r="C403" s="101" t="s">
        <v>52</v>
      </c>
      <c r="D403" s="95" t="s">
        <v>1494</v>
      </c>
      <c r="E403" s="219" t="s">
        <v>1495</v>
      </c>
      <c r="F403" s="81" t="s">
        <v>242</v>
      </c>
      <c r="G403" s="101">
        <v>15.0</v>
      </c>
      <c r="H403" s="101">
        <v>3.0</v>
      </c>
      <c r="I403" s="101">
        <v>15.0</v>
      </c>
      <c r="J403" s="221">
        <v>50.0</v>
      </c>
      <c r="K403" s="272">
        <v>3.33</v>
      </c>
      <c r="L403" s="136" t="s">
        <v>78</v>
      </c>
      <c r="M403" s="166"/>
      <c r="N403" s="166"/>
      <c r="O403" s="166"/>
      <c r="P403" s="166"/>
      <c r="Q403" s="166"/>
      <c r="R403" s="166"/>
    </row>
    <row r="404" ht="11.25" customHeight="1">
      <c r="A404" s="118" t="s">
        <v>1609</v>
      </c>
      <c r="B404" s="101" t="s">
        <v>1486</v>
      </c>
      <c r="C404" s="118" t="s">
        <v>1491</v>
      </c>
      <c r="D404" s="95" t="s">
        <v>1496</v>
      </c>
      <c r="E404" s="219" t="s">
        <v>1497</v>
      </c>
      <c r="F404" s="81" t="s">
        <v>242</v>
      </c>
      <c r="G404" s="81">
        <v>13.0</v>
      </c>
      <c r="H404" s="81">
        <v>2.0</v>
      </c>
      <c r="I404" s="81">
        <v>13.0</v>
      </c>
      <c r="J404" s="220">
        <v>50.0</v>
      </c>
      <c r="K404" s="91">
        <v>3.84</v>
      </c>
      <c r="L404" s="136" t="s">
        <v>78</v>
      </c>
      <c r="M404" s="166"/>
      <c r="N404" s="166"/>
      <c r="O404" s="166"/>
      <c r="P404" s="166"/>
      <c r="Q404" s="166"/>
      <c r="R404" s="166"/>
    </row>
    <row r="405" ht="11.25" customHeight="1">
      <c r="A405" s="118" t="s">
        <v>1610</v>
      </c>
      <c r="B405" s="116" t="s">
        <v>1584</v>
      </c>
      <c r="C405" s="118" t="s">
        <v>52</v>
      </c>
      <c r="D405" s="101" t="s">
        <v>1611</v>
      </c>
      <c r="E405" s="219" t="s">
        <v>1612</v>
      </c>
      <c r="F405" s="130" t="s">
        <v>477</v>
      </c>
      <c r="G405" s="120">
        <v>5.0</v>
      </c>
      <c r="H405" s="120">
        <v>5.0</v>
      </c>
      <c r="I405" s="120">
        <v>5.0</v>
      </c>
      <c r="J405" s="284">
        <v>50.0</v>
      </c>
      <c r="K405" s="129">
        <v>10.0</v>
      </c>
      <c r="L405" s="136" t="s">
        <v>82</v>
      </c>
      <c r="M405" s="166"/>
      <c r="N405" s="166"/>
      <c r="O405" s="166"/>
      <c r="P405" s="166"/>
      <c r="Q405" s="166"/>
      <c r="R405" s="166"/>
    </row>
    <row r="406" ht="11.25" customHeight="1">
      <c r="A406" s="74" t="s">
        <v>1613</v>
      </c>
      <c r="B406" s="99" t="s">
        <v>1584</v>
      </c>
      <c r="C406" s="75" t="s">
        <v>52</v>
      </c>
      <c r="D406" s="95" t="s">
        <v>1614</v>
      </c>
      <c r="E406" s="219" t="s">
        <v>1615</v>
      </c>
      <c r="F406" s="94" t="s">
        <v>477</v>
      </c>
      <c r="G406" s="77">
        <v>5.0</v>
      </c>
      <c r="H406" s="77">
        <v>5.0</v>
      </c>
      <c r="I406" s="77">
        <v>5.0</v>
      </c>
      <c r="J406" s="220">
        <v>50.0</v>
      </c>
      <c r="K406" s="91">
        <v>10.0</v>
      </c>
      <c r="L406" s="136" t="s">
        <v>82</v>
      </c>
      <c r="M406" s="166"/>
      <c r="N406" s="166"/>
      <c r="O406" s="166"/>
      <c r="P406" s="166"/>
      <c r="Q406" s="166"/>
      <c r="R406" s="166"/>
    </row>
    <row r="407" ht="11.25" customHeight="1">
      <c r="A407" s="95" t="s">
        <v>1616</v>
      </c>
      <c r="B407" s="74" t="s">
        <v>1584</v>
      </c>
      <c r="C407" s="75" t="s">
        <v>52</v>
      </c>
      <c r="D407" s="95" t="s">
        <v>1617</v>
      </c>
      <c r="E407" s="219" t="s">
        <v>1618</v>
      </c>
      <c r="F407" s="94" t="s">
        <v>477</v>
      </c>
      <c r="G407" s="81">
        <v>5.0</v>
      </c>
      <c r="H407" s="81">
        <v>5.0</v>
      </c>
      <c r="I407" s="81">
        <v>5.0</v>
      </c>
      <c r="J407" s="220">
        <v>50.0</v>
      </c>
      <c r="K407" s="91">
        <v>10.0</v>
      </c>
      <c r="L407" s="136" t="s">
        <v>82</v>
      </c>
      <c r="M407" s="166"/>
      <c r="N407" s="166"/>
      <c r="O407" s="166"/>
      <c r="P407" s="166"/>
      <c r="Q407" s="166"/>
      <c r="R407" s="166"/>
    </row>
    <row r="408" ht="11.25" customHeight="1">
      <c r="A408" s="95" t="s">
        <v>1619</v>
      </c>
      <c r="B408" s="95" t="s">
        <v>1584</v>
      </c>
      <c r="C408" s="81" t="s">
        <v>52</v>
      </c>
      <c r="D408" s="95" t="s">
        <v>1620</v>
      </c>
      <c r="E408" s="219" t="s">
        <v>1621</v>
      </c>
      <c r="F408" s="94" t="s">
        <v>477</v>
      </c>
      <c r="G408" s="81">
        <v>5.0</v>
      </c>
      <c r="H408" s="81">
        <v>5.0</v>
      </c>
      <c r="I408" s="81">
        <v>5.0</v>
      </c>
      <c r="J408" s="220">
        <v>50.0</v>
      </c>
      <c r="K408" s="91">
        <v>10.0</v>
      </c>
      <c r="L408" s="136" t="s">
        <v>82</v>
      </c>
      <c r="M408" s="166"/>
      <c r="N408" s="166"/>
      <c r="O408" s="166"/>
      <c r="P408" s="166"/>
      <c r="Q408" s="166"/>
      <c r="R408" s="166"/>
    </row>
    <row r="409" ht="11.25" customHeight="1">
      <c r="A409" s="95" t="s">
        <v>1622</v>
      </c>
      <c r="B409" s="95" t="s">
        <v>1584</v>
      </c>
      <c r="C409" s="81" t="s">
        <v>52</v>
      </c>
      <c r="D409" s="95" t="s">
        <v>1623</v>
      </c>
      <c r="E409" s="219" t="s">
        <v>1624</v>
      </c>
      <c r="F409" s="94" t="s">
        <v>477</v>
      </c>
      <c r="G409" s="81">
        <v>5.0</v>
      </c>
      <c r="H409" s="81">
        <v>5.0</v>
      </c>
      <c r="I409" s="81">
        <v>5.0</v>
      </c>
      <c r="J409" s="220">
        <v>50.0</v>
      </c>
      <c r="K409" s="91">
        <v>10.0</v>
      </c>
      <c r="L409" s="136" t="s">
        <v>82</v>
      </c>
      <c r="M409" s="166"/>
      <c r="N409" s="166"/>
      <c r="O409" s="166"/>
      <c r="P409" s="166"/>
      <c r="Q409" s="166"/>
      <c r="R409" s="166"/>
    </row>
    <row r="410" ht="11.25" customHeight="1">
      <c r="A410" s="95" t="s">
        <v>1625</v>
      </c>
      <c r="B410" s="95" t="s">
        <v>1584</v>
      </c>
      <c r="C410" s="81" t="s">
        <v>52</v>
      </c>
      <c r="D410" s="95" t="s">
        <v>1626</v>
      </c>
      <c r="E410" s="219" t="s">
        <v>1627</v>
      </c>
      <c r="F410" s="94" t="s">
        <v>477</v>
      </c>
      <c r="G410" s="81">
        <v>5.0</v>
      </c>
      <c r="H410" s="81">
        <v>5.0</v>
      </c>
      <c r="I410" s="81">
        <v>5.0</v>
      </c>
      <c r="J410" s="220">
        <v>50.0</v>
      </c>
      <c r="K410" s="91">
        <v>10.0</v>
      </c>
      <c r="L410" s="136" t="s">
        <v>82</v>
      </c>
      <c r="M410" s="166"/>
      <c r="N410" s="166"/>
      <c r="O410" s="166"/>
      <c r="P410" s="166"/>
      <c r="Q410" s="166"/>
      <c r="R410" s="166"/>
    </row>
    <row r="411" ht="11.25" customHeight="1">
      <c r="A411" s="95" t="s">
        <v>1628</v>
      </c>
      <c r="B411" s="95" t="s">
        <v>1584</v>
      </c>
      <c r="C411" s="81" t="s">
        <v>52</v>
      </c>
      <c r="D411" s="95" t="s">
        <v>1629</v>
      </c>
      <c r="E411" s="219" t="s">
        <v>1630</v>
      </c>
      <c r="F411" s="94" t="s">
        <v>477</v>
      </c>
      <c r="G411" s="81">
        <v>5.0</v>
      </c>
      <c r="H411" s="81">
        <v>5.0</v>
      </c>
      <c r="I411" s="81">
        <v>5.0</v>
      </c>
      <c r="J411" s="220">
        <v>50.0</v>
      </c>
      <c r="K411" s="91">
        <v>10.0</v>
      </c>
      <c r="L411" s="136" t="s">
        <v>82</v>
      </c>
      <c r="M411" s="166"/>
      <c r="N411" s="166"/>
      <c r="O411" s="166"/>
      <c r="P411" s="166"/>
      <c r="Q411" s="166"/>
      <c r="R411" s="166"/>
    </row>
    <row r="412" ht="11.25" customHeight="1">
      <c r="A412" s="118" t="s">
        <v>1631</v>
      </c>
      <c r="B412" s="101" t="s">
        <v>1410</v>
      </c>
      <c r="C412" s="118" t="s">
        <v>52</v>
      </c>
      <c r="D412" s="95" t="s">
        <v>1632</v>
      </c>
      <c r="E412" s="219" t="s">
        <v>1424</v>
      </c>
      <c r="F412" s="81" t="s">
        <v>242</v>
      </c>
      <c r="G412" s="81">
        <v>5.0</v>
      </c>
      <c r="H412" s="81">
        <v>5.0</v>
      </c>
      <c r="I412" s="81">
        <v>5.0</v>
      </c>
      <c r="J412" s="220">
        <v>50.0</v>
      </c>
      <c r="K412" s="91">
        <v>10.0</v>
      </c>
      <c r="L412" s="136" t="s">
        <v>82</v>
      </c>
      <c r="M412" s="166"/>
      <c r="N412" s="166"/>
      <c r="O412" s="166"/>
      <c r="P412" s="166"/>
      <c r="Q412" s="166"/>
      <c r="R412" s="166"/>
    </row>
    <row r="413" ht="11.25" customHeight="1">
      <c r="A413" s="118" t="s">
        <v>1633</v>
      </c>
      <c r="B413" s="101" t="s">
        <v>1410</v>
      </c>
      <c r="C413" s="118" t="s">
        <v>52</v>
      </c>
      <c r="D413" s="95" t="s">
        <v>1634</v>
      </c>
      <c r="E413" s="219" t="s">
        <v>1427</v>
      </c>
      <c r="F413" s="81" t="s">
        <v>242</v>
      </c>
      <c r="G413" s="81">
        <v>5.0</v>
      </c>
      <c r="H413" s="81">
        <v>5.0</v>
      </c>
      <c r="I413" s="81">
        <v>5.0</v>
      </c>
      <c r="J413" s="220">
        <v>50.0</v>
      </c>
      <c r="K413" s="91">
        <v>10.0</v>
      </c>
      <c r="L413" s="136" t="s">
        <v>82</v>
      </c>
      <c r="M413" s="166"/>
      <c r="N413" s="166"/>
      <c r="O413" s="166"/>
      <c r="P413" s="166"/>
      <c r="Q413" s="166"/>
      <c r="R413" s="166"/>
    </row>
    <row r="414" ht="11.25" customHeight="1">
      <c r="A414" s="118" t="s">
        <v>1635</v>
      </c>
      <c r="B414" s="101" t="s">
        <v>1410</v>
      </c>
      <c r="C414" s="118" t="s">
        <v>52</v>
      </c>
      <c r="D414" s="95" t="s">
        <v>1636</v>
      </c>
      <c r="E414" s="219" t="s">
        <v>1430</v>
      </c>
      <c r="F414" s="81" t="s">
        <v>242</v>
      </c>
      <c r="G414" s="81">
        <v>5.0</v>
      </c>
      <c r="H414" s="81">
        <v>5.0</v>
      </c>
      <c r="I414" s="81">
        <v>5.0</v>
      </c>
      <c r="J414" s="220">
        <v>50.0</v>
      </c>
      <c r="K414" s="91">
        <v>10.0</v>
      </c>
      <c r="L414" s="136" t="s">
        <v>82</v>
      </c>
      <c r="M414" s="166"/>
      <c r="N414" s="166"/>
      <c r="O414" s="166"/>
      <c r="P414" s="166"/>
      <c r="Q414" s="166"/>
      <c r="R414" s="166"/>
    </row>
    <row r="415" ht="11.25" customHeight="1">
      <c r="A415" s="118" t="s">
        <v>1637</v>
      </c>
      <c r="B415" s="101" t="s">
        <v>1410</v>
      </c>
      <c r="C415" s="118" t="s">
        <v>52</v>
      </c>
      <c r="D415" s="95" t="s">
        <v>1638</v>
      </c>
      <c r="E415" s="219" t="s">
        <v>1433</v>
      </c>
      <c r="F415" s="81" t="s">
        <v>242</v>
      </c>
      <c r="G415" s="81">
        <v>5.0</v>
      </c>
      <c r="H415" s="81">
        <v>5.0</v>
      </c>
      <c r="I415" s="81">
        <v>5.0</v>
      </c>
      <c r="J415" s="220">
        <v>50.0</v>
      </c>
      <c r="K415" s="91">
        <v>10.0</v>
      </c>
      <c r="L415" s="136" t="s">
        <v>82</v>
      </c>
      <c r="M415" s="166"/>
      <c r="N415" s="166"/>
      <c r="O415" s="166"/>
      <c r="P415" s="166"/>
      <c r="Q415" s="166"/>
      <c r="R415" s="166"/>
    </row>
    <row r="416" ht="11.25" customHeight="1">
      <c r="A416" s="95" t="s">
        <v>83</v>
      </c>
      <c r="B416" s="74" t="s">
        <v>1639</v>
      </c>
      <c r="C416" s="81" t="s">
        <v>52</v>
      </c>
      <c r="D416" s="108" t="s">
        <v>1640</v>
      </c>
      <c r="E416" s="95" t="s">
        <v>1641</v>
      </c>
      <c r="F416" s="81" t="s">
        <v>242</v>
      </c>
      <c r="G416" s="81">
        <v>1.0</v>
      </c>
      <c r="H416" s="81">
        <v>1.0</v>
      </c>
      <c r="I416" s="81">
        <v>1.0</v>
      </c>
      <c r="J416" s="221">
        <v>1.0</v>
      </c>
      <c r="K416" s="216">
        <v>50.0</v>
      </c>
      <c r="L416" s="136" t="s">
        <v>83</v>
      </c>
      <c r="M416" s="166"/>
      <c r="N416" s="166"/>
      <c r="O416" s="166"/>
      <c r="P416" s="166"/>
      <c r="Q416" s="166"/>
      <c r="R416" s="166"/>
    </row>
    <row r="417" ht="11.25" customHeight="1">
      <c r="A417" s="51" t="s">
        <v>1642</v>
      </c>
      <c r="B417" s="51" t="s">
        <v>1643</v>
      </c>
      <c r="C417" s="51" t="s">
        <v>52</v>
      </c>
      <c r="D417" s="51" t="s">
        <v>1644</v>
      </c>
      <c r="E417" s="189" t="s">
        <v>1645</v>
      </c>
      <c r="F417" s="51" t="s">
        <v>1001</v>
      </c>
      <c r="G417" s="51">
        <v>3.0</v>
      </c>
      <c r="H417" s="51">
        <v>3.0</v>
      </c>
      <c r="I417" s="51">
        <v>3.0</v>
      </c>
      <c r="J417" s="285">
        <v>50.0</v>
      </c>
      <c r="K417" s="251">
        <v>16.666666666666668</v>
      </c>
      <c r="L417" s="136" t="s">
        <v>85</v>
      </c>
      <c r="M417" s="166"/>
      <c r="N417" s="166"/>
      <c r="O417" s="166"/>
      <c r="P417" s="166"/>
      <c r="Q417" s="166"/>
      <c r="R417" s="166"/>
    </row>
    <row r="418" ht="11.25" customHeight="1">
      <c r="A418" s="51" t="s">
        <v>1646</v>
      </c>
      <c r="B418" s="51" t="s">
        <v>1643</v>
      </c>
      <c r="C418" s="51" t="s">
        <v>52</v>
      </c>
      <c r="D418" s="51" t="s">
        <v>1647</v>
      </c>
      <c r="E418" s="189" t="s">
        <v>1648</v>
      </c>
      <c r="F418" s="51" t="s">
        <v>1001</v>
      </c>
      <c r="G418" s="286">
        <v>3.0</v>
      </c>
      <c r="H418" s="286">
        <v>3.0</v>
      </c>
      <c r="I418" s="286">
        <v>3.0</v>
      </c>
      <c r="J418" s="287">
        <v>50.0</v>
      </c>
      <c r="K418" s="251">
        <v>16.666666666666668</v>
      </c>
      <c r="L418" s="136" t="s">
        <v>85</v>
      </c>
      <c r="M418" s="166"/>
      <c r="N418" s="166"/>
      <c r="O418" s="166"/>
      <c r="P418" s="166"/>
      <c r="Q418" s="166"/>
      <c r="R418" s="166"/>
    </row>
    <row r="419" ht="11.25" customHeight="1">
      <c r="A419" s="51" t="s">
        <v>1649</v>
      </c>
      <c r="B419" s="51" t="s">
        <v>1643</v>
      </c>
      <c r="C419" s="51" t="s">
        <v>52</v>
      </c>
      <c r="D419" s="51" t="s">
        <v>1650</v>
      </c>
      <c r="E419" s="189" t="s">
        <v>1651</v>
      </c>
      <c r="F419" s="288" t="s">
        <v>1001</v>
      </c>
      <c r="G419" s="51">
        <v>3.0</v>
      </c>
      <c r="H419" s="51">
        <v>3.0</v>
      </c>
      <c r="I419" s="51">
        <v>3.0</v>
      </c>
      <c r="J419" s="287">
        <v>50.0</v>
      </c>
      <c r="K419" s="251">
        <v>16.666666666666668</v>
      </c>
      <c r="L419" s="136" t="s">
        <v>85</v>
      </c>
      <c r="M419" s="166"/>
      <c r="N419" s="166"/>
      <c r="O419" s="166"/>
      <c r="P419" s="166"/>
      <c r="Q419" s="166"/>
      <c r="R419" s="166"/>
    </row>
    <row r="420" ht="11.25" customHeight="1">
      <c r="A420" s="51" t="s">
        <v>1652</v>
      </c>
      <c r="B420" s="51" t="s">
        <v>1643</v>
      </c>
      <c r="C420" s="51" t="s">
        <v>52</v>
      </c>
      <c r="D420" s="51" t="s">
        <v>1653</v>
      </c>
      <c r="E420" s="189" t="s">
        <v>1654</v>
      </c>
      <c r="F420" s="288" t="s">
        <v>1001</v>
      </c>
      <c r="G420" s="51">
        <v>3.0</v>
      </c>
      <c r="H420" s="51">
        <v>3.0</v>
      </c>
      <c r="I420" s="51">
        <v>3.0</v>
      </c>
      <c r="J420" s="287">
        <v>50.0</v>
      </c>
      <c r="K420" s="251">
        <v>16.666666666666668</v>
      </c>
      <c r="L420" s="136" t="s">
        <v>85</v>
      </c>
      <c r="M420" s="166"/>
      <c r="N420" s="166"/>
      <c r="O420" s="166"/>
      <c r="P420" s="166"/>
      <c r="Q420" s="166"/>
      <c r="R420" s="166"/>
    </row>
    <row r="421" ht="11.25" customHeight="1">
      <c r="A421" s="51" t="s">
        <v>1655</v>
      </c>
      <c r="B421" s="51" t="s">
        <v>1643</v>
      </c>
      <c r="C421" s="51" t="s">
        <v>52</v>
      </c>
      <c r="D421" s="51" t="s">
        <v>1656</v>
      </c>
      <c r="E421" s="189" t="s">
        <v>1657</v>
      </c>
      <c r="F421" s="288" t="s">
        <v>1001</v>
      </c>
      <c r="G421" s="51">
        <v>3.0</v>
      </c>
      <c r="H421" s="51">
        <v>3.0</v>
      </c>
      <c r="I421" s="51">
        <v>3.0</v>
      </c>
      <c r="J421" s="287">
        <v>50.0</v>
      </c>
      <c r="K421" s="251">
        <v>16.666666666666668</v>
      </c>
      <c r="L421" s="136" t="s">
        <v>85</v>
      </c>
      <c r="M421" s="166"/>
      <c r="N421" s="166"/>
      <c r="O421" s="166"/>
      <c r="P421" s="166"/>
      <c r="Q421" s="166"/>
      <c r="R421" s="166"/>
    </row>
    <row r="422" ht="11.25" customHeight="1">
      <c r="A422" s="51" t="s">
        <v>1658</v>
      </c>
      <c r="B422" s="51" t="s">
        <v>1643</v>
      </c>
      <c r="C422" s="51" t="s">
        <v>52</v>
      </c>
      <c r="D422" s="51" t="s">
        <v>1659</v>
      </c>
      <c r="E422" s="189" t="s">
        <v>1660</v>
      </c>
      <c r="F422" s="288" t="s">
        <v>1001</v>
      </c>
      <c r="G422" s="51">
        <v>3.0</v>
      </c>
      <c r="H422" s="51">
        <v>3.0</v>
      </c>
      <c r="I422" s="51">
        <v>3.0</v>
      </c>
      <c r="J422" s="287">
        <v>50.0</v>
      </c>
      <c r="K422" s="251">
        <v>16.666666666666668</v>
      </c>
      <c r="L422" s="136" t="s">
        <v>85</v>
      </c>
      <c r="M422" s="166"/>
      <c r="N422" s="166"/>
      <c r="O422" s="166"/>
      <c r="P422" s="166"/>
      <c r="Q422" s="166"/>
      <c r="R422" s="166"/>
    </row>
    <row r="423" ht="11.25" customHeight="1">
      <c r="A423" s="51" t="s">
        <v>1661</v>
      </c>
      <c r="B423" s="51" t="s">
        <v>1643</v>
      </c>
      <c r="C423" s="51" t="s">
        <v>52</v>
      </c>
      <c r="D423" s="51" t="s">
        <v>1662</v>
      </c>
      <c r="E423" s="189" t="s">
        <v>1663</v>
      </c>
      <c r="F423" s="288" t="s">
        <v>1001</v>
      </c>
      <c r="G423" s="51">
        <v>3.0</v>
      </c>
      <c r="H423" s="51">
        <v>3.0</v>
      </c>
      <c r="I423" s="51">
        <v>3.0</v>
      </c>
      <c r="J423" s="287">
        <v>50.0</v>
      </c>
      <c r="K423" s="251">
        <v>16.666666666666668</v>
      </c>
      <c r="L423" s="136" t="s">
        <v>85</v>
      </c>
      <c r="M423" s="166"/>
      <c r="N423" s="166"/>
      <c r="O423" s="166"/>
      <c r="P423" s="166"/>
      <c r="Q423" s="166"/>
      <c r="R423" s="166"/>
    </row>
    <row r="424" ht="11.25" customHeight="1">
      <c r="A424" s="51" t="s">
        <v>1664</v>
      </c>
      <c r="B424" s="51" t="s">
        <v>1643</v>
      </c>
      <c r="C424" s="51" t="s">
        <v>52</v>
      </c>
      <c r="D424" s="51" t="s">
        <v>1665</v>
      </c>
      <c r="E424" s="189" t="s">
        <v>1666</v>
      </c>
      <c r="F424" s="288" t="s">
        <v>1001</v>
      </c>
      <c r="G424" s="51">
        <v>3.0</v>
      </c>
      <c r="H424" s="51">
        <v>3.0</v>
      </c>
      <c r="I424" s="51">
        <v>3.0</v>
      </c>
      <c r="J424" s="287">
        <v>50.0</v>
      </c>
      <c r="K424" s="251">
        <v>16.666666666666668</v>
      </c>
      <c r="L424" s="136" t="s">
        <v>85</v>
      </c>
      <c r="M424" s="166"/>
      <c r="N424" s="166"/>
      <c r="O424" s="166"/>
      <c r="P424" s="166"/>
      <c r="Q424" s="166"/>
      <c r="R424" s="166"/>
    </row>
    <row r="425" ht="11.25" customHeight="1">
      <c r="A425" s="51" t="s">
        <v>1667</v>
      </c>
      <c r="B425" s="51" t="s">
        <v>1643</v>
      </c>
      <c r="C425" s="51" t="s">
        <v>52</v>
      </c>
      <c r="D425" s="51" t="s">
        <v>1668</v>
      </c>
      <c r="E425" s="189" t="s">
        <v>1669</v>
      </c>
      <c r="F425" s="288" t="s">
        <v>1001</v>
      </c>
      <c r="G425" s="51">
        <v>3.0</v>
      </c>
      <c r="H425" s="51">
        <v>3.0</v>
      </c>
      <c r="I425" s="51">
        <v>3.0</v>
      </c>
      <c r="J425" s="287">
        <v>50.0</v>
      </c>
      <c r="K425" s="251">
        <v>16.666666666666668</v>
      </c>
      <c r="L425" s="136" t="s">
        <v>85</v>
      </c>
      <c r="M425" s="166"/>
      <c r="N425" s="166"/>
      <c r="O425" s="166"/>
      <c r="P425" s="166"/>
      <c r="Q425" s="166"/>
      <c r="R425" s="166"/>
    </row>
    <row r="426" ht="11.25" customHeight="1">
      <c r="A426" s="51" t="s">
        <v>1670</v>
      </c>
      <c r="B426" s="51" t="s">
        <v>1643</v>
      </c>
      <c r="C426" s="51" t="s">
        <v>52</v>
      </c>
      <c r="D426" s="51" t="s">
        <v>1671</v>
      </c>
      <c r="E426" s="189" t="s">
        <v>1672</v>
      </c>
      <c r="F426" s="288" t="s">
        <v>1001</v>
      </c>
      <c r="G426" s="51">
        <v>3.0</v>
      </c>
      <c r="H426" s="51">
        <v>3.0</v>
      </c>
      <c r="I426" s="51">
        <v>3.0</v>
      </c>
      <c r="J426" s="287">
        <v>50.0</v>
      </c>
      <c r="K426" s="251">
        <v>16.666666666666668</v>
      </c>
      <c r="L426" s="136" t="s">
        <v>85</v>
      </c>
      <c r="M426" s="166"/>
      <c r="N426" s="166"/>
      <c r="O426" s="166"/>
      <c r="P426" s="166"/>
      <c r="Q426" s="166"/>
      <c r="R426" s="166"/>
    </row>
    <row r="427" ht="11.25" customHeight="1">
      <c r="A427" s="51" t="s">
        <v>1673</v>
      </c>
      <c r="B427" s="51" t="s">
        <v>1643</v>
      </c>
      <c r="C427" s="51" t="s">
        <v>52</v>
      </c>
      <c r="D427" s="51" t="s">
        <v>1674</v>
      </c>
      <c r="E427" s="189" t="s">
        <v>1675</v>
      </c>
      <c r="F427" s="288" t="s">
        <v>1001</v>
      </c>
      <c r="G427" s="51">
        <v>3.0</v>
      </c>
      <c r="H427" s="51">
        <v>3.0</v>
      </c>
      <c r="I427" s="51">
        <v>3.0</v>
      </c>
      <c r="J427" s="287">
        <v>50.0</v>
      </c>
      <c r="K427" s="251">
        <v>16.666666666666668</v>
      </c>
      <c r="L427" s="136" t="s">
        <v>85</v>
      </c>
      <c r="M427" s="166"/>
      <c r="N427" s="166"/>
      <c r="O427" s="166"/>
      <c r="P427" s="166"/>
      <c r="Q427" s="166"/>
      <c r="R427" s="166"/>
    </row>
    <row r="428" ht="11.25" customHeight="1">
      <c r="A428" s="51" t="s">
        <v>1676</v>
      </c>
      <c r="B428" s="51" t="s">
        <v>1643</v>
      </c>
      <c r="C428" s="51" t="s">
        <v>52</v>
      </c>
      <c r="D428" s="51" t="s">
        <v>1677</v>
      </c>
      <c r="E428" s="189" t="s">
        <v>1678</v>
      </c>
      <c r="F428" s="288" t="s">
        <v>1001</v>
      </c>
      <c r="G428" s="51">
        <v>3.0</v>
      </c>
      <c r="H428" s="51">
        <v>3.0</v>
      </c>
      <c r="I428" s="51">
        <v>3.0</v>
      </c>
      <c r="J428" s="287">
        <v>50.0</v>
      </c>
      <c r="K428" s="251">
        <v>16.666666666666668</v>
      </c>
      <c r="L428" s="136" t="s">
        <v>85</v>
      </c>
      <c r="M428" s="166"/>
      <c r="N428" s="166"/>
      <c r="O428" s="166"/>
      <c r="P428" s="166"/>
      <c r="Q428" s="166"/>
      <c r="R428" s="166"/>
    </row>
    <row r="429" ht="11.25" customHeight="1">
      <c r="A429" s="51" t="s">
        <v>1679</v>
      </c>
      <c r="B429" s="51" t="s">
        <v>1643</v>
      </c>
      <c r="C429" s="51" t="s">
        <v>52</v>
      </c>
      <c r="D429" s="51" t="s">
        <v>1680</v>
      </c>
      <c r="E429" s="189" t="s">
        <v>1681</v>
      </c>
      <c r="F429" s="288" t="s">
        <v>1001</v>
      </c>
      <c r="G429" s="51">
        <v>3.0</v>
      </c>
      <c r="H429" s="51">
        <v>3.0</v>
      </c>
      <c r="I429" s="51">
        <v>3.0</v>
      </c>
      <c r="J429" s="287">
        <v>50.0</v>
      </c>
      <c r="K429" s="251">
        <v>16.666666666666668</v>
      </c>
      <c r="L429" s="136" t="s">
        <v>85</v>
      </c>
      <c r="M429" s="166"/>
      <c r="N429" s="166"/>
      <c r="O429" s="166"/>
      <c r="P429" s="166"/>
      <c r="Q429" s="166"/>
      <c r="R429" s="166"/>
    </row>
    <row r="430" ht="11.25" customHeight="1">
      <c r="A430" s="289" t="s">
        <v>1682</v>
      </c>
      <c r="B430" s="289" t="s">
        <v>1643</v>
      </c>
      <c r="C430" s="51" t="s">
        <v>52</v>
      </c>
      <c r="D430" s="289" t="s">
        <v>1683</v>
      </c>
      <c r="E430" s="290" t="s">
        <v>1684</v>
      </c>
      <c r="F430" s="291" t="s">
        <v>1001</v>
      </c>
      <c r="G430" s="289">
        <v>3.0</v>
      </c>
      <c r="H430" s="289">
        <v>3.0</v>
      </c>
      <c r="I430" s="289">
        <v>3.0</v>
      </c>
      <c r="J430" s="292">
        <v>50.0</v>
      </c>
      <c r="K430" s="251">
        <v>16.666666666666668</v>
      </c>
      <c r="L430" s="136" t="s">
        <v>85</v>
      </c>
      <c r="M430" s="166"/>
      <c r="N430" s="166"/>
      <c r="O430" s="166"/>
      <c r="P430" s="166"/>
      <c r="Q430" s="166"/>
      <c r="R430" s="166"/>
    </row>
    <row r="431" ht="11.25" customHeight="1">
      <c r="A431" s="51" t="s">
        <v>1685</v>
      </c>
      <c r="B431" s="51" t="s">
        <v>1643</v>
      </c>
      <c r="C431" s="51" t="s">
        <v>52</v>
      </c>
      <c r="D431" s="293" t="s">
        <v>1686</v>
      </c>
      <c r="E431" s="189" t="s">
        <v>1687</v>
      </c>
      <c r="F431" s="288" t="s">
        <v>1001</v>
      </c>
      <c r="G431" s="51">
        <v>3.0</v>
      </c>
      <c r="H431" s="51">
        <v>3.0</v>
      </c>
      <c r="I431" s="51">
        <v>3.0</v>
      </c>
      <c r="J431" s="287">
        <v>50.0</v>
      </c>
      <c r="K431" s="251">
        <v>16.666666666666668</v>
      </c>
      <c r="L431" s="136" t="s">
        <v>85</v>
      </c>
      <c r="M431" s="166"/>
      <c r="N431" s="166"/>
      <c r="O431" s="166"/>
      <c r="P431" s="166"/>
      <c r="Q431" s="166"/>
      <c r="R431" s="166"/>
    </row>
    <row r="432" ht="11.25" customHeight="1">
      <c r="A432" s="51" t="s">
        <v>1688</v>
      </c>
      <c r="B432" s="51" t="s">
        <v>1643</v>
      </c>
      <c r="C432" s="51" t="s">
        <v>52</v>
      </c>
      <c r="D432" s="294" t="s">
        <v>1689</v>
      </c>
      <c r="E432" s="295" t="s">
        <v>1690</v>
      </c>
      <c r="F432" s="288" t="s">
        <v>1001</v>
      </c>
      <c r="G432" s="51">
        <v>3.0</v>
      </c>
      <c r="H432" s="51">
        <v>3.0</v>
      </c>
      <c r="I432" s="51">
        <v>3.0</v>
      </c>
      <c r="J432" s="287">
        <v>50.0</v>
      </c>
      <c r="K432" s="251">
        <v>16.666666666666668</v>
      </c>
      <c r="L432" s="136" t="s">
        <v>85</v>
      </c>
      <c r="M432" s="166"/>
      <c r="N432" s="166"/>
      <c r="O432" s="166"/>
      <c r="P432" s="166"/>
      <c r="Q432" s="166"/>
      <c r="R432" s="166"/>
    </row>
    <row r="433" ht="11.25" customHeight="1">
      <c r="A433" s="296" t="s">
        <v>1691</v>
      </c>
      <c r="B433" s="296" t="s">
        <v>1643</v>
      </c>
      <c r="C433" s="51" t="s">
        <v>52</v>
      </c>
      <c r="D433" s="297" t="s">
        <v>1692</v>
      </c>
      <c r="E433" s="298" t="s">
        <v>1693</v>
      </c>
      <c r="F433" s="299" t="s">
        <v>614</v>
      </c>
      <c r="G433" s="297">
        <v>3.0</v>
      </c>
      <c r="H433" s="297">
        <v>3.0</v>
      </c>
      <c r="I433" s="297">
        <v>3.0</v>
      </c>
      <c r="J433" s="300">
        <v>50.0</v>
      </c>
      <c r="K433" s="251">
        <v>16.666666666666668</v>
      </c>
      <c r="L433" s="136" t="s">
        <v>85</v>
      </c>
      <c r="M433" s="166"/>
      <c r="N433" s="166"/>
      <c r="O433" s="166"/>
      <c r="P433" s="166"/>
      <c r="Q433" s="166"/>
      <c r="R433" s="166"/>
    </row>
    <row r="434" ht="11.25" customHeight="1">
      <c r="A434" s="289" t="s">
        <v>1694</v>
      </c>
      <c r="B434" s="289" t="s">
        <v>1643</v>
      </c>
      <c r="C434" s="51" t="s">
        <v>52</v>
      </c>
      <c r="D434" s="51" t="s">
        <v>1695</v>
      </c>
      <c r="E434" s="189" t="s">
        <v>1696</v>
      </c>
      <c r="F434" s="288" t="s">
        <v>614</v>
      </c>
      <c r="G434" s="51">
        <v>3.0</v>
      </c>
      <c r="H434" s="51">
        <v>3.0</v>
      </c>
      <c r="I434" s="51">
        <v>3.0</v>
      </c>
      <c r="J434" s="287">
        <v>50.0</v>
      </c>
      <c r="K434" s="251">
        <v>16.666666666666668</v>
      </c>
      <c r="L434" s="136" t="s">
        <v>85</v>
      </c>
      <c r="M434" s="166"/>
      <c r="N434" s="166"/>
      <c r="O434" s="166"/>
      <c r="P434" s="166"/>
      <c r="Q434" s="166"/>
      <c r="R434" s="166"/>
    </row>
    <row r="435" ht="11.25" customHeight="1">
      <c r="A435" s="289" t="s">
        <v>1697</v>
      </c>
      <c r="B435" s="289" t="s">
        <v>1643</v>
      </c>
      <c r="C435" s="51" t="s">
        <v>52</v>
      </c>
      <c r="D435" s="289" t="s">
        <v>1698</v>
      </c>
      <c r="E435" s="290" t="s">
        <v>1699</v>
      </c>
      <c r="F435" s="288" t="s">
        <v>614</v>
      </c>
      <c r="G435" s="289">
        <v>3.0</v>
      </c>
      <c r="H435" s="289">
        <v>3.0</v>
      </c>
      <c r="I435" s="289">
        <v>3.0</v>
      </c>
      <c r="J435" s="292">
        <v>50.0</v>
      </c>
      <c r="K435" s="251">
        <v>16.666666666666668</v>
      </c>
      <c r="L435" s="136" t="s">
        <v>85</v>
      </c>
      <c r="M435" s="166"/>
      <c r="N435" s="166"/>
      <c r="O435" s="166"/>
      <c r="P435" s="166"/>
      <c r="Q435" s="166"/>
      <c r="R435" s="166"/>
    </row>
    <row r="436" ht="11.25" customHeight="1">
      <c r="A436" s="289" t="s">
        <v>1700</v>
      </c>
      <c r="B436" s="289" t="s">
        <v>1643</v>
      </c>
      <c r="C436" s="51" t="s">
        <v>52</v>
      </c>
      <c r="D436" s="51" t="s">
        <v>1701</v>
      </c>
      <c r="E436" s="189" t="s">
        <v>1702</v>
      </c>
      <c r="F436" s="288" t="s">
        <v>614</v>
      </c>
      <c r="G436" s="51">
        <v>3.0</v>
      </c>
      <c r="H436" s="51">
        <v>3.0</v>
      </c>
      <c r="I436" s="51">
        <v>3.0</v>
      </c>
      <c r="J436" s="287">
        <v>50.0</v>
      </c>
      <c r="K436" s="251">
        <v>16.666666666666668</v>
      </c>
      <c r="L436" s="136" t="s">
        <v>85</v>
      </c>
      <c r="M436" s="166"/>
      <c r="N436" s="166"/>
      <c r="O436" s="166"/>
      <c r="P436" s="166"/>
      <c r="Q436" s="166"/>
      <c r="R436" s="166"/>
    </row>
    <row r="437" ht="11.25" customHeight="1">
      <c r="A437" s="289" t="s">
        <v>1703</v>
      </c>
      <c r="B437" s="289" t="s">
        <v>1643</v>
      </c>
      <c r="C437" s="51" t="s">
        <v>52</v>
      </c>
      <c r="D437" s="51" t="s">
        <v>1704</v>
      </c>
      <c r="E437" s="189" t="s">
        <v>1705</v>
      </c>
      <c r="F437" s="288" t="s">
        <v>614</v>
      </c>
      <c r="G437" s="51">
        <v>3.0</v>
      </c>
      <c r="H437" s="51">
        <v>3.0</v>
      </c>
      <c r="I437" s="51">
        <v>3.0</v>
      </c>
      <c r="J437" s="287">
        <v>50.0</v>
      </c>
      <c r="K437" s="251">
        <v>16.666666666666668</v>
      </c>
      <c r="L437" s="136" t="s">
        <v>85</v>
      </c>
      <c r="M437" s="166"/>
      <c r="N437" s="166"/>
      <c r="O437" s="166"/>
      <c r="P437" s="166"/>
      <c r="Q437" s="166"/>
      <c r="R437" s="166"/>
    </row>
    <row r="438" ht="11.25" customHeight="1">
      <c r="A438" s="289" t="s">
        <v>1706</v>
      </c>
      <c r="B438" s="289" t="s">
        <v>1643</v>
      </c>
      <c r="C438" s="51" t="s">
        <v>52</v>
      </c>
      <c r="D438" s="51" t="s">
        <v>1707</v>
      </c>
      <c r="E438" s="189" t="s">
        <v>1708</v>
      </c>
      <c r="F438" s="288" t="s">
        <v>614</v>
      </c>
      <c r="G438" s="51">
        <v>3.0</v>
      </c>
      <c r="H438" s="51">
        <v>3.0</v>
      </c>
      <c r="I438" s="51">
        <v>3.0</v>
      </c>
      <c r="J438" s="287">
        <v>50.0</v>
      </c>
      <c r="K438" s="251">
        <v>16.666666666666668</v>
      </c>
      <c r="L438" s="136" t="s">
        <v>85</v>
      </c>
      <c r="M438" s="166"/>
      <c r="N438" s="166"/>
      <c r="O438" s="166"/>
      <c r="P438" s="166"/>
      <c r="Q438" s="166"/>
      <c r="R438" s="166"/>
    </row>
    <row r="439" ht="11.25" customHeight="1">
      <c r="A439" s="289" t="s">
        <v>1709</v>
      </c>
      <c r="B439" s="289" t="s">
        <v>1643</v>
      </c>
      <c r="C439" s="51" t="s">
        <v>52</v>
      </c>
      <c r="D439" s="51" t="s">
        <v>1710</v>
      </c>
      <c r="E439" s="189" t="s">
        <v>1711</v>
      </c>
      <c r="F439" s="288" t="s">
        <v>614</v>
      </c>
      <c r="G439" s="51">
        <v>3.0</v>
      </c>
      <c r="H439" s="51">
        <v>3.0</v>
      </c>
      <c r="I439" s="51">
        <v>3.0</v>
      </c>
      <c r="J439" s="287">
        <v>50.0</v>
      </c>
      <c r="K439" s="251">
        <v>16.666666666666668</v>
      </c>
      <c r="L439" s="136" t="s">
        <v>85</v>
      </c>
      <c r="M439" s="166"/>
      <c r="N439" s="166"/>
      <c r="O439" s="166"/>
      <c r="P439" s="166"/>
      <c r="Q439" s="166"/>
      <c r="R439" s="166"/>
    </row>
    <row r="440" ht="11.25" customHeight="1">
      <c r="A440" s="289" t="s">
        <v>1712</v>
      </c>
      <c r="B440" s="289" t="s">
        <v>1643</v>
      </c>
      <c r="C440" s="51" t="s">
        <v>52</v>
      </c>
      <c r="D440" s="51" t="s">
        <v>1713</v>
      </c>
      <c r="E440" s="189" t="s">
        <v>1714</v>
      </c>
      <c r="F440" s="288" t="s">
        <v>614</v>
      </c>
      <c r="G440" s="51">
        <v>3.0</v>
      </c>
      <c r="H440" s="51">
        <v>3.0</v>
      </c>
      <c r="I440" s="51">
        <v>3.0</v>
      </c>
      <c r="J440" s="287">
        <v>50.0</v>
      </c>
      <c r="K440" s="251">
        <v>16.666666666666668</v>
      </c>
      <c r="L440" s="136" t="s">
        <v>85</v>
      </c>
      <c r="M440" s="166"/>
      <c r="N440" s="166"/>
      <c r="O440" s="166"/>
      <c r="P440" s="166"/>
      <c r="Q440" s="166"/>
      <c r="R440" s="166"/>
    </row>
    <row r="441" ht="11.25" customHeight="1">
      <c r="A441" s="289" t="s">
        <v>1715</v>
      </c>
      <c r="B441" s="289" t="s">
        <v>1643</v>
      </c>
      <c r="C441" s="51" t="s">
        <v>52</v>
      </c>
      <c r="D441" s="51" t="s">
        <v>1716</v>
      </c>
      <c r="E441" s="189" t="s">
        <v>1717</v>
      </c>
      <c r="F441" s="288" t="s">
        <v>614</v>
      </c>
      <c r="G441" s="51">
        <v>3.0</v>
      </c>
      <c r="H441" s="51">
        <v>3.0</v>
      </c>
      <c r="I441" s="51">
        <v>3.0</v>
      </c>
      <c r="J441" s="287">
        <v>50.0</v>
      </c>
      <c r="K441" s="251">
        <v>16.666666666666668</v>
      </c>
      <c r="L441" s="136" t="s">
        <v>85</v>
      </c>
      <c r="M441" s="166"/>
      <c r="N441" s="166"/>
      <c r="O441" s="166"/>
      <c r="P441" s="166"/>
      <c r="Q441" s="166"/>
      <c r="R441" s="166"/>
    </row>
    <row r="442" ht="11.25" customHeight="1">
      <c r="A442" s="289" t="s">
        <v>1718</v>
      </c>
      <c r="B442" s="289" t="s">
        <v>1643</v>
      </c>
      <c r="C442" s="51" t="s">
        <v>52</v>
      </c>
      <c r="D442" s="51" t="s">
        <v>1719</v>
      </c>
      <c r="E442" s="189" t="s">
        <v>1720</v>
      </c>
      <c r="F442" s="288" t="s">
        <v>614</v>
      </c>
      <c r="G442" s="51">
        <v>3.0</v>
      </c>
      <c r="H442" s="51">
        <v>3.0</v>
      </c>
      <c r="I442" s="51">
        <v>3.0</v>
      </c>
      <c r="J442" s="287">
        <v>50.0</v>
      </c>
      <c r="K442" s="251">
        <v>16.666666666666668</v>
      </c>
      <c r="L442" s="136" t="s">
        <v>85</v>
      </c>
      <c r="M442" s="166"/>
      <c r="N442" s="166"/>
      <c r="O442" s="166"/>
      <c r="P442" s="166"/>
      <c r="Q442" s="166"/>
      <c r="R442" s="166"/>
    </row>
    <row r="443" ht="11.25" customHeight="1">
      <c r="A443" s="289" t="s">
        <v>1721</v>
      </c>
      <c r="B443" s="289" t="s">
        <v>1643</v>
      </c>
      <c r="C443" s="51" t="s">
        <v>52</v>
      </c>
      <c r="D443" s="51" t="s">
        <v>1722</v>
      </c>
      <c r="E443" s="189" t="s">
        <v>1723</v>
      </c>
      <c r="F443" s="288" t="s">
        <v>614</v>
      </c>
      <c r="G443" s="51">
        <v>3.0</v>
      </c>
      <c r="H443" s="51">
        <v>3.0</v>
      </c>
      <c r="I443" s="51">
        <v>3.0</v>
      </c>
      <c r="J443" s="287">
        <v>50.0</v>
      </c>
      <c r="K443" s="251">
        <v>16.666666666666668</v>
      </c>
      <c r="L443" s="136" t="s">
        <v>85</v>
      </c>
      <c r="M443" s="166"/>
      <c r="N443" s="166"/>
      <c r="O443" s="166"/>
      <c r="P443" s="166"/>
      <c r="Q443" s="166"/>
      <c r="R443" s="166"/>
    </row>
    <row r="444" ht="11.25" customHeight="1">
      <c r="A444" s="289" t="s">
        <v>1724</v>
      </c>
      <c r="B444" s="289" t="s">
        <v>1643</v>
      </c>
      <c r="C444" s="51" t="s">
        <v>52</v>
      </c>
      <c r="D444" s="51" t="s">
        <v>1725</v>
      </c>
      <c r="E444" s="189" t="s">
        <v>1726</v>
      </c>
      <c r="F444" s="288" t="s">
        <v>614</v>
      </c>
      <c r="G444" s="51">
        <v>3.0</v>
      </c>
      <c r="H444" s="51">
        <v>3.0</v>
      </c>
      <c r="I444" s="51">
        <v>3.0</v>
      </c>
      <c r="J444" s="287">
        <v>50.0</v>
      </c>
      <c r="K444" s="251">
        <v>16.666666666666668</v>
      </c>
      <c r="L444" s="136" t="s">
        <v>85</v>
      </c>
      <c r="M444" s="166"/>
      <c r="N444" s="166"/>
      <c r="O444" s="166"/>
      <c r="P444" s="166"/>
      <c r="Q444" s="166"/>
      <c r="R444" s="166"/>
    </row>
    <row r="445" ht="11.25" customHeight="1">
      <c r="A445" s="289" t="s">
        <v>1727</v>
      </c>
      <c r="B445" s="289" t="s">
        <v>1643</v>
      </c>
      <c r="C445" s="51" t="s">
        <v>52</v>
      </c>
      <c r="D445" s="289" t="s">
        <v>1728</v>
      </c>
      <c r="E445" s="290" t="s">
        <v>1729</v>
      </c>
      <c r="F445" s="291" t="s">
        <v>614</v>
      </c>
      <c r="G445" s="289">
        <v>3.0</v>
      </c>
      <c r="H445" s="289">
        <v>3.0</v>
      </c>
      <c r="I445" s="289">
        <v>3.0</v>
      </c>
      <c r="J445" s="292">
        <v>50.0</v>
      </c>
      <c r="K445" s="251">
        <v>16.666666666666668</v>
      </c>
      <c r="L445" s="136" t="s">
        <v>85</v>
      </c>
      <c r="M445" s="166"/>
      <c r="N445" s="166"/>
      <c r="O445" s="166"/>
      <c r="P445" s="166"/>
      <c r="Q445" s="166"/>
      <c r="R445" s="166"/>
    </row>
    <row r="446" ht="11.25" customHeight="1">
      <c r="A446" s="51" t="s">
        <v>1730</v>
      </c>
      <c r="B446" s="51" t="s">
        <v>1643</v>
      </c>
      <c r="C446" s="51" t="s">
        <v>52</v>
      </c>
      <c r="D446" s="51" t="s">
        <v>1731</v>
      </c>
      <c r="E446" s="189" t="s">
        <v>1732</v>
      </c>
      <c r="F446" s="288" t="s">
        <v>614</v>
      </c>
      <c r="G446" s="51">
        <v>3.0</v>
      </c>
      <c r="H446" s="51">
        <v>3.0</v>
      </c>
      <c r="I446" s="51">
        <v>3.0</v>
      </c>
      <c r="J446" s="287">
        <v>50.0</v>
      </c>
      <c r="K446" s="251">
        <v>16.666666666666668</v>
      </c>
      <c r="L446" s="136" t="s">
        <v>85</v>
      </c>
      <c r="M446" s="166"/>
      <c r="N446" s="166"/>
      <c r="O446" s="166"/>
      <c r="P446" s="166"/>
      <c r="Q446" s="166"/>
      <c r="R446" s="166"/>
    </row>
    <row r="447" ht="11.25" customHeight="1">
      <c r="A447" s="301" t="s">
        <v>1733</v>
      </c>
      <c r="B447" s="297" t="s">
        <v>1734</v>
      </c>
      <c r="C447" s="51" t="s">
        <v>52</v>
      </c>
      <c r="D447" s="297" t="s">
        <v>1735</v>
      </c>
      <c r="E447" s="298" t="s">
        <v>1736</v>
      </c>
      <c r="F447" s="299" t="s">
        <v>1001</v>
      </c>
      <c r="G447" s="297">
        <v>3.0</v>
      </c>
      <c r="H447" s="297">
        <v>2.0</v>
      </c>
      <c r="I447" s="297">
        <v>3.0</v>
      </c>
      <c r="J447" s="300">
        <v>50.0</v>
      </c>
      <c r="K447" s="251">
        <v>16.666666666666668</v>
      </c>
      <c r="L447" s="136" t="s">
        <v>85</v>
      </c>
      <c r="M447" s="166"/>
      <c r="N447" s="166"/>
      <c r="O447" s="166"/>
      <c r="P447" s="166"/>
      <c r="Q447" s="166"/>
      <c r="R447" s="166"/>
    </row>
    <row r="448" ht="11.25" customHeight="1">
      <c r="A448" s="285" t="s">
        <v>1737</v>
      </c>
      <c r="B448" s="51" t="s">
        <v>1734</v>
      </c>
      <c r="C448" s="51" t="s">
        <v>52</v>
      </c>
      <c r="D448" s="51" t="s">
        <v>1738</v>
      </c>
      <c r="E448" s="189" t="s">
        <v>1739</v>
      </c>
      <c r="F448" s="288" t="s">
        <v>1001</v>
      </c>
      <c r="G448" s="51">
        <v>3.0</v>
      </c>
      <c r="H448" s="51">
        <v>2.0</v>
      </c>
      <c r="I448" s="51">
        <v>3.0</v>
      </c>
      <c r="J448" s="287">
        <v>50.0</v>
      </c>
      <c r="K448" s="251">
        <v>16.666666666666668</v>
      </c>
      <c r="L448" s="136" t="s">
        <v>85</v>
      </c>
      <c r="M448" s="166"/>
      <c r="N448" s="166"/>
      <c r="O448" s="166"/>
      <c r="P448" s="166"/>
      <c r="Q448" s="166"/>
      <c r="R448" s="166"/>
    </row>
    <row r="449" ht="11.25" customHeight="1">
      <c r="A449" s="285" t="s">
        <v>1740</v>
      </c>
      <c r="B449" s="51" t="s">
        <v>1734</v>
      </c>
      <c r="C449" s="51" t="s">
        <v>52</v>
      </c>
      <c r="D449" s="51" t="s">
        <v>1741</v>
      </c>
      <c r="E449" s="189" t="s">
        <v>1742</v>
      </c>
      <c r="F449" s="288" t="s">
        <v>1001</v>
      </c>
      <c r="G449" s="51">
        <v>3.0</v>
      </c>
      <c r="H449" s="51">
        <v>2.0</v>
      </c>
      <c r="I449" s="51">
        <v>3.0</v>
      </c>
      <c r="J449" s="287">
        <v>50.0</v>
      </c>
      <c r="K449" s="251">
        <v>16.666666666666668</v>
      </c>
      <c r="L449" s="136" t="s">
        <v>85</v>
      </c>
      <c r="M449" s="166"/>
      <c r="N449" s="166"/>
      <c r="O449" s="166"/>
      <c r="P449" s="166"/>
      <c r="Q449" s="166"/>
      <c r="R449" s="166"/>
    </row>
    <row r="450" ht="11.25" customHeight="1">
      <c r="A450" s="285" t="s">
        <v>1743</v>
      </c>
      <c r="B450" s="51" t="s">
        <v>1734</v>
      </c>
      <c r="C450" s="51" t="s">
        <v>52</v>
      </c>
      <c r="D450" s="51" t="s">
        <v>1744</v>
      </c>
      <c r="E450" s="189" t="s">
        <v>1745</v>
      </c>
      <c r="F450" s="288" t="s">
        <v>1001</v>
      </c>
      <c r="G450" s="51">
        <v>3.0</v>
      </c>
      <c r="H450" s="51">
        <v>2.0</v>
      </c>
      <c r="I450" s="51">
        <v>3.0</v>
      </c>
      <c r="J450" s="287">
        <v>50.0</v>
      </c>
      <c r="K450" s="251">
        <v>16.666666666666668</v>
      </c>
      <c r="L450" s="136" t="s">
        <v>85</v>
      </c>
      <c r="M450" s="166"/>
      <c r="N450" s="166"/>
      <c r="O450" s="166"/>
      <c r="P450" s="166"/>
      <c r="Q450" s="166"/>
      <c r="R450" s="166"/>
    </row>
    <row r="451" ht="11.25" customHeight="1">
      <c r="A451" s="302" t="s">
        <v>1746</v>
      </c>
      <c r="B451" s="289" t="s">
        <v>1734</v>
      </c>
      <c r="C451" s="51" t="s">
        <v>52</v>
      </c>
      <c r="D451" s="289" t="s">
        <v>1747</v>
      </c>
      <c r="E451" s="290" t="s">
        <v>1748</v>
      </c>
      <c r="F451" s="291" t="s">
        <v>1001</v>
      </c>
      <c r="G451" s="289">
        <v>3.0</v>
      </c>
      <c r="H451" s="289">
        <v>2.0</v>
      </c>
      <c r="I451" s="289">
        <v>3.0</v>
      </c>
      <c r="J451" s="292">
        <v>50.0</v>
      </c>
      <c r="K451" s="251">
        <v>16.666666666666668</v>
      </c>
      <c r="L451" s="136" t="s">
        <v>85</v>
      </c>
      <c r="M451" s="166"/>
      <c r="N451" s="166"/>
      <c r="O451" s="166"/>
      <c r="P451" s="166"/>
      <c r="Q451" s="166"/>
      <c r="R451" s="166"/>
    </row>
    <row r="452" ht="11.25" customHeight="1">
      <c r="A452" s="285" t="s">
        <v>1749</v>
      </c>
      <c r="B452" s="51" t="s">
        <v>1750</v>
      </c>
      <c r="C452" s="51" t="s">
        <v>52</v>
      </c>
      <c r="D452" s="51" t="s">
        <v>1751</v>
      </c>
      <c r="E452" s="303" t="s">
        <v>1752</v>
      </c>
      <c r="F452" s="291" t="s">
        <v>1001</v>
      </c>
      <c r="G452" s="289">
        <v>1.0</v>
      </c>
      <c r="H452" s="289">
        <v>1.0</v>
      </c>
      <c r="I452" s="289">
        <v>1.0</v>
      </c>
      <c r="J452" s="292">
        <v>50.0</v>
      </c>
      <c r="K452" s="251">
        <v>50.0</v>
      </c>
      <c r="L452" s="136" t="s">
        <v>85</v>
      </c>
      <c r="M452" s="166"/>
      <c r="N452" s="166"/>
      <c r="O452" s="166"/>
      <c r="P452" s="166"/>
      <c r="Q452" s="166"/>
      <c r="R452" s="166"/>
    </row>
    <row r="453" ht="11.25" customHeight="1">
      <c r="A453" s="285" t="s">
        <v>1749</v>
      </c>
      <c r="B453" s="51" t="s">
        <v>1750</v>
      </c>
      <c r="C453" s="51" t="s">
        <v>52</v>
      </c>
      <c r="D453" s="51" t="s">
        <v>1753</v>
      </c>
      <c r="E453" s="303" t="s">
        <v>1754</v>
      </c>
      <c r="F453" s="291" t="s">
        <v>1001</v>
      </c>
      <c r="G453" s="289">
        <v>1.0</v>
      </c>
      <c r="H453" s="289">
        <v>1.0</v>
      </c>
      <c r="I453" s="289">
        <v>1.0</v>
      </c>
      <c r="J453" s="292">
        <v>50.0</v>
      </c>
      <c r="K453" s="251">
        <v>50.0</v>
      </c>
      <c r="L453" s="136" t="s">
        <v>85</v>
      </c>
      <c r="M453" s="166"/>
      <c r="N453" s="166"/>
      <c r="O453" s="166"/>
      <c r="P453" s="166"/>
      <c r="Q453" s="166"/>
      <c r="R453" s="166"/>
    </row>
    <row r="454" ht="11.25" customHeight="1">
      <c r="A454" s="285" t="s">
        <v>1749</v>
      </c>
      <c r="B454" s="51" t="s">
        <v>1750</v>
      </c>
      <c r="C454" s="51" t="s">
        <v>52</v>
      </c>
      <c r="D454" s="51" t="s">
        <v>1755</v>
      </c>
      <c r="E454" s="189" t="s">
        <v>1756</v>
      </c>
      <c r="F454" s="291" t="s">
        <v>1001</v>
      </c>
      <c r="G454" s="289">
        <v>1.0</v>
      </c>
      <c r="H454" s="289">
        <v>1.0</v>
      </c>
      <c r="I454" s="289">
        <v>1.0</v>
      </c>
      <c r="J454" s="292">
        <v>50.0</v>
      </c>
      <c r="K454" s="251">
        <v>50.0</v>
      </c>
      <c r="L454" s="136" t="s">
        <v>85</v>
      </c>
      <c r="M454" s="166"/>
      <c r="N454" s="166"/>
      <c r="O454" s="166"/>
      <c r="P454" s="166"/>
      <c r="Q454" s="166"/>
      <c r="R454" s="166"/>
    </row>
    <row r="455" ht="11.25" customHeight="1">
      <c r="A455" s="285" t="s">
        <v>1749</v>
      </c>
      <c r="B455" s="289" t="s">
        <v>1750</v>
      </c>
      <c r="C455" s="51" t="s">
        <v>52</v>
      </c>
      <c r="D455" s="289" t="s">
        <v>1757</v>
      </c>
      <c r="E455" s="290" t="s">
        <v>1758</v>
      </c>
      <c r="F455" s="291" t="s">
        <v>1001</v>
      </c>
      <c r="G455" s="289">
        <v>1.0</v>
      </c>
      <c r="H455" s="289">
        <v>1.0</v>
      </c>
      <c r="I455" s="289">
        <v>1.0</v>
      </c>
      <c r="J455" s="292">
        <v>50.0</v>
      </c>
      <c r="K455" s="251">
        <v>50.0</v>
      </c>
      <c r="L455" s="136" t="s">
        <v>85</v>
      </c>
      <c r="M455" s="166"/>
      <c r="N455" s="166"/>
      <c r="O455" s="166"/>
      <c r="P455" s="166"/>
      <c r="Q455" s="166"/>
      <c r="R455" s="166"/>
    </row>
    <row r="456" ht="11.25" customHeight="1">
      <c r="A456" s="285" t="s">
        <v>1749</v>
      </c>
      <c r="B456" s="289" t="s">
        <v>1750</v>
      </c>
      <c r="C456" s="51" t="s">
        <v>52</v>
      </c>
      <c r="D456" s="293" t="s">
        <v>1759</v>
      </c>
      <c r="E456" s="290" t="s">
        <v>1760</v>
      </c>
      <c r="F456" s="291" t="s">
        <v>614</v>
      </c>
      <c r="G456" s="289">
        <v>1.0</v>
      </c>
      <c r="H456" s="289">
        <v>1.0</v>
      </c>
      <c r="I456" s="289">
        <v>1.0</v>
      </c>
      <c r="J456" s="292">
        <v>50.0</v>
      </c>
      <c r="K456" s="251">
        <v>50.0</v>
      </c>
      <c r="L456" s="136" t="s">
        <v>85</v>
      </c>
      <c r="M456" s="166"/>
      <c r="N456" s="166"/>
      <c r="O456" s="166"/>
      <c r="P456" s="166"/>
      <c r="Q456" s="166"/>
      <c r="R456" s="166"/>
    </row>
    <row r="457" ht="11.25" customHeight="1">
      <c r="A457" s="285" t="s">
        <v>1749</v>
      </c>
      <c r="B457" s="51" t="s">
        <v>1761</v>
      </c>
      <c r="C457" s="51" t="s">
        <v>52</v>
      </c>
      <c r="D457" s="51" t="s">
        <v>1762</v>
      </c>
      <c r="E457" s="189" t="s">
        <v>1763</v>
      </c>
      <c r="F457" s="291" t="s">
        <v>1001</v>
      </c>
      <c r="G457" s="289">
        <v>1.0</v>
      </c>
      <c r="H457" s="289">
        <v>1.0</v>
      </c>
      <c r="I457" s="289">
        <v>1.0</v>
      </c>
      <c r="J457" s="292">
        <v>50.0</v>
      </c>
      <c r="K457" s="251">
        <v>50.0</v>
      </c>
      <c r="L457" s="136" t="s">
        <v>85</v>
      </c>
      <c r="M457" s="166"/>
      <c r="N457" s="166"/>
      <c r="O457" s="166"/>
      <c r="P457" s="166"/>
      <c r="Q457" s="166"/>
      <c r="R457" s="166"/>
    </row>
    <row r="458" ht="11.25" customHeight="1">
      <c r="A458" s="285" t="s">
        <v>1749</v>
      </c>
      <c r="B458" s="51" t="s">
        <v>1761</v>
      </c>
      <c r="C458" s="51" t="s">
        <v>52</v>
      </c>
      <c r="D458" s="297" t="s">
        <v>1764</v>
      </c>
      <c r="E458" s="298" t="s">
        <v>1765</v>
      </c>
      <c r="F458" s="291" t="s">
        <v>1001</v>
      </c>
      <c r="G458" s="289">
        <v>1.0</v>
      </c>
      <c r="H458" s="289">
        <v>1.0</v>
      </c>
      <c r="I458" s="289">
        <v>1.0</v>
      </c>
      <c r="J458" s="292">
        <v>50.0</v>
      </c>
      <c r="K458" s="251">
        <v>50.0</v>
      </c>
      <c r="L458" s="136" t="s">
        <v>85</v>
      </c>
      <c r="M458" s="166"/>
      <c r="N458" s="166"/>
      <c r="O458" s="166"/>
      <c r="P458" s="166"/>
      <c r="Q458" s="166"/>
      <c r="R458" s="166"/>
    </row>
    <row r="459" ht="11.25" customHeight="1">
      <c r="A459" s="285" t="s">
        <v>1749</v>
      </c>
      <c r="B459" s="289" t="s">
        <v>1761</v>
      </c>
      <c r="C459" s="51" t="s">
        <v>52</v>
      </c>
      <c r="D459" s="296" t="s">
        <v>1766</v>
      </c>
      <c r="E459" s="304" t="s">
        <v>1767</v>
      </c>
      <c r="F459" s="291" t="s">
        <v>1001</v>
      </c>
      <c r="G459" s="289">
        <v>1.0</v>
      </c>
      <c r="H459" s="289">
        <v>1.0</v>
      </c>
      <c r="I459" s="289">
        <v>1.0</v>
      </c>
      <c r="J459" s="292">
        <v>50.0</v>
      </c>
      <c r="K459" s="251">
        <v>50.0</v>
      </c>
      <c r="L459" s="136" t="s">
        <v>85</v>
      </c>
      <c r="M459" s="166"/>
      <c r="N459" s="166"/>
      <c r="O459" s="166"/>
      <c r="P459" s="166"/>
      <c r="Q459" s="166"/>
      <c r="R459" s="166"/>
    </row>
    <row r="460" ht="11.25" customHeight="1">
      <c r="A460" s="285" t="s">
        <v>1749</v>
      </c>
      <c r="B460" s="51" t="s">
        <v>1761</v>
      </c>
      <c r="C460" s="51" t="s">
        <v>52</v>
      </c>
      <c r="D460" s="51" t="s">
        <v>1768</v>
      </c>
      <c r="E460" s="189" t="s">
        <v>1769</v>
      </c>
      <c r="F460" s="288" t="s">
        <v>1001</v>
      </c>
      <c r="G460" s="51">
        <v>1.0</v>
      </c>
      <c r="H460" s="51">
        <v>1.0</v>
      </c>
      <c r="I460" s="51">
        <v>1.0</v>
      </c>
      <c r="J460" s="287">
        <v>50.0</v>
      </c>
      <c r="K460" s="251">
        <v>50.0</v>
      </c>
      <c r="L460" s="136" t="s">
        <v>85</v>
      </c>
      <c r="M460" s="166"/>
      <c r="N460" s="166"/>
      <c r="O460" s="166"/>
      <c r="P460" s="166"/>
      <c r="Q460" s="166"/>
      <c r="R460" s="166"/>
    </row>
    <row r="461" ht="11.25" customHeight="1">
      <c r="A461" s="285" t="s">
        <v>1749</v>
      </c>
      <c r="B461" s="51" t="s">
        <v>1770</v>
      </c>
      <c r="C461" s="51" t="s">
        <v>52</v>
      </c>
      <c r="D461" s="51" t="s">
        <v>1771</v>
      </c>
      <c r="E461" s="189" t="s">
        <v>1772</v>
      </c>
      <c r="F461" s="288" t="s">
        <v>1001</v>
      </c>
      <c r="G461" s="51">
        <v>1.0</v>
      </c>
      <c r="H461" s="51">
        <v>1.0</v>
      </c>
      <c r="I461" s="51">
        <v>1.0</v>
      </c>
      <c r="J461" s="287">
        <v>50.0</v>
      </c>
      <c r="K461" s="251">
        <v>50.0</v>
      </c>
      <c r="L461" s="136" t="s">
        <v>85</v>
      </c>
      <c r="M461" s="166"/>
      <c r="N461" s="166"/>
      <c r="O461" s="166"/>
      <c r="P461" s="166"/>
      <c r="Q461" s="166"/>
      <c r="R461" s="166"/>
    </row>
    <row r="462" ht="11.25" customHeight="1">
      <c r="A462" s="285" t="s">
        <v>1749</v>
      </c>
      <c r="B462" s="51" t="s">
        <v>1773</v>
      </c>
      <c r="C462" s="51" t="s">
        <v>52</v>
      </c>
      <c r="D462" s="297" t="s">
        <v>1774</v>
      </c>
      <c r="E462" s="298" t="s">
        <v>1775</v>
      </c>
      <c r="F462" s="288" t="s">
        <v>1001</v>
      </c>
      <c r="G462" s="51">
        <v>1.0</v>
      </c>
      <c r="H462" s="51">
        <v>1.0</v>
      </c>
      <c r="I462" s="51">
        <v>1.0</v>
      </c>
      <c r="J462" s="287">
        <v>50.0</v>
      </c>
      <c r="K462" s="251">
        <v>50.0</v>
      </c>
      <c r="L462" s="136" t="s">
        <v>85</v>
      </c>
      <c r="M462" s="166"/>
      <c r="N462" s="166"/>
      <c r="O462" s="166"/>
      <c r="P462" s="166"/>
      <c r="Q462" s="166"/>
      <c r="R462" s="166"/>
    </row>
    <row r="463" ht="11.25" customHeight="1">
      <c r="A463" s="285" t="s">
        <v>1749</v>
      </c>
      <c r="B463" s="51" t="s">
        <v>1776</v>
      </c>
      <c r="C463" s="51" t="s">
        <v>52</v>
      </c>
      <c r="D463" s="297" t="s">
        <v>1777</v>
      </c>
      <c r="E463" s="298" t="s">
        <v>1778</v>
      </c>
      <c r="F463" s="288" t="s">
        <v>614</v>
      </c>
      <c r="G463" s="51">
        <v>1.0</v>
      </c>
      <c r="H463" s="51">
        <v>1.0</v>
      </c>
      <c r="I463" s="51">
        <v>1.0</v>
      </c>
      <c r="J463" s="287">
        <v>50.0</v>
      </c>
      <c r="K463" s="251">
        <v>50.0</v>
      </c>
      <c r="L463" s="136" t="s">
        <v>85</v>
      </c>
      <c r="M463" s="166"/>
      <c r="N463" s="166"/>
      <c r="O463" s="166"/>
      <c r="P463" s="166"/>
      <c r="Q463" s="166"/>
      <c r="R463" s="166"/>
    </row>
    <row r="464" ht="11.25" customHeight="1">
      <c r="A464" s="305" t="s">
        <v>1779</v>
      </c>
      <c r="B464" s="297" t="s">
        <v>1780</v>
      </c>
      <c r="C464" s="51" t="s">
        <v>52</v>
      </c>
      <c r="D464" s="297" t="s">
        <v>1781</v>
      </c>
      <c r="E464" s="298" t="s">
        <v>1782</v>
      </c>
      <c r="F464" s="288" t="s">
        <v>1001</v>
      </c>
      <c r="G464" s="51">
        <v>3.0</v>
      </c>
      <c r="H464" s="51">
        <v>3.0</v>
      </c>
      <c r="I464" s="51">
        <v>6.0</v>
      </c>
      <c r="J464" s="287">
        <v>50.0</v>
      </c>
      <c r="K464" s="251">
        <v>16.666666666666668</v>
      </c>
      <c r="L464" s="136" t="s">
        <v>85</v>
      </c>
      <c r="M464" s="166"/>
      <c r="N464" s="166"/>
      <c r="O464" s="166"/>
      <c r="P464" s="166"/>
      <c r="Q464" s="166"/>
      <c r="R464" s="166"/>
    </row>
    <row r="465" ht="11.25" customHeight="1">
      <c r="A465" s="305" t="s">
        <v>1783</v>
      </c>
      <c r="B465" s="297" t="s">
        <v>1780</v>
      </c>
      <c r="C465" s="51" t="s">
        <v>52</v>
      </c>
      <c r="D465" s="297" t="s">
        <v>1784</v>
      </c>
      <c r="E465" s="298" t="s">
        <v>1785</v>
      </c>
      <c r="F465" s="288" t="s">
        <v>1001</v>
      </c>
      <c r="G465" s="51">
        <v>3.0</v>
      </c>
      <c r="H465" s="51">
        <v>3.0</v>
      </c>
      <c r="I465" s="51">
        <v>6.0</v>
      </c>
      <c r="J465" s="287">
        <v>50.0</v>
      </c>
      <c r="K465" s="251">
        <v>16.666666666666668</v>
      </c>
      <c r="L465" s="136" t="s">
        <v>85</v>
      </c>
      <c r="M465" s="166"/>
      <c r="N465" s="166"/>
      <c r="O465" s="166"/>
      <c r="P465" s="166"/>
      <c r="Q465" s="166"/>
      <c r="R465" s="166"/>
    </row>
    <row r="466" ht="11.25" customHeight="1">
      <c r="A466" s="305" t="s">
        <v>1786</v>
      </c>
      <c r="B466" s="297" t="s">
        <v>1780</v>
      </c>
      <c r="C466" s="51" t="s">
        <v>52</v>
      </c>
      <c r="D466" s="297" t="s">
        <v>1787</v>
      </c>
      <c r="E466" s="298" t="s">
        <v>1788</v>
      </c>
      <c r="F466" s="288" t="s">
        <v>1001</v>
      </c>
      <c r="G466" s="51">
        <v>3.0</v>
      </c>
      <c r="H466" s="51">
        <v>3.0</v>
      </c>
      <c r="I466" s="51">
        <v>6.0</v>
      </c>
      <c r="J466" s="287">
        <v>50.0</v>
      </c>
      <c r="K466" s="251">
        <v>16.666666666666668</v>
      </c>
      <c r="L466" s="136" t="s">
        <v>85</v>
      </c>
      <c r="M466" s="166"/>
      <c r="N466" s="166"/>
      <c r="O466" s="166"/>
      <c r="P466" s="166"/>
      <c r="Q466" s="166"/>
      <c r="R466" s="166"/>
    </row>
    <row r="467" ht="11.25" customHeight="1">
      <c r="A467" s="305" t="s">
        <v>1789</v>
      </c>
      <c r="B467" s="297" t="s">
        <v>1780</v>
      </c>
      <c r="C467" s="51" t="s">
        <v>52</v>
      </c>
      <c r="D467" s="297" t="s">
        <v>1790</v>
      </c>
      <c r="E467" s="298" t="s">
        <v>1791</v>
      </c>
      <c r="F467" s="288" t="s">
        <v>1001</v>
      </c>
      <c r="G467" s="51">
        <v>3.0</v>
      </c>
      <c r="H467" s="51">
        <v>3.0</v>
      </c>
      <c r="I467" s="51">
        <v>6.0</v>
      </c>
      <c r="J467" s="287">
        <v>50.0</v>
      </c>
      <c r="K467" s="251">
        <v>16.666666666666668</v>
      </c>
      <c r="L467" s="136" t="s">
        <v>85</v>
      </c>
      <c r="M467" s="166"/>
      <c r="N467" s="166"/>
      <c r="O467" s="166"/>
      <c r="P467" s="166"/>
      <c r="Q467" s="166"/>
      <c r="R467" s="166"/>
    </row>
    <row r="468" ht="11.25" customHeight="1">
      <c r="A468" s="305" t="s">
        <v>1792</v>
      </c>
      <c r="B468" s="297" t="s">
        <v>1780</v>
      </c>
      <c r="C468" s="51" t="s">
        <v>52</v>
      </c>
      <c r="D468" s="297" t="s">
        <v>1793</v>
      </c>
      <c r="E468" s="298" t="s">
        <v>1794</v>
      </c>
      <c r="F468" s="288" t="s">
        <v>1001</v>
      </c>
      <c r="G468" s="51">
        <v>3.0</v>
      </c>
      <c r="H468" s="51">
        <v>3.0</v>
      </c>
      <c r="I468" s="51">
        <v>6.0</v>
      </c>
      <c r="J468" s="287">
        <v>50.0</v>
      </c>
      <c r="K468" s="251">
        <v>16.666666666666668</v>
      </c>
      <c r="L468" s="136" t="s">
        <v>85</v>
      </c>
      <c r="M468" s="166"/>
      <c r="N468" s="166"/>
      <c r="O468" s="166"/>
      <c r="P468" s="166"/>
      <c r="Q468" s="166"/>
      <c r="R468" s="166"/>
    </row>
    <row r="469" ht="11.25" customHeight="1">
      <c r="A469" s="306" t="s">
        <v>1795</v>
      </c>
      <c r="B469" s="296" t="s">
        <v>1780</v>
      </c>
      <c r="C469" s="51" t="s">
        <v>52</v>
      </c>
      <c r="D469" s="296" t="s">
        <v>1796</v>
      </c>
      <c r="E469" s="304" t="s">
        <v>1797</v>
      </c>
      <c r="F469" s="291" t="s">
        <v>1001</v>
      </c>
      <c r="G469" s="289">
        <v>3.0</v>
      </c>
      <c r="H469" s="289">
        <v>3.0</v>
      </c>
      <c r="I469" s="289">
        <v>6.0</v>
      </c>
      <c r="J469" s="292">
        <v>50.0</v>
      </c>
      <c r="K469" s="251">
        <v>16.666666666666668</v>
      </c>
      <c r="L469" s="136" t="s">
        <v>85</v>
      </c>
      <c r="M469" s="166"/>
      <c r="N469" s="166"/>
      <c r="O469" s="166"/>
      <c r="P469" s="166"/>
      <c r="Q469" s="166"/>
      <c r="R469" s="166"/>
    </row>
    <row r="470" ht="11.25" customHeight="1">
      <c r="A470" s="305" t="s">
        <v>1798</v>
      </c>
      <c r="B470" s="51" t="s">
        <v>1780</v>
      </c>
      <c r="C470" s="51" t="s">
        <v>52</v>
      </c>
      <c r="D470" s="51" t="s">
        <v>1799</v>
      </c>
      <c r="E470" s="189" t="s">
        <v>1800</v>
      </c>
      <c r="F470" s="288" t="s">
        <v>614</v>
      </c>
      <c r="G470" s="51">
        <v>3.0</v>
      </c>
      <c r="H470" s="51">
        <v>3.0</v>
      </c>
      <c r="I470" s="51">
        <v>6.0</v>
      </c>
      <c r="J470" s="287">
        <v>50.0</v>
      </c>
      <c r="K470" s="251">
        <v>16.666666666666668</v>
      </c>
      <c r="L470" s="136" t="s">
        <v>85</v>
      </c>
      <c r="M470" s="166"/>
      <c r="N470" s="166"/>
      <c r="O470" s="166"/>
      <c r="P470" s="166"/>
      <c r="Q470" s="166"/>
      <c r="R470" s="166"/>
    </row>
    <row r="471" ht="11.25" customHeight="1">
      <c r="A471" s="305" t="s">
        <v>1801</v>
      </c>
      <c r="B471" s="51" t="s">
        <v>1780</v>
      </c>
      <c r="C471" s="51" t="s">
        <v>52</v>
      </c>
      <c r="D471" s="51" t="s">
        <v>1802</v>
      </c>
      <c r="E471" s="189" t="s">
        <v>1803</v>
      </c>
      <c r="F471" s="288" t="s">
        <v>614</v>
      </c>
      <c r="G471" s="51">
        <v>3.0</v>
      </c>
      <c r="H471" s="51">
        <v>3.0</v>
      </c>
      <c r="I471" s="51">
        <v>6.0</v>
      </c>
      <c r="J471" s="287">
        <v>50.0</v>
      </c>
      <c r="K471" s="251">
        <v>16.666666666666668</v>
      </c>
      <c r="L471" s="136" t="s">
        <v>85</v>
      </c>
      <c r="M471" s="166"/>
      <c r="N471" s="166"/>
      <c r="O471" s="166"/>
      <c r="P471" s="166"/>
      <c r="Q471" s="166"/>
      <c r="R471" s="166"/>
    </row>
    <row r="472" ht="11.25" customHeight="1">
      <c r="A472" s="305" t="s">
        <v>1804</v>
      </c>
      <c r="B472" s="51" t="s">
        <v>1780</v>
      </c>
      <c r="C472" s="51" t="s">
        <v>52</v>
      </c>
      <c r="D472" s="51" t="s">
        <v>1805</v>
      </c>
      <c r="E472" s="189" t="s">
        <v>1806</v>
      </c>
      <c r="F472" s="288" t="s">
        <v>614</v>
      </c>
      <c r="G472" s="51">
        <v>3.0</v>
      </c>
      <c r="H472" s="51">
        <v>3.0</v>
      </c>
      <c r="I472" s="51">
        <v>6.0</v>
      </c>
      <c r="J472" s="287">
        <v>50.0</v>
      </c>
      <c r="K472" s="251">
        <v>16.666666666666668</v>
      </c>
      <c r="L472" s="136" t="s">
        <v>85</v>
      </c>
      <c r="M472" s="166"/>
      <c r="N472" s="166"/>
      <c r="O472" s="166"/>
      <c r="P472" s="166"/>
      <c r="Q472" s="166"/>
      <c r="R472" s="166"/>
    </row>
    <row r="473" ht="11.25" customHeight="1">
      <c r="A473" s="2" t="s">
        <v>1807</v>
      </c>
      <c r="B473" s="296" t="s">
        <v>1808</v>
      </c>
      <c r="C473" s="51" t="s">
        <v>52</v>
      </c>
      <c r="D473" s="296" t="s">
        <v>1809</v>
      </c>
      <c r="E473" s="304" t="s">
        <v>1810</v>
      </c>
      <c r="F473" s="307" t="s">
        <v>1001</v>
      </c>
      <c r="G473" s="296">
        <v>5.0</v>
      </c>
      <c r="H473" s="296">
        <v>2.0</v>
      </c>
      <c r="I473" s="296">
        <v>5.0</v>
      </c>
      <c r="J473" s="308">
        <v>50.0</v>
      </c>
      <c r="K473" s="251">
        <v>10.0</v>
      </c>
      <c r="L473" s="136" t="s">
        <v>85</v>
      </c>
      <c r="M473" s="166"/>
      <c r="N473" s="166"/>
      <c r="O473" s="166"/>
      <c r="P473" s="166"/>
      <c r="Q473" s="166"/>
      <c r="R473" s="166"/>
    </row>
    <row r="474" ht="11.25" customHeight="1">
      <c r="A474" s="51" t="s">
        <v>1811</v>
      </c>
      <c r="B474" s="51" t="s">
        <v>1808</v>
      </c>
      <c r="C474" s="51" t="s">
        <v>52</v>
      </c>
      <c r="D474" s="293" t="s">
        <v>1812</v>
      </c>
      <c r="E474" s="303" t="s">
        <v>1813</v>
      </c>
      <c r="F474" s="288" t="s">
        <v>614</v>
      </c>
      <c r="G474" s="51">
        <v>5.0</v>
      </c>
      <c r="H474" s="51">
        <v>2.0</v>
      </c>
      <c r="I474" s="51">
        <v>5.0</v>
      </c>
      <c r="J474" s="287">
        <v>50.0</v>
      </c>
      <c r="K474" s="251">
        <v>10.0</v>
      </c>
      <c r="L474" s="136" t="s">
        <v>85</v>
      </c>
      <c r="M474" s="166"/>
      <c r="N474" s="166"/>
      <c r="O474" s="166"/>
      <c r="P474" s="166"/>
      <c r="Q474" s="166"/>
      <c r="R474" s="166"/>
    </row>
    <row r="475" ht="11.25" customHeight="1">
      <c r="A475" s="285" t="s">
        <v>1749</v>
      </c>
      <c r="B475" s="51" t="s">
        <v>1814</v>
      </c>
      <c r="C475" s="51" t="s">
        <v>52</v>
      </c>
      <c r="D475" s="51" t="s">
        <v>1815</v>
      </c>
      <c r="E475" s="189" t="s">
        <v>1816</v>
      </c>
      <c r="F475" s="288" t="s">
        <v>1001</v>
      </c>
      <c r="G475" s="51">
        <v>1.0</v>
      </c>
      <c r="H475" s="51">
        <v>1.0</v>
      </c>
      <c r="I475" s="51">
        <v>1.0</v>
      </c>
      <c r="J475" s="287">
        <v>50.0</v>
      </c>
      <c r="K475" s="251">
        <v>50.0</v>
      </c>
      <c r="L475" s="136" t="s">
        <v>85</v>
      </c>
      <c r="M475" s="166"/>
      <c r="N475" s="166"/>
      <c r="O475" s="166"/>
      <c r="P475" s="166"/>
      <c r="Q475" s="166"/>
      <c r="R475" s="166"/>
    </row>
    <row r="476" ht="11.25" customHeight="1">
      <c r="A476" s="285" t="s">
        <v>1749</v>
      </c>
      <c r="B476" s="51" t="s">
        <v>1814</v>
      </c>
      <c r="C476" s="51" t="s">
        <v>52</v>
      </c>
      <c r="D476" s="51" t="s">
        <v>1817</v>
      </c>
      <c r="E476" s="189" t="s">
        <v>1818</v>
      </c>
      <c r="F476" s="288" t="s">
        <v>1001</v>
      </c>
      <c r="G476" s="51">
        <v>1.0</v>
      </c>
      <c r="H476" s="51">
        <v>1.0</v>
      </c>
      <c r="I476" s="309">
        <v>1.0</v>
      </c>
      <c r="J476" s="287">
        <v>50.0</v>
      </c>
      <c r="K476" s="251">
        <v>50.0</v>
      </c>
      <c r="L476" s="310" t="s">
        <v>85</v>
      </c>
      <c r="M476" s="166"/>
      <c r="N476" s="166"/>
      <c r="O476" s="166"/>
      <c r="P476" s="166"/>
      <c r="Q476" s="166"/>
      <c r="R476" s="166"/>
    </row>
    <row r="477" ht="11.25" customHeight="1">
      <c r="A477" s="285" t="s">
        <v>1749</v>
      </c>
      <c r="B477" s="51" t="s">
        <v>1814</v>
      </c>
      <c r="C477" s="51" t="s">
        <v>52</v>
      </c>
      <c r="D477" s="51" t="s">
        <v>1819</v>
      </c>
      <c r="E477" s="189" t="s">
        <v>1820</v>
      </c>
      <c r="F477" s="288" t="s">
        <v>614</v>
      </c>
      <c r="G477" s="51">
        <v>1.0</v>
      </c>
      <c r="H477" s="51">
        <v>1.0</v>
      </c>
      <c r="I477" s="309">
        <v>1.0</v>
      </c>
      <c r="J477" s="287">
        <v>50.0</v>
      </c>
      <c r="K477" s="251">
        <v>50.0</v>
      </c>
      <c r="L477" s="310" t="s">
        <v>85</v>
      </c>
      <c r="M477" s="166"/>
      <c r="N477" s="166"/>
      <c r="O477" s="166"/>
      <c r="P477" s="166"/>
      <c r="Q477" s="166"/>
      <c r="R477" s="166"/>
    </row>
    <row r="478" ht="11.25" customHeight="1">
      <c r="A478" s="51" t="s">
        <v>1821</v>
      </c>
      <c r="B478" s="51" t="s">
        <v>1822</v>
      </c>
      <c r="C478" s="51" t="s">
        <v>52</v>
      </c>
      <c r="D478" s="51" t="s">
        <v>1823</v>
      </c>
      <c r="E478" s="189" t="s">
        <v>1824</v>
      </c>
      <c r="F478" s="288" t="s">
        <v>1001</v>
      </c>
      <c r="G478" s="51">
        <v>4.0</v>
      </c>
      <c r="H478" s="51">
        <v>1.0</v>
      </c>
      <c r="I478" s="309">
        <v>10.0</v>
      </c>
      <c r="J478" s="287">
        <v>50.0</v>
      </c>
      <c r="K478" s="251">
        <v>12.5</v>
      </c>
      <c r="L478" s="310" t="s">
        <v>85</v>
      </c>
      <c r="M478" s="166"/>
      <c r="N478" s="166"/>
      <c r="O478" s="166"/>
      <c r="P478" s="166"/>
      <c r="Q478" s="166"/>
      <c r="R478" s="166"/>
    </row>
    <row r="479" ht="11.25" customHeight="1">
      <c r="A479" s="51" t="s">
        <v>1825</v>
      </c>
      <c r="B479" s="51" t="s">
        <v>1822</v>
      </c>
      <c r="C479" s="51" t="s">
        <v>52</v>
      </c>
      <c r="D479" s="51" t="s">
        <v>1826</v>
      </c>
      <c r="E479" s="189" t="s">
        <v>1827</v>
      </c>
      <c r="F479" s="288" t="s">
        <v>1001</v>
      </c>
      <c r="G479" s="51">
        <v>4.0</v>
      </c>
      <c r="H479" s="51">
        <v>1.0</v>
      </c>
      <c r="I479" s="309">
        <v>10.0</v>
      </c>
      <c r="J479" s="287">
        <v>50.0</v>
      </c>
      <c r="K479" s="251">
        <v>12.5</v>
      </c>
      <c r="L479" s="310" t="s">
        <v>85</v>
      </c>
      <c r="M479" s="166"/>
      <c r="N479" s="166"/>
      <c r="O479" s="166"/>
      <c r="P479" s="166"/>
      <c r="Q479" s="166"/>
      <c r="R479" s="166"/>
    </row>
    <row r="480" ht="11.25" customHeight="1">
      <c r="A480" s="51" t="s">
        <v>1828</v>
      </c>
      <c r="B480" s="51" t="s">
        <v>1822</v>
      </c>
      <c r="C480" s="51" t="s">
        <v>52</v>
      </c>
      <c r="D480" s="51" t="s">
        <v>1829</v>
      </c>
      <c r="E480" s="189" t="s">
        <v>1830</v>
      </c>
      <c r="F480" s="288" t="s">
        <v>1001</v>
      </c>
      <c r="G480" s="51">
        <v>4.0</v>
      </c>
      <c r="H480" s="51">
        <v>1.0</v>
      </c>
      <c r="I480" s="309">
        <v>10.0</v>
      </c>
      <c r="J480" s="287">
        <v>50.0</v>
      </c>
      <c r="K480" s="251">
        <v>12.5</v>
      </c>
      <c r="L480" s="310" t="s">
        <v>85</v>
      </c>
      <c r="M480" s="166"/>
      <c r="N480" s="166"/>
      <c r="O480" s="166"/>
      <c r="P480" s="166"/>
      <c r="Q480" s="166"/>
      <c r="R480" s="166"/>
    </row>
    <row r="481" ht="11.25" customHeight="1">
      <c r="A481" s="51" t="s">
        <v>1831</v>
      </c>
      <c r="B481" s="51" t="s">
        <v>1822</v>
      </c>
      <c r="C481" s="51" t="s">
        <v>52</v>
      </c>
      <c r="D481" s="51" t="s">
        <v>1832</v>
      </c>
      <c r="E481" s="189" t="s">
        <v>1833</v>
      </c>
      <c r="F481" s="288" t="s">
        <v>614</v>
      </c>
      <c r="G481" s="51">
        <v>4.0</v>
      </c>
      <c r="H481" s="51">
        <v>1.0</v>
      </c>
      <c r="I481" s="309">
        <v>10.0</v>
      </c>
      <c r="J481" s="287">
        <v>50.0</v>
      </c>
      <c r="K481" s="251">
        <v>12.5</v>
      </c>
      <c r="L481" s="310" t="s">
        <v>85</v>
      </c>
      <c r="M481" s="166"/>
      <c r="N481" s="166"/>
      <c r="O481" s="166"/>
      <c r="P481" s="166"/>
      <c r="Q481" s="166"/>
      <c r="R481" s="166"/>
    </row>
    <row r="482" ht="11.25" customHeight="1">
      <c r="A482" s="289" t="s">
        <v>1834</v>
      </c>
      <c r="B482" s="289" t="s">
        <v>1822</v>
      </c>
      <c r="C482" s="51" t="s">
        <v>52</v>
      </c>
      <c r="D482" s="289" t="s">
        <v>1835</v>
      </c>
      <c r="E482" s="290" t="s">
        <v>1836</v>
      </c>
      <c r="F482" s="291" t="s">
        <v>614</v>
      </c>
      <c r="G482" s="289">
        <v>4.0</v>
      </c>
      <c r="H482" s="289">
        <v>1.0</v>
      </c>
      <c r="I482" s="311">
        <v>10.0</v>
      </c>
      <c r="J482" s="287">
        <v>50.0</v>
      </c>
      <c r="K482" s="251">
        <v>12.5</v>
      </c>
      <c r="L482" s="310" t="s">
        <v>85</v>
      </c>
      <c r="M482" s="166"/>
      <c r="N482" s="166"/>
      <c r="O482" s="166"/>
      <c r="P482" s="166"/>
      <c r="Q482" s="166"/>
      <c r="R482" s="166"/>
    </row>
    <row r="483" ht="11.25" customHeight="1">
      <c r="A483" s="289" t="s">
        <v>1837</v>
      </c>
      <c r="B483" s="289" t="s">
        <v>1822</v>
      </c>
      <c r="C483" s="51" t="s">
        <v>52</v>
      </c>
      <c r="D483" s="51" t="s">
        <v>1838</v>
      </c>
      <c r="E483" s="189" t="s">
        <v>1839</v>
      </c>
      <c r="F483" s="288" t="s">
        <v>614</v>
      </c>
      <c r="G483" s="51">
        <v>4.0</v>
      </c>
      <c r="H483" s="51">
        <v>1.0</v>
      </c>
      <c r="I483" s="309">
        <v>10.0</v>
      </c>
      <c r="J483" s="287">
        <v>50.0</v>
      </c>
      <c r="K483" s="251">
        <v>12.5</v>
      </c>
      <c r="L483" s="310" t="s">
        <v>85</v>
      </c>
      <c r="M483" s="166"/>
      <c r="N483" s="166"/>
      <c r="O483" s="166"/>
      <c r="P483" s="166"/>
      <c r="Q483" s="166"/>
      <c r="R483" s="166"/>
    </row>
    <row r="484" ht="11.25" customHeight="1">
      <c r="A484" s="289" t="s">
        <v>1840</v>
      </c>
      <c r="B484" s="289" t="s">
        <v>1822</v>
      </c>
      <c r="C484" s="51" t="s">
        <v>52</v>
      </c>
      <c r="D484" s="51" t="s">
        <v>1841</v>
      </c>
      <c r="E484" s="189" t="s">
        <v>1842</v>
      </c>
      <c r="F484" s="288" t="s">
        <v>614</v>
      </c>
      <c r="G484" s="51">
        <v>4.0</v>
      </c>
      <c r="H484" s="51">
        <v>1.0</v>
      </c>
      <c r="I484" s="309">
        <v>10.0</v>
      </c>
      <c r="J484" s="287">
        <v>50.0</v>
      </c>
      <c r="K484" s="251">
        <v>12.5</v>
      </c>
      <c r="L484" s="310" t="s">
        <v>85</v>
      </c>
      <c r="M484" s="166"/>
      <c r="N484" s="166"/>
      <c r="O484" s="166"/>
      <c r="P484" s="166"/>
      <c r="Q484" s="166"/>
      <c r="R484" s="166"/>
    </row>
    <row r="485" ht="11.25" customHeight="1">
      <c r="A485" s="289" t="s">
        <v>1843</v>
      </c>
      <c r="B485" s="289" t="s">
        <v>1822</v>
      </c>
      <c r="C485" s="51" t="s">
        <v>52</v>
      </c>
      <c r="D485" s="51" t="s">
        <v>1844</v>
      </c>
      <c r="E485" s="189" t="s">
        <v>1845</v>
      </c>
      <c r="F485" s="288" t="s">
        <v>614</v>
      </c>
      <c r="G485" s="51">
        <v>4.0</v>
      </c>
      <c r="H485" s="51">
        <v>1.0</v>
      </c>
      <c r="I485" s="309">
        <v>10.0</v>
      </c>
      <c r="J485" s="287">
        <v>50.0</v>
      </c>
      <c r="K485" s="251">
        <v>12.5</v>
      </c>
      <c r="L485" s="310" t="s">
        <v>85</v>
      </c>
      <c r="M485" s="166"/>
      <c r="N485" s="166"/>
      <c r="O485" s="166"/>
      <c r="P485" s="166"/>
      <c r="Q485" s="166"/>
      <c r="R485" s="166"/>
    </row>
    <row r="486" ht="11.25" customHeight="1">
      <c r="A486" s="289" t="s">
        <v>1846</v>
      </c>
      <c r="B486" s="289" t="s">
        <v>1822</v>
      </c>
      <c r="C486" s="51" t="s">
        <v>52</v>
      </c>
      <c r="D486" s="293" t="s">
        <v>1847</v>
      </c>
      <c r="E486" s="303" t="s">
        <v>1848</v>
      </c>
      <c r="F486" s="288" t="s">
        <v>614</v>
      </c>
      <c r="G486" s="51">
        <v>4.0</v>
      </c>
      <c r="H486" s="51">
        <v>1.0</v>
      </c>
      <c r="I486" s="309">
        <v>10.0</v>
      </c>
      <c r="J486" s="287">
        <v>50.0</v>
      </c>
      <c r="K486" s="251">
        <v>12.5</v>
      </c>
      <c r="L486" s="310" t="s">
        <v>85</v>
      </c>
      <c r="M486" s="166"/>
      <c r="N486" s="166"/>
      <c r="O486" s="166"/>
      <c r="P486" s="166"/>
      <c r="Q486" s="166"/>
      <c r="R486" s="166"/>
    </row>
    <row r="487" ht="11.25" customHeight="1">
      <c r="A487" s="289" t="s">
        <v>1849</v>
      </c>
      <c r="B487" s="289" t="s">
        <v>1822</v>
      </c>
      <c r="C487" s="51" t="s">
        <v>52</v>
      </c>
      <c r="D487" s="312" t="s">
        <v>1850</v>
      </c>
      <c r="E487" s="313" t="s">
        <v>1851</v>
      </c>
      <c r="F487" s="291" t="s">
        <v>614</v>
      </c>
      <c r="G487" s="289">
        <v>4.0</v>
      </c>
      <c r="H487" s="289">
        <v>1.0</v>
      </c>
      <c r="I487" s="311">
        <v>10.0</v>
      </c>
      <c r="J487" s="287">
        <v>50.0</v>
      </c>
      <c r="K487" s="251">
        <v>12.5</v>
      </c>
      <c r="L487" s="310" t="s">
        <v>85</v>
      </c>
      <c r="M487" s="166"/>
      <c r="N487" s="166"/>
      <c r="O487" s="166"/>
      <c r="P487" s="166"/>
      <c r="Q487" s="166"/>
      <c r="R487" s="166"/>
    </row>
    <row r="488" ht="11.25" customHeight="1">
      <c r="A488" s="289" t="s">
        <v>1852</v>
      </c>
      <c r="B488" s="289" t="s">
        <v>1822</v>
      </c>
      <c r="C488" s="51" t="s">
        <v>52</v>
      </c>
      <c r="D488" s="312" t="s">
        <v>1853</v>
      </c>
      <c r="E488" s="313" t="s">
        <v>1854</v>
      </c>
      <c r="F488" s="291" t="s">
        <v>614</v>
      </c>
      <c r="G488" s="289">
        <v>4.0</v>
      </c>
      <c r="H488" s="289">
        <v>1.0</v>
      </c>
      <c r="I488" s="311">
        <v>10.0</v>
      </c>
      <c r="J488" s="287">
        <v>50.0</v>
      </c>
      <c r="K488" s="251">
        <v>12.5</v>
      </c>
      <c r="L488" s="310" t="s">
        <v>85</v>
      </c>
      <c r="M488" s="166"/>
      <c r="N488" s="166"/>
      <c r="O488" s="166"/>
      <c r="P488" s="166"/>
      <c r="Q488" s="166"/>
      <c r="R488" s="166"/>
    </row>
    <row r="489" ht="11.25" customHeight="1">
      <c r="A489" s="289" t="s">
        <v>1855</v>
      </c>
      <c r="B489" s="289" t="s">
        <v>1822</v>
      </c>
      <c r="C489" s="51" t="s">
        <v>52</v>
      </c>
      <c r="D489" s="312" t="s">
        <v>1856</v>
      </c>
      <c r="E489" s="313" t="s">
        <v>1857</v>
      </c>
      <c r="F489" s="291" t="s">
        <v>614</v>
      </c>
      <c r="G489" s="289">
        <v>4.0</v>
      </c>
      <c r="H489" s="289">
        <v>1.0</v>
      </c>
      <c r="I489" s="311">
        <v>10.0</v>
      </c>
      <c r="J489" s="287">
        <v>50.0</v>
      </c>
      <c r="K489" s="251">
        <v>12.5</v>
      </c>
      <c r="L489" s="310" t="s">
        <v>85</v>
      </c>
      <c r="M489" s="166"/>
      <c r="N489" s="166"/>
      <c r="O489" s="166"/>
      <c r="P489" s="166"/>
      <c r="Q489" s="166"/>
      <c r="R489" s="166"/>
    </row>
    <row r="490" ht="11.25" customHeight="1">
      <c r="A490" s="289" t="s">
        <v>1858</v>
      </c>
      <c r="B490" s="289" t="s">
        <v>1822</v>
      </c>
      <c r="C490" s="51" t="s">
        <v>52</v>
      </c>
      <c r="D490" s="312" t="s">
        <v>1859</v>
      </c>
      <c r="E490" s="313" t="s">
        <v>1860</v>
      </c>
      <c r="F490" s="291" t="s">
        <v>614</v>
      </c>
      <c r="G490" s="289">
        <v>4.0</v>
      </c>
      <c r="H490" s="289">
        <v>1.0</v>
      </c>
      <c r="I490" s="311">
        <v>10.0</v>
      </c>
      <c r="J490" s="287">
        <v>50.0</v>
      </c>
      <c r="K490" s="251">
        <v>12.5</v>
      </c>
      <c r="L490" s="310" t="s">
        <v>85</v>
      </c>
      <c r="M490" s="166"/>
      <c r="N490" s="166"/>
      <c r="O490" s="166"/>
      <c r="P490" s="166"/>
      <c r="Q490" s="166"/>
      <c r="R490" s="166"/>
    </row>
    <row r="491" ht="11.25" customHeight="1">
      <c r="A491" s="51" t="s">
        <v>1861</v>
      </c>
      <c r="B491" s="51" t="s">
        <v>1822</v>
      </c>
      <c r="C491" s="51" t="s">
        <v>52</v>
      </c>
      <c r="D491" s="293" t="s">
        <v>1862</v>
      </c>
      <c r="E491" s="303" t="s">
        <v>1863</v>
      </c>
      <c r="F491" s="288" t="s">
        <v>614</v>
      </c>
      <c r="G491" s="51">
        <v>4.0</v>
      </c>
      <c r="H491" s="51">
        <v>1.0</v>
      </c>
      <c r="I491" s="309">
        <v>10.0</v>
      </c>
      <c r="J491" s="287">
        <v>50.0</v>
      </c>
      <c r="K491" s="251">
        <v>12.5</v>
      </c>
      <c r="L491" s="310" t="s">
        <v>85</v>
      </c>
      <c r="M491" s="166"/>
      <c r="N491" s="166"/>
      <c r="O491" s="166"/>
      <c r="P491" s="166"/>
      <c r="Q491" s="166"/>
      <c r="R491" s="166"/>
    </row>
    <row r="492" ht="11.25" customHeight="1">
      <c r="A492" s="297" t="s">
        <v>1864</v>
      </c>
      <c r="B492" s="297" t="s">
        <v>1865</v>
      </c>
      <c r="C492" s="51" t="s">
        <v>52</v>
      </c>
      <c r="D492" s="297" t="s">
        <v>1866</v>
      </c>
      <c r="E492" s="298" t="s">
        <v>1867</v>
      </c>
      <c r="F492" s="299" t="s">
        <v>1001</v>
      </c>
      <c r="G492" s="297">
        <v>3.0</v>
      </c>
      <c r="H492" s="297">
        <v>1.0</v>
      </c>
      <c r="I492" s="314">
        <v>11.0</v>
      </c>
      <c r="J492" s="287">
        <v>50.0</v>
      </c>
      <c r="K492" s="251">
        <v>16.666666666666668</v>
      </c>
      <c r="L492" s="310" t="s">
        <v>85</v>
      </c>
      <c r="M492" s="166"/>
      <c r="N492" s="166"/>
      <c r="O492" s="166"/>
      <c r="P492" s="166"/>
      <c r="Q492" s="166"/>
      <c r="R492" s="166"/>
    </row>
    <row r="493" ht="11.25" customHeight="1">
      <c r="A493" s="289" t="s">
        <v>1868</v>
      </c>
      <c r="B493" s="296" t="s">
        <v>1865</v>
      </c>
      <c r="C493" s="51" t="s">
        <v>52</v>
      </c>
      <c r="D493" s="289" t="s">
        <v>1869</v>
      </c>
      <c r="E493" s="290" t="s">
        <v>1870</v>
      </c>
      <c r="F493" s="291" t="s">
        <v>1001</v>
      </c>
      <c r="G493" s="289">
        <v>3.0</v>
      </c>
      <c r="H493" s="289">
        <v>1.0</v>
      </c>
      <c r="I493" s="311">
        <v>11.0</v>
      </c>
      <c r="J493" s="287">
        <v>50.0</v>
      </c>
      <c r="K493" s="251">
        <v>16.666666666666668</v>
      </c>
      <c r="L493" s="310" t="s">
        <v>85</v>
      </c>
      <c r="M493" s="166"/>
      <c r="N493" s="166"/>
      <c r="O493" s="166"/>
      <c r="P493" s="166"/>
      <c r="Q493" s="166"/>
      <c r="R493" s="166"/>
    </row>
    <row r="494" ht="11.25" customHeight="1">
      <c r="A494" s="311" t="s">
        <v>1871</v>
      </c>
      <c r="B494" s="51" t="s">
        <v>1865</v>
      </c>
      <c r="C494" s="51" t="s">
        <v>52</v>
      </c>
      <c r="D494" s="51" t="s">
        <v>1872</v>
      </c>
      <c r="E494" s="189" t="s">
        <v>1873</v>
      </c>
      <c r="F494" s="288" t="s">
        <v>614</v>
      </c>
      <c r="G494" s="51">
        <v>3.0</v>
      </c>
      <c r="H494" s="51">
        <v>1.0</v>
      </c>
      <c r="I494" s="309">
        <v>11.0</v>
      </c>
      <c r="J494" s="287">
        <v>50.0</v>
      </c>
      <c r="K494" s="251">
        <v>16.666666666666668</v>
      </c>
      <c r="L494" s="310" t="s">
        <v>85</v>
      </c>
      <c r="M494" s="166"/>
      <c r="N494" s="166"/>
      <c r="O494" s="166"/>
      <c r="P494" s="166"/>
      <c r="Q494" s="166"/>
      <c r="R494" s="166"/>
    </row>
    <row r="495" ht="11.25" customHeight="1">
      <c r="A495" s="289" t="s">
        <v>1874</v>
      </c>
      <c r="B495" s="296" t="s">
        <v>1865</v>
      </c>
      <c r="C495" s="51" t="s">
        <v>52</v>
      </c>
      <c r="D495" s="51" t="s">
        <v>1875</v>
      </c>
      <c r="E495" s="189" t="s">
        <v>1876</v>
      </c>
      <c r="F495" s="288" t="s">
        <v>614</v>
      </c>
      <c r="G495" s="51">
        <v>3.0</v>
      </c>
      <c r="H495" s="51">
        <v>1.0</v>
      </c>
      <c r="I495" s="309">
        <v>11.0</v>
      </c>
      <c r="J495" s="287">
        <v>50.0</v>
      </c>
      <c r="K495" s="251">
        <v>16.666666666666668</v>
      </c>
      <c r="L495" s="310" t="s">
        <v>85</v>
      </c>
      <c r="M495" s="166"/>
      <c r="N495" s="166"/>
      <c r="O495" s="166"/>
      <c r="P495" s="166"/>
      <c r="Q495" s="166"/>
      <c r="R495" s="166"/>
    </row>
    <row r="496" ht="11.25" customHeight="1">
      <c r="A496" s="51" t="s">
        <v>1877</v>
      </c>
      <c r="B496" s="51" t="s">
        <v>1878</v>
      </c>
      <c r="C496" s="51" t="s">
        <v>52</v>
      </c>
      <c r="D496" s="51" t="s">
        <v>1879</v>
      </c>
      <c r="E496" s="303" t="s">
        <v>1880</v>
      </c>
      <c r="F496" s="288" t="s">
        <v>1001</v>
      </c>
      <c r="G496" s="51">
        <v>1.0</v>
      </c>
      <c r="H496" s="51">
        <v>1.0</v>
      </c>
      <c r="I496" s="309">
        <v>1.0</v>
      </c>
      <c r="J496" s="287">
        <v>50.0</v>
      </c>
      <c r="K496" s="251">
        <v>50.0</v>
      </c>
      <c r="L496" s="310" t="s">
        <v>85</v>
      </c>
      <c r="M496" s="166"/>
      <c r="N496" s="166"/>
      <c r="O496" s="166"/>
      <c r="P496" s="166"/>
      <c r="Q496" s="166"/>
      <c r="R496" s="166"/>
    </row>
    <row r="497" ht="11.25" customHeight="1">
      <c r="A497" s="51" t="s">
        <v>1877</v>
      </c>
      <c r="B497" s="51" t="s">
        <v>1878</v>
      </c>
      <c r="C497" s="51" t="s">
        <v>52</v>
      </c>
      <c r="D497" s="51" t="s">
        <v>1881</v>
      </c>
      <c r="E497" s="303" t="s">
        <v>1882</v>
      </c>
      <c r="F497" s="288" t="s">
        <v>1001</v>
      </c>
      <c r="G497" s="51">
        <v>1.0</v>
      </c>
      <c r="H497" s="51">
        <v>1.0</v>
      </c>
      <c r="I497" s="309">
        <v>1.0</v>
      </c>
      <c r="J497" s="287">
        <v>50.0</v>
      </c>
      <c r="K497" s="251">
        <v>50.0</v>
      </c>
      <c r="L497" s="310" t="s">
        <v>85</v>
      </c>
      <c r="M497" s="166"/>
      <c r="N497" s="166"/>
      <c r="O497" s="166"/>
      <c r="P497" s="166"/>
      <c r="Q497" s="166"/>
      <c r="R497" s="166"/>
    </row>
    <row r="498" ht="11.25" customHeight="1">
      <c r="A498" s="51" t="s">
        <v>1883</v>
      </c>
      <c r="B498" s="309" t="s">
        <v>1884</v>
      </c>
      <c r="C498" s="51" t="s">
        <v>52</v>
      </c>
      <c r="D498" s="51" t="s">
        <v>1885</v>
      </c>
      <c r="E498" s="303" t="s">
        <v>1886</v>
      </c>
      <c r="F498" s="288" t="s">
        <v>1001</v>
      </c>
      <c r="G498" s="51">
        <v>3.0</v>
      </c>
      <c r="H498" s="51">
        <v>3.0</v>
      </c>
      <c r="I498" s="51">
        <v>3.0</v>
      </c>
      <c r="J498" s="287">
        <v>50.0</v>
      </c>
      <c r="K498" s="251">
        <v>16.666666666666668</v>
      </c>
      <c r="L498" s="136" t="s">
        <v>85</v>
      </c>
      <c r="M498" s="166"/>
      <c r="N498" s="166"/>
      <c r="O498" s="166"/>
      <c r="P498" s="166"/>
      <c r="Q498" s="166"/>
      <c r="R498" s="166"/>
    </row>
    <row r="499" ht="11.25" customHeight="1">
      <c r="A499" s="51" t="s">
        <v>1883</v>
      </c>
      <c r="B499" s="309" t="s">
        <v>1884</v>
      </c>
      <c r="C499" s="51" t="s">
        <v>52</v>
      </c>
      <c r="D499" s="51" t="s">
        <v>1887</v>
      </c>
      <c r="E499" s="303" t="s">
        <v>1888</v>
      </c>
      <c r="F499" s="288" t="s">
        <v>614</v>
      </c>
      <c r="G499" s="51">
        <v>3.0</v>
      </c>
      <c r="H499" s="51">
        <v>3.0</v>
      </c>
      <c r="I499" s="51">
        <v>3.0</v>
      </c>
      <c r="J499" s="287">
        <v>50.0</v>
      </c>
      <c r="K499" s="251">
        <v>16.666666666666668</v>
      </c>
      <c r="L499" s="136" t="s">
        <v>85</v>
      </c>
      <c r="M499" s="166"/>
      <c r="N499" s="166"/>
      <c r="O499" s="166"/>
      <c r="P499" s="166"/>
      <c r="Q499" s="166"/>
      <c r="R499" s="166"/>
    </row>
    <row r="500" ht="11.25" customHeight="1">
      <c r="A500" s="51" t="s">
        <v>1883</v>
      </c>
      <c r="B500" s="309" t="s">
        <v>1884</v>
      </c>
      <c r="C500" s="51" t="s">
        <v>52</v>
      </c>
      <c r="D500" s="51" t="s">
        <v>1889</v>
      </c>
      <c r="E500" s="303" t="s">
        <v>1890</v>
      </c>
      <c r="F500" s="288" t="s">
        <v>614</v>
      </c>
      <c r="G500" s="51">
        <v>3.0</v>
      </c>
      <c r="H500" s="51">
        <v>3.0</v>
      </c>
      <c r="I500" s="51">
        <v>3.0</v>
      </c>
      <c r="J500" s="287">
        <v>50.0</v>
      </c>
      <c r="K500" s="251">
        <v>16.666666666666668</v>
      </c>
      <c r="L500" s="136" t="s">
        <v>85</v>
      </c>
      <c r="M500" s="166"/>
      <c r="N500" s="166"/>
      <c r="O500" s="166"/>
      <c r="P500" s="166"/>
      <c r="Q500" s="166"/>
      <c r="R500" s="166"/>
    </row>
    <row r="501" ht="11.25" customHeight="1">
      <c r="A501" s="289" t="s">
        <v>1891</v>
      </c>
      <c r="B501" s="315" t="s">
        <v>1892</v>
      </c>
      <c r="C501" s="51" t="s">
        <v>52</v>
      </c>
      <c r="D501" s="51" t="s">
        <v>1893</v>
      </c>
      <c r="E501" s="303" t="s">
        <v>1894</v>
      </c>
      <c r="F501" s="288" t="s">
        <v>614</v>
      </c>
      <c r="G501" s="51">
        <v>5.0</v>
      </c>
      <c r="H501" s="51">
        <v>1.0</v>
      </c>
      <c r="I501" s="51">
        <v>26.0</v>
      </c>
      <c r="J501" s="287">
        <v>50.0</v>
      </c>
      <c r="K501" s="251">
        <v>10.0</v>
      </c>
      <c r="L501" s="136" t="s">
        <v>85</v>
      </c>
      <c r="M501" s="166"/>
      <c r="N501" s="166"/>
      <c r="O501" s="166"/>
      <c r="P501" s="166"/>
      <c r="Q501" s="166"/>
      <c r="R501" s="166"/>
    </row>
    <row r="502" ht="11.25" customHeight="1">
      <c r="A502" s="289" t="s">
        <v>1895</v>
      </c>
      <c r="B502" s="315" t="s">
        <v>1892</v>
      </c>
      <c r="C502" s="51" t="s">
        <v>52</v>
      </c>
      <c r="D502" s="51" t="s">
        <v>1896</v>
      </c>
      <c r="E502" s="303" t="s">
        <v>1897</v>
      </c>
      <c r="F502" s="288" t="s">
        <v>614</v>
      </c>
      <c r="G502" s="51">
        <v>5.0</v>
      </c>
      <c r="H502" s="51">
        <v>1.0</v>
      </c>
      <c r="I502" s="51">
        <v>26.0</v>
      </c>
      <c r="J502" s="287">
        <v>50.0</v>
      </c>
      <c r="K502" s="251">
        <v>10.0</v>
      </c>
      <c r="L502" s="136" t="s">
        <v>85</v>
      </c>
      <c r="M502" s="166"/>
      <c r="N502" s="166"/>
      <c r="O502" s="166"/>
      <c r="P502" s="166"/>
      <c r="Q502" s="166"/>
      <c r="R502" s="166"/>
    </row>
    <row r="503" ht="11.25" customHeight="1">
      <c r="A503" s="289" t="s">
        <v>1898</v>
      </c>
      <c r="B503" s="315" t="s">
        <v>1892</v>
      </c>
      <c r="C503" s="51" t="s">
        <v>52</v>
      </c>
      <c r="D503" s="51" t="s">
        <v>1899</v>
      </c>
      <c r="E503" s="303" t="s">
        <v>1900</v>
      </c>
      <c r="F503" s="288" t="s">
        <v>614</v>
      </c>
      <c r="G503" s="51">
        <v>5.0</v>
      </c>
      <c r="H503" s="51">
        <v>1.0</v>
      </c>
      <c r="I503" s="51">
        <v>26.0</v>
      </c>
      <c r="J503" s="287">
        <v>50.0</v>
      </c>
      <c r="K503" s="251">
        <v>10.0</v>
      </c>
      <c r="L503" s="136" t="s">
        <v>85</v>
      </c>
      <c r="M503" s="166"/>
      <c r="N503" s="166"/>
      <c r="O503" s="166"/>
      <c r="P503" s="166"/>
      <c r="Q503" s="166"/>
      <c r="R503" s="166"/>
    </row>
    <row r="504" ht="11.25" customHeight="1">
      <c r="A504" s="289" t="s">
        <v>1901</v>
      </c>
      <c r="B504" s="315" t="s">
        <v>1892</v>
      </c>
      <c r="C504" s="51" t="s">
        <v>52</v>
      </c>
      <c r="D504" s="51" t="s">
        <v>1902</v>
      </c>
      <c r="E504" s="303" t="s">
        <v>1903</v>
      </c>
      <c r="F504" s="288" t="s">
        <v>614</v>
      </c>
      <c r="G504" s="51">
        <v>5.0</v>
      </c>
      <c r="H504" s="51">
        <v>1.0</v>
      </c>
      <c r="I504" s="51">
        <v>26.0</v>
      </c>
      <c r="J504" s="287">
        <v>50.0</v>
      </c>
      <c r="K504" s="251">
        <v>10.0</v>
      </c>
      <c r="L504" s="136" t="s">
        <v>85</v>
      </c>
      <c r="M504" s="166"/>
      <c r="N504" s="166"/>
      <c r="O504" s="166"/>
      <c r="P504" s="166"/>
      <c r="Q504" s="166"/>
      <c r="R504" s="166"/>
    </row>
    <row r="505" ht="11.25" customHeight="1">
      <c r="A505" s="289" t="s">
        <v>1904</v>
      </c>
      <c r="B505" s="315" t="s">
        <v>1892</v>
      </c>
      <c r="C505" s="51" t="s">
        <v>52</v>
      </c>
      <c r="D505" s="51" t="s">
        <v>1905</v>
      </c>
      <c r="E505" s="303" t="s">
        <v>1906</v>
      </c>
      <c r="F505" s="288" t="s">
        <v>614</v>
      </c>
      <c r="G505" s="51">
        <v>5.0</v>
      </c>
      <c r="H505" s="51">
        <v>1.0</v>
      </c>
      <c r="I505" s="51">
        <v>26.0</v>
      </c>
      <c r="J505" s="287">
        <v>50.0</v>
      </c>
      <c r="K505" s="251">
        <v>10.0</v>
      </c>
      <c r="L505" s="136" t="s">
        <v>85</v>
      </c>
      <c r="M505" s="166"/>
      <c r="N505" s="166"/>
      <c r="O505" s="166"/>
      <c r="P505" s="166"/>
      <c r="Q505" s="166"/>
      <c r="R505" s="166"/>
    </row>
    <row r="506" ht="11.25" customHeight="1">
      <c r="A506" s="289" t="s">
        <v>1907</v>
      </c>
      <c r="B506" s="315" t="s">
        <v>1892</v>
      </c>
      <c r="C506" s="51" t="s">
        <v>52</v>
      </c>
      <c r="D506" s="51" t="s">
        <v>1908</v>
      </c>
      <c r="E506" s="303" t="s">
        <v>1909</v>
      </c>
      <c r="F506" s="288" t="s">
        <v>614</v>
      </c>
      <c r="G506" s="51">
        <v>5.0</v>
      </c>
      <c r="H506" s="51">
        <v>1.0</v>
      </c>
      <c r="I506" s="51">
        <v>26.0</v>
      </c>
      <c r="J506" s="287">
        <v>50.0</v>
      </c>
      <c r="K506" s="251">
        <v>10.0</v>
      </c>
      <c r="L506" s="136" t="s">
        <v>85</v>
      </c>
      <c r="M506" s="166"/>
      <c r="N506" s="166"/>
      <c r="O506" s="166"/>
      <c r="P506" s="166"/>
      <c r="Q506" s="166"/>
      <c r="R506" s="166"/>
    </row>
    <row r="507" ht="11.25" customHeight="1">
      <c r="A507" s="289" t="s">
        <v>1910</v>
      </c>
      <c r="B507" s="315" t="s">
        <v>1892</v>
      </c>
      <c r="C507" s="51" t="s">
        <v>52</v>
      </c>
      <c r="D507" s="51" t="s">
        <v>1911</v>
      </c>
      <c r="E507" s="303" t="s">
        <v>1912</v>
      </c>
      <c r="F507" s="288" t="s">
        <v>614</v>
      </c>
      <c r="G507" s="51">
        <v>5.0</v>
      </c>
      <c r="H507" s="51">
        <v>1.0</v>
      </c>
      <c r="I507" s="51">
        <v>26.0</v>
      </c>
      <c r="J507" s="287">
        <v>50.0</v>
      </c>
      <c r="K507" s="251">
        <v>10.0</v>
      </c>
      <c r="L507" s="136" t="s">
        <v>85</v>
      </c>
      <c r="M507" s="166"/>
      <c r="N507" s="166"/>
      <c r="O507" s="166"/>
      <c r="P507" s="166"/>
      <c r="Q507" s="166"/>
      <c r="R507" s="166"/>
    </row>
    <row r="508" ht="11.25" customHeight="1">
      <c r="A508" s="289" t="s">
        <v>1913</v>
      </c>
      <c r="B508" s="315" t="s">
        <v>1892</v>
      </c>
      <c r="C508" s="51" t="s">
        <v>52</v>
      </c>
      <c r="D508" s="51" t="s">
        <v>1914</v>
      </c>
      <c r="E508" s="303" t="s">
        <v>1915</v>
      </c>
      <c r="F508" s="288" t="s">
        <v>614</v>
      </c>
      <c r="G508" s="51">
        <v>5.0</v>
      </c>
      <c r="H508" s="51">
        <v>1.0</v>
      </c>
      <c r="I508" s="51">
        <v>26.0</v>
      </c>
      <c r="J508" s="285">
        <v>50.0</v>
      </c>
      <c r="K508" s="251">
        <v>10.0</v>
      </c>
      <c r="L508" s="136" t="s">
        <v>85</v>
      </c>
      <c r="M508" s="166"/>
      <c r="N508" s="166"/>
      <c r="O508" s="166"/>
      <c r="P508" s="166"/>
      <c r="Q508" s="166"/>
      <c r="R508" s="166"/>
    </row>
    <row r="509" ht="11.25" customHeight="1">
      <c r="A509" s="285" t="s">
        <v>1916</v>
      </c>
      <c r="B509" s="309" t="s">
        <v>1917</v>
      </c>
      <c r="C509" s="51" t="s">
        <v>52</v>
      </c>
      <c r="D509" s="51" t="s">
        <v>1918</v>
      </c>
      <c r="E509" s="189" t="s">
        <v>1919</v>
      </c>
      <c r="F509" s="51" t="s">
        <v>614</v>
      </c>
      <c r="G509" s="51">
        <v>2.0</v>
      </c>
      <c r="H509" s="51">
        <v>2.0</v>
      </c>
      <c r="I509" s="51">
        <v>4.0</v>
      </c>
      <c r="J509" s="285">
        <v>50.0</v>
      </c>
      <c r="K509" s="251">
        <v>25.0</v>
      </c>
      <c r="L509" s="136" t="s">
        <v>85</v>
      </c>
      <c r="M509" s="166"/>
      <c r="N509" s="166"/>
      <c r="O509" s="166"/>
      <c r="P509" s="166"/>
      <c r="Q509" s="166"/>
      <c r="R509" s="166"/>
    </row>
    <row r="510" ht="11.25" customHeight="1">
      <c r="A510" s="285" t="s">
        <v>1920</v>
      </c>
      <c r="B510" s="309" t="s">
        <v>1917</v>
      </c>
      <c r="C510" s="51" t="s">
        <v>52</v>
      </c>
      <c r="D510" s="51" t="s">
        <v>1921</v>
      </c>
      <c r="E510" s="189" t="s">
        <v>1922</v>
      </c>
      <c r="F510" s="51" t="s">
        <v>614</v>
      </c>
      <c r="G510" s="51">
        <v>2.0</v>
      </c>
      <c r="H510" s="51">
        <v>2.0</v>
      </c>
      <c r="I510" s="51">
        <v>4.0</v>
      </c>
      <c r="J510" s="285">
        <v>50.0</v>
      </c>
      <c r="K510" s="251">
        <v>25.0</v>
      </c>
      <c r="L510" s="136" t="s">
        <v>85</v>
      </c>
      <c r="M510" s="166"/>
      <c r="N510" s="166"/>
      <c r="O510" s="166"/>
      <c r="P510" s="166"/>
      <c r="Q510" s="166"/>
      <c r="R510" s="166"/>
    </row>
    <row r="511" ht="11.25" customHeight="1">
      <c r="A511" s="95" t="s">
        <v>1923</v>
      </c>
      <c r="B511" s="316" t="s">
        <v>1924</v>
      </c>
      <c r="C511" s="81" t="s">
        <v>52</v>
      </c>
      <c r="D511" s="92" t="s">
        <v>1925</v>
      </c>
      <c r="E511" s="88" t="s">
        <v>1926</v>
      </c>
      <c r="F511" s="81" t="s">
        <v>1001</v>
      </c>
      <c r="G511" s="81">
        <v>3.0</v>
      </c>
      <c r="H511" s="81">
        <v>1.0</v>
      </c>
      <c r="I511" s="81">
        <v>3.0</v>
      </c>
      <c r="J511" s="221">
        <v>50.0</v>
      </c>
      <c r="K511" s="317">
        <v>16.67</v>
      </c>
      <c r="L511" s="136" t="s">
        <v>87</v>
      </c>
      <c r="M511" s="166"/>
      <c r="N511" s="166"/>
      <c r="O511" s="166"/>
      <c r="P511" s="166"/>
      <c r="Q511" s="166"/>
      <c r="R511" s="166"/>
    </row>
    <row r="512" ht="11.25" customHeight="1">
      <c r="A512" s="95" t="s">
        <v>1927</v>
      </c>
      <c r="B512" s="316" t="s">
        <v>1924</v>
      </c>
      <c r="C512" s="81" t="s">
        <v>52</v>
      </c>
      <c r="D512" s="92" t="s">
        <v>1928</v>
      </c>
      <c r="E512" s="219" t="s">
        <v>1929</v>
      </c>
      <c r="F512" s="81" t="s">
        <v>1001</v>
      </c>
      <c r="G512" s="81">
        <v>3.0</v>
      </c>
      <c r="H512" s="81">
        <v>1.0</v>
      </c>
      <c r="I512" s="81">
        <v>3.0</v>
      </c>
      <c r="J512" s="220">
        <v>50.0</v>
      </c>
      <c r="K512" s="317">
        <v>16.67</v>
      </c>
      <c r="L512" s="136" t="s">
        <v>87</v>
      </c>
      <c r="M512" s="166"/>
      <c r="N512" s="166"/>
      <c r="O512" s="166"/>
      <c r="P512" s="166"/>
      <c r="Q512" s="166"/>
      <c r="R512" s="166"/>
    </row>
    <row r="513" ht="11.25" customHeight="1">
      <c r="A513" s="95" t="s">
        <v>1930</v>
      </c>
      <c r="B513" s="316" t="s">
        <v>1924</v>
      </c>
      <c r="C513" s="81" t="s">
        <v>52</v>
      </c>
      <c r="D513" s="92" t="s">
        <v>1931</v>
      </c>
      <c r="E513" s="219" t="s">
        <v>1932</v>
      </c>
      <c r="F513" s="81" t="s">
        <v>1001</v>
      </c>
      <c r="G513" s="81">
        <v>3.0</v>
      </c>
      <c r="H513" s="81">
        <v>1.0</v>
      </c>
      <c r="I513" s="81">
        <v>3.0</v>
      </c>
      <c r="J513" s="220">
        <v>50.0</v>
      </c>
      <c r="K513" s="317">
        <v>16.67</v>
      </c>
      <c r="L513" s="136" t="s">
        <v>87</v>
      </c>
      <c r="M513" s="166"/>
      <c r="N513" s="166"/>
      <c r="O513" s="166"/>
      <c r="P513" s="166"/>
      <c r="Q513" s="166"/>
      <c r="R513" s="166"/>
    </row>
    <row r="514" ht="11.25" customHeight="1">
      <c r="A514" s="95" t="s">
        <v>1933</v>
      </c>
      <c r="B514" s="316" t="s">
        <v>1924</v>
      </c>
      <c r="C514" s="81" t="s">
        <v>52</v>
      </c>
      <c r="D514" s="92" t="s">
        <v>1934</v>
      </c>
      <c r="E514" s="219" t="s">
        <v>1935</v>
      </c>
      <c r="F514" s="81" t="s">
        <v>1001</v>
      </c>
      <c r="G514" s="81">
        <v>3.0</v>
      </c>
      <c r="H514" s="81">
        <v>1.0</v>
      </c>
      <c r="I514" s="81">
        <v>3.0</v>
      </c>
      <c r="J514" s="220">
        <v>50.0</v>
      </c>
      <c r="K514" s="317">
        <v>16.67</v>
      </c>
      <c r="L514" s="136" t="s">
        <v>87</v>
      </c>
      <c r="M514" s="166"/>
      <c r="N514" s="166"/>
      <c r="O514" s="166"/>
      <c r="P514" s="166"/>
      <c r="Q514" s="166"/>
      <c r="R514" s="166"/>
    </row>
    <row r="515" ht="11.25" customHeight="1">
      <c r="A515" s="95" t="s">
        <v>1936</v>
      </c>
      <c r="B515" s="316" t="s">
        <v>1924</v>
      </c>
      <c r="C515" s="81" t="s">
        <v>52</v>
      </c>
      <c r="D515" s="92" t="s">
        <v>1937</v>
      </c>
      <c r="E515" s="219" t="s">
        <v>1938</v>
      </c>
      <c r="F515" s="81" t="s">
        <v>1001</v>
      </c>
      <c r="G515" s="81">
        <v>3.0</v>
      </c>
      <c r="H515" s="81">
        <v>1.0</v>
      </c>
      <c r="I515" s="81">
        <v>3.0</v>
      </c>
      <c r="J515" s="220">
        <v>50.0</v>
      </c>
      <c r="K515" s="317">
        <v>16.67</v>
      </c>
      <c r="L515" s="136" t="s">
        <v>87</v>
      </c>
      <c r="M515" s="166"/>
      <c r="N515" s="166"/>
      <c r="O515" s="166"/>
      <c r="P515" s="166"/>
      <c r="Q515" s="166"/>
      <c r="R515" s="166"/>
    </row>
    <row r="516" ht="11.25" customHeight="1">
      <c r="A516" s="95" t="s">
        <v>1939</v>
      </c>
      <c r="B516" s="316" t="s">
        <v>1924</v>
      </c>
      <c r="C516" s="81" t="s">
        <v>52</v>
      </c>
      <c r="D516" s="92" t="s">
        <v>1940</v>
      </c>
      <c r="E516" s="219" t="s">
        <v>1941</v>
      </c>
      <c r="F516" s="94" t="s">
        <v>1001</v>
      </c>
      <c r="G516" s="81">
        <v>3.0</v>
      </c>
      <c r="H516" s="81">
        <v>1.0</v>
      </c>
      <c r="I516" s="81">
        <v>3.0</v>
      </c>
      <c r="J516" s="220">
        <v>50.0</v>
      </c>
      <c r="K516" s="317">
        <v>16.67</v>
      </c>
      <c r="L516" s="136" t="s">
        <v>87</v>
      </c>
      <c r="M516" s="166"/>
      <c r="N516" s="166"/>
      <c r="O516" s="166"/>
      <c r="P516" s="166"/>
      <c r="Q516" s="166"/>
      <c r="R516" s="166"/>
    </row>
    <row r="517" ht="11.25" customHeight="1">
      <c r="A517" s="95" t="s">
        <v>1942</v>
      </c>
      <c r="B517" s="316" t="s">
        <v>1924</v>
      </c>
      <c r="C517" s="81" t="s">
        <v>52</v>
      </c>
      <c r="D517" s="92" t="s">
        <v>1943</v>
      </c>
      <c r="E517" s="219" t="s">
        <v>1944</v>
      </c>
      <c r="F517" s="94" t="s">
        <v>1001</v>
      </c>
      <c r="G517" s="81">
        <v>3.0</v>
      </c>
      <c r="H517" s="81">
        <v>1.0</v>
      </c>
      <c r="I517" s="81">
        <v>3.0</v>
      </c>
      <c r="J517" s="220">
        <v>50.0</v>
      </c>
      <c r="K517" s="317">
        <v>16.67</v>
      </c>
      <c r="L517" s="136" t="s">
        <v>87</v>
      </c>
      <c r="M517" s="166"/>
      <c r="N517" s="166"/>
      <c r="O517" s="166"/>
      <c r="P517" s="166"/>
      <c r="Q517" s="166"/>
      <c r="R517" s="166"/>
    </row>
    <row r="518" ht="11.25" customHeight="1">
      <c r="A518" s="95" t="s">
        <v>1945</v>
      </c>
      <c r="B518" s="318" t="s">
        <v>1946</v>
      </c>
      <c r="C518" s="81" t="s">
        <v>52</v>
      </c>
      <c r="D518" s="92" t="s">
        <v>1947</v>
      </c>
      <c r="E518" s="219" t="s">
        <v>1948</v>
      </c>
      <c r="F518" s="94" t="s">
        <v>1001</v>
      </c>
      <c r="G518" s="81">
        <v>2.0</v>
      </c>
      <c r="H518" s="81">
        <v>1.0</v>
      </c>
      <c r="I518" s="81">
        <v>2.0</v>
      </c>
      <c r="J518" s="220">
        <v>50.0</v>
      </c>
      <c r="K518" s="317">
        <v>25.0</v>
      </c>
      <c r="L518" s="136" t="s">
        <v>87</v>
      </c>
      <c r="M518" s="166"/>
      <c r="N518" s="166"/>
      <c r="O518" s="166"/>
      <c r="P518" s="166"/>
      <c r="Q518" s="166"/>
      <c r="R518" s="166"/>
    </row>
    <row r="519" ht="11.25" customHeight="1">
      <c r="A519" s="95" t="s">
        <v>1949</v>
      </c>
      <c r="B519" s="318" t="s">
        <v>1946</v>
      </c>
      <c r="C519" s="81" t="s">
        <v>52</v>
      </c>
      <c r="D519" s="92" t="s">
        <v>1950</v>
      </c>
      <c r="E519" s="219" t="s">
        <v>1951</v>
      </c>
      <c r="F519" s="94" t="s">
        <v>1001</v>
      </c>
      <c r="G519" s="81">
        <v>2.0</v>
      </c>
      <c r="H519" s="81">
        <v>1.0</v>
      </c>
      <c r="I519" s="81">
        <v>2.0</v>
      </c>
      <c r="J519" s="220">
        <v>50.0</v>
      </c>
      <c r="K519" s="317">
        <v>25.0</v>
      </c>
      <c r="L519" s="136" t="s">
        <v>87</v>
      </c>
      <c r="M519" s="166"/>
      <c r="N519" s="166"/>
      <c r="O519" s="166"/>
      <c r="P519" s="166"/>
      <c r="Q519" s="166"/>
      <c r="R519" s="166"/>
    </row>
    <row r="520" ht="11.25" customHeight="1">
      <c r="A520" s="95" t="s">
        <v>1952</v>
      </c>
      <c r="B520" s="318" t="s">
        <v>1946</v>
      </c>
      <c r="C520" s="81" t="s">
        <v>52</v>
      </c>
      <c r="D520" s="92" t="s">
        <v>1953</v>
      </c>
      <c r="E520" s="219" t="s">
        <v>1954</v>
      </c>
      <c r="F520" s="94" t="s">
        <v>1001</v>
      </c>
      <c r="G520" s="81">
        <v>2.0</v>
      </c>
      <c r="H520" s="81">
        <v>1.0</v>
      </c>
      <c r="I520" s="81">
        <v>2.0</v>
      </c>
      <c r="J520" s="220">
        <v>50.0</v>
      </c>
      <c r="K520" s="317">
        <v>25.0</v>
      </c>
      <c r="L520" s="136" t="s">
        <v>87</v>
      </c>
      <c r="M520" s="166"/>
      <c r="N520" s="166"/>
      <c r="O520" s="166"/>
      <c r="P520" s="166"/>
      <c r="Q520" s="166"/>
      <c r="R520" s="166"/>
    </row>
    <row r="521" ht="11.25" customHeight="1">
      <c r="A521" s="95" t="s">
        <v>1955</v>
      </c>
      <c r="B521" s="318" t="s">
        <v>1946</v>
      </c>
      <c r="C521" s="81" t="s">
        <v>52</v>
      </c>
      <c r="D521" s="92" t="s">
        <v>1956</v>
      </c>
      <c r="E521" s="219" t="s">
        <v>1957</v>
      </c>
      <c r="F521" s="94" t="s">
        <v>1001</v>
      </c>
      <c r="G521" s="81">
        <v>2.0</v>
      </c>
      <c r="H521" s="81">
        <v>1.0</v>
      </c>
      <c r="I521" s="81">
        <v>2.0</v>
      </c>
      <c r="J521" s="220">
        <v>50.0</v>
      </c>
      <c r="K521" s="317">
        <v>25.0</v>
      </c>
      <c r="L521" s="136" t="s">
        <v>87</v>
      </c>
      <c r="M521" s="166"/>
      <c r="N521" s="166"/>
      <c r="O521" s="166"/>
      <c r="P521" s="166"/>
      <c r="Q521" s="166"/>
      <c r="R521" s="166"/>
    </row>
    <row r="522" ht="11.25" customHeight="1">
      <c r="A522" s="95" t="s">
        <v>1958</v>
      </c>
      <c r="B522" s="318" t="s">
        <v>1946</v>
      </c>
      <c r="C522" s="81" t="s">
        <v>52</v>
      </c>
      <c r="D522" s="92" t="s">
        <v>1959</v>
      </c>
      <c r="E522" s="219" t="s">
        <v>1960</v>
      </c>
      <c r="F522" s="94" t="s">
        <v>1001</v>
      </c>
      <c r="G522" s="81">
        <v>2.0</v>
      </c>
      <c r="H522" s="81">
        <v>1.0</v>
      </c>
      <c r="I522" s="81">
        <v>2.0</v>
      </c>
      <c r="J522" s="220">
        <v>50.0</v>
      </c>
      <c r="K522" s="317">
        <v>25.0</v>
      </c>
      <c r="L522" s="136" t="s">
        <v>87</v>
      </c>
      <c r="M522" s="166"/>
      <c r="N522" s="166"/>
      <c r="O522" s="166"/>
      <c r="P522" s="166"/>
      <c r="Q522" s="166"/>
      <c r="R522" s="166"/>
    </row>
    <row r="523" ht="11.25" customHeight="1">
      <c r="A523" s="95" t="s">
        <v>1961</v>
      </c>
      <c r="B523" s="318" t="s">
        <v>1946</v>
      </c>
      <c r="C523" s="81" t="s">
        <v>52</v>
      </c>
      <c r="D523" s="92" t="s">
        <v>1962</v>
      </c>
      <c r="E523" s="219" t="s">
        <v>1963</v>
      </c>
      <c r="F523" s="94" t="s">
        <v>1001</v>
      </c>
      <c r="G523" s="81">
        <v>2.0</v>
      </c>
      <c r="H523" s="81">
        <v>1.0</v>
      </c>
      <c r="I523" s="81">
        <v>2.0</v>
      </c>
      <c r="J523" s="220">
        <v>50.0</v>
      </c>
      <c r="K523" s="317">
        <v>25.0</v>
      </c>
      <c r="L523" s="136" t="s">
        <v>87</v>
      </c>
      <c r="M523" s="166"/>
      <c r="N523" s="166"/>
      <c r="O523" s="166"/>
      <c r="P523" s="166"/>
      <c r="Q523" s="166"/>
      <c r="R523" s="166"/>
    </row>
    <row r="524" ht="11.25" customHeight="1">
      <c r="A524" s="95" t="s">
        <v>1964</v>
      </c>
      <c r="B524" s="318" t="s">
        <v>1946</v>
      </c>
      <c r="C524" s="81" t="s">
        <v>52</v>
      </c>
      <c r="D524" s="92" t="s">
        <v>1965</v>
      </c>
      <c r="E524" s="219" t="s">
        <v>1966</v>
      </c>
      <c r="F524" s="94" t="s">
        <v>1001</v>
      </c>
      <c r="G524" s="81">
        <v>2.0</v>
      </c>
      <c r="H524" s="81">
        <v>1.0</v>
      </c>
      <c r="I524" s="81">
        <v>2.0</v>
      </c>
      <c r="J524" s="220">
        <v>50.0</v>
      </c>
      <c r="K524" s="317">
        <v>25.0</v>
      </c>
      <c r="L524" s="136" t="s">
        <v>87</v>
      </c>
      <c r="M524" s="166"/>
      <c r="N524" s="166"/>
      <c r="O524" s="166"/>
      <c r="P524" s="166"/>
      <c r="Q524" s="166"/>
      <c r="R524" s="166"/>
    </row>
    <row r="525" ht="11.25" customHeight="1">
      <c r="A525" s="319" t="s">
        <v>1967</v>
      </c>
      <c r="B525" s="320" t="s">
        <v>1968</v>
      </c>
      <c r="C525" s="81" t="s">
        <v>52</v>
      </c>
      <c r="D525" s="92" t="s">
        <v>1969</v>
      </c>
      <c r="E525" s="219" t="s">
        <v>1970</v>
      </c>
      <c r="F525" s="94" t="s">
        <v>1001</v>
      </c>
      <c r="G525" s="81">
        <v>1.0</v>
      </c>
      <c r="H525" s="81">
        <v>1.0</v>
      </c>
      <c r="I525" s="81">
        <v>1.0</v>
      </c>
      <c r="J525" s="220">
        <v>50.0</v>
      </c>
      <c r="K525" s="317">
        <v>50.0</v>
      </c>
      <c r="L525" s="136" t="s">
        <v>87</v>
      </c>
      <c r="M525" s="166"/>
      <c r="N525" s="166"/>
      <c r="O525" s="166"/>
      <c r="P525" s="166"/>
      <c r="Q525" s="166"/>
      <c r="R525" s="166"/>
    </row>
    <row r="526" ht="11.25" customHeight="1">
      <c r="A526" s="319" t="s">
        <v>1967</v>
      </c>
      <c r="B526" s="320" t="s">
        <v>1971</v>
      </c>
      <c r="C526" s="81" t="s">
        <v>52</v>
      </c>
      <c r="D526" s="92" t="s">
        <v>1972</v>
      </c>
      <c r="E526" s="219" t="s">
        <v>1944</v>
      </c>
      <c r="F526" s="94" t="s">
        <v>1001</v>
      </c>
      <c r="G526" s="81">
        <v>1.0</v>
      </c>
      <c r="H526" s="81">
        <v>1.0</v>
      </c>
      <c r="I526" s="81">
        <v>1.0</v>
      </c>
      <c r="J526" s="220">
        <v>50.0</v>
      </c>
      <c r="K526" s="317">
        <v>50.0</v>
      </c>
      <c r="L526" s="136" t="s">
        <v>87</v>
      </c>
      <c r="M526" s="166"/>
      <c r="N526" s="166"/>
      <c r="O526" s="166"/>
      <c r="P526" s="166"/>
      <c r="Q526" s="166"/>
      <c r="R526" s="166"/>
    </row>
    <row r="527" ht="11.25" customHeight="1">
      <c r="A527" s="319" t="s">
        <v>1967</v>
      </c>
      <c r="B527" s="320" t="s">
        <v>1973</v>
      </c>
      <c r="C527" s="81" t="s">
        <v>52</v>
      </c>
      <c r="D527" s="92" t="s">
        <v>1974</v>
      </c>
      <c r="E527" s="219" t="s">
        <v>1975</v>
      </c>
      <c r="F527" s="94" t="s">
        <v>1001</v>
      </c>
      <c r="G527" s="81">
        <v>1.0</v>
      </c>
      <c r="H527" s="81">
        <v>1.0</v>
      </c>
      <c r="I527" s="81">
        <v>1.0</v>
      </c>
      <c r="J527" s="220">
        <v>50.0</v>
      </c>
      <c r="K527" s="317">
        <v>50.0</v>
      </c>
      <c r="L527" s="136" t="s">
        <v>87</v>
      </c>
      <c r="M527" s="166"/>
      <c r="N527" s="166"/>
      <c r="O527" s="166"/>
      <c r="P527" s="166"/>
      <c r="Q527" s="166"/>
      <c r="R527" s="166"/>
    </row>
    <row r="528" ht="11.25" customHeight="1">
      <c r="A528" s="321" t="s">
        <v>1976</v>
      </c>
      <c r="B528" s="318" t="s">
        <v>1977</v>
      </c>
      <c r="C528" s="81" t="s">
        <v>52</v>
      </c>
      <c r="D528" s="92" t="s">
        <v>1978</v>
      </c>
      <c r="E528" s="219" t="s">
        <v>1979</v>
      </c>
      <c r="F528" s="94" t="s">
        <v>1001</v>
      </c>
      <c r="G528" s="81">
        <v>3.0</v>
      </c>
      <c r="H528" s="81">
        <v>1.0</v>
      </c>
      <c r="I528" s="81">
        <v>3.0</v>
      </c>
      <c r="J528" s="220">
        <v>50.0</v>
      </c>
      <c r="K528" s="317">
        <v>16.67</v>
      </c>
      <c r="L528" s="136" t="s">
        <v>87</v>
      </c>
      <c r="M528" s="166"/>
      <c r="N528" s="166"/>
      <c r="O528" s="166"/>
      <c r="P528" s="166"/>
      <c r="Q528" s="166"/>
      <c r="R528" s="166"/>
    </row>
    <row r="529" ht="11.25" customHeight="1">
      <c r="A529" s="321" t="s">
        <v>1980</v>
      </c>
      <c r="B529" s="318" t="s">
        <v>1981</v>
      </c>
      <c r="C529" s="81" t="s">
        <v>52</v>
      </c>
      <c r="D529" s="92" t="s">
        <v>1982</v>
      </c>
      <c r="E529" s="219" t="s">
        <v>1983</v>
      </c>
      <c r="F529" s="94" t="s">
        <v>1001</v>
      </c>
      <c r="G529" s="81">
        <v>3.0</v>
      </c>
      <c r="H529" s="81">
        <v>1.0</v>
      </c>
      <c r="I529" s="81">
        <v>3.0</v>
      </c>
      <c r="J529" s="220">
        <v>50.0</v>
      </c>
      <c r="K529" s="317">
        <v>16.67</v>
      </c>
      <c r="L529" s="136" t="s">
        <v>87</v>
      </c>
      <c r="M529" s="166"/>
      <c r="N529" s="166"/>
      <c r="O529" s="166"/>
      <c r="P529" s="166"/>
      <c r="Q529" s="166"/>
      <c r="R529" s="166"/>
    </row>
    <row r="530" ht="11.25" customHeight="1">
      <c r="A530" s="321" t="s">
        <v>1984</v>
      </c>
      <c r="B530" s="318" t="s">
        <v>1985</v>
      </c>
      <c r="C530" s="81" t="s">
        <v>52</v>
      </c>
      <c r="D530" s="92" t="s">
        <v>1986</v>
      </c>
      <c r="E530" s="219" t="s">
        <v>1987</v>
      </c>
      <c r="F530" s="94" t="s">
        <v>1001</v>
      </c>
      <c r="G530" s="81">
        <v>3.0</v>
      </c>
      <c r="H530" s="81">
        <v>1.0</v>
      </c>
      <c r="I530" s="81">
        <v>3.0</v>
      </c>
      <c r="J530" s="220">
        <v>50.0</v>
      </c>
      <c r="K530" s="317">
        <v>16.67</v>
      </c>
      <c r="L530" s="136" t="s">
        <v>87</v>
      </c>
      <c r="M530" s="166"/>
      <c r="N530" s="166"/>
      <c r="O530" s="166"/>
      <c r="P530" s="166"/>
      <c r="Q530" s="166"/>
      <c r="R530" s="166"/>
    </row>
    <row r="531" ht="11.25" customHeight="1">
      <c r="A531" s="321" t="s">
        <v>1988</v>
      </c>
      <c r="B531" s="318" t="s">
        <v>1989</v>
      </c>
      <c r="C531" s="81" t="s">
        <v>52</v>
      </c>
      <c r="D531" s="92" t="s">
        <v>1990</v>
      </c>
      <c r="E531" s="219" t="s">
        <v>1991</v>
      </c>
      <c r="F531" s="94" t="s">
        <v>1001</v>
      </c>
      <c r="G531" s="81">
        <v>3.0</v>
      </c>
      <c r="H531" s="81">
        <v>1.0</v>
      </c>
      <c r="I531" s="81">
        <v>3.0</v>
      </c>
      <c r="J531" s="220">
        <v>50.0</v>
      </c>
      <c r="K531" s="317">
        <v>16.67</v>
      </c>
      <c r="L531" s="136" t="s">
        <v>87</v>
      </c>
      <c r="M531" s="166"/>
      <c r="N531" s="166"/>
      <c r="O531" s="166"/>
      <c r="P531" s="166"/>
      <c r="Q531" s="166"/>
      <c r="R531" s="166"/>
    </row>
    <row r="532" ht="11.25" customHeight="1">
      <c r="A532" s="321" t="s">
        <v>1992</v>
      </c>
      <c r="B532" s="318" t="s">
        <v>1993</v>
      </c>
      <c r="C532" s="81" t="s">
        <v>52</v>
      </c>
      <c r="D532" s="92" t="s">
        <v>1994</v>
      </c>
      <c r="E532" s="219" t="s">
        <v>1995</v>
      </c>
      <c r="F532" s="94" t="s">
        <v>242</v>
      </c>
      <c r="G532" s="81">
        <v>3.0</v>
      </c>
      <c r="H532" s="81">
        <v>1.0</v>
      </c>
      <c r="I532" s="81">
        <v>3.0</v>
      </c>
      <c r="J532" s="220">
        <v>50.0</v>
      </c>
      <c r="K532" s="317">
        <v>16.67</v>
      </c>
      <c r="L532" s="136" t="s">
        <v>87</v>
      </c>
      <c r="M532" s="166"/>
      <c r="N532" s="166"/>
      <c r="O532" s="166"/>
      <c r="P532" s="166"/>
      <c r="Q532" s="166"/>
      <c r="R532" s="166"/>
    </row>
    <row r="533" ht="11.25" customHeight="1">
      <c r="A533" s="95" t="s">
        <v>1996</v>
      </c>
      <c r="B533" s="318" t="s">
        <v>1997</v>
      </c>
      <c r="C533" s="81" t="s">
        <v>52</v>
      </c>
      <c r="D533" s="92" t="s">
        <v>1998</v>
      </c>
      <c r="E533" s="219" t="s">
        <v>1999</v>
      </c>
      <c r="F533" s="94" t="s">
        <v>1001</v>
      </c>
      <c r="G533" s="81">
        <v>2.0</v>
      </c>
      <c r="H533" s="81">
        <v>1.0</v>
      </c>
      <c r="I533" s="81">
        <v>2.0</v>
      </c>
      <c r="J533" s="220">
        <v>50.0</v>
      </c>
      <c r="K533" s="317">
        <v>25.0</v>
      </c>
      <c r="L533" s="136" t="s">
        <v>87</v>
      </c>
      <c r="M533" s="166"/>
      <c r="N533" s="166"/>
      <c r="O533" s="166"/>
      <c r="P533" s="166"/>
      <c r="Q533" s="166"/>
      <c r="R533" s="166"/>
    </row>
    <row r="534" ht="11.25" customHeight="1">
      <c r="A534" s="95" t="s">
        <v>2000</v>
      </c>
      <c r="B534" s="318" t="s">
        <v>2001</v>
      </c>
      <c r="C534" s="81" t="s">
        <v>52</v>
      </c>
      <c r="D534" s="92" t="s">
        <v>2002</v>
      </c>
      <c r="E534" s="219" t="s">
        <v>2003</v>
      </c>
      <c r="F534" s="94" t="s">
        <v>1001</v>
      </c>
      <c r="G534" s="81">
        <v>3.0</v>
      </c>
      <c r="H534" s="81">
        <v>1.0</v>
      </c>
      <c r="I534" s="81">
        <v>3.0</v>
      </c>
      <c r="J534" s="220">
        <v>50.0</v>
      </c>
      <c r="K534" s="317">
        <v>16.67</v>
      </c>
      <c r="L534" s="136" t="s">
        <v>87</v>
      </c>
      <c r="M534" s="166"/>
      <c r="N534" s="166"/>
      <c r="O534" s="166"/>
      <c r="P534" s="166"/>
      <c r="Q534" s="166"/>
      <c r="R534" s="166"/>
    </row>
    <row r="535" ht="11.25" customHeight="1">
      <c r="A535" s="95" t="s">
        <v>2004</v>
      </c>
      <c r="B535" s="265" t="s">
        <v>2005</v>
      </c>
      <c r="C535" s="81" t="s">
        <v>52</v>
      </c>
      <c r="D535" s="165" t="s">
        <v>2006</v>
      </c>
      <c r="E535" s="219" t="s">
        <v>2007</v>
      </c>
      <c r="F535" s="94" t="s">
        <v>1001</v>
      </c>
      <c r="G535" s="81">
        <v>8.0</v>
      </c>
      <c r="H535" s="81">
        <v>3.0</v>
      </c>
      <c r="I535" s="81">
        <v>8.0</v>
      </c>
      <c r="J535" s="220">
        <v>50.0</v>
      </c>
      <c r="K535" s="317">
        <v>6.25</v>
      </c>
      <c r="L535" s="136" t="s">
        <v>87</v>
      </c>
      <c r="M535" s="166"/>
      <c r="N535" s="166"/>
      <c r="O535" s="166"/>
      <c r="P535" s="166"/>
      <c r="Q535" s="166"/>
      <c r="R535" s="166"/>
    </row>
    <row r="536" ht="11.25" customHeight="1">
      <c r="A536" s="95" t="s">
        <v>2008</v>
      </c>
      <c r="B536" s="265" t="s">
        <v>2005</v>
      </c>
      <c r="C536" s="81" t="s">
        <v>52</v>
      </c>
      <c r="D536" s="165" t="s">
        <v>2009</v>
      </c>
      <c r="E536" s="219" t="s">
        <v>2010</v>
      </c>
      <c r="F536" s="94" t="s">
        <v>1001</v>
      </c>
      <c r="G536" s="81">
        <v>8.0</v>
      </c>
      <c r="H536" s="81">
        <v>3.0</v>
      </c>
      <c r="I536" s="81">
        <v>8.0</v>
      </c>
      <c r="J536" s="220">
        <v>50.0</v>
      </c>
      <c r="K536" s="317">
        <v>6.25</v>
      </c>
      <c r="L536" s="136" t="s">
        <v>87</v>
      </c>
      <c r="M536" s="166"/>
      <c r="N536" s="166"/>
      <c r="O536" s="166"/>
      <c r="P536" s="166"/>
      <c r="Q536" s="166"/>
      <c r="R536" s="166"/>
    </row>
    <row r="537" ht="11.25" customHeight="1">
      <c r="A537" s="95" t="s">
        <v>2011</v>
      </c>
      <c r="B537" s="265" t="s">
        <v>2005</v>
      </c>
      <c r="C537" s="81" t="s">
        <v>52</v>
      </c>
      <c r="D537" s="165" t="s">
        <v>2012</v>
      </c>
      <c r="E537" s="219" t="s">
        <v>2013</v>
      </c>
      <c r="F537" s="94" t="s">
        <v>1001</v>
      </c>
      <c r="G537" s="81">
        <v>8.0</v>
      </c>
      <c r="H537" s="81">
        <v>3.0</v>
      </c>
      <c r="I537" s="81">
        <v>8.0</v>
      </c>
      <c r="J537" s="220">
        <v>50.0</v>
      </c>
      <c r="K537" s="317">
        <v>6.25</v>
      </c>
      <c r="L537" s="136" t="s">
        <v>87</v>
      </c>
      <c r="M537" s="166"/>
      <c r="N537" s="166"/>
      <c r="O537" s="166"/>
      <c r="P537" s="166"/>
      <c r="Q537" s="166"/>
      <c r="R537" s="166"/>
    </row>
    <row r="538" ht="11.25" customHeight="1">
      <c r="A538" s="95" t="s">
        <v>2014</v>
      </c>
      <c r="B538" s="265" t="s">
        <v>2005</v>
      </c>
      <c r="C538" s="81" t="s">
        <v>52</v>
      </c>
      <c r="D538" s="165" t="s">
        <v>2015</v>
      </c>
      <c r="E538" s="219" t="s">
        <v>2016</v>
      </c>
      <c r="F538" s="94" t="s">
        <v>1001</v>
      </c>
      <c r="G538" s="81">
        <v>8.0</v>
      </c>
      <c r="H538" s="81">
        <v>3.0</v>
      </c>
      <c r="I538" s="81">
        <v>8.0</v>
      </c>
      <c r="J538" s="220">
        <v>50.0</v>
      </c>
      <c r="K538" s="317">
        <v>6.25</v>
      </c>
      <c r="L538" s="136" t="s">
        <v>87</v>
      </c>
      <c r="M538" s="166"/>
      <c r="N538" s="166"/>
      <c r="O538" s="166"/>
      <c r="P538" s="166"/>
      <c r="Q538" s="166"/>
      <c r="R538" s="166"/>
    </row>
    <row r="539" ht="11.25" customHeight="1">
      <c r="A539" s="95" t="s">
        <v>2017</v>
      </c>
      <c r="B539" s="265" t="s">
        <v>2005</v>
      </c>
      <c r="C539" s="81" t="s">
        <v>52</v>
      </c>
      <c r="D539" s="165" t="s">
        <v>2018</v>
      </c>
      <c r="E539" s="219" t="s">
        <v>2019</v>
      </c>
      <c r="F539" s="94" t="s">
        <v>1001</v>
      </c>
      <c r="G539" s="81">
        <v>8.0</v>
      </c>
      <c r="H539" s="81">
        <v>3.0</v>
      </c>
      <c r="I539" s="81">
        <v>8.0</v>
      </c>
      <c r="J539" s="220">
        <v>50.0</v>
      </c>
      <c r="K539" s="317">
        <v>6.25</v>
      </c>
      <c r="L539" s="136" t="s">
        <v>87</v>
      </c>
      <c r="M539" s="166"/>
      <c r="N539" s="166"/>
      <c r="O539" s="166"/>
      <c r="P539" s="166"/>
      <c r="Q539" s="166"/>
      <c r="R539" s="166"/>
    </row>
    <row r="540" ht="11.25" customHeight="1">
      <c r="A540" s="95" t="s">
        <v>2020</v>
      </c>
      <c r="B540" s="265" t="s">
        <v>2005</v>
      </c>
      <c r="C540" s="81" t="s">
        <v>52</v>
      </c>
      <c r="D540" s="165" t="s">
        <v>2021</v>
      </c>
      <c r="E540" s="219" t="s">
        <v>2022</v>
      </c>
      <c r="F540" s="94" t="s">
        <v>1001</v>
      </c>
      <c r="G540" s="81">
        <v>8.0</v>
      </c>
      <c r="H540" s="81">
        <v>3.0</v>
      </c>
      <c r="I540" s="81">
        <v>8.0</v>
      </c>
      <c r="J540" s="220">
        <v>50.0</v>
      </c>
      <c r="K540" s="317">
        <v>6.25</v>
      </c>
      <c r="L540" s="136" t="s">
        <v>87</v>
      </c>
      <c r="M540" s="166"/>
      <c r="N540" s="166"/>
      <c r="O540" s="166"/>
      <c r="P540" s="166"/>
      <c r="Q540" s="166"/>
      <c r="R540" s="166"/>
    </row>
    <row r="541" ht="11.25" customHeight="1">
      <c r="A541" s="95" t="s">
        <v>2023</v>
      </c>
      <c r="B541" s="265" t="s">
        <v>2005</v>
      </c>
      <c r="C541" s="81" t="s">
        <v>52</v>
      </c>
      <c r="D541" s="165" t="s">
        <v>2024</v>
      </c>
      <c r="E541" s="219" t="s">
        <v>2025</v>
      </c>
      <c r="F541" s="94" t="s">
        <v>1001</v>
      </c>
      <c r="G541" s="81">
        <v>8.0</v>
      </c>
      <c r="H541" s="81">
        <v>3.0</v>
      </c>
      <c r="I541" s="81">
        <v>8.0</v>
      </c>
      <c r="J541" s="220">
        <v>50.0</v>
      </c>
      <c r="K541" s="317">
        <v>6.25</v>
      </c>
      <c r="L541" s="136" t="s">
        <v>87</v>
      </c>
      <c r="M541" s="166"/>
      <c r="N541" s="166"/>
      <c r="O541" s="166"/>
      <c r="P541" s="166"/>
      <c r="Q541" s="166"/>
      <c r="R541" s="166"/>
    </row>
    <row r="542" ht="11.25" customHeight="1">
      <c r="A542" s="95" t="s">
        <v>2026</v>
      </c>
      <c r="B542" s="265" t="s">
        <v>2005</v>
      </c>
      <c r="C542" s="81" t="s">
        <v>52</v>
      </c>
      <c r="D542" s="165" t="s">
        <v>2027</v>
      </c>
      <c r="E542" s="219" t="s">
        <v>2028</v>
      </c>
      <c r="F542" s="94" t="s">
        <v>1001</v>
      </c>
      <c r="G542" s="81">
        <v>8.0</v>
      </c>
      <c r="H542" s="81">
        <v>3.0</v>
      </c>
      <c r="I542" s="81">
        <v>8.0</v>
      </c>
      <c r="J542" s="220">
        <v>50.0</v>
      </c>
      <c r="K542" s="317">
        <v>6.25</v>
      </c>
      <c r="L542" s="136" t="s">
        <v>87</v>
      </c>
      <c r="M542" s="166"/>
      <c r="N542" s="166"/>
      <c r="O542" s="166"/>
      <c r="P542" s="166"/>
      <c r="Q542" s="166"/>
      <c r="R542" s="166"/>
    </row>
    <row r="543" ht="11.25" customHeight="1">
      <c r="A543" s="95" t="s">
        <v>2029</v>
      </c>
      <c r="B543" s="265" t="s">
        <v>2005</v>
      </c>
      <c r="C543" s="81" t="s">
        <v>52</v>
      </c>
      <c r="D543" s="92" t="s">
        <v>2030</v>
      </c>
      <c r="E543" s="219" t="s">
        <v>2031</v>
      </c>
      <c r="F543" s="94" t="s">
        <v>242</v>
      </c>
      <c r="G543" s="81">
        <v>8.0</v>
      </c>
      <c r="H543" s="81">
        <v>3.0</v>
      </c>
      <c r="I543" s="81">
        <v>8.0</v>
      </c>
      <c r="J543" s="220">
        <v>50.0</v>
      </c>
      <c r="K543" s="317">
        <v>6.25</v>
      </c>
      <c r="L543" s="136" t="s">
        <v>87</v>
      </c>
      <c r="M543" s="166"/>
      <c r="N543" s="166"/>
      <c r="O543" s="166"/>
      <c r="P543" s="166"/>
      <c r="Q543" s="166"/>
      <c r="R543" s="166"/>
    </row>
    <row r="544" ht="11.25" customHeight="1">
      <c r="A544" s="95" t="s">
        <v>2032</v>
      </c>
      <c r="B544" s="265" t="s">
        <v>2033</v>
      </c>
      <c r="C544" s="81" t="s">
        <v>52</v>
      </c>
      <c r="D544" s="92" t="s">
        <v>2034</v>
      </c>
      <c r="E544" s="219" t="s">
        <v>2035</v>
      </c>
      <c r="F544" s="94" t="s">
        <v>242</v>
      </c>
      <c r="G544" s="81">
        <v>2.0</v>
      </c>
      <c r="H544" s="81">
        <v>1.0</v>
      </c>
      <c r="I544" s="81">
        <v>2.0</v>
      </c>
      <c r="J544" s="220">
        <v>50.0</v>
      </c>
      <c r="K544" s="317">
        <v>25.0</v>
      </c>
      <c r="L544" s="136" t="s">
        <v>87</v>
      </c>
      <c r="M544" s="166"/>
      <c r="N544" s="166"/>
      <c r="O544" s="166"/>
      <c r="P544" s="166"/>
      <c r="Q544" s="166"/>
      <c r="R544" s="166"/>
    </row>
    <row r="545" ht="11.25" customHeight="1">
      <c r="A545" s="95" t="s">
        <v>2036</v>
      </c>
      <c r="B545" s="265" t="s">
        <v>2037</v>
      </c>
      <c r="C545" s="81" t="s">
        <v>52</v>
      </c>
      <c r="D545" s="92" t="s">
        <v>2002</v>
      </c>
      <c r="E545" s="219" t="s">
        <v>2003</v>
      </c>
      <c r="F545" s="94" t="s">
        <v>1001</v>
      </c>
      <c r="G545" s="81">
        <v>3.0</v>
      </c>
      <c r="H545" s="81">
        <v>1.0</v>
      </c>
      <c r="I545" s="81">
        <v>3.0</v>
      </c>
      <c r="J545" s="220">
        <v>50.0</v>
      </c>
      <c r="K545" s="317">
        <v>16.67</v>
      </c>
      <c r="L545" s="136" t="s">
        <v>87</v>
      </c>
      <c r="M545" s="166"/>
      <c r="N545" s="166"/>
      <c r="O545" s="166"/>
      <c r="P545" s="166"/>
      <c r="Q545" s="166"/>
      <c r="R545" s="166"/>
    </row>
    <row r="546" ht="11.25" customHeight="1">
      <c r="A546" s="95" t="s">
        <v>2038</v>
      </c>
      <c r="B546" s="265" t="s">
        <v>2037</v>
      </c>
      <c r="C546" s="81" t="s">
        <v>52</v>
      </c>
      <c r="D546" s="92" t="s">
        <v>2039</v>
      </c>
      <c r="E546" s="219" t="s">
        <v>2040</v>
      </c>
      <c r="F546" s="94" t="s">
        <v>1001</v>
      </c>
      <c r="G546" s="81">
        <v>3.0</v>
      </c>
      <c r="H546" s="81">
        <v>1.0</v>
      </c>
      <c r="I546" s="81">
        <v>3.0</v>
      </c>
      <c r="J546" s="220">
        <v>50.0</v>
      </c>
      <c r="K546" s="317">
        <v>16.67</v>
      </c>
      <c r="L546" s="136" t="s">
        <v>87</v>
      </c>
      <c r="M546" s="166"/>
      <c r="N546" s="166"/>
      <c r="O546" s="166"/>
      <c r="P546" s="166"/>
      <c r="Q546" s="166"/>
      <c r="R546" s="166"/>
    </row>
    <row r="547" ht="11.25" customHeight="1">
      <c r="A547" s="74" t="s">
        <v>2041</v>
      </c>
      <c r="B547" s="320" t="s">
        <v>2042</v>
      </c>
      <c r="C547" s="81" t="s">
        <v>52</v>
      </c>
      <c r="D547" s="92" t="s">
        <v>2043</v>
      </c>
      <c r="E547" s="219" t="s">
        <v>2044</v>
      </c>
      <c r="F547" s="94" t="s">
        <v>1001</v>
      </c>
      <c r="G547" s="81">
        <v>5.0</v>
      </c>
      <c r="H547" s="81">
        <v>2.0</v>
      </c>
      <c r="I547" s="81">
        <v>5.0</v>
      </c>
      <c r="J547" s="220">
        <v>50.0</v>
      </c>
      <c r="K547" s="317">
        <v>10.0</v>
      </c>
      <c r="L547" s="136" t="s">
        <v>87</v>
      </c>
      <c r="M547" s="166"/>
      <c r="N547" s="166"/>
      <c r="O547" s="166"/>
      <c r="P547" s="166"/>
      <c r="Q547" s="166"/>
      <c r="R547" s="166"/>
    </row>
    <row r="548" ht="11.25" customHeight="1">
      <c r="A548" s="74" t="s">
        <v>2045</v>
      </c>
      <c r="B548" s="320" t="s">
        <v>2042</v>
      </c>
      <c r="C548" s="81" t="s">
        <v>52</v>
      </c>
      <c r="D548" s="92" t="s">
        <v>2046</v>
      </c>
      <c r="E548" s="219" t="s">
        <v>2047</v>
      </c>
      <c r="F548" s="94" t="s">
        <v>1001</v>
      </c>
      <c r="G548" s="81">
        <v>5.0</v>
      </c>
      <c r="H548" s="81">
        <v>2.0</v>
      </c>
      <c r="I548" s="81">
        <v>5.0</v>
      </c>
      <c r="J548" s="220">
        <v>50.0</v>
      </c>
      <c r="K548" s="317">
        <v>10.0</v>
      </c>
      <c r="L548" s="136" t="s">
        <v>87</v>
      </c>
      <c r="M548" s="166"/>
      <c r="N548" s="166"/>
      <c r="O548" s="166"/>
      <c r="P548" s="166"/>
      <c r="Q548" s="166"/>
      <c r="R548" s="166"/>
    </row>
    <row r="549" ht="11.25" customHeight="1">
      <c r="A549" s="95" t="s">
        <v>2048</v>
      </c>
      <c r="B549" s="318" t="s">
        <v>2049</v>
      </c>
      <c r="C549" s="81" t="s">
        <v>52</v>
      </c>
      <c r="D549" s="165" t="s">
        <v>2050</v>
      </c>
      <c r="E549" s="219" t="s">
        <v>2051</v>
      </c>
      <c r="F549" s="94" t="s">
        <v>1001</v>
      </c>
      <c r="G549" s="81">
        <v>2.0</v>
      </c>
      <c r="H549" s="81">
        <v>2.0</v>
      </c>
      <c r="I549" s="81">
        <v>3.0</v>
      </c>
      <c r="J549" s="220">
        <v>50.0</v>
      </c>
      <c r="K549" s="317">
        <v>25.0</v>
      </c>
      <c r="L549" s="136" t="s">
        <v>87</v>
      </c>
      <c r="M549" s="166"/>
      <c r="N549" s="166"/>
      <c r="O549" s="166"/>
      <c r="P549" s="166"/>
      <c r="Q549" s="166"/>
      <c r="R549" s="166"/>
    </row>
    <row r="550" ht="11.25" customHeight="1">
      <c r="A550" s="95" t="s">
        <v>2052</v>
      </c>
      <c r="B550" s="318" t="s">
        <v>2049</v>
      </c>
      <c r="C550" s="81" t="s">
        <v>52</v>
      </c>
      <c r="D550" s="165" t="s">
        <v>2053</v>
      </c>
      <c r="E550" s="219" t="s">
        <v>2054</v>
      </c>
      <c r="F550" s="94" t="s">
        <v>1001</v>
      </c>
      <c r="G550" s="81">
        <v>2.0</v>
      </c>
      <c r="H550" s="81">
        <v>2.0</v>
      </c>
      <c r="I550" s="81">
        <v>3.0</v>
      </c>
      <c r="J550" s="220">
        <v>50.0</v>
      </c>
      <c r="K550" s="317">
        <v>25.0</v>
      </c>
      <c r="L550" s="136" t="s">
        <v>87</v>
      </c>
      <c r="M550" s="166"/>
      <c r="N550" s="166"/>
      <c r="O550" s="166"/>
      <c r="P550" s="166"/>
      <c r="Q550" s="166"/>
      <c r="R550" s="166"/>
    </row>
    <row r="551" ht="11.25" customHeight="1">
      <c r="A551" s="95" t="s">
        <v>2055</v>
      </c>
      <c r="B551" s="318" t="s">
        <v>2049</v>
      </c>
      <c r="C551" s="81" t="s">
        <v>52</v>
      </c>
      <c r="D551" s="165" t="s">
        <v>2056</v>
      </c>
      <c r="E551" s="219" t="s">
        <v>2057</v>
      </c>
      <c r="F551" s="94" t="s">
        <v>1001</v>
      </c>
      <c r="G551" s="81">
        <v>2.0</v>
      </c>
      <c r="H551" s="81">
        <v>2.0</v>
      </c>
      <c r="I551" s="81">
        <v>3.0</v>
      </c>
      <c r="J551" s="220">
        <v>50.0</v>
      </c>
      <c r="K551" s="317">
        <v>25.0</v>
      </c>
      <c r="L551" s="136" t="s">
        <v>87</v>
      </c>
      <c r="M551" s="166"/>
      <c r="N551" s="166"/>
      <c r="O551" s="166"/>
      <c r="P551" s="166"/>
      <c r="Q551" s="166"/>
      <c r="R551" s="166"/>
    </row>
    <row r="552" ht="11.25" customHeight="1">
      <c r="A552" s="95" t="s">
        <v>2058</v>
      </c>
      <c r="B552" s="318" t="s">
        <v>2049</v>
      </c>
      <c r="C552" s="81" t="s">
        <v>52</v>
      </c>
      <c r="D552" s="165" t="s">
        <v>2059</v>
      </c>
      <c r="E552" s="219" t="s">
        <v>2060</v>
      </c>
      <c r="F552" s="94" t="s">
        <v>1001</v>
      </c>
      <c r="G552" s="81">
        <v>2.0</v>
      </c>
      <c r="H552" s="81">
        <v>2.0</v>
      </c>
      <c r="I552" s="81">
        <v>3.0</v>
      </c>
      <c r="J552" s="220">
        <v>50.0</v>
      </c>
      <c r="K552" s="317">
        <v>25.0</v>
      </c>
      <c r="L552" s="136" t="s">
        <v>87</v>
      </c>
      <c r="M552" s="166"/>
      <c r="N552" s="166"/>
      <c r="O552" s="166"/>
      <c r="P552" s="166"/>
      <c r="Q552" s="166"/>
      <c r="R552" s="166"/>
    </row>
    <row r="553" ht="11.25" customHeight="1">
      <c r="A553" s="95" t="s">
        <v>2061</v>
      </c>
      <c r="B553" s="318" t="s">
        <v>2049</v>
      </c>
      <c r="C553" s="81" t="s">
        <v>52</v>
      </c>
      <c r="D553" s="165" t="s">
        <v>2062</v>
      </c>
      <c r="E553" s="219" t="s">
        <v>2063</v>
      </c>
      <c r="F553" s="94" t="s">
        <v>1001</v>
      </c>
      <c r="G553" s="81">
        <v>2.0</v>
      </c>
      <c r="H553" s="81">
        <v>2.0</v>
      </c>
      <c r="I553" s="81">
        <v>3.0</v>
      </c>
      <c r="J553" s="220">
        <v>50.0</v>
      </c>
      <c r="K553" s="317">
        <v>25.0</v>
      </c>
      <c r="L553" s="136" t="s">
        <v>87</v>
      </c>
      <c r="M553" s="166"/>
      <c r="N553" s="166"/>
      <c r="O553" s="166"/>
      <c r="P553" s="166"/>
      <c r="Q553" s="166"/>
      <c r="R553" s="166"/>
    </row>
    <row r="554" ht="11.25" customHeight="1">
      <c r="A554" s="321" t="s">
        <v>1967</v>
      </c>
      <c r="B554" s="265" t="s">
        <v>2064</v>
      </c>
      <c r="C554" s="81" t="s">
        <v>52</v>
      </c>
      <c r="D554" s="92" t="s">
        <v>2065</v>
      </c>
      <c r="E554" s="219" t="s">
        <v>2066</v>
      </c>
      <c r="F554" s="94" t="s">
        <v>1001</v>
      </c>
      <c r="G554" s="81">
        <v>1.0</v>
      </c>
      <c r="H554" s="81">
        <v>1.0</v>
      </c>
      <c r="I554" s="81">
        <v>1.0</v>
      </c>
      <c r="J554" s="220">
        <v>50.0</v>
      </c>
      <c r="K554" s="317">
        <v>50.0</v>
      </c>
      <c r="L554" s="136" t="s">
        <v>87</v>
      </c>
      <c r="M554" s="166"/>
      <c r="N554" s="166"/>
      <c r="O554" s="166"/>
      <c r="P554" s="166"/>
      <c r="Q554" s="166"/>
      <c r="R554" s="166"/>
    </row>
    <row r="555" ht="11.25" customHeight="1">
      <c r="A555" s="95" t="s">
        <v>2067</v>
      </c>
      <c r="B555" s="320" t="s">
        <v>2068</v>
      </c>
      <c r="C555" s="81" t="s">
        <v>52</v>
      </c>
      <c r="D555" s="92" t="s">
        <v>2069</v>
      </c>
      <c r="E555" s="219" t="s">
        <v>2070</v>
      </c>
      <c r="F555" s="94" t="s">
        <v>1001</v>
      </c>
      <c r="G555" s="81">
        <v>3.0</v>
      </c>
      <c r="H555" s="81">
        <v>1.0</v>
      </c>
      <c r="I555" s="81">
        <v>3.0</v>
      </c>
      <c r="J555" s="220">
        <v>50.0</v>
      </c>
      <c r="K555" s="317">
        <v>16.67</v>
      </c>
      <c r="L555" s="136" t="s">
        <v>87</v>
      </c>
      <c r="M555" s="166"/>
      <c r="N555" s="166"/>
      <c r="O555" s="166"/>
      <c r="P555" s="166"/>
      <c r="Q555" s="166"/>
      <c r="R555" s="166"/>
    </row>
    <row r="556" ht="11.25" customHeight="1">
      <c r="A556" s="95" t="s">
        <v>2071</v>
      </c>
      <c r="B556" s="320" t="s">
        <v>2068</v>
      </c>
      <c r="C556" s="81" t="s">
        <v>52</v>
      </c>
      <c r="D556" s="92" t="s">
        <v>2072</v>
      </c>
      <c r="E556" s="219" t="s">
        <v>2073</v>
      </c>
      <c r="F556" s="94" t="s">
        <v>242</v>
      </c>
      <c r="G556" s="81">
        <v>3.0</v>
      </c>
      <c r="H556" s="81">
        <v>1.0</v>
      </c>
      <c r="I556" s="81">
        <v>3.0</v>
      </c>
      <c r="J556" s="220">
        <v>50.0</v>
      </c>
      <c r="K556" s="317">
        <v>16.67</v>
      </c>
      <c r="L556" s="136" t="s">
        <v>87</v>
      </c>
      <c r="M556" s="166"/>
      <c r="N556" s="166"/>
      <c r="O556" s="166"/>
      <c r="P556" s="166"/>
      <c r="Q556" s="166"/>
      <c r="R556" s="166"/>
    </row>
    <row r="557" ht="11.25" customHeight="1">
      <c r="A557" s="95" t="s">
        <v>2074</v>
      </c>
      <c r="B557" s="265" t="s">
        <v>2075</v>
      </c>
      <c r="C557" s="81" t="s">
        <v>52</v>
      </c>
      <c r="D557" s="165" t="s">
        <v>2076</v>
      </c>
      <c r="E557" s="219" t="s">
        <v>2077</v>
      </c>
      <c r="F557" s="94" t="s">
        <v>1001</v>
      </c>
      <c r="G557" s="81">
        <v>2.0</v>
      </c>
      <c r="H557" s="81">
        <v>2.0</v>
      </c>
      <c r="I557" s="81">
        <v>2.0</v>
      </c>
      <c r="J557" s="220">
        <v>50.0</v>
      </c>
      <c r="K557" s="317">
        <v>25.0</v>
      </c>
      <c r="L557" s="136" t="s">
        <v>87</v>
      </c>
      <c r="M557" s="166"/>
      <c r="N557" s="166"/>
      <c r="O557" s="166"/>
      <c r="P557" s="166"/>
      <c r="Q557" s="166"/>
      <c r="R557" s="166"/>
    </row>
    <row r="558" ht="11.25" customHeight="1">
      <c r="A558" s="95" t="s">
        <v>2078</v>
      </c>
      <c r="B558" s="265" t="s">
        <v>2079</v>
      </c>
      <c r="C558" s="81" t="s">
        <v>52</v>
      </c>
      <c r="D558" s="165" t="s">
        <v>2080</v>
      </c>
      <c r="E558" s="219" t="s">
        <v>2081</v>
      </c>
      <c r="F558" s="94" t="s">
        <v>1001</v>
      </c>
      <c r="G558" s="81">
        <v>2.0</v>
      </c>
      <c r="H558" s="81">
        <v>2.0</v>
      </c>
      <c r="I558" s="81">
        <v>2.0</v>
      </c>
      <c r="J558" s="220">
        <v>50.0</v>
      </c>
      <c r="K558" s="317">
        <v>25.0</v>
      </c>
      <c r="L558" s="136" t="s">
        <v>87</v>
      </c>
      <c r="M558" s="166"/>
      <c r="N558" s="166"/>
      <c r="O558" s="166"/>
      <c r="P558" s="166"/>
      <c r="Q558" s="166"/>
      <c r="R558" s="166"/>
    </row>
    <row r="559" ht="11.25" customHeight="1">
      <c r="A559" s="95" t="s">
        <v>2082</v>
      </c>
      <c r="B559" s="265" t="s">
        <v>2083</v>
      </c>
      <c r="C559" s="81" t="s">
        <v>52</v>
      </c>
      <c r="D559" s="92" t="s">
        <v>2084</v>
      </c>
      <c r="E559" s="219" t="s">
        <v>2047</v>
      </c>
      <c r="F559" s="94" t="s">
        <v>1001</v>
      </c>
      <c r="G559" s="81">
        <v>2.0</v>
      </c>
      <c r="H559" s="81">
        <v>2.0</v>
      </c>
      <c r="I559" s="81">
        <v>2.0</v>
      </c>
      <c r="J559" s="220">
        <v>50.0</v>
      </c>
      <c r="K559" s="317">
        <v>25.0</v>
      </c>
      <c r="L559" s="136" t="s">
        <v>87</v>
      </c>
      <c r="M559" s="166"/>
      <c r="N559" s="166"/>
      <c r="O559" s="166"/>
      <c r="P559" s="166"/>
      <c r="Q559" s="166"/>
      <c r="R559" s="166"/>
    </row>
    <row r="560" ht="11.25" customHeight="1">
      <c r="A560" s="95" t="s">
        <v>2085</v>
      </c>
      <c r="B560" s="265" t="s">
        <v>2086</v>
      </c>
      <c r="C560" s="81" t="s">
        <v>52</v>
      </c>
      <c r="D560" s="92" t="s">
        <v>2087</v>
      </c>
      <c r="E560" s="219" t="s">
        <v>2047</v>
      </c>
      <c r="F560" s="94" t="s">
        <v>1001</v>
      </c>
      <c r="G560" s="81">
        <v>3.0</v>
      </c>
      <c r="H560" s="81">
        <v>2.0</v>
      </c>
      <c r="I560" s="81">
        <v>3.0</v>
      </c>
      <c r="J560" s="220">
        <v>50.0</v>
      </c>
      <c r="K560" s="317">
        <v>16.67</v>
      </c>
      <c r="L560" s="136" t="s">
        <v>87</v>
      </c>
      <c r="M560" s="166"/>
      <c r="N560" s="166"/>
      <c r="O560" s="166"/>
      <c r="P560" s="166"/>
      <c r="Q560" s="166"/>
      <c r="R560" s="166"/>
    </row>
    <row r="561" ht="11.25" customHeight="1">
      <c r="A561" s="95" t="s">
        <v>2088</v>
      </c>
      <c r="B561" s="265" t="s">
        <v>2089</v>
      </c>
      <c r="C561" s="81" t="s">
        <v>52</v>
      </c>
      <c r="D561" s="165" t="s">
        <v>2090</v>
      </c>
      <c r="E561" s="219" t="s">
        <v>2091</v>
      </c>
      <c r="F561" s="94" t="s">
        <v>1001</v>
      </c>
      <c r="G561" s="81">
        <v>6.0</v>
      </c>
      <c r="H561" s="81">
        <v>3.0</v>
      </c>
      <c r="I561" s="81">
        <v>6.0</v>
      </c>
      <c r="J561" s="220">
        <v>50.0</v>
      </c>
      <c r="K561" s="317">
        <v>8.33</v>
      </c>
      <c r="L561" s="136" t="s">
        <v>87</v>
      </c>
      <c r="M561" s="166"/>
      <c r="N561" s="166"/>
      <c r="O561" s="166"/>
      <c r="P561" s="166"/>
      <c r="Q561" s="166"/>
      <c r="R561" s="166"/>
    </row>
    <row r="562" ht="11.25" customHeight="1">
      <c r="A562" s="95" t="s">
        <v>2092</v>
      </c>
      <c r="B562" s="265" t="s">
        <v>2089</v>
      </c>
      <c r="C562" s="81" t="s">
        <v>52</v>
      </c>
      <c r="D562" s="165" t="s">
        <v>2093</v>
      </c>
      <c r="E562" s="219" t="s">
        <v>2094</v>
      </c>
      <c r="F562" s="94" t="s">
        <v>242</v>
      </c>
      <c r="G562" s="81">
        <v>6.0</v>
      </c>
      <c r="H562" s="81">
        <v>3.0</v>
      </c>
      <c r="I562" s="81">
        <v>6.0</v>
      </c>
      <c r="J562" s="220">
        <v>50.0</v>
      </c>
      <c r="K562" s="317">
        <v>8.33</v>
      </c>
      <c r="L562" s="136" t="s">
        <v>87</v>
      </c>
      <c r="M562" s="166"/>
      <c r="N562" s="166"/>
      <c r="O562" s="166"/>
      <c r="P562" s="166"/>
      <c r="Q562" s="166"/>
      <c r="R562" s="166"/>
    </row>
    <row r="563" ht="11.25" customHeight="1">
      <c r="A563" s="321" t="s">
        <v>2095</v>
      </c>
      <c r="B563" s="265" t="s">
        <v>2096</v>
      </c>
      <c r="C563" s="81"/>
      <c r="D563" s="165" t="s">
        <v>2097</v>
      </c>
      <c r="E563" s="219" t="s">
        <v>2098</v>
      </c>
      <c r="F563" s="94" t="s">
        <v>1001</v>
      </c>
      <c r="G563" s="81">
        <v>1.0</v>
      </c>
      <c r="H563" s="81">
        <v>1.0</v>
      </c>
      <c r="I563" s="81">
        <v>1.0</v>
      </c>
      <c r="J563" s="220">
        <v>50.0</v>
      </c>
      <c r="K563" s="317">
        <v>50.0</v>
      </c>
      <c r="L563" s="136" t="s">
        <v>87</v>
      </c>
      <c r="M563" s="166"/>
      <c r="N563" s="166"/>
      <c r="O563" s="166"/>
      <c r="P563" s="166"/>
      <c r="Q563" s="166"/>
      <c r="R563" s="166"/>
    </row>
    <row r="564" ht="11.25" customHeight="1">
      <c r="A564" s="321" t="s">
        <v>2095</v>
      </c>
      <c r="B564" s="265" t="s">
        <v>2096</v>
      </c>
      <c r="C564" s="81" t="s">
        <v>52</v>
      </c>
      <c r="D564" s="92" t="s">
        <v>2099</v>
      </c>
      <c r="E564" s="219" t="s">
        <v>2100</v>
      </c>
      <c r="F564" s="94" t="s">
        <v>242</v>
      </c>
      <c r="G564" s="81">
        <v>1.0</v>
      </c>
      <c r="H564" s="81">
        <v>1.0</v>
      </c>
      <c r="I564" s="81">
        <v>1.0</v>
      </c>
      <c r="J564" s="220">
        <v>50.0</v>
      </c>
      <c r="K564" s="317">
        <v>50.0</v>
      </c>
      <c r="L564" s="136" t="s">
        <v>87</v>
      </c>
      <c r="M564" s="166"/>
      <c r="N564" s="166"/>
      <c r="O564" s="166"/>
      <c r="P564" s="166"/>
      <c r="Q564" s="166"/>
      <c r="R564" s="166"/>
    </row>
    <row r="565" ht="11.25" customHeight="1">
      <c r="A565" s="322" t="s">
        <v>2101</v>
      </c>
      <c r="B565" s="320" t="s">
        <v>2102</v>
      </c>
      <c r="C565" s="81" t="s">
        <v>52</v>
      </c>
      <c r="D565" s="165" t="s">
        <v>2103</v>
      </c>
      <c r="E565" s="219" t="s">
        <v>2104</v>
      </c>
      <c r="F565" s="94" t="s">
        <v>1001</v>
      </c>
      <c r="G565" s="81">
        <v>2.0</v>
      </c>
      <c r="H565" s="81">
        <v>2.0</v>
      </c>
      <c r="I565" s="81">
        <v>2.0</v>
      </c>
      <c r="J565" s="220">
        <v>50.0</v>
      </c>
      <c r="K565" s="317">
        <v>25.0</v>
      </c>
      <c r="L565" s="136" t="s">
        <v>87</v>
      </c>
      <c r="M565" s="166"/>
      <c r="N565" s="166"/>
      <c r="O565" s="166"/>
      <c r="P565" s="166"/>
      <c r="Q565" s="166"/>
      <c r="R565" s="166"/>
    </row>
    <row r="566" ht="11.25" customHeight="1">
      <c r="A566" s="322" t="s">
        <v>2105</v>
      </c>
      <c r="B566" s="320" t="s">
        <v>2106</v>
      </c>
      <c r="C566" s="81" t="s">
        <v>52</v>
      </c>
      <c r="D566" s="165" t="s">
        <v>2002</v>
      </c>
      <c r="E566" s="219" t="s">
        <v>2107</v>
      </c>
      <c r="F566" s="94" t="s">
        <v>242</v>
      </c>
      <c r="G566" s="81">
        <v>2.0</v>
      </c>
      <c r="H566" s="81">
        <v>1.0</v>
      </c>
      <c r="I566" s="81">
        <v>2.0</v>
      </c>
      <c r="J566" s="220">
        <v>50.0</v>
      </c>
      <c r="K566" s="317">
        <v>25.0</v>
      </c>
      <c r="L566" s="136" t="s">
        <v>87</v>
      </c>
      <c r="M566" s="166"/>
      <c r="N566" s="166"/>
      <c r="O566" s="166"/>
      <c r="P566" s="166"/>
      <c r="Q566" s="166"/>
      <c r="R566" s="166"/>
    </row>
    <row r="567" ht="11.25" customHeight="1">
      <c r="A567" s="74" t="s">
        <v>2108</v>
      </c>
      <c r="B567" s="265" t="s">
        <v>2109</v>
      </c>
      <c r="C567" s="81" t="s">
        <v>52</v>
      </c>
      <c r="D567" s="165" t="s">
        <v>2110</v>
      </c>
      <c r="E567" s="219" t="s">
        <v>2111</v>
      </c>
      <c r="F567" s="94" t="s">
        <v>242</v>
      </c>
      <c r="G567" s="81">
        <v>2.0</v>
      </c>
      <c r="H567" s="81">
        <v>1.0</v>
      </c>
      <c r="I567" s="81">
        <v>2.0</v>
      </c>
      <c r="J567" s="220">
        <v>50.0</v>
      </c>
      <c r="K567" s="317">
        <v>25.0</v>
      </c>
      <c r="L567" s="136" t="s">
        <v>87</v>
      </c>
      <c r="M567" s="166"/>
      <c r="N567" s="166"/>
      <c r="O567" s="166"/>
      <c r="P567" s="166"/>
      <c r="Q567" s="166"/>
      <c r="R567" s="166"/>
    </row>
    <row r="568" ht="11.25" customHeight="1">
      <c r="A568" s="74" t="s">
        <v>2112</v>
      </c>
      <c r="B568" s="265" t="s">
        <v>2113</v>
      </c>
      <c r="C568" s="81" t="s">
        <v>52</v>
      </c>
      <c r="D568" s="165" t="s">
        <v>2114</v>
      </c>
      <c r="E568" s="219" t="s">
        <v>2115</v>
      </c>
      <c r="F568" s="94" t="s">
        <v>242</v>
      </c>
      <c r="G568" s="81">
        <v>7.0</v>
      </c>
      <c r="H568" s="81">
        <v>2.0</v>
      </c>
      <c r="I568" s="81">
        <v>7.0</v>
      </c>
      <c r="J568" s="220">
        <v>50.0</v>
      </c>
      <c r="K568" s="317">
        <v>7.14</v>
      </c>
      <c r="L568" s="136" t="s">
        <v>87</v>
      </c>
      <c r="M568" s="166"/>
      <c r="N568" s="166"/>
      <c r="O568" s="166"/>
      <c r="P568" s="166"/>
      <c r="Q568" s="166"/>
      <c r="R568" s="166"/>
    </row>
    <row r="569" ht="11.25" customHeight="1">
      <c r="A569" s="190" t="s">
        <v>2116</v>
      </c>
      <c r="B569" s="248" t="s">
        <v>2117</v>
      </c>
      <c r="C569" s="323" t="s">
        <v>89</v>
      </c>
      <c r="D569" s="323" t="s">
        <v>2118</v>
      </c>
      <c r="E569" s="323" t="s">
        <v>2119</v>
      </c>
      <c r="F569" s="323" t="s">
        <v>2120</v>
      </c>
      <c r="G569" s="323">
        <v>3.0</v>
      </c>
      <c r="H569" s="323">
        <v>3.0</v>
      </c>
      <c r="I569" s="323">
        <v>3.0</v>
      </c>
      <c r="J569" s="324">
        <f>50</f>
        <v>50</v>
      </c>
      <c r="K569" s="251">
        <v>16.666666666666668</v>
      </c>
      <c r="L569" s="136" t="s">
        <v>88</v>
      </c>
      <c r="M569" s="166"/>
      <c r="N569" s="166"/>
      <c r="O569" s="166"/>
      <c r="P569" s="166"/>
      <c r="Q569" s="166"/>
      <c r="R569" s="166"/>
    </row>
    <row r="570" ht="11.25" customHeight="1">
      <c r="A570" s="74" t="s">
        <v>2121</v>
      </c>
      <c r="B570" s="248" t="s">
        <v>2122</v>
      </c>
      <c r="C570" s="323" t="s">
        <v>89</v>
      </c>
      <c r="D570" s="323" t="s">
        <v>2123</v>
      </c>
      <c r="E570" s="303" t="s">
        <v>2124</v>
      </c>
      <c r="F570" s="323" t="s">
        <v>2125</v>
      </c>
      <c r="G570" s="323">
        <v>3.0</v>
      </c>
      <c r="H570" s="323">
        <v>3.0</v>
      </c>
      <c r="I570" s="323">
        <v>3.0</v>
      </c>
      <c r="J570" s="324">
        <v>50.0</v>
      </c>
      <c r="K570" s="251">
        <v>16.666666666666668</v>
      </c>
      <c r="L570" s="136" t="s">
        <v>88</v>
      </c>
      <c r="M570" s="166"/>
      <c r="N570" s="166"/>
      <c r="O570" s="166"/>
      <c r="P570" s="166"/>
      <c r="Q570" s="166"/>
      <c r="R570" s="166"/>
    </row>
    <row r="571" ht="11.25" customHeight="1">
      <c r="A571" s="87" t="s">
        <v>2126</v>
      </c>
      <c r="B571" s="248" t="s">
        <v>2127</v>
      </c>
      <c r="C571" s="323" t="s">
        <v>89</v>
      </c>
      <c r="D571" s="323" t="s">
        <v>2123</v>
      </c>
      <c r="E571" s="323" t="s">
        <v>2128</v>
      </c>
      <c r="F571" s="323" t="s">
        <v>2129</v>
      </c>
      <c r="G571" s="323">
        <v>5.0</v>
      </c>
      <c r="H571" s="323">
        <v>3.0</v>
      </c>
      <c r="I571" s="323">
        <v>5.0</v>
      </c>
      <c r="J571" s="324">
        <v>50.0</v>
      </c>
      <c r="K571" s="251">
        <v>10.0</v>
      </c>
      <c r="L571" s="136" t="s">
        <v>88</v>
      </c>
      <c r="M571" s="166"/>
      <c r="N571" s="166"/>
      <c r="O571" s="166"/>
      <c r="P571" s="166"/>
      <c r="Q571" s="166"/>
      <c r="R571" s="166"/>
    </row>
    <row r="572" ht="11.25" customHeight="1">
      <c r="A572" s="190" t="s">
        <v>2116</v>
      </c>
      <c r="B572" s="325" t="s">
        <v>2130</v>
      </c>
      <c r="C572" s="323" t="s">
        <v>89</v>
      </c>
      <c r="D572" s="323" t="s">
        <v>2123</v>
      </c>
      <c r="E572" s="323" t="s">
        <v>2128</v>
      </c>
      <c r="F572" s="323" t="s">
        <v>2129</v>
      </c>
      <c r="G572" s="323">
        <v>3.0</v>
      </c>
      <c r="H572" s="323">
        <v>3.0</v>
      </c>
      <c r="I572" s="323">
        <v>3.0</v>
      </c>
      <c r="J572" s="324">
        <v>50.0</v>
      </c>
      <c r="K572" s="251">
        <v>16.666666666666668</v>
      </c>
      <c r="L572" s="136" t="s">
        <v>88</v>
      </c>
      <c r="M572" s="166"/>
      <c r="N572" s="166"/>
      <c r="O572" s="166"/>
      <c r="P572" s="166"/>
      <c r="Q572" s="166"/>
      <c r="R572" s="166"/>
    </row>
    <row r="573" ht="11.25" customHeight="1">
      <c r="A573" s="95" t="s">
        <v>2131</v>
      </c>
      <c r="B573" s="316" t="s">
        <v>2132</v>
      </c>
      <c r="C573" s="81" t="s">
        <v>89</v>
      </c>
      <c r="D573" s="95" t="s">
        <v>2133</v>
      </c>
      <c r="E573" s="88" t="s">
        <v>2134</v>
      </c>
      <c r="F573" s="323" t="s">
        <v>1001</v>
      </c>
      <c r="G573" s="323">
        <v>3.0</v>
      </c>
      <c r="H573" s="323">
        <v>1.0</v>
      </c>
      <c r="I573" s="323">
        <v>3.0</v>
      </c>
      <c r="J573" s="324">
        <v>50.0</v>
      </c>
      <c r="K573" s="326">
        <v>16.666666666666668</v>
      </c>
      <c r="L573" s="218" t="s">
        <v>90</v>
      </c>
      <c r="M573" s="166"/>
      <c r="N573" s="166"/>
      <c r="O573" s="166"/>
      <c r="P573" s="166"/>
      <c r="Q573" s="166"/>
      <c r="R573" s="166"/>
    </row>
    <row r="574" ht="11.25" customHeight="1">
      <c r="A574" s="95" t="s">
        <v>2135</v>
      </c>
      <c r="B574" s="327" t="s">
        <v>2136</v>
      </c>
      <c r="C574" s="81" t="s">
        <v>89</v>
      </c>
      <c r="D574" s="95" t="s">
        <v>2137</v>
      </c>
      <c r="E574" s="88" t="s">
        <v>2138</v>
      </c>
      <c r="F574" s="81" t="s">
        <v>242</v>
      </c>
      <c r="G574" s="81">
        <v>1.0</v>
      </c>
      <c r="H574" s="81">
        <v>1.0</v>
      </c>
      <c r="I574" s="81">
        <v>1.0</v>
      </c>
      <c r="J574" s="221">
        <v>50.0</v>
      </c>
      <c r="K574" s="221">
        <v>50.0</v>
      </c>
      <c r="L574" s="136" t="s">
        <v>93</v>
      </c>
      <c r="M574" s="166"/>
      <c r="N574" s="166"/>
      <c r="O574" s="166"/>
      <c r="P574" s="166"/>
      <c r="Q574" s="166"/>
      <c r="R574" s="166"/>
    </row>
    <row r="575" ht="11.25" customHeight="1">
      <c r="A575" s="95" t="s">
        <v>2135</v>
      </c>
      <c r="B575" s="327" t="s">
        <v>2136</v>
      </c>
      <c r="C575" s="81" t="s">
        <v>89</v>
      </c>
      <c r="D575" s="95" t="s">
        <v>2139</v>
      </c>
      <c r="E575" s="219" t="s">
        <v>2140</v>
      </c>
      <c r="F575" s="81" t="s">
        <v>242</v>
      </c>
      <c r="G575" s="81">
        <v>1.0</v>
      </c>
      <c r="H575" s="81">
        <v>1.0</v>
      </c>
      <c r="I575" s="81">
        <v>1.0</v>
      </c>
      <c r="J575" s="221">
        <v>50.0</v>
      </c>
      <c r="K575" s="221">
        <v>50.0</v>
      </c>
      <c r="L575" s="136" t="s">
        <v>93</v>
      </c>
      <c r="M575" s="166"/>
      <c r="N575" s="166"/>
      <c r="O575" s="166"/>
      <c r="P575" s="166"/>
      <c r="Q575" s="166"/>
      <c r="R575" s="166"/>
    </row>
    <row r="576" ht="11.25" customHeight="1">
      <c r="A576" s="95" t="s">
        <v>2135</v>
      </c>
      <c r="B576" s="327" t="s">
        <v>2136</v>
      </c>
      <c r="C576" s="81" t="s">
        <v>89</v>
      </c>
      <c r="D576" s="95" t="s">
        <v>2141</v>
      </c>
      <c r="E576" s="219" t="s">
        <v>2142</v>
      </c>
      <c r="F576" s="81" t="s">
        <v>242</v>
      </c>
      <c r="G576" s="81">
        <v>1.0</v>
      </c>
      <c r="H576" s="81">
        <v>1.0</v>
      </c>
      <c r="I576" s="81">
        <v>1.0</v>
      </c>
      <c r="J576" s="221">
        <v>50.0</v>
      </c>
      <c r="K576" s="221">
        <v>50.0</v>
      </c>
      <c r="L576" s="136" t="s">
        <v>93</v>
      </c>
      <c r="M576" s="166"/>
      <c r="N576" s="166"/>
      <c r="O576" s="166"/>
      <c r="P576" s="166"/>
      <c r="Q576" s="166"/>
      <c r="R576" s="166"/>
    </row>
    <row r="577" ht="11.25" customHeight="1">
      <c r="A577" s="95" t="s">
        <v>2135</v>
      </c>
      <c r="B577" s="328" t="s">
        <v>2136</v>
      </c>
      <c r="C577" s="266" t="s">
        <v>89</v>
      </c>
      <c r="D577" s="276" t="s">
        <v>2143</v>
      </c>
      <c r="E577" s="266" t="s">
        <v>2144</v>
      </c>
      <c r="F577" s="266" t="s">
        <v>242</v>
      </c>
      <c r="G577" s="266">
        <v>1.0</v>
      </c>
      <c r="H577" s="266">
        <v>1.0</v>
      </c>
      <c r="I577" s="266">
        <v>1.0</v>
      </c>
      <c r="J577" s="329">
        <v>50.0</v>
      </c>
      <c r="K577" s="329">
        <v>50.0</v>
      </c>
      <c r="L577" s="330" t="s">
        <v>93</v>
      </c>
      <c r="M577" s="166"/>
      <c r="N577" s="166"/>
      <c r="O577" s="166"/>
      <c r="P577" s="166"/>
      <c r="Q577" s="166"/>
      <c r="R577" s="166"/>
    </row>
    <row r="578" ht="11.25" customHeight="1">
      <c r="A578" s="95" t="s">
        <v>2145</v>
      </c>
      <c r="B578" s="95" t="s">
        <v>2146</v>
      </c>
      <c r="C578" s="331"/>
      <c r="D578" s="95" t="s">
        <v>2147</v>
      </c>
      <c r="E578" s="219" t="s">
        <v>2148</v>
      </c>
      <c r="F578" s="94" t="s">
        <v>1001</v>
      </c>
      <c r="G578" s="81">
        <v>3.0</v>
      </c>
      <c r="H578" s="81">
        <v>3.0</v>
      </c>
      <c r="I578" s="81">
        <v>3.0</v>
      </c>
      <c r="J578" s="220">
        <v>50.0</v>
      </c>
      <c r="K578" s="91">
        <v>16.67</v>
      </c>
      <c r="L578" s="136" t="s">
        <v>93</v>
      </c>
      <c r="M578" s="166"/>
      <c r="N578" s="166"/>
      <c r="O578" s="166"/>
      <c r="P578" s="166"/>
      <c r="Q578" s="166"/>
      <c r="R578" s="166"/>
    </row>
    <row r="579" ht="11.25" customHeight="1">
      <c r="A579" s="95" t="s">
        <v>2149</v>
      </c>
      <c r="B579" s="95" t="s">
        <v>2146</v>
      </c>
      <c r="C579" s="81" t="s">
        <v>89</v>
      </c>
      <c r="D579" s="95" t="s">
        <v>2147</v>
      </c>
      <c r="E579" s="332" t="s">
        <v>2150</v>
      </c>
      <c r="F579" s="94" t="s">
        <v>1001</v>
      </c>
      <c r="G579" s="81">
        <v>3.0</v>
      </c>
      <c r="H579" s="81">
        <v>3.0</v>
      </c>
      <c r="I579" s="81">
        <v>3.0</v>
      </c>
      <c r="J579" s="220"/>
      <c r="K579" s="91">
        <v>16.67</v>
      </c>
      <c r="L579" s="136" t="s">
        <v>93</v>
      </c>
      <c r="M579" s="166"/>
      <c r="N579" s="166"/>
      <c r="O579" s="166"/>
      <c r="P579" s="166"/>
      <c r="Q579" s="166"/>
      <c r="R579" s="166"/>
    </row>
    <row r="580" ht="11.25" customHeight="1">
      <c r="A580" s="95" t="s">
        <v>2151</v>
      </c>
      <c r="B580" s="95" t="s">
        <v>2152</v>
      </c>
      <c r="C580" s="81" t="s">
        <v>89</v>
      </c>
      <c r="D580" s="95" t="s">
        <v>2147</v>
      </c>
      <c r="E580" s="219" t="s">
        <v>2148</v>
      </c>
      <c r="F580" s="94" t="s">
        <v>1001</v>
      </c>
      <c r="G580" s="81">
        <v>3.0</v>
      </c>
      <c r="H580" s="81">
        <v>3.0</v>
      </c>
      <c r="I580" s="81">
        <v>3.0</v>
      </c>
      <c r="J580" s="220"/>
      <c r="K580" s="91">
        <v>16.67</v>
      </c>
      <c r="L580" s="136" t="s">
        <v>93</v>
      </c>
      <c r="M580" s="166"/>
      <c r="N580" s="166"/>
      <c r="O580" s="166"/>
      <c r="P580" s="166"/>
      <c r="Q580" s="166"/>
      <c r="R580" s="166"/>
    </row>
    <row r="581" ht="11.25" customHeight="1">
      <c r="A581" s="99" t="s">
        <v>2153</v>
      </c>
      <c r="B581" s="99" t="s">
        <v>2152</v>
      </c>
      <c r="C581" s="214" t="s">
        <v>89</v>
      </c>
      <c r="D581" s="99" t="s">
        <v>2147</v>
      </c>
      <c r="E581" s="333" t="s">
        <v>2150</v>
      </c>
      <c r="F581" s="231" t="s">
        <v>1001</v>
      </c>
      <c r="G581" s="214">
        <v>3.0</v>
      </c>
      <c r="H581" s="214">
        <v>3.0</v>
      </c>
      <c r="I581" s="214">
        <v>3.0</v>
      </c>
      <c r="J581" s="232"/>
      <c r="K581" s="217">
        <v>16.67</v>
      </c>
      <c r="L581" s="136" t="s">
        <v>93</v>
      </c>
      <c r="M581" s="166"/>
      <c r="N581" s="166"/>
      <c r="O581" s="166"/>
      <c r="P581" s="166"/>
      <c r="Q581" s="166"/>
      <c r="R581" s="166"/>
    </row>
    <row r="582" ht="11.25" customHeight="1">
      <c r="A582" s="95" t="s">
        <v>2154</v>
      </c>
      <c r="B582" s="74" t="s">
        <v>2155</v>
      </c>
      <c r="C582" s="81" t="s">
        <v>89</v>
      </c>
      <c r="D582" s="92" t="s">
        <v>2156</v>
      </c>
      <c r="E582" s="224" t="s">
        <v>2157</v>
      </c>
      <c r="F582" s="6" t="s">
        <v>477</v>
      </c>
      <c r="G582" s="81">
        <v>4.0</v>
      </c>
      <c r="H582" s="81">
        <v>4.0</v>
      </c>
      <c r="I582" s="81">
        <v>4.0</v>
      </c>
      <c r="J582" s="221">
        <v>50.0</v>
      </c>
      <c r="K582" s="221">
        <v>12.5</v>
      </c>
      <c r="L582" s="136" t="s">
        <v>94</v>
      </c>
      <c r="M582" s="166"/>
      <c r="N582" s="166"/>
      <c r="O582" s="166"/>
      <c r="P582" s="166"/>
      <c r="Q582" s="166"/>
      <c r="R582" s="166"/>
    </row>
    <row r="583" ht="11.25" customHeight="1">
      <c r="A583" s="95" t="s">
        <v>2154</v>
      </c>
      <c r="B583" s="74" t="s">
        <v>2155</v>
      </c>
      <c r="C583" s="81" t="s">
        <v>89</v>
      </c>
      <c r="D583" s="334" t="s">
        <v>2158</v>
      </c>
      <c r="E583" s="81" t="s">
        <v>2159</v>
      </c>
      <c r="F583" s="6" t="s">
        <v>477</v>
      </c>
      <c r="G583" s="81">
        <v>4.0</v>
      </c>
      <c r="H583" s="81">
        <v>4.0</v>
      </c>
      <c r="I583" s="81">
        <v>4.0</v>
      </c>
      <c r="J583" s="221">
        <v>50.0</v>
      </c>
      <c r="K583" s="221">
        <v>12.5</v>
      </c>
      <c r="L583" s="136" t="s">
        <v>94</v>
      </c>
      <c r="M583" s="166"/>
      <c r="N583" s="166"/>
      <c r="O583" s="166"/>
      <c r="P583" s="166"/>
      <c r="Q583" s="166"/>
      <c r="R583" s="166"/>
    </row>
    <row r="584" ht="11.25" customHeight="1">
      <c r="A584" s="95" t="s">
        <v>2154</v>
      </c>
      <c r="B584" s="74" t="s">
        <v>2155</v>
      </c>
      <c r="C584" s="81" t="s">
        <v>89</v>
      </c>
      <c r="D584" s="334" t="s">
        <v>2160</v>
      </c>
      <c r="E584" s="81" t="s">
        <v>2161</v>
      </c>
      <c r="F584" s="6" t="s">
        <v>477</v>
      </c>
      <c r="G584" s="81">
        <v>4.0</v>
      </c>
      <c r="H584" s="81">
        <v>4.0</v>
      </c>
      <c r="I584" s="81">
        <v>4.0</v>
      </c>
      <c r="J584" s="221">
        <v>50.0</v>
      </c>
      <c r="K584" s="221">
        <v>12.5</v>
      </c>
      <c r="L584" s="136" t="s">
        <v>94</v>
      </c>
      <c r="M584" s="166"/>
      <c r="N584" s="166"/>
      <c r="O584" s="166"/>
      <c r="P584" s="166"/>
      <c r="Q584" s="166"/>
      <c r="R584" s="166"/>
    </row>
    <row r="585" ht="11.25" customHeight="1">
      <c r="A585" s="95" t="s">
        <v>2154</v>
      </c>
      <c r="B585" s="74" t="s">
        <v>2155</v>
      </c>
      <c r="C585" s="81" t="s">
        <v>89</v>
      </c>
      <c r="D585" s="95" t="s">
        <v>2162</v>
      </c>
      <c r="E585" s="219" t="s">
        <v>2163</v>
      </c>
      <c r="F585" s="6" t="s">
        <v>477</v>
      </c>
      <c r="G585" s="81">
        <v>4.0</v>
      </c>
      <c r="H585" s="81">
        <v>4.0</v>
      </c>
      <c r="I585" s="81">
        <v>4.0</v>
      </c>
      <c r="J585" s="221">
        <v>50.0</v>
      </c>
      <c r="K585" s="221">
        <v>12.5</v>
      </c>
      <c r="L585" s="136" t="s">
        <v>94</v>
      </c>
      <c r="M585" s="166"/>
      <c r="N585" s="166"/>
      <c r="O585" s="166"/>
      <c r="P585" s="166"/>
      <c r="Q585" s="166"/>
      <c r="R585" s="166"/>
    </row>
    <row r="586" ht="11.25" customHeight="1">
      <c r="A586" s="95" t="s">
        <v>2154</v>
      </c>
      <c r="B586" s="74" t="s">
        <v>2155</v>
      </c>
      <c r="C586" s="81" t="s">
        <v>89</v>
      </c>
      <c r="D586" s="95" t="s">
        <v>2164</v>
      </c>
      <c r="E586" s="219" t="s">
        <v>2165</v>
      </c>
      <c r="F586" s="6" t="s">
        <v>477</v>
      </c>
      <c r="G586" s="81">
        <v>4.0</v>
      </c>
      <c r="H586" s="81">
        <v>4.0</v>
      </c>
      <c r="I586" s="81">
        <v>4.0</v>
      </c>
      <c r="J586" s="221">
        <v>50.0</v>
      </c>
      <c r="K586" s="221">
        <v>12.5</v>
      </c>
      <c r="L586" s="136" t="s">
        <v>94</v>
      </c>
      <c r="M586" s="166"/>
      <c r="N586" s="166"/>
      <c r="O586" s="166"/>
      <c r="P586" s="166"/>
      <c r="Q586" s="166"/>
      <c r="R586" s="166"/>
    </row>
    <row r="587" ht="11.25" customHeight="1">
      <c r="A587" s="95" t="s">
        <v>2166</v>
      </c>
      <c r="B587" s="74" t="s">
        <v>2167</v>
      </c>
      <c r="C587" s="81" t="s">
        <v>89</v>
      </c>
      <c r="D587" s="95" t="s">
        <v>2168</v>
      </c>
      <c r="E587" s="219" t="s">
        <v>2169</v>
      </c>
      <c r="F587" s="81" t="s">
        <v>477</v>
      </c>
      <c r="G587" s="81">
        <v>6.0</v>
      </c>
      <c r="H587" s="81">
        <v>6.0</v>
      </c>
      <c r="I587" s="81">
        <v>6.0</v>
      </c>
      <c r="J587" s="221">
        <v>50.0</v>
      </c>
      <c r="K587" s="221">
        <v>8.3</v>
      </c>
      <c r="L587" s="136" t="s">
        <v>94</v>
      </c>
      <c r="M587" s="166"/>
      <c r="N587" s="166"/>
      <c r="O587" s="166"/>
      <c r="P587" s="166"/>
      <c r="Q587" s="166"/>
      <c r="R587" s="166"/>
    </row>
    <row r="588" ht="11.25" customHeight="1">
      <c r="A588" s="95" t="s">
        <v>2166</v>
      </c>
      <c r="B588" s="74" t="s">
        <v>2167</v>
      </c>
      <c r="C588" s="81" t="s">
        <v>89</v>
      </c>
      <c r="D588" s="334" t="s">
        <v>2170</v>
      </c>
      <c r="E588" s="219" t="s">
        <v>2171</v>
      </c>
      <c r="F588" s="81" t="s">
        <v>477</v>
      </c>
      <c r="G588" s="81">
        <v>6.0</v>
      </c>
      <c r="H588" s="81">
        <v>6.0</v>
      </c>
      <c r="I588" s="81">
        <v>6.0</v>
      </c>
      <c r="J588" s="221">
        <v>50.0</v>
      </c>
      <c r="K588" s="221">
        <v>8.3</v>
      </c>
      <c r="L588" s="136" t="s">
        <v>94</v>
      </c>
      <c r="M588" s="166"/>
      <c r="N588" s="166"/>
      <c r="O588" s="166"/>
      <c r="P588" s="166"/>
      <c r="Q588" s="166"/>
      <c r="R588" s="166"/>
    </row>
    <row r="589" ht="11.25" customHeight="1">
      <c r="A589" s="95" t="s">
        <v>2172</v>
      </c>
      <c r="B589" s="74" t="s">
        <v>2173</v>
      </c>
      <c r="C589" s="81" t="s">
        <v>89</v>
      </c>
      <c r="D589" s="334" t="s">
        <v>2174</v>
      </c>
      <c r="E589" s="219" t="s">
        <v>2148</v>
      </c>
      <c r="F589" s="81" t="s">
        <v>477</v>
      </c>
      <c r="G589" s="81">
        <v>2.0</v>
      </c>
      <c r="H589" s="81">
        <v>2.0</v>
      </c>
      <c r="I589" s="81">
        <v>2.0</v>
      </c>
      <c r="J589" s="221">
        <v>50.0</v>
      </c>
      <c r="K589" s="221">
        <v>25.0</v>
      </c>
      <c r="L589" s="136" t="s">
        <v>94</v>
      </c>
      <c r="M589" s="166"/>
      <c r="N589" s="166"/>
      <c r="O589" s="166"/>
      <c r="P589" s="166"/>
      <c r="Q589" s="166"/>
      <c r="R589" s="166"/>
    </row>
    <row r="590" ht="11.25" customHeight="1">
      <c r="A590" s="95" t="s">
        <v>2175</v>
      </c>
      <c r="B590" s="74" t="s">
        <v>2176</v>
      </c>
      <c r="C590" s="81" t="s">
        <v>89</v>
      </c>
      <c r="D590" s="334" t="s">
        <v>2174</v>
      </c>
      <c r="E590" s="219" t="s">
        <v>2148</v>
      </c>
      <c r="F590" s="81" t="s">
        <v>477</v>
      </c>
      <c r="G590" s="81">
        <v>3.0</v>
      </c>
      <c r="H590" s="81">
        <v>3.0</v>
      </c>
      <c r="I590" s="81">
        <v>3.0</v>
      </c>
      <c r="J590" s="221">
        <v>50.0</v>
      </c>
      <c r="K590" s="221">
        <v>16.6</v>
      </c>
      <c r="L590" s="136" t="s">
        <v>94</v>
      </c>
      <c r="M590" s="166"/>
      <c r="N590" s="166"/>
      <c r="O590" s="166"/>
      <c r="P590" s="166"/>
      <c r="Q590" s="166"/>
      <c r="R590" s="166"/>
    </row>
    <row r="591" ht="11.25" customHeight="1">
      <c r="A591" s="95" t="s">
        <v>2175</v>
      </c>
      <c r="B591" s="74" t="s">
        <v>2177</v>
      </c>
      <c r="C591" s="81" t="s">
        <v>89</v>
      </c>
      <c r="D591" s="334" t="s">
        <v>2174</v>
      </c>
      <c r="E591" s="219" t="s">
        <v>2148</v>
      </c>
      <c r="F591" s="81" t="s">
        <v>477</v>
      </c>
      <c r="G591" s="81">
        <v>3.0</v>
      </c>
      <c r="H591" s="81">
        <v>3.0</v>
      </c>
      <c r="I591" s="81">
        <v>3.0</v>
      </c>
      <c r="J591" s="221">
        <v>50.0</v>
      </c>
      <c r="K591" s="221">
        <v>16.6</v>
      </c>
      <c r="L591" s="136" t="s">
        <v>94</v>
      </c>
      <c r="M591" s="166"/>
      <c r="N591" s="166"/>
      <c r="O591" s="166"/>
      <c r="P591" s="166"/>
      <c r="Q591" s="166"/>
      <c r="R591" s="166"/>
    </row>
    <row r="592" ht="11.25" customHeight="1">
      <c r="A592" s="95" t="s">
        <v>2178</v>
      </c>
      <c r="B592" s="74" t="s">
        <v>2179</v>
      </c>
      <c r="C592" s="81" t="s">
        <v>89</v>
      </c>
      <c r="D592" s="334" t="s">
        <v>2174</v>
      </c>
      <c r="E592" s="219" t="s">
        <v>2148</v>
      </c>
      <c r="F592" s="81" t="s">
        <v>477</v>
      </c>
      <c r="G592" s="81">
        <v>2.0</v>
      </c>
      <c r="H592" s="81">
        <v>2.0</v>
      </c>
      <c r="I592" s="81">
        <v>2.0</v>
      </c>
      <c r="J592" s="221">
        <v>50.0</v>
      </c>
      <c r="K592" s="221">
        <v>25.0</v>
      </c>
      <c r="L592" s="136" t="s">
        <v>94</v>
      </c>
      <c r="M592" s="166"/>
      <c r="N592" s="166"/>
      <c r="O592" s="166"/>
      <c r="P592" s="166"/>
      <c r="Q592" s="166"/>
      <c r="R592" s="166"/>
    </row>
    <row r="593" ht="11.25" customHeight="1">
      <c r="A593" s="95" t="s">
        <v>2180</v>
      </c>
      <c r="B593" s="74" t="s">
        <v>2181</v>
      </c>
      <c r="C593" s="81" t="s">
        <v>89</v>
      </c>
      <c r="D593" s="334" t="s">
        <v>2174</v>
      </c>
      <c r="E593" s="219" t="s">
        <v>2148</v>
      </c>
      <c r="F593" s="81" t="s">
        <v>477</v>
      </c>
      <c r="G593" s="81">
        <v>2.0</v>
      </c>
      <c r="H593" s="81">
        <v>2.0</v>
      </c>
      <c r="I593" s="81">
        <v>2.0</v>
      </c>
      <c r="J593" s="221">
        <v>50.0</v>
      </c>
      <c r="K593" s="221">
        <v>25.0</v>
      </c>
      <c r="L593" s="136" t="s">
        <v>94</v>
      </c>
      <c r="M593" s="166"/>
      <c r="N593" s="166"/>
      <c r="O593" s="166"/>
      <c r="P593" s="166"/>
      <c r="Q593" s="166"/>
      <c r="R593" s="166"/>
    </row>
    <row r="594" ht="11.25" customHeight="1">
      <c r="A594" s="92" t="s">
        <v>2182</v>
      </c>
      <c r="B594" s="74" t="s">
        <v>2183</v>
      </c>
      <c r="C594" s="81" t="s">
        <v>89</v>
      </c>
      <c r="D594" s="334" t="s">
        <v>2174</v>
      </c>
      <c r="E594" s="219" t="s">
        <v>2148</v>
      </c>
      <c r="F594" s="81" t="s">
        <v>477</v>
      </c>
      <c r="G594" s="81">
        <v>2.0</v>
      </c>
      <c r="H594" s="81">
        <v>2.0</v>
      </c>
      <c r="I594" s="81">
        <v>2.0</v>
      </c>
      <c r="J594" s="221">
        <v>50.0</v>
      </c>
      <c r="K594" s="221">
        <v>25.0</v>
      </c>
      <c r="L594" s="136" t="s">
        <v>94</v>
      </c>
      <c r="M594" s="166"/>
      <c r="N594" s="166"/>
      <c r="O594" s="166"/>
      <c r="P594" s="166"/>
      <c r="Q594" s="166"/>
      <c r="R594" s="166"/>
    </row>
    <row r="595" ht="11.25" customHeight="1">
      <c r="A595" s="95" t="s">
        <v>2175</v>
      </c>
      <c r="B595" s="74" t="s">
        <v>2177</v>
      </c>
      <c r="C595" s="81" t="s">
        <v>89</v>
      </c>
      <c r="D595" s="334" t="s">
        <v>2184</v>
      </c>
      <c r="E595" s="219" t="s">
        <v>2150</v>
      </c>
      <c r="F595" s="81" t="s">
        <v>477</v>
      </c>
      <c r="G595" s="81">
        <v>3.0</v>
      </c>
      <c r="H595" s="81">
        <v>3.0</v>
      </c>
      <c r="I595" s="81">
        <v>3.0</v>
      </c>
      <c r="J595" s="221">
        <v>50.0</v>
      </c>
      <c r="K595" s="221">
        <v>16.6</v>
      </c>
      <c r="L595" s="136" t="s">
        <v>94</v>
      </c>
      <c r="M595" s="166"/>
      <c r="N595" s="166"/>
      <c r="O595" s="166"/>
      <c r="P595" s="166"/>
      <c r="Q595" s="166"/>
      <c r="R595" s="166"/>
    </row>
    <row r="596" ht="11.25" customHeight="1">
      <c r="A596" s="95" t="s">
        <v>2172</v>
      </c>
      <c r="B596" s="74" t="s">
        <v>2173</v>
      </c>
      <c r="C596" s="81" t="s">
        <v>89</v>
      </c>
      <c r="D596" s="334" t="s">
        <v>2185</v>
      </c>
      <c r="E596" s="219" t="s">
        <v>2150</v>
      </c>
      <c r="F596" s="81" t="s">
        <v>477</v>
      </c>
      <c r="G596" s="81">
        <v>2.0</v>
      </c>
      <c r="H596" s="81">
        <v>2.0</v>
      </c>
      <c r="I596" s="81">
        <v>2.0</v>
      </c>
      <c r="J596" s="221">
        <v>50.0</v>
      </c>
      <c r="K596" s="221">
        <v>25.0</v>
      </c>
      <c r="L596" s="136" t="s">
        <v>94</v>
      </c>
      <c r="M596" s="166"/>
      <c r="N596" s="166"/>
      <c r="O596" s="166"/>
      <c r="P596" s="166"/>
      <c r="Q596" s="166"/>
      <c r="R596" s="166"/>
    </row>
    <row r="597" ht="11.25" customHeight="1">
      <c r="A597" s="99" t="s">
        <v>2175</v>
      </c>
      <c r="B597" s="213" t="s">
        <v>2176</v>
      </c>
      <c r="C597" s="214" t="s">
        <v>89</v>
      </c>
      <c r="D597" s="335" t="s">
        <v>2186</v>
      </c>
      <c r="E597" s="281" t="s">
        <v>2150</v>
      </c>
      <c r="F597" s="214" t="s">
        <v>477</v>
      </c>
      <c r="G597" s="214">
        <v>3.0</v>
      </c>
      <c r="H597" s="214">
        <v>3.0</v>
      </c>
      <c r="I597" s="214">
        <v>3.0</v>
      </c>
      <c r="J597" s="216">
        <v>50.0</v>
      </c>
      <c r="K597" s="216">
        <v>16.6</v>
      </c>
      <c r="L597" s="136" t="s">
        <v>94</v>
      </c>
      <c r="M597" s="166"/>
      <c r="N597" s="166"/>
      <c r="O597" s="166"/>
      <c r="P597" s="166"/>
      <c r="Q597" s="166"/>
      <c r="R597" s="166"/>
    </row>
    <row r="598" ht="11.25" customHeight="1">
      <c r="A598" s="95" t="s">
        <v>2154</v>
      </c>
      <c r="B598" s="74" t="s">
        <v>2155</v>
      </c>
      <c r="C598" s="81" t="s">
        <v>89</v>
      </c>
      <c r="D598" s="92" t="s">
        <v>2156</v>
      </c>
      <c r="E598" s="224" t="s">
        <v>2157</v>
      </c>
      <c r="F598" s="6" t="s">
        <v>477</v>
      </c>
      <c r="G598" s="81">
        <v>4.0</v>
      </c>
      <c r="H598" s="81">
        <v>4.0</v>
      </c>
      <c r="I598" s="81">
        <v>4.0</v>
      </c>
      <c r="J598" s="221">
        <v>50.0</v>
      </c>
      <c r="K598" s="221">
        <v>12.5</v>
      </c>
      <c r="L598" s="136" t="s">
        <v>95</v>
      </c>
      <c r="M598" s="166"/>
      <c r="N598" s="166"/>
      <c r="O598" s="166"/>
      <c r="P598" s="166"/>
      <c r="Q598" s="166"/>
      <c r="R598" s="166"/>
    </row>
    <row r="599" ht="11.25" customHeight="1">
      <c r="A599" s="95" t="s">
        <v>2154</v>
      </c>
      <c r="B599" s="74" t="s">
        <v>2155</v>
      </c>
      <c r="C599" s="81" t="s">
        <v>89</v>
      </c>
      <c r="D599" s="334" t="s">
        <v>2187</v>
      </c>
      <c r="E599" s="81" t="s">
        <v>2159</v>
      </c>
      <c r="F599" s="6" t="s">
        <v>477</v>
      </c>
      <c r="G599" s="81">
        <v>4.0</v>
      </c>
      <c r="H599" s="81">
        <v>4.0</v>
      </c>
      <c r="I599" s="81">
        <v>4.0</v>
      </c>
      <c r="J599" s="221">
        <v>50.0</v>
      </c>
      <c r="K599" s="221">
        <v>12.5</v>
      </c>
      <c r="L599" s="136" t="s">
        <v>95</v>
      </c>
      <c r="M599" s="166"/>
      <c r="N599" s="166"/>
      <c r="O599" s="166"/>
      <c r="P599" s="166"/>
      <c r="Q599" s="166"/>
      <c r="R599" s="166"/>
    </row>
    <row r="600" ht="11.25" customHeight="1">
      <c r="A600" s="95" t="s">
        <v>2154</v>
      </c>
      <c r="B600" s="74" t="s">
        <v>2155</v>
      </c>
      <c r="C600" s="81" t="s">
        <v>89</v>
      </c>
      <c r="D600" s="334" t="s">
        <v>2188</v>
      </c>
      <c r="E600" s="81" t="s">
        <v>2161</v>
      </c>
      <c r="F600" s="6" t="s">
        <v>477</v>
      </c>
      <c r="G600" s="81">
        <v>4.0</v>
      </c>
      <c r="H600" s="81">
        <v>4.0</v>
      </c>
      <c r="I600" s="81">
        <v>4.0</v>
      </c>
      <c r="J600" s="221">
        <v>50.0</v>
      </c>
      <c r="K600" s="221">
        <v>12.5</v>
      </c>
      <c r="L600" s="136" t="s">
        <v>95</v>
      </c>
      <c r="M600" s="166"/>
      <c r="N600" s="166"/>
      <c r="O600" s="166"/>
      <c r="P600" s="166"/>
      <c r="Q600" s="166"/>
      <c r="R600" s="166"/>
    </row>
    <row r="601" ht="11.25" customHeight="1">
      <c r="A601" s="95" t="s">
        <v>2154</v>
      </c>
      <c r="B601" s="74" t="s">
        <v>2155</v>
      </c>
      <c r="C601" s="81" t="s">
        <v>89</v>
      </c>
      <c r="D601" s="95" t="s">
        <v>2162</v>
      </c>
      <c r="E601" s="219" t="s">
        <v>2163</v>
      </c>
      <c r="F601" s="6" t="s">
        <v>477</v>
      </c>
      <c r="G601" s="81">
        <v>4.0</v>
      </c>
      <c r="H601" s="81">
        <v>4.0</v>
      </c>
      <c r="I601" s="81">
        <v>4.0</v>
      </c>
      <c r="J601" s="221">
        <v>50.0</v>
      </c>
      <c r="K601" s="221">
        <v>12.5</v>
      </c>
      <c r="L601" s="136" t="s">
        <v>95</v>
      </c>
      <c r="M601" s="166"/>
      <c r="N601" s="166"/>
      <c r="O601" s="166"/>
      <c r="P601" s="166"/>
      <c r="Q601" s="166"/>
      <c r="R601" s="166"/>
    </row>
    <row r="602" ht="11.25" customHeight="1">
      <c r="A602" s="95" t="s">
        <v>2154</v>
      </c>
      <c r="B602" s="74" t="s">
        <v>2155</v>
      </c>
      <c r="C602" s="81" t="s">
        <v>89</v>
      </c>
      <c r="D602" s="95" t="s">
        <v>2164</v>
      </c>
      <c r="E602" s="219" t="s">
        <v>2165</v>
      </c>
      <c r="F602" s="6" t="s">
        <v>477</v>
      </c>
      <c r="G602" s="81">
        <v>4.0</v>
      </c>
      <c r="H602" s="81">
        <v>4.0</v>
      </c>
      <c r="I602" s="81">
        <v>4.0</v>
      </c>
      <c r="J602" s="221">
        <v>50.0</v>
      </c>
      <c r="K602" s="221">
        <v>12.5</v>
      </c>
      <c r="L602" s="136" t="s">
        <v>95</v>
      </c>
      <c r="M602" s="166"/>
      <c r="N602" s="166"/>
      <c r="O602" s="166"/>
      <c r="P602" s="166"/>
      <c r="Q602" s="166"/>
      <c r="R602" s="166"/>
    </row>
    <row r="603" ht="11.25" customHeight="1">
      <c r="A603" s="95" t="s">
        <v>2189</v>
      </c>
      <c r="B603" s="74" t="s">
        <v>2190</v>
      </c>
      <c r="C603" s="81" t="s">
        <v>89</v>
      </c>
      <c r="D603" s="95" t="s">
        <v>2191</v>
      </c>
      <c r="E603" s="219" t="s">
        <v>2192</v>
      </c>
      <c r="F603" s="6" t="s">
        <v>477</v>
      </c>
      <c r="G603" s="81">
        <v>9.0</v>
      </c>
      <c r="H603" s="81">
        <v>8.0</v>
      </c>
      <c r="I603" s="81">
        <v>14.0</v>
      </c>
      <c r="J603" s="221">
        <v>50.0</v>
      </c>
      <c r="K603" s="221">
        <v>5.5</v>
      </c>
      <c r="L603" s="136" t="s">
        <v>95</v>
      </c>
      <c r="M603" s="166"/>
      <c r="N603" s="166"/>
      <c r="O603" s="166"/>
      <c r="P603" s="166"/>
      <c r="Q603" s="166"/>
      <c r="R603" s="166"/>
    </row>
    <row r="604" ht="11.25" customHeight="1">
      <c r="A604" s="95" t="s">
        <v>2189</v>
      </c>
      <c r="B604" s="74" t="s">
        <v>2190</v>
      </c>
      <c r="C604" s="81" t="s">
        <v>89</v>
      </c>
      <c r="D604" s="95" t="s">
        <v>2193</v>
      </c>
      <c r="E604" s="219" t="s">
        <v>2194</v>
      </c>
      <c r="F604" s="6" t="s">
        <v>477</v>
      </c>
      <c r="G604" s="81">
        <v>9.0</v>
      </c>
      <c r="H604" s="81">
        <v>8.0</v>
      </c>
      <c r="I604" s="81">
        <v>14.0</v>
      </c>
      <c r="J604" s="221">
        <v>50.0</v>
      </c>
      <c r="K604" s="221">
        <v>5.5</v>
      </c>
      <c r="L604" s="136" t="s">
        <v>95</v>
      </c>
      <c r="M604" s="166"/>
      <c r="N604" s="166"/>
      <c r="O604" s="166"/>
      <c r="P604" s="166"/>
      <c r="Q604" s="166"/>
      <c r="R604" s="166"/>
    </row>
    <row r="605" ht="11.25" customHeight="1">
      <c r="A605" s="95" t="s">
        <v>2195</v>
      </c>
      <c r="B605" s="74" t="s">
        <v>2196</v>
      </c>
      <c r="C605" s="81" t="s">
        <v>89</v>
      </c>
      <c r="D605" s="95" t="s">
        <v>2197</v>
      </c>
      <c r="E605" s="219" t="s">
        <v>2198</v>
      </c>
      <c r="F605" s="81" t="s">
        <v>477</v>
      </c>
      <c r="G605" s="81">
        <v>3.0</v>
      </c>
      <c r="H605" s="81">
        <v>3.0</v>
      </c>
      <c r="I605" s="81">
        <v>3.0</v>
      </c>
      <c r="J605" s="221">
        <v>50.0</v>
      </c>
      <c r="K605" s="221">
        <v>16.5</v>
      </c>
      <c r="L605" s="136" t="s">
        <v>95</v>
      </c>
      <c r="M605" s="166"/>
      <c r="N605" s="166"/>
      <c r="O605" s="166"/>
      <c r="P605" s="166"/>
      <c r="Q605" s="166"/>
      <c r="R605" s="166"/>
    </row>
    <row r="606" ht="11.25" customHeight="1">
      <c r="A606" s="95" t="s">
        <v>2195</v>
      </c>
      <c r="B606" s="74" t="s">
        <v>2196</v>
      </c>
      <c r="C606" s="81" t="s">
        <v>89</v>
      </c>
      <c r="D606" s="95" t="s">
        <v>2199</v>
      </c>
      <c r="E606" s="219" t="s">
        <v>2200</v>
      </c>
      <c r="F606" s="81" t="s">
        <v>477</v>
      </c>
      <c r="G606" s="81">
        <v>3.0</v>
      </c>
      <c r="H606" s="81">
        <v>3.0</v>
      </c>
      <c r="I606" s="81">
        <v>3.0</v>
      </c>
      <c r="J606" s="221">
        <v>50.0</v>
      </c>
      <c r="K606" s="221">
        <v>16.5</v>
      </c>
      <c r="L606" s="136" t="s">
        <v>95</v>
      </c>
      <c r="M606" s="166"/>
      <c r="N606" s="166"/>
      <c r="O606" s="166"/>
      <c r="P606" s="166"/>
      <c r="Q606" s="166"/>
      <c r="R606" s="166"/>
    </row>
    <row r="607" ht="11.25" customHeight="1">
      <c r="A607" s="95" t="s">
        <v>2201</v>
      </c>
      <c r="B607" s="74" t="s">
        <v>2202</v>
      </c>
      <c r="C607" s="81" t="s">
        <v>89</v>
      </c>
      <c r="D607" s="95" t="s">
        <v>2203</v>
      </c>
      <c r="E607" s="219" t="s">
        <v>2204</v>
      </c>
      <c r="F607" s="81" t="s">
        <v>477</v>
      </c>
      <c r="G607" s="81">
        <v>3.0</v>
      </c>
      <c r="H607" s="81">
        <v>3.0</v>
      </c>
      <c r="I607" s="81">
        <v>3.0</v>
      </c>
      <c r="J607" s="221">
        <v>50.0</v>
      </c>
      <c r="K607" s="221">
        <v>16.5</v>
      </c>
      <c r="L607" s="136" t="s">
        <v>95</v>
      </c>
      <c r="M607" s="166"/>
      <c r="N607" s="166"/>
      <c r="O607" s="166"/>
      <c r="P607" s="166"/>
      <c r="Q607" s="166"/>
      <c r="R607" s="166"/>
    </row>
    <row r="608" ht="11.25" customHeight="1">
      <c r="A608" s="95" t="s">
        <v>2201</v>
      </c>
      <c r="B608" s="74" t="s">
        <v>2202</v>
      </c>
      <c r="C608" s="81" t="s">
        <v>89</v>
      </c>
      <c r="D608" s="95" t="s">
        <v>2205</v>
      </c>
      <c r="E608" s="219" t="s">
        <v>2206</v>
      </c>
      <c r="F608" s="81" t="s">
        <v>477</v>
      </c>
      <c r="G608" s="81">
        <v>3.0</v>
      </c>
      <c r="H608" s="81">
        <v>3.0</v>
      </c>
      <c r="I608" s="81">
        <v>3.0</v>
      </c>
      <c r="J608" s="221">
        <v>50.0</v>
      </c>
      <c r="K608" s="221">
        <v>16.5</v>
      </c>
      <c r="L608" s="136" t="s">
        <v>95</v>
      </c>
      <c r="M608" s="166"/>
      <c r="N608" s="166"/>
      <c r="O608" s="166"/>
      <c r="P608" s="166"/>
      <c r="Q608" s="166"/>
      <c r="R608" s="166"/>
    </row>
    <row r="609" ht="11.25" customHeight="1">
      <c r="A609" s="95" t="s">
        <v>2201</v>
      </c>
      <c r="B609" s="74" t="s">
        <v>2202</v>
      </c>
      <c r="C609" s="81" t="s">
        <v>89</v>
      </c>
      <c r="D609" s="95" t="s">
        <v>2207</v>
      </c>
      <c r="E609" s="219" t="s">
        <v>2208</v>
      </c>
      <c r="F609" s="81" t="s">
        <v>477</v>
      </c>
      <c r="G609" s="81">
        <v>3.0</v>
      </c>
      <c r="H609" s="81">
        <v>3.0</v>
      </c>
      <c r="I609" s="81">
        <v>3.0</v>
      </c>
      <c r="J609" s="221">
        <v>50.0</v>
      </c>
      <c r="K609" s="221">
        <v>16.5</v>
      </c>
      <c r="L609" s="136" t="s">
        <v>95</v>
      </c>
      <c r="M609" s="166"/>
      <c r="N609" s="166"/>
      <c r="O609" s="166"/>
      <c r="P609" s="166"/>
      <c r="Q609" s="166"/>
      <c r="R609" s="166"/>
    </row>
    <row r="610" ht="11.25" customHeight="1">
      <c r="A610" s="95" t="s">
        <v>2209</v>
      </c>
      <c r="B610" s="74" t="s">
        <v>2210</v>
      </c>
      <c r="C610" s="81" t="s">
        <v>89</v>
      </c>
      <c r="D610" s="95" t="s">
        <v>2211</v>
      </c>
      <c r="E610" s="219" t="s">
        <v>2212</v>
      </c>
      <c r="F610" s="81" t="s">
        <v>477</v>
      </c>
      <c r="G610" s="81">
        <v>3.0</v>
      </c>
      <c r="H610" s="81">
        <v>2.0</v>
      </c>
      <c r="I610" s="81">
        <v>3.0</v>
      </c>
      <c r="J610" s="221">
        <v>50.0</v>
      </c>
      <c r="K610" s="221">
        <v>16.5</v>
      </c>
      <c r="L610" s="136" t="s">
        <v>95</v>
      </c>
      <c r="M610" s="166"/>
      <c r="N610" s="166"/>
      <c r="O610" s="166"/>
      <c r="P610" s="166"/>
      <c r="Q610" s="166"/>
      <c r="R610" s="166"/>
    </row>
    <row r="611" ht="11.25" customHeight="1">
      <c r="A611" s="95" t="s">
        <v>2209</v>
      </c>
      <c r="B611" s="74" t="s">
        <v>2210</v>
      </c>
      <c r="C611" s="81" t="s">
        <v>89</v>
      </c>
      <c r="D611" s="95" t="s">
        <v>2213</v>
      </c>
      <c r="E611" s="219" t="s">
        <v>2214</v>
      </c>
      <c r="F611" s="81" t="s">
        <v>477</v>
      </c>
      <c r="G611" s="81">
        <v>3.0</v>
      </c>
      <c r="H611" s="81">
        <v>2.0</v>
      </c>
      <c r="I611" s="81">
        <v>3.0</v>
      </c>
      <c r="J611" s="221">
        <v>50.0</v>
      </c>
      <c r="K611" s="221">
        <v>16.5</v>
      </c>
      <c r="L611" s="136" t="s">
        <v>95</v>
      </c>
      <c r="M611" s="166"/>
      <c r="N611" s="166"/>
      <c r="O611" s="166"/>
      <c r="P611" s="166"/>
      <c r="Q611" s="166"/>
      <c r="R611" s="166"/>
    </row>
    <row r="612" ht="11.25" customHeight="1">
      <c r="A612" s="95" t="s">
        <v>396</v>
      </c>
      <c r="B612" s="74" t="s">
        <v>395</v>
      </c>
      <c r="C612" s="81" t="s">
        <v>89</v>
      </c>
      <c r="D612" s="95" t="s">
        <v>2215</v>
      </c>
      <c r="E612" s="219" t="s">
        <v>2216</v>
      </c>
      <c r="F612" s="81" t="s">
        <v>477</v>
      </c>
      <c r="G612" s="81">
        <v>10.0</v>
      </c>
      <c r="H612" s="81">
        <v>1.0</v>
      </c>
      <c r="I612" s="81">
        <v>10.0</v>
      </c>
      <c r="J612" s="221">
        <v>50.0</v>
      </c>
      <c r="K612" s="221">
        <v>5.0</v>
      </c>
      <c r="L612" s="136" t="s">
        <v>95</v>
      </c>
      <c r="M612" s="166"/>
      <c r="N612" s="166"/>
      <c r="O612" s="166"/>
      <c r="P612" s="166"/>
      <c r="Q612" s="166"/>
      <c r="R612" s="166"/>
    </row>
    <row r="613" ht="11.25" customHeight="1">
      <c r="A613" s="95" t="s">
        <v>396</v>
      </c>
      <c r="B613" s="74" t="s">
        <v>395</v>
      </c>
      <c r="C613" s="81" t="s">
        <v>89</v>
      </c>
      <c r="D613" s="95" t="s">
        <v>2217</v>
      </c>
      <c r="E613" s="219" t="s">
        <v>2218</v>
      </c>
      <c r="F613" s="81" t="s">
        <v>477</v>
      </c>
      <c r="G613" s="81">
        <v>10.0</v>
      </c>
      <c r="H613" s="81">
        <v>1.0</v>
      </c>
      <c r="I613" s="81">
        <v>10.0</v>
      </c>
      <c r="J613" s="221">
        <v>50.0</v>
      </c>
      <c r="K613" s="221">
        <v>5.0</v>
      </c>
      <c r="L613" s="136" t="s">
        <v>95</v>
      </c>
      <c r="M613" s="166"/>
      <c r="N613" s="166"/>
      <c r="O613" s="166"/>
      <c r="P613" s="166"/>
      <c r="Q613" s="166"/>
      <c r="R613" s="166"/>
    </row>
    <row r="614" ht="11.25" customHeight="1">
      <c r="A614" s="95" t="s">
        <v>2219</v>
      </c>
      <c r="B614" s="74" t="s">
        <v>2220</v>
      </c>
      <c r="C614" s="81" t="s">
        <v>89</v>
      </c>
      <c r="D614" s="95" t="s">
        <v>2221</v>
      </c>
      <c r="E614" s="219" t="s">
        <v>2222</v>
      </c>
      <c r="F614" s="81" t="s">
        <v>477</v>
      </c>
      <c r="G614" s="81">
        <v>7.0</v>
      </c>
      <c r="H614" s="81">
        <v>7.0</v>
      </c>
      <c r="I614" s="81">
        <v>7.0</v>
      </c>
      <c r="J614" s="221">
        <v>50.0</v>
      </c>
      <c r="K614" s="221">
        <v>7.0</v>
      </c>
      <c r="L614" s="136" t="s">
        <v>95</v>
      </c>
      <c r="M614" s="166"/>
      <c r="N614" s="166"/>
      <c r="O614" s="166"/>
      <c r="P614" s="166"/>
      <c r="Q614" s="166"/>
      <c r="R614" s="166"/>
    </row>
    <row r="615" ht="11.25" customHeight="1">
      <c r="A615" s="95" t="s">
        <v>433</v>
      </c>
      <c r="B615" s="74" t="s">
        <v>432</v>
      </c>
      <c r="C615" s="81" t="s">
        <v>89</v>
      </c>
      <c r="D615" s="334" t="s">
        <v>2223</v>
      </c>
      <c r="E615" s="219" t="s">
        <v>2224</v>
      </c>
      <c r="F615" s="81" t="s">
        <v>477</v>
      </c>
      <c r="G615" s="81">
        <v>10.0</v>
      </c>
      <c r="H615" s="81">
        <v>1.0</v>
      </c>
      <c r="I615" s="81">
        <v>10.0</v>
      </c>
      <c r="J615" s="221">
        <v>50.0</v>
      </c>
      <c r="K615" s="221">
        <v>5.0</v>
      </c>
      <c r="L615" s="136" t="s">
        <v>95</v>
      </c>
      <c r="M615" s="166"/>
      <c r="N615" s="166"/>
      <c r="O615" s="166"/>
      <c r="P615" s="166"/>
      <c r="Q615" s="166"/>
      <c r="R615" s="166"/>
    </row>
    <row r="616" ht="11.25" customHeight="1">
      <c r="A616" s="95" t="s">
        <v>433</v>
      </c>
      <c r="B616" s="74" t="s">
        <v>432</v>
      </c>
      <c r="C616" s="81" t="s">
        <v>89</v>
      </c>
      <c r="D616" s="334" t="s">
        <v>2225</v>
      </c>
      <c r="E616" s="219" t="s">
        <v>2226</v>
      </c>
      <c r="F616" s="81" t="s">
        <v>477</v>
      </c>
      <c r="G616" s="81">
        <v>10.0</v>
      </c>
      <c r="H616" s="81">
        <v>1.0</v>
      </c>
      <c r="I616" s="81">
        <v>10.0</v>
      </c>
      <c r="J616" s="221">
        <v>50.0</v>
      </c>
      <c r="K616" s="221">
        <v>5.0</v>
      </c>
      <c r="L616" s="136" t="s">
        <v>95</v>
      </c>
      <c r="M616" s="166"/>
      <c r="N616" s="166"/>
      <c r="O616" s="166"/>
      <c r="P616" s="166"/>
      <c r="Q616" s="166"/>
      <c r="R616" s="166"/>
    </row>
    <row r="617" ht="11.25" customHeight="1">
      <c r="A617" s="95" t="s">
        <v>433</v>
      </c>
      <c r="B617" s="74" t="s">
        <v>432</v>
      </c>
      <c r="C617" s="81" t="s">
        <v>89</v>
      </c>
      <c r="D617" s="334" t="s">
        <v>2227</v>
      </c>
      <c r="E617" s="219" t="s">
        <v>2228</v>
      </c>
      <c r="F617" s="81" t="s">
        <v>477</v>
      </c>
      <c r="G617" s="81">
        <v>10.0</v>
      </c>
      <c r="H617" s="81">
        <v>1.0</v>
      </c>
      <c r="I617" s="81">
        <v>10.0</v>
      </c>
      <c r="J617" s="221">
        <v>50.0</v>
      </c>
      <c r="K617" s="221">
        <v>5.0</v>
      </c>
      <c r="L617" s="136" t="s">
        <v>95</v>
      </c>
      <c r="M617" s="166"/>
      <c r="N617" s="166"/>
      <c r="O617" s="166"/>
      <c r="P617" s="166"/>
      <c r="Q617" s="166"/>
      <c r="R617" s="166"/>
    </row>
    <row r="618" ht="11.25" customHeight="1">
      <c r="A618" s="95" t="s">
        <v>2166</v>
      </c>
      <c r="B618" s="74" t="s">
        <v>2167</v>
      </c>
      <c r="C618" s="81" t="s">
        <v>89</v>
      </c>
      <c r="D618" s="95" t="s">
        <v>2168</v>
      </c>
      <c r="E618" s="219" t="s">
        <v>2169</v>
      </c>
      <c r="F618" s="81" t="s">
        <v>477</v>
      </c>
      <c r="G618" s="81">
        <v>6.0</v>
      </c>
      <c r="H618" s="81">
        <v>6.0</v>
      </c>
      <c r="I618" s="81">
        <v>6.0</v>
      </c>
      <c r="J618" s="221">
        <v>50.0</v>
      </c>
      <c r="K618" s="221">
        <v>8.3</v>
      </c>
      <c r="L618" s="136" t="s">
        <v>95</v>
      </c>
      <c r="M618" s="166"/>
      <c r="N618" s="166"/>
      <c r="O618" s="166"/>
      <c r="P618" s="166"/>
      <c r="Q618" s="166"/>
      <c r="R618" s="166"/>
    </row>
    <row r="619" ht="11.25" customHeight="1">
      <c r="A619" s="95" t="s">
        <v>2166</v>
      </c>
      <c r="B619" s="74" t="s">
        <v>2167</v>
      </c>
      <c r="C619" s="81" t="s">
        <v>89</v>
      </c>
      <c r="D619" s="334" t="s">
        <v>2229</v>
      </c>
      <c r="E619" s="219" t="s">
        <v>2171</v>
      </c>
      <c r="F619" s="81" t="s">
        <v>477</v>
      </c>
      <c r="G619" s="81">
        <v>6.0</v>
      </c>
      <c r="H619" s="81">
        <v>6.0</v>
      </c>
      <c r="I619" s="81">
        <v>6.0</v>
      </c>
      <c r="J619" s="221">
        <v>50.0</v>
      </c>
      <c r="K619" s="221">
        <v>8.3</v>
      </c>
      <c r="L619" s="136" t="s">
        <v>95</v>
      </c>
      <c r="M619" s="166"/>
      <c r="N619" s="166"/>
      <c r="O619" s="166"/>
      <c r="P619" s="166"/>
      <c r="Q619" s="166"/>
      <c r="R619" s="166"/>
    </row>
    <row r="620" ht="11.25" customHeight="1">
      <c r="A620" s="95" t="s">
        <v>2230</v>
      </c>
      <c r="B620" s="74" t="s">
        <v>2231</v>
      </c>
      <c r="C620" s="81" t="s">
        <v>89</v>
      </c>
      <c r="D620" s="95" t="s">
        <v>2232</v>
      </c>
      <c r="E620" s="219" t="s">
        <v>2233</v>
      </c>
      <c r="F620" s="81" t="s">
        <v>477</v>
      </c>
      <c r="G620" s="81">
        <v>4.0</v>
      </c>
      <c r="H620" s="81">
        <v>4.0</v>
      </c>
      <c r="I620" s="81">
        <v>6.0</v>
      </c>
      <c r="J620" s="221">
        <v>50.0</v>
      </c>
      <c r="K620" s="221">
        <v>12.5</v>
      </c>
      <c r="L620" s="136" t="s">
        <v>95</v>
      </c>
      <c r="M620" s="166"/>
      <c r="N620" s="166"/>
      <c r="O620" s="166"/>
      <c r="P620" s="166"/>
      <c r="Q620" s="166"/>
      <c r="R620" s="166"/>
    </row>
    <row r="621" ht="11.25" customHeight="1">
      <c r="A621" s="95" t="s">
        <v>2230</v>
      </c>
      <c r="B621" s="74" t="s">
        <v>2231</v>
      </c>
      <c r="C621" s="81" t="s">
        <v>89</v>
      </c>
      <c r="D621" s="95" t="s">
        <v>2234</v>
      </c>
      <c r="E621" s="219" t="s">
        <v>2235</v>
      </c>
      <c r="F621" s="81" t="s">
        <v>477</v>
      </c>
      <c r="G621" s="81">
        <v>4.0</v>
      </c>
      <c r="H621" s="81">
        <v>4.0</v>
      </c>
      <c r="I621" s="81">
        <v>6.0</v>
      </c>
      <c r="J621" s="221">
        <v>50.0</v>
      </c>
      <c r="K621" s="221">
        <v>12.5</v>
      </c>
      <c r="L621" s="136" t="s">
        <v>95</v>
      </c>
      <c r="M621" s="166"/>
      <c r="N621" s="166"/>
      <c r="O621" s="166"/>
      <c r="P621" s="166"/>
      <c r="Q621" s="166"/>
      <c r="R621" s="166"/>
    </row>
    <row r="622" ht="11.25" customHeight="1">
      <c r="A622" s="95" t="s">
        <v>413</v>
      </c>
      <c r="B622" s="95" t="s">
        <v>412</v>
      </c>
      <c r="C622" s="81" t="s">
        <v>89</v>
      </c>
      <c r="D622" s="334" t="s">
        <v>2236</v>
      </c>
      <c r="E622" s="81" t="s">
        <v>2237</v>
      </c>
      <c r="F622" s="81" t="s">
        <v>477</v>
      </c>
      <c r="G622" s="81">
        <v>8.0</v>
      </c>
      <c r="H622" s="81">
        <v>7.0</v>
      </c>
      <c r="I622" s="81">
        <v>8.0</v>
      </c>
      <c r="J622" s="221">
        <v>50.0</v>
      </c>
      <c r="K622" s="221">
        <v>6.0</v>
      </c>
      <c r="L622" s="136" t="s">
        <v>95</v>
      </c>
      <c r="M622" s="166"/>
      <c r="N622" s="166"/>
      <c r="O622" s="166"/>
      <c r="P622" s="166"/>
      <c r="Q622" s="166"/>
      <c r="R622" s="166"/>
    </row>
    <row r="623" ht="11.25" customHeight="1">
      <c r="A623" s="95" t="s">
        <v>2238</v>
      </c>
      <c r="B623" s="74" t="s">
        <v>2239</v>
      </c>
      <c r="C623" s="81" t="s">
        <v>89</v>
      </c>
      <c r="D623" s="334" t="s">
        <v>2240</v>
      </c>
      <c r="E623" s="81" t="s">
        <v>2241</v>
      </c>
      <c r="F623" s="81" t="s">
        <v>477</v>
      </c>
      <c r="G623" s="81">
        <v>8.0</v>
      </c>
      <c r="H623" s="81">
        <v>8.0</v>
      </c>
      <c r="I623" s="81">
        <v>8.0</v>
      </c>
      <c r="J623" s="221">
        <v>50.0</v>
      </c>
      <c r="K623" s="221">
        <v>6.0</v>
      </c>
      <c r="L623" s="136" t="s">
        <v>95</v>
      </c>
      <c r="M623" s="166"/>
      <c r="N623" s="166"/>
      <c r="O623" s="166"/>
      <c r="P623" s="166"/>
      <c r="Q623" s="166"/>
      <c r="R623" s="166"/>
    </row>
    <row r="624" ht="11.25" customHeight="1">
      <c r="A624" s="95" t="s">
        <v>2172</v>
      </c>
      <c r="B624" s="74" t="s">
        <v>2173</v>
      </c>
      <c r="C624" s="81" t="s">
        <v>89</v>
      </c>
      <c r="D624" s="334" t="s">
        <v>2174</v>
      </c>
      <c r="E624" s="219" t="s">
        <v>2148</v>
      </c>
      <c r="F624" s="81" t="s">
        <v>477</v>
      </c>
      <c r="G624" s="81">
        <v>2.0</v>
      </c>
      <c r="H624" s="81">
        <v>2.0</v>
      </c>
      <c r="I624" s="81">
        <v>2.0</v>
      </c>
      <c r="J624" s="221">
        <v>50.0</v>
      </c>
      <c r="K624" s="221">
        <v>25.0</v>
      </c>
      <c r="L624" s="136" t="s">
        <v>95</v>
      </c>
      <c r="M624" s="166"/>
      <c r="N624" s="166"/>
      <c r="O624" s="166"/>
      <c r="P624" s="166"/>
      <c r="Q624" s="166"/>
      <c r="R624" s="166"/>
    </row>
    <row r="625" ht="11.25" customHeight="1">
      <c r="A625" s="95" t="s">
        <v>2175</v>
      </c>
      <c r="B625" s="74" t="s">
        <v>2176</v>
      </c>
      <c r="C625" s="81" t="s">
        <v>89</v>
      </c>
      <c r="D625" s="334" t="s">
        <v>2174</v>
      </c>
      <c r="E625" s="219" t="s">
        <v>2148</v>
      </c>
      <c r="F625" s="81" t="s">
        <v>477</v>
      </c>
      <c r="G625" s="81">
        <v>3.0</v>
      </c>
      <c r="H625" s="81">
        <v>3.0</v>
      </c>
      <c r="I625" s="81">
        <v>3.0</v>
      </c>
      <c r="J625" s="221">
        <v>50.0</v>
      </c>
      <c r="K625" s="221">
        <v>16.6</v>
      </c>
      <c r="L625" s="136" t="s">
        <v>95</v>
      </c>
      <c r="M625" s="166"/>
      <c r="N625" s="166"/>
      <c r="O625" s="166"/>
      <c r="P625" s="166"/>
      <c r="Q625" s="166"/>
      <c r="R625" s="166"/>
    </row>
    <row r="626" ht="11.25" customHeight="1">
      <c r="A626" s="95" t="s">
        <v>2175</v>
      </c>
      <c r="B626" s="74" t="s">
        <v>2177</v>
      </c>
      <c r="C626" s="81" t="s">
        <v>89</v>
      </c>
      <c r="D626" s="334" t="s">
        <v>2174</v>
      </c>
      <c r="E626" s="219" t="s">
        <v>2148</v>
      </c>
      <c r="F626" s="81" t="s">
        <v>477</v>
      </c>
      <c r="G626" s="81">
        <v>3.0</v>
      </c>
      <c r="H626" s="81">
        <v>3.0</v>
      </c>
      <c r="I626" s="81">
        <v>3.0</v>
      </c>
      <c r="J626" s="221">
        <v>50.0</v>
      </c>
      <c r="K626" s="221">
        <v>16.6</v>
      </c>
      <c r="L626" s="136" t="s">
        <v>95</v>
      </c>
      <c r="M626" s="166"/>
      <c r="N626" s="166"/>
      <c r="O626" s="166"/>
      <c r="P626" s="166"/>
      <c r="Q626" s="166"/>
      <c r="R626" s="166"/>
    </row>
    <row r="627" ht="11.25" customHeight="1">
      <c r="A627" s="95" t="s">
        <v>2175</v>
      </c>
      <c r="B627" s="74" t="s">
        <v>2177</v>
      </c>
      <c r="C627" s="81" t="s">
        <v>89</v>
      </c>
      <c r="D627" s="334" t="s">
        <v>2242</v>
      </c>
      <c r="E627" s="219" t="s">
        <v>2150</v>
      </c>
      <c r="F627" s="81" t="s">
        <v>477</v>
      </c>
      <c r="G627" s="81">
        <v>3.0</v>
      </c>
      <c r="H627" s="81">
        <v>3.0</v>
      </c>
      <c r="I627" s="81">
        <v>3.0</v>
      </c>
      <c r="J627" s="221">
        <v>50.0</v>
      </c>
      <c r="K627" s="221">
        <v>16.6</v>
      </c>
      <c r="L627" s="136" t="s">
        <v>95</v>
      </c>
      <c r="M627" s="166"/>
      <c r="N627" s="166"/>
      <c r="O627" s="166"/>
      <c r="P627" s="166"/>
      <c r="Q627" s="166"/>
      <c r="R627" s="166"/>
    </row>
    <row r="628" ht="11.25" customHeight="1">
      <c r="A628" s="95" t="s">
        <v>2172</v>
      </c>
      <c r="B628" s="74" t="s">
        <v>2173</v>
      </c>
      <c r="C628" s="81" t="s">
        <v>89</v>
      </c>
      <c r="D628" s="334" t="s">
        <v>2243</v>
      </c>
      <c r="E628" s="219" t="s">
        <v>2150</v>
      </c>
      <c r="F628" s="81" t="s">
        <v>477</v>
      </c>
      <c r="G628" s="81">
        <v>2.0</v>
      </c>
      <c r="H628" s="81">
        <v>2.0</v>
      </c>
      <c r="I628" s="81">
        <v>2.0</v>
      </c>
      <c r="J628" s="221">
        <v>50.0</v>
      </c>
      <c r="K628" s="221">
        <v>25.0</v>
      </c>
      <c r="L628" s="136" t="s">
        <v>95</v>
      </c>
      <c r="M628" s="166"/>
      <c r="N628" s="166"/>
      <c r="O628" s="166"/>
      <c r="P628" s="166"/>
      <c r="Q628" s="166"/>
      <c r="R628" s="166"/>
    </row>
    <row r="629" ht="11.25" customHeight="1">
      <c r="A629" s="95" t="s">
        <v>2175</v>
      </c>
      <c r="B629" s="74" t="s">
        <v>2176</v>
      </c>
      <c r="C629" s="81" t="s">
        <v>89</v>
      </c>
      <c r="D629" s="334" t="s">
        <v>2244</v>
      </c>
      <c r="E629" s="219" t="s">
        <v>2150</v>
      </c>
      <c r="F629" s="81" t="s">
        <v>477</v>
      </c>
      <c r="G629" s="81">
        <v>3.0</v>
      </c>
      <c r="H629" s="81">
        <v>3.0</v>
      </c>
      <c r="I629" s="81">
        <v>3.0</v>
      </c>
      <c r="J629" s="221">
        <v>50.0</v>
      </c>
      <c r="K629" s="221">
        <v>16.6</v>
      </c>
      <c r="L629" s="136" t="s">
        <v>95</v>
      </c>
      <c r="M629" s="166"/>
      <c r="N629" s="166"/>
      <c r="O629" s="166"/>
      <c r="P629" s="166"/>
      <c r="Q629" s="166"/>
      <c r="R629" s="166"/>
    </row>
    <row r="630" ht="11.25" customHeight="1">
      <c r="A630" s="95" t="s">
        <v>2245</v>
      </c>
      <c r="B630" s="95" t="s">
        <v>2246</v>
      </c>
      <c r="C630" s="81" t="s">
        <v>89</v>
      </c>
      <c r="D630" s="334" t="s">
        <v>2174</v>
      </c>
      <c r="E630" s="219" t="s">
        <v>2148</v>
      </c>
      <c r="F630" s="81" t="s">
        <v>477</v>
      </c>
      <c r="G630" s="81">
        <v>1.0</v>
      </c>
      <c r="H630" s="81">
        <v>1.0</v>
      </c>
      <c r="I630" s="81">
        <v>1.0</v>
      </c>
      <c r="J630" s="221">
        <v>50.0</v>
      </c>
      <c r="K630" s="221">
        <v>50.0</v>
      </c>
      <c r="L630" s="136" t="s">
        <v>95</v>
      </c>
      <c r="M630" s="166"/>
      <c r="N630" s="166"/>
      <c r="O630" s="166"/>
      <c r="P630" s="166"/>
      <c r="Q630" s="166"/>
      <c r="R630" s="166"/>
    </row>
    <row r="631" ht="11.25" customHeight="1">
      <c r="A631" s="95" t="s">
        <v>2247</v>
      </c>
      <c r="B631" s="95" t="s">
        <v>2248</v>
      </c>
      <c r="C631" s="81" t="s">
        <v>89</v>
      </c>
      <c r="D631" s="334" t="s">
        <v>2174</v>
      </c>
      <c r="E631" s="219" t="s">
        <v>2148</v>
      </c>
      <c r="F631" s="81" t="s">
        <v>477</v>
      </c>
      <c r="G631" s="81">
        <v>1.0</v>
      </c>
      <c r="H631" s="81">
        <v>1.0</v>
      </c>
      <c r="I631" s="81">
        <v>1.0</v>
      </c>
      <c r="J631" s="221">
        <v>50.0</v>
      </c>
      <c r="K631" s="221">
        <v>50.0</v>
      </c>
      <c r="L631" s="136" t="s">
        <v>95</v>
      </c>
      <c r="M631" s="166"/>
      <c r="N631" s="166"/>
      <c r="O631" s="166"/>
      <c r="P631" s="166"/>
      <c r="Q631" s="166"/>
      <c r="R631" s="166"/>
    </row>
    <row r="632" ht="11.25" customHeight="1">
      <c r="A632" s="95" t="s">
        <v>2245</v>
      </c>
      <c r="B632" s="95" t="s">
        <v>2246</v>
      </c>
      <c r="C632" s="81" t="s">
        <v>89</v>
      </c>
      <c r="D632" s="334" t="s">
        <v>2249</v>
      </c>
      <c r="E632" s="219" t="s">
        <v>2150</v>
      </c>
      <c r="F632" s="81" t="s">
        <v>477</v>
      </c>
      <c r="G632" s="81">
        <v>1.0</v>
      </c>
      <c r="H632" s="81">
        <v>1.0</v>
      </c>
      <c r="I632" s="81">
        <v>1.0</v>
      </c>
      <c r="J632" s="221">
        <v>50.0</v>
      </c>
      <c r="K632" s="221">
        <v>50.0</v>
      </c>
      <c r="L632" s="136" t="s">
        <v>95</v>
      </c>
      <c r="M632" s="166"/>
      <c r="N632" s="166"/>
      <c r="O632" s="166"/>
      <c r="P632" s="166"/>
      <c r="Q632" s="166"/>
      <c r="R632" s="166"/>
    </row>
    <row r="633" ht="11.25" customHeight="1">
      <c r="A633" s="95" t="s">
        <v>2247</v>
      </c>
      <c r="B633" s="95" t="s">
        <v>2248</v>
      </c>
      <c r="C633" s="81" t="s">
        <v>89</v>
      </c>
      <c r="D633" s="334" t="s">
        <v>2250</v>
      </c>
      <c r="E633" s="219" t="s">
        <v>2150</v>
      </c>
      <c r="F633" s="81" t="s">
        <v>477</v>
      </c>
      <c r="G633" s="81">
        <v>1.0</v>
      </c>
      <c r="H633" s="81">
        <v>1.0</v>
      </c>
      <c r="I633" s="81">
        <v>1.0</v>
      </c>
      <c r="J633" s="221">
        <v>50.0</v>
      </c>
      <c r="K633" s="221">
        <v>50.0</v>
      </c>
      <c r="L633" s="136" t="s">
        <v>95</v>
      </c>
      <c r="M633" s="166"/>
      <c r="N633" s="166"/>
      <c r="O633" s="166"/>
      <c r="P633" s="166"/>
      <c r="Q633" s="166"/>
      <c r="R633" s="166"/>
    </row>
    <row r="634" ht="11.25" customHeight="1">
      <c r="A634" s="336" t="s">
        <v>2251</v>
      </c>
      <c r="B634" s="337" t="s">
        <v>2252</v>
      </c>
      <c r="C634" s="323" t="s">
        <v>89</v>
      </c>
      <c r="D634" s="336" t="s">
        <v>2253</v>
      </c>
      <c r="E634" s="338" t="s">
        <v>2254</v>
      </c>
      <c r="F634" s="323" t="s">
        <v>2255</v>
      </c>
      <c r="G634" s="339">
        <v>1.0</v>
      </c>
      <c r="H634" s="323">
        <v>1.0</v>
      </c>
      <c r="I634" s="323">
        <v>2.0</v>
      </c>
      <c r="J634" s="324">
        <v>50.0</v>
      </c>
      <c r="K634" s="324">
        <v>50.0</v>
      </c>
      <c r="L634" s="218" t="s">
        <v>97</v>
      </c>
      <c r="M634" s="166"/>
      <c r="N634" s="166"/>
      <c r="O634" s="166"/>
      <c r="P634" s="166"/>
      <c r="Q634" s="166"/>
      <c r="R634" s="166"/>
    </row>
    <row r="635" ht="11.25" customHeight="1">
      <c r="A635" s="283" t="s">
        <v>2256</v>
      </c>
      <c r="B635" s="278" t="s">
        <v>2257</v>
      </c>
      <c r="C635" s="279" t="s">
        <v>89</v>
      </c>
      <c r="D635" s="340" t="s">
        <v>2258</v>
      </c>
      <c r="E635" s="341" t="s">
        <v>2259</v>
      </c>
      <c r="F635" s="279" t="s">
        <v>477</v>
      </c>
      <c r="G635" s="279">
        <v>3.0</v>
      </c>
      <c r="H635" s="279">
        <v>3.0</v>
      </c>
      <c r="I635" s="279">
        <v>3.0</v>
      </c>
      <c r="J635" s="342">
        <v>50.0</v>
      </c>
      <c r="K635" s="342">
        <v>16.67</v>
      </c>
      <c r="L635" s="136" t="s">
        <v>99</v>
      </c>
      <c r="M635" s="166"/>
      <c r="N635" s="166"/>
      <c r="O635" s="166"/>
      <c r="P635" s="166"/>
      <c r="Q635" s="166"/>
      <c r="R635" s="166"/>
    </row>
    <row r="636" ht="11.25" customHeight="1">
      <c r="A636" s="283" t="s">
        <v>2260</v>
      </c>
      <c r="B636" s="278" t="s">
        <v>2257</v>
      </c>
      <c r="C636" s="279" t="s">
        <v>89</v>
      </c>
      <c r="D636" s="95" t="s">
        <v>2261</v>
      </c>
      <c r="E636" s="81" t="s">
        <v>2262</v>
      </c>
      <c r="F636" s="94" t="s">
        <v>614</v>
      </c>
      <c r="G636" s="81">
        <v>3.0</v>
      </c>
      <c r="H636" s="81">
        <v>2.0</v>
      </c>
      <c r="I636" s="81">
        <v>3.0</v>
      </c>
      <c r="J636" s="220">
        <v>50.0</v>
      </c>
      <c r="K636" s="343">
        <v>16.67</v>
      </c>
      <c r="L636" s="136" t="s">
        <v>99</v>
      </c>
      <c r="M636" s="166"/>
      <c r="N636" s="166"/>
      <c r="O636" s="166"/>
      <c r="P636" s="166"/>
      <c r="Q636" s="166"/>
      <c r="R636" s="166"/>
    </row>
    <row r="637" ht="11.25" customHeight="1">
      <c r="A637" s="283" t="s">
        <v>2263</v>
      </c>
      <c r="B637" s="278" t="s">
        <v>2257</v>
      </c>
      <c r="C637" s="279" t="s">
        <v>89</v>
      </c>
      <c r="D637" s="278" t="s">
        <v>2264</v>
      </c>
      <c r="E637" s="341" t="s">
        <v>2265</v>
      </c>
      <c r="F637" s="94" t="s">
        <v>614</v>
      </c>
      <c r="G637" s="81">
        <v>3.0</v>
      </c>
      <c r="H637" s="81">
        <v>2.0</v>
      </c>
      <c r="I637" s="81">
        <v>3.0</v>
      </c>
      <c r="J637" s="220">
        <v>50.0</v>
      </c>
      <c r="K637" s="343">
        <v>16.67</v>
      </c>
      <c r="L637" s="136" t="s">
        <v>99</v>
      </c>
      <c r="M637" s="166"/>
      <c r="N637" s="166"/>
      <c r="O637" s="166"/>
      <c r="P637" s="166"/>
      <c r="Q637" s="166"/>
      <c r="R637" s="166"/>
    </row>
    <row r="638" ht="11.25" customHeight="1">
      <c r="A638" s="278" t="s">
        <v>2266</v>
      </c>
      <c r="B638" s="278" t="s">
        <v>2267</v>
      </c>
      <c r="C638" s="279" t="s">
        <v>89</v>
      </c>
      <c r="D638" s="344" t="s">
        <v>2268</v>
      </c>
      <c r="E638" s="341" t="s">
        <v>2269</v>
      </c>
      <c r="F638" s="279" t="s">
        <v>477</v>
      </c>
      <c r="G638" s="279">
        <v>1.0</v>
      </c>
      <c r="H638" s="279">
        <v>1.0</v>
      </c>
      <c r="I638" s="279">
        <v>5.0</v>
      </c>
      <c r="J638" s="345">
        <v>50.0</v>
      </c>
      <c r="K638" s="343">
        <v>50.0</v>
      </c>
      <c r="L638" s="136" t="s">
        <v>99</v>
      </c>
      <c r="M638" s="166"/>
      <c r="N638" s="166"/>
      <c r="O638" s="166"/>
      <c r="P638" s="166"/>
      <c r="Q638" s="166"/>
      <c r="R638" s="166"/>
    </row>
    <row r="639" ht="11.25" customHeight="1">
      <c r="A639" s="278" t="s">
        <v>2266</v>
      </c>
      <c r="B639" s="278" t="s">
        <v>2267</v>
      </c>
      <c r="C639" s="279" t="s">
        <v>89</v>
      </c>
      <c r="D639" s="341" t="s">
        <v>2270</v>
      </c>
      <c r="E639" s="341" t="s">
        <v>2271</v>
      </c>
      <c r="F639" s="279" t="s">
        <v>477</v>
      </c>
      <c r="G639" s="279">
        <v>1.0</v>
      </c>
      <c r="H639" s="279">
        <v>1.0</v>
      </c>
      <c r="I639" s="279">
        <v>5.0</v>
      </c>
      <c r="J639" s="345">
        <v>50.0</v>
      </c>
      <c r="K639" s="343">
        <v>50.0</v>
      </c>
      <c r="L639" s="136" t="s">
        <v>99</v>
      </c>
      <c r="M639" s="166"/>
      <c r="N639" s="166"/>
      <c r="O639" s="166"/>
      <c r="P639" s="166"/>
      <c r="Q639" s="166"/>
      <c r="R639" s="166"/>
    </row>
    <row r="640" ht="11.25" customHeight="1">
      <c r="A640" s="278" t="s">
        <v>2272</v>
      </c>
      <c r="B640" s="279" t="s">
        <v>2273</v>
      </c>
      <c r="C640" s="279" t="s">
        <v>89</v>
      </c>
      <c r="D640" s="344" t="s">
        <v>2274</v>
      </c>
      <c r="E640" s="341" t="s">
        <v>2275</v>
      </c>
      <c r="F640" s="279" t="s">
        <v>477</v>
      </c>
      <c r="G640" s="279">
        <v>1.0</v>
      </c>
      <c r="H640" s="279">
        <v>1.0</v>
      </c>
      <c r="I640" s="279">
        <v>3.0</v>
      </c>
      <c r="J640" s="345">
        <v>50.0</v>
      </c>
      <c r="K640" s="343">
        <v>50.0</v>
      </c>
      <c r="L640" s="136" t="s">
        <v>99</v>
      </c>
      <c r="M640" s="166"/>
      <c r="N640" s="166"/>
      <c r="O640" s="166"/>
      <c r="P640" s="166"/>
      <c r="Q640" s="166"/>
      <c r="R640" s="166"/>
    </row>
    <row r="641" ht="11.25" customHeight="1">
      <c r="A641" s="278" t="s">
        <v>2276</v>
      </c>
      <c r="B641" s="279" t="s">
        <v>2277</v>
      </c>
      <c r="C641" s="279" t="s">
        <v>89</v>
      </c>
      <c r="D641" s="346" t="s">
        <v>2278</v>
      </c>
      <c r="E641" s="341" t="s">
        <v>2279</v>
      </c>
      <c r="F641" s="279" t="s">
        <v>477</v>
      </c>
      <c r="G641" s="279">
        <v>1.0</v>
      </c>
      <c r="H641" s="279">
        <v>1.0</v>
      </c>
      <c r="I641" s="279">
        <v>3.0</v>
      </c>
      <c r="J641" s="345">
        <v>50.0</v>
      </c>
      <c r="K641" s="343">
        <v>50.0</v>
      </c>
      <c r="L641" s="136" t="s">
        <v>99</v>
      </c>
      <c r="M641" s="166"/>
      <c r="N641" s="166"/>
      <c r="O641" s="166"/>
      <c r="P641" s="166"/>
      <c r="Q641" s="166"/>
      <c r="R641" s="166"/>
    </row>
    <row r="642" ht="11.25" customHeight="1">
      <c r="A642" s="278" t="s">
        <v>2272</v>
      </c>
      <c r="B642" s="347" t="s">
        <v>2273</v>
      </c>
      <c r="C642" s="279" t="s">
        <v>89</v>
      </c>
      <c r="D642" s="346" t="s">
        <v>2280</v>
      </c>
      <c r="E642" s="341" t="s">
        <v>2281</v>
      </c>
      <c r="F642" s="279" t="s">
        <v>242</v>
      </c>
      <c r="G642" s="279">
        <v>1.0</v>
      </c>
      <c r="H642" s="279">
        <v>1.0</v>
      </c>
      <c r="I642" s="279">
        <v>3.0</v>
      </c>
      <c r="J642" s="345">
        <v>50.0</v>
      </c>
      <c r="K642" s="343">
        <v>50.0</v>
      </c>
      <c r="L642" s="136" t="s">
        <v>99</v>
      </c>
      <c r="M642" s="166"/>
      <c r="N642" s="166"/>
      <c r="O642" s="166"/>
      <c r="P642" s="166"/>
      <c r="Q642" s="166"/>
      <c r="R642" s="166"/>
    </row>
    <row r="643" ht="11.25" customHeight="1">
      <c r="A643" s="278" t="s">
        <v>2272</v>
      </c>
      <c r="B643" s="347" t="s">
        <v>2273</v>
      </c>
      <c r="C643" s="279" t="s">
        <v>89</v>
      </c>
      <c r="D643" s="344" t="s">
        <v>2282</v>
      </c>
      <c r="E643" s="341" t="s">
        <v>2283</v>
      </c>
      <c r="F643" s="279" t="s">
        <v>242</v>
      </c>
      <c r="G643" s="279">
        <v>1.0</v>
      </c>
      <c r="H643" s="279">
        <v>1.0</v>
      </c>
      <c r="I643" s="279">
        <v>3.0</v>
      </c>
      <c r="J643" s="345">
        <v>50.0</v>
      </c>
      <c r="K643" s="343">
        <v>50.0</v>
      </c>
      <c r="L643" s="136" t="s">
        <v>99</v>
      </c>
      <c r="M643" s="166"/>
      <c r="N643" s="166"/>
      <c r="O643" s="166"/>
      <c r="P643" s="166"/>
      <c r="Q643" s="166"/>
      <c r="R643" s="166"/>
    </row>
    <row r="644" ht="11.25" customHeight="1">
      <c r="A644" s="278" t="s">
        <v>2272</v>
      </c>
      <c r="B644" s="347" t="s">
        <v>2273</v>
      </c>
      <c r="C644" s="279" t="s">
        <v>89</v>
      </c>
      <c r="D644" s="344" t="s">
        <v>2284</v>
      </c>
      <c r="E644" s="341" t="s">
        <v>2279</v>
      </c>
      <c r="F644" s="279" t="s">
        <v>242</v>
      </c>
      <c r="G644" s="279">
        <v>1.0</v>
      </c>
      <c r="H644" s="279">
        <v>1.0</v>
      </c>
      <c r="I644" s="279">
        <v>3.0</v>
      </c>
      <c r="J644" s="345">
        <v>50.0</v>
      </c>
      <c r="K644" s="343">
        <v>50.0</v>
      </c>
      <c r="L644" s="136" t="s">
        <v>99</v>
      </c>
      <c r="M644" s="166"/>
      <c r="N644" s="166"/>
      <c r="O644" s="166"/>
      <c r="P644" s="166"/>
      <c r="Q644" s="166"/>
      <c r="R644" s="166"/>
    </row>
    <row r="645" ht="11.25" customHeight="1">
      <c r="A645" s="283" t="s">
        <v>2285</v>
      </c>
      <c r="B645" s="348" t="s">
        <v>2286</v>
      </c>
      <c r="C645" s="279" t="s">
        <v>89</v>
      </c>
      <c r="D645" s="278" t="s">
        <v>2287</v>
      </c>
      <c r="E645" s="348" t="s">
        <v>2288</v>
      </c>
      <c r="F645" s="279" t="s">
        <v>477</v>
      </c>
      <c r="G645" s="279">
        <v>3.0</v>
      </c>
      <c r="H645" s="279">
        <v>1.0</v>
      </c>
      <c r="I645" s="279">
        <v>3.0</v>
      </c>
      <c r="J645" s="345">
        <v>50.0</v>
      </c>
      <c r="K645" s="342">
        <v>16.67</v>
      </c>
      <c r="L645" s="136" t="s">
        <v>99</v>
      </c>
      <c r="M645" s="166"/>
      <c r="N645" s="166"/>
      <c r="O645" s="166"/>
      <c r="P645" s="166"/>
      <c r="Q645" s="166"/>
      <c r="R645" s="166"/>
    </row>
    <row r="646" ht="11.25" customHeight="1">
      <c r="A646" s="81" t="s">
        <v>2289</v>
      </c>
      <c r="B646" s="225" t="s">
        <v>2277</v>
      </c>
      <c r="C646" s="81" t="s">
        <v>89</v>
      </c>
      <c r="D646" s="278" t="s">
        <v>2290</v>
      </c>
      <c r="E646" s="278" t="s">
        <v>2291</v>
      </c>
      <c r="F646" s="94" t="s">
        <v>242</v>
      </c>
      <c r="G646" s="81">
        <v>1.0</v>
      </c>
      <c r="H646" s="81">
        <v>1.0</v>
      </c>
      <c r="I646" s="81">
        <v>3.0</v>
      </c>
      <c r="J646" s="220">
        <v>50.0</v>
      </c>
      <c r="K646" s="343">
        <v>50.0</v>
      </c>
      <c r="L646" s="136" t="s">
        <v>99</v>
      </c>
      <c r="M646" s="166"/>
      <c r="N646" s="166"/>
      <c r="O646" s="166"/>
      <c r="P646" s="166"/>
      <c r="Q646" s="166"/>
      <c r="R646" s="166"/>
    </row>
    <row r="647" ht="11.25" customHeight="1">
      <c r="A647" s="81" t="s">
        <v>2292</v>
      </c>
      <c r="B647" s="225" t="s">
        <v>2277</v>
      </c>
      <c r="C647" s="81" t="s">
        <v>89</v>
      </c>
      <c r="D647" s="278" t="s">
        <v>2293</v>
      </c>
      <c r="E647" s="278" t="s">
        <v>2294</v>
      </c>
      <c r="F647" s="94" t="s">
        <v>242</v>
      </c>
      <c r="G647" s="81">
        <v>1.0</v>
      </c>
      <c r="H647" s="81">
        <v>1.0</v>
      </c>
      <c r="I647" s="81">
        <v>3.0</v>
      </c>
      <c r="J647" s="220">
        <v>50.0</v>
      </c>
      <c r="K647" s="343">
        <v>50.0</v>
      </c>
      <c r="L647" s="136" t="s">
        <v>99</v>
      </c>
      <c r="M647" s="166"/>
      <c r="N647" s="166"/>
      <c r="O647" s="166"/>
      <c r="P647" s="166"/>
      <c r="Q647" s="166"/>
      <c r="R647" s="166"/>
    </row>
    <row r="648" ht="11.25" customHeight="1">
      <c r="A648" s="81" t="s">
        <v>2295</v>
      </c>
      <c r="B648" s="225" t="s">
        <v>2296</v>
      </c>
      <c r="C648" s="81" t="s">
        <v>89</v>
      </c>
      <c r="D648" s="278" t="s">
        <v>2297</v>
      </c>
      <c r="E648" s="341" t="s">
        <v>2298</v>
      </c>
      <c r="F648" s="279" t="s">
        <v>242</v>
      </c>
      <c r="G648" s="81">
        <v>1.0</v>
      </c>
      <c r="H648" s="81">
        <v>1.0</v>
      </c>
      <c r="I648" s="81">
        <v>3.0</v>
      </c>
      <c r="J648" s="345">
        <v>50.0</v>
      </c>
      <c r="K648" s="342">
        <v>50.0</v>
      </c>
      <c r="L648" s="136" t="s">
        <v>99</v>
      </c>
      <c r="M648" s="166"/>
      <c r="N648" s="166"/>
      <c r="O648" s="166"/>
      <c r="P648" s="166"/>
      <c r="Q648" s="166"/>
      <c r="R648" s="166"/>
    </row>
    <row r="649" ht="11.25" customHeight="1">
      <c r="A649" s="278" t="s">
        <v>2299</v>
      </c>
      <c r="B649" s="278" t="s">
        <v>2300</v>
      </c>
      <c r="C649" s="279" t="s">
        <v>89</v>
      </c>
      <c r="D649" s="349" t="s">
        <v>2301</v>
      </c>
      <c r="E649" s="341" t="s">
        <v>2302</v>
      </c>
      <c r="F649" s="279" t="s">
        <v>242</v>
      </c>
      <c r="G649" s="279">
        <v>1.0</v>
      </c>
      <c r="H649" s="279">
        <v>1.0</v>
      </c>
      <c r="I649" s="279">
        <v>4.0</v>
      </c>
      <c r="J649" s="345">
        <v>50.0</v>
      </c>
      <c r="K649" s="343">
        <v>50.0</v>
      </c>
      <c r="L649" s="136" t="s">
        <v>99</v>
      </c>
      <c r="M649" s="166"/>
      <c r="N649" s="166"/>
      <c r="O649" s="166"/>
      <c r="P649" s="166"/>
      <c r="Q649" s="166"/>
      <c r="R649" s="166"/>
    </row>
    <row r="650" ht="11.25" customHeight="1">
      <c r="A650" s="348" t="s">
        <v>2303</v>
      </c>
      <c r="B650" s="278" t="s">
        <v>2304</v>
      </c>
      <c r="C650" s="279" t="s">
        <v>89</v>
      </c>
      <c r="D650" s="278" t="s">
        <v>2305</v>
      </c>
      <c r="E650" s="278" t="s">
        <v>2306</v>
      </c>
      <c r="F650" s="279" t="s">
        <v>2307</v>
      </c>
      <c r="G650" s="279">
        <v>1.0</v>
      </c>
      <c r="H650" s="279">
        <v>1.0</v>
      </c>
      <c r="I650" s="279">
        <v>4.0</v>
      </c>
      <c r="J650" s="345">
        <v>50.0</v>
      </c>
      <c r="K650" s="343">
        <v>50.0</v>
      </c>
      <c r="L650" s="136" t="s">
        <v>99</v>
      </c>
      <c r="M650" s="166"/>
      <c r="N650" s="166"/>
      <c r="O650" s="166"/>
      <c r="P650" s="166"/>
      <c r="Q650" s="166"/>
      <c r="R650" s="166"/>
    </row>
    <row r="651" ht="11.25" customHeight="1">
      <c r="A651" s="278" t="s">
        <v>2308</v>
      </c>
      <c r="B651" s="348" t="s">
        <v>2309</v>
      </c>
      <c r="C651" s="279"/>
      <c r="D651" s="278" t="s">
        <v>2310</v>
      </c>
      <c r="E651" s="348" t="s">
        <v>2311</v>
      </c>
      <c r="F651" s="279" t="s">
        <v>242</v>
      </c>
      <c r="G651" s="279">
        <v>1.0</v>
      </c>
      <c r="H651" s="279">
        <v>1.0</v>
      </c>
      <c r="I651" s="279">
        <v>5.0</v>
      </c>
      <c r="J651" s="345">
        <v>50.0</v>
      </c>
      <c r="K651" s="343">
        <v>50.0</v>
      </c>
      <c r="L651" s="136" t="s">
        <v>99</v>
      </c>
      <c r="M651" s="166"/>
      <c r="N651" s="166"/>
      <c r="O651" s="166"/>
      <c r="P651" s="166"/>
      <c r="Q651" s="166"/>
      <c r="R651" s="166"/>
    </row>
    <row r="652" ht="11.25" customHeight="1">
      <c r="A652" s="278" t="s">
        <v>2312</v>
      </c>
      <c r="B652" s="278" t="s">
        <v>2313</v>
      </c>
      <c r="C652" s="279" t="s">
        <v>89</v>
      </c>
      <c r="D652" s="278" t="s">
        <v>2314</v>
      </c>
      <c r="E652" s="278" t="s">
        <v>2315</v>
      </c>
      <c r="F652" s="279" t="s">
        <v>242</v>
      </c>
      <c r="G652" s="279">
        <v>2.0</v>
      </c>
      <c r="H652" s="279">
        <v>2.0</v>
      </c>
      <c r="I652" s="279">
        <v>2.0</v>
      </c>
      <c r="J652" s="345">
        <v>50.0</v>
      </c>
      <c r="K652" s="342">
        <v>25.0</v>
      </c>
      <c r="L652" s="136" t="s">
        <v>99</v>
      </c>
      <c r="M652" s="166"/>
      <c r="N652" s="166"/>
      <c r="O652" s="166"/>
      <c r="P652" s="166"/>
      <c r="Q652" s="166"/>
      <c r="R652" s="166"/>
    </row>
    <row r="653" ht="11.25" customHeight="1">
      <c r="A653" s="278" t="s">
        <v>2312</v>
      </c>
      <c r="B653" s="278" t="s">
        <v>2313</v>
      </c>
      <c r="C653" s="279" t="s">
        <v>89</v>
      </c>
      <c r="D653" s="278" t="s">
        <v>2316</v>
      </c>
      <c r="E653" s="278" t="s">
        <v>2317</v>
      </c>
      <c r="F653" s="279" t="s">
        <v>242</v>
      </c>
      <c r="G653" s="279">
        <v>2.0</v>
      </c>
      <c r="H653" s="279">
        <v>2.0</v>
      </c>
      <c r="I653" s="279">
        <v>2.0</v>
      </c>
      <c r="J653" s="345">
        <v>50.0</v>
      </c>
      <c r="K653" s="342">
        <v>25.0</v>
      </c>
      <c r="L653" s="136" t="s">
        <v>99</v>
      </c>
      <c r="M653" s="166"/>
      <c r="N653" s="166"/>
      <c r="O653" s="166"/>
      <c r="P653" s="166"/>
      <c r="Q653" s="166"/>
      <c r="R653" s="166"/>
    </row>
    <row r="654" ht="11.25" customHeight="1">
      <c r="A654" s="278" t="s">
        <v>2312</v>
      </c>
      <c r="B654" s="278" t="s">
        <v>2313</v>
      </c>
      <c r="C654" s="279" t="s">
        <v>89</v>
      </c>
      <c r="D654" s="334" t="s">
        <v>2318</v>
      </c>
      <c r="E654" s="278" t="s">
        <v>2319</v>
      </c>
      <c r="F654" s="279" t="s">
        <v>2320</v>
      </c>
      <c r="G654" s="279">
        <v>2.0</v>
      </c>
      <c r="H654" s="279">
        <v>2.0</v>
      </c>
      <c r="I654" s="279">
        <v>2.0</v>
      </c>
      <c r="J654" s="345">
        <v>50.0</v>
      </c>
      <c r="K654" s="342">
        <v>25.0</v>
      </c>
      <c r="L654" s="136" t="s">
        <v>99</v>
      </c>
      <c r="M654" s="166"/>
      <c r="N654" s="166"/>
      <c r="O654" s="166"/>
      <c r="P654" s="166"/>
      <c r="Q654" s="166"/>
      <c r="R654" s="166"/>
    </row>
    <row r="655" ht="11.25" customHeight="1">
      <c r="A655" s="278" t="s">
        <v>2312</v>
      </c>
      <c r="B655" s="278" t="s">
        <v>2313</v>
      </c>
      <c r="C655" s="279" t="s">
        <v>89</v>
      </c>
      <c r="D655" s="278" t="s">
        <v>2321</v>
      </c>
      <c r="E655" s="278" t="s">
        <v>2322</v>
      </c>
      <c r="F655" s="279" t="s">
        <v>2323</v>
      </c>
      <c r="G655" s="279">
        <v>2.0</v>
      </c>
      <c r="H655" s="279">
        <v>2.0</v>
      </c>
      <c r="I655" s="279">
        <v>2.0</v>
      </c>
      <c r="J655" s="345">
        <v>50.0</v>
      </c>
      <c r="K655" s="342">
        <v>25.0</v>
      </c>
      <c r="L655" s="136" t="s">
        <v>99</v>
      </c>
      <c r="M655" s="166"/>
      <c r="N655" s="166"/>
      <c r="O655" s="166"/>
      <c r="P655" s="166"/>
      <c r="Q655" s="166"/>
      <c r="R655" s="166"/>
    </row>
    <row r="656" ht="11.25" customHeight="1">
      <c r="A656" s="278" t="s">
        <v>2312</v>
      </c>
      <c r="B656" s="278" t="s">
        <v>2313</v>
      </c>
      <c r="C656" s="279" t="s">
        <v>89</v>
      </c>
      <c r="D656" s="350" t="s">
        <v>2324</v>
      </c>
      <c r="E656" s="341" t="s">
        <v>2325</v>
      </c>
      <c r="F656" s="279" t="s">
        <v>242</v>
      </c>
      <c r="G656" s="279">
        <v>2.0</v>
      </c>
      <c r="H656" s="279">
        <v>2.0</v>
      </c>
      <c r="I656" s="279">
        <v>2.0</v>
      </c>
      <c r="J656" s="345">
        <v>50.0</v>
      </c>
      <c r="K656" s="342">
        <v>25.0</v>
      </c>
      <c r="L656" s="136" t="s">
        <v>99</v>
      </c>
      <c r="M656" s="166"/>
      <c r="N656" s="166"/>
      <c r="O656" s="166"/>
      <c r="P656" s="166"/>
      <c r="Q656" s="166"/>
      <c r="R656" s="166"/>
    </row>
    <row r="657" ht="11.25" customHeight="1">
      <c r="A657" s="95" t="s">
        <v>2326</v>
      </c>
      <c r="B657" s="74" t="s">
        <v>2327</v>
      </c>
      <c r="C657" s="75" t="s">
        <v>89</v>
      </c>
      <c r="D657" s="95" t="s">
        <v>2328</v>
      </c>
      <c r="E657" s="219" t="s">
        <v>2329</v>
      </c>
      <c r="F657" s="94" t="s">
        <v>614</v>
      </c>
      <c r="G657" s="81">
        <v>2.0</v>
      </c>
      <c r="H657" s="81">
        <v>2.0</v>
      </c>
      <c r="I657" s="81">
        <v>2.0</v>
      </c>
      <c r="J657" s="220">
        <v>50.0</v>
      </c>
      <c r="K657" s="91">
        <v>25.0</v>
      </c>
      <c r="L657" s="136" t="s">
        <v>100</v>
      </c>
      <c r="M657" s="166"/>
      <c r="N657" s="166"/>
      <c r="O657" s="166"/>
      <c r="P657" s="166"/>
      <c r="Q657" s="166"/>
      <c r="R657" s="166"/>
    </row>
    <row r="658" ht="11.25" customHeight="1">
      <c r="A658" s="95" t="s">
        <v>2326</v>
      </c>
      <c r="B658" s="74" t="s">
        <v>2327</v>
      </c>
      <c r="C658" s="81" t="s">
        <v>89</v>
      </c>
      <c r="D658" s="95" t="s">
        <v>2330</v>
      </c>
      <c r="E658" s="88" t="s">
        <v>2331</v>
      </c>
      <c r="F658" s="81" t="s">
        <v>2332</v>
      </c>
      <c r="G658" s="81">
        <v>2.0</v>
      </c>
      <c r="H658" s="81">
        <v>2.0</v>
      </c>
      <c r="I658" s="81">
        <v>2.0</v>
      </c>
      <c r="J658" s="220">
        <v>50.0</v>
      </c>
      <c r="K658" s="91">
        <v>25.0</v>
      </c>
      <c r="L658" s="136" t="s">
        <v>100</v>
      </c>
      <c r="M658" s="166"/>
      <c r="N658" s="166"/>
      <c r="O658" s="166"/>
      <c r="P658" s="166"/>
      <c r="Q658" s="166"/>
      <c r="R658" s="166"/>
    </row>
    <row r="659" ht="11.25" customHeight="1">
      <c r="A659" s="95" t="s">
        <v>2326</v>
      </c>
      <c r="B659" s="74" t="s">
        <v>2327</v>
      </c>
      <c r="C659" s="81" t="s">
        <v>89</v>
      </c>
      <c r="D659" s="95" t="s">
        <v>2333</v>
      </c>
      <c r="E659" s="219" t="s">
        <v>2334</v>
      </c>
      <c r="F659" s="94" t="s">
        <v>2335</v>
      </c>
      <c r="G659" s="81">
        <v>2.0</v>
      </c>
      <c r="H659" s="81">
        <v>2.0</v>
      </c>
      <c r="I659" s="81">
        <v>2.0</v>
      </c>
      <c r="J659" s="220">
        <v>50.0</v>
      </c>
      <c r="K659" s="91">
        <v>25.0</v>
      </c>
      <c r="L659" s="136" t="s">
        <v>100</v>
      </c>
      <c r="M659" s="166"/>
      <c r="N659" s="166"/>
      <c r="O659" s="166"/>
      <c r="P659" s="166"/>
      <c r="Q659" s="166"/>
      <c r="R659" s="166"/>
    </row>
    <row r="660" ht="11.25" customHeight="1">
      <c r="A660" s="95" t="s">
        <v>2326</v>
      </c>
      <c r="B660" s="74" t="s">
        <v>2327</v>
      </c>
      <c r="C660" s="81" t="s">
        <v>89</v>
      </c>
      <c r="D660" s="95" t="s">
        <v>2336</v>
      </c>
      <c r="E660" s="219" t="s">
        <v>2337</v>
      </c>
      <c r="F660" s="94" t="s">
        <v>614</v>
      </c>
      <c r="G660" s="81">
        <v>2.0</v>
      </c>
      <c r="H660" s="81">
        <v>2.0</v>
      </c>
      <c r="I660" s="81">
        <v>2.0</v>
      </c>
      <c r="J660" s="220">
        <v>50.0</v>
      </c>
      <c r="K660" s="91">
        <v>25.0</v>
      </c>
      <c r="L660" s="136" t="s">
        <v>100</v>
      </c>
      <c r="M660" s="166"/>
      <c r="N660" s="166"/>
      <c r="O660" s="166"/>
      <c r="P660" s="166"/>
      <c r="Q660" s="166"/>
      <c r="R660" s="166"/>
    </row>
    <row r="661" ht="11.25" customHeight="1">
      <c r="A661" s="95" t="s">
        <v>2326</v>
      </c>
      <c r="B661" s="74" t="s">
        <v>2327</v>
      </c>
      <c r="C661" s="81" t="s">
        <v>89</v>
      </c>
      <c r="D661" s="95" t="s">
        <v>2338</v>
      </c>
      <c r="E661" s="81" t="s">
        <v>2339</v>
      </c>
      <c r="F661" s="94" t="s">
        <v>614</v>
      </c>
      <c r="G661" s="81">
        <v>2.0</v>
      </c>
      <c r="H661" s="81">
        <v>2.0</v>
      </c>
      <c r="I661" s="81">
        <v>2.0</v>
      </c>
      <c r="J661" s="220">
        <v>50.0</v>
      </c>
      <c r="K661" s="91">
        <v>25.0</v>
      </c>
      <c r="L661" s="136" t="s">
        <v>100</v>
      </c>
      <c r="M661" s="166"/>
      <c r="N661" s="166"/>
      <c r="O661" s="166"/>
      <c r="P661" s="166"/>
      <c r="Q661" s="166"/>
      <c r="R661" s="166"/>
    </row>
    <row r="662" ht="11.25" customHeight="1">
      <c r="A662" s="95" t="s">
        <v>2340</v>
      </c>
      <c r="B662" s="95" t="s">
        <v>2341</v>
      </c>
      <c r="C662" s="81" t="s">
        <v>89</v>
      </c>
      <c r="D662" s="95" t="s">
        <v>2342</v>
      </c>
      <c r="E662" s="81" t="s">
        <v>2343</v>
      </c>
      <c r="F662" s="94" t="s">
        <v>614</v>
      </c>
      <c r="G662" s="81">
        <v>5.0</v>
      </c>
      <c r="H662" s="81">
        <v>4.0</v>
      </c>
      <c r="I662" s="81">
        <v>5.0</v>
      </c>
      <c r="J662" s="220">
        <v>50.0</v>
      </c>
      <c r="K662" s="91">
        <v>10.0</v>
      </c>
      <c r="L662" s="136" t="s">
        <v>100</v>
      </c>
      <c r="M662" s="166"/>
      <c r="N662" s="166"/>
      <c r="O662" s="166"/>
      <c r="P662" s="166"/>
      <c r="Q662" s="166"/>
      <c r="R662" s="166"/>
    </row>
    <row r="663" ht="11.25" customHeight="1">
      <c r="A663" s="95" t="s">
        <v>2340</v>
      </c>
      <c r="B663" s="95" t="s">
        <v>2341</v>
      </c>
      <c r="C663" s="81" t="s">
        <v>89</v>
      </c>
      <c r="D663" s="95" t="s">
        <v>2344</v>
      </c>
      <c r="E663" s="219" t="s">
        <v>2345</v>
      </c>
      <c r="F663" s="94" t="s">
        <v>614</v>
      </c>
      <c r="G663" s="81">
        <v>5.0</v>
      </c>
      <c r="H663" s="81">
        <v>4.0</v>
      </c>
      <c r="I663" s="81">
        <v>5.0</v>
      </c>
      <c r="J663" s="220">
        <v>50.0</v>
      </c>
      <c r="K663" s="91">
        <v>10.0</v>
      </c>
      <c r="L663" s="136" t="s">
        <v>100</v>
      </c>
      <c r="M663" s="166"/>
      <c r="N663" s="166"/>
      <c r="O663" s="166"/>
      <c r="P663" s="166"/>
      <c r="Q663" s="166"/>
      <c r="R663" s="166"/>
    </row>
    <row r="664" ht="11.25" customHeight="1">
      <c r="A664" s="95" t="s">
        <v>2346</v>
      </c>
      <c r="B664" s="95" t="s">
        <v>2347</v>
      </c>
      <c r="C664" s="81" t="s">
        <v>89</v>
      </c>
      <c r="D664" s="95" t="s">
        <v>2348</v>
      </c>
      <c r="E664" s="81" t="s">
        <v>2349</v>
      </c>
      <c r="F664" s="94" t="s">
        <v>614</v>
      </c>
      <c r="G664" s="81">
        <v>2.0</v>
      </c>
      <c r="H664" s="81">
        <v>2.0</v>
      </c>
      <c r="I664" s="81">
        <v>2.0</v>
      </c>
      <c r="J664" s="220">
        <v>50.0</v>
      </c>
      <c r="K664" s="91">
        <v>25.0</v>
      </c>
      <c r="L664" s="136" t="s">
        <v>100</v>
      </c>
      <c r="M664" s="166"/>
      <c r="N664" s="166"/>
      <c r="O664" s="166"/>
      <c r="P664" s="166"/>
      <c r="Q664" s="166"/>
      <c r="R664" s="166"/>
    </row>
    <row r="665" ht="11.25" customHeight="1">
      <c r="A665" s="95" t="s">
        <v>2346</v>
      </c>
      <c r="B665" s="95" t="s">
        <v>2347</v>
      </c>
      <c r="C665" s="81" t="s">
        <v>89</v>
      </c>
      <c r="D665" s="95" t="s">
        <v>2330</v>
      </c>
      <c r="E665" s="219" t="s">
        <v>2331</v>
      </c>
      <c r="F665" s="94" t="s">
        <v>2332</v>
      </c>
      <c r="G665" s="81">
        <v>2.0</v>
      </c>
      <c r="H665" s="81">
        <v>2.0</v>
      </c>
      <c r="I665" s="81">
        <v>2.0</v>
      </c>
      <c r="J665" s="220">
        <v>50.0</v>
      </c>
      <c r="K665" s="91">
        <v>25.0</v>
      </c>
      <c r="L665" s="136" t="s">
        <v>100</v>
      </c>
      <c r="M665" s="166"/>
      <c r="N665" s="166"/>
      <c r="O665" s="166"/>
      <c r="P665" s="166"/>
      <c r="Q665" s="166"/>
      <c r="R665" s="166"/>
    </row>
    <row r="666" ht="11.25" customHeight="1">
      <c r="A666" s="95" t="s">
        <v>2350</v>
      </c>
      <c r="B666" s="95" t="s">
        <v>2351</v>
      </c>
      <c r="C666" s="81" t="s">
        <v>89</v>
      </c>
      <c r="D666" s="95" t="s">
        <v>2352</v>
      </c>
      <c r="E666" s="81" t="s">
        <v>2353</v>
      </c>
      <c r="F666" s="94" t="s">
        <v>2354</v>
      </c>
      <c r="G666" s="81">
        <v>5.0</v>
      </c>
      <c r="H666" s="81">
        <v>4.0</v>
      </c>
      <c r="I666" s="81">
        <v>5.0</v>
      </c>
      <c r="J666" s="220">
        <v>50.0</v>
      </c>
      <c r="K666" s="91">
        <v>10.0</v>
      </c>
      <c r="L666" s="136" t="s">
        <v>100</v>
      </c>
      <c r="M666" s="166"/>
      <c r="N666" s="166"/>
      <c r="O666" s="166"/>
      <c r="P666" s="166"/>
      <c r="Q666" s="166"/>
      <c r="R666" s="166"/>
    </row>
    <row r="667" ht="11.25" customHeight="1">
      <c r="A667" s="95" t="s">
        <v>2355</v>
      </c>
      <c r="B667" s="95" t="s">
        <v>2356</v>
      </c>
      <c r="C667" s="81" t="s">
        <v>89</v>
      </c>
      <c r="D667" s="95" t="s">
        <v>2357</v>
      </c>
      <c r="E667" s="81" t="s">
        <v>2358</v>
      </c>
      <c r="F667" s="94" t="s">
        <v>614</v>
      </c>
      <c r="G667" s="81">
        <v>3.0</v>
      </c>
      <c r="H667" s="81">
        <v>2.0</v>
      </c>
      <c r="I667" s="81">
        <v>3.0</v>
      </c>
      <c r="J667" s="220">
        <v>50.0</v>
      </c>
      <c r="K667" s="91">
        <v>16.67</v>
      </c>
      <c r="L667" s="136" t="s">
        <v>100</v>
      </c>
      <c r="M667" s="166"/>
      <c r="N667" s="166"/>
      <c r="O667" s="166"/>
      <c r="P667" s="166"/>
      <c r="Q667" s="166"/>
      <c r="R667" s="166"/>
    </row>
    <row r="668" ht="11.25" customHeight="1">
      <c r="A668" s="95" t="s">
        <v>2355</v>
      </c>
      <c r="B668" s="95" t="s">
        <v>2356</v>
      </c>
      <c r="C668" s="81" t="s">
        <v>89</v>
      </c>
      <c r="D668" s="95" t="s">
        <v>2359</v>
      </c>
      <c r="E668" s="81" t="s">
        <v>2360</v>
      </c>
      <c r="F668" s="94" t="s">
        <v>614</v>
      </c>
      <c r="G668" s="81">
        <v>3.0</v>
      </c>
      <c r="H668" s="81">
        <v>2.0</v>
      </c>
      <c r="I668" s="81">
        <v>3.0</v>
      </c>
      <c r="J668" s="220">
        <v>50.0</v>
      </c>
      <c r="K668" s="91">
        <v>16.67</v>
      </c>
      <c r="L668" s="136" t="s">
        <v>100</v>
      </c>
      <c r="M668" s="166"/>
      <c r="N668" s="166"/>
      <c r="O668" s="166"/>
      <c r="P668" s="166"/>
      <c r="Q668" s="166"/>
      <c r="R668" s="166"/>
    </row>
    <row r="669" ht="11.25" customHeight="1">
      <c r="A669" s="95" t="s">
        <v>2355</v>
      </c>
      <c r="B669" s="95" t="s">
        <v>2356</v>
      </c>
      <c r="C669" s="81" t="s">
        <v>89</v>
      </c>
      <c r="D669" s="95" t="s">
        <v>2361</v>
      </c>
      <c r="E669" s="81" t="s">
        <v>2362</v>
      </c>
      <c r="F669" s="94" t="s">
        <v>614</v>
      </c>
      <c r="G669" s="81">
        <v>3.0</v>
      </c>
      <c r="H669" s="81">
        <v>2.0</v>
      </c>
      <c r="I669" s="81">
        <v>3.0</v>
      </c>
      <c r="J669" s="220">
        <v>50.0</v>
      </c>
      <c r="K669" s="91">
        <v>16.67</v>
      </c>
      <c r="L669" s="136" t="s">
        <v>100</v>
      </c>
      <c r="M669" s="166"/>
      <c r="N669" s="166"/>
      <c r="O669" s="166"/>
      <c r="P669" s="166"/>
      <c r="Q669" s="166"/>
      <c r="R669" s="166"/>
    </row>
    <row r="670" ht="11.25" customHeight="1">
      <c r="A670" s="100" t="s">
        <v>2363</v>
      </c>
      <c r="B670" s="100" t="s">
        <v>2364</v>
      </c>
      <c r="C670" s="81" t="s">
        <v>89</v>
      </c>
      <c r="D670" s="95" t="s">
        <v>2365</v>
      </c>
      <c r="E670" s="81" t="s">
        <v>2366</v>
      </c>
      <c r="F670" s="94" t="s">
        <v>2367</v>
      </c>
      <c r="G670" s="81">
        <v>5.0</v>
      </c>
      <c r="H670" s="81">
        <v>5.0</v>
      </c>
      <c r="I670" s="81">
        <v>5.0</v>
      </c>
      <c r="J670" s="220">
        <v>50.0</v>
      </c>
      <c r="K670" s="91">
        <v>10.0</v>
      </c>
      <c r="L670" s="136" t="s">
        <v>100</v>
      </c>
      <c r="M670" s="166"/>
      <c r="N670" s="166"/>
      <c r="O670" s="166"/>
      <c r="P670" s="166"/>
      <c r="Q670" s="166"/>
      <c r="R670" s="166"/>
    </row>
    <row r="671" ht="11.25" customHeight="1">
      <c r="A671" s="95" t="s">
        <v>2355</v>
      </c>
      <c r="B671" s="95" t="s">
        <v>2356</v>
      </c>
      <c r="C671" s="81" t="s">
        <v>89</v>
      </c>
      <c r="D671" s="95" t="s">
        <v>2368</v>
      </c>
      <c r="E671" s="332" t="s">
        <v>2369</v>
      </c>
      <c r="F671" s="94" t="s">
        <v>2367</v>
      </c>
      <c r="G671" s="81">
        <v>3.0</v>
      </c>
      <c r="H671" s="81">
        <v>3.0</v>
      </c>
      <c r="I671" s="81">
        <v>3.0</v>
      </c>
      <c r="J671" s="220">
        <v>50.0</v>
      </c>
      <c r="K671" s="91">
        <v>16.66</v>
      </c>
      <c r="L671" s="136" t="s">
        <v>100</v>
      </c>
      <c r="M671" s="166"/>
      <c r="N671" s="166"/>
      <c r="O671" s="166"/>
      <c r="P671" s="166"/>
      <c r="Q671" s="166"/>
      <c r="R671" s="166"/>
    </row>
    <row r="672" ht="11.25" customHeight="1">
      <c r="A672" s="171" t="s">
        <v>2370</v>
      </c>
      <c r="B672" s="112" t="s">
        <v>2371</v>
      </c>
      <c r="C672" s="172" t="s">
        <v>89</v>
      </c>
      <c r="D672" s="171" t="s">
        <v>2372</v>
      </c>
      <c r="E672" s="113" t="s">
        <v>2373</v>
      </c>
      <c r="F672" s="172" t="s">
        <v>2374</v>
      </c>
      <c r="G672" s="81">
        <v>4.0</v>
      </c>
      <c r="H672" s="81">
        <v>1.0</v>
      </c>
      <c r="I672" s="81">
        <v>4.0</v>
      </c>
      <c r="J672" s="221">
        <v>50.0</v>
      </c>
      <c r="K672" s="351">
        <v>12.5</v>
      </c>
      <c r="L672" s="165" t="s">
        <v>481</v>
      </c>
      <c r="M672" s="166"/>
      <c r="N672" s="166"/>
      <c r="O672" s="166"/>
      <c r="P672" s="166"/>
      <c r="Q672" s="166"/>
      <c r="R672" s="166"/>
    </row>
    <row r="673" ht="11.25" customHeight="1">
      <c r="A673" s="171" t="s">
        <v>2370</v>
      </c>
      <c r="B673" s="112" t="s">
        <v>2371</v>
      </c>
      <c r="C673" s="172" t="s">
        <v>89</v>
      </c>
      <c r="D673" s="171" t="s">
        <v>2330</v>
      </c>
      <c r="E673" s="113" t="s">
        <v>2331</v>
      </c>
      <c r="F673" s="172" t="s">
        <v>2332</v>
      </c>
      <c r="G673" s="81">
        <v>4.0</v>
      </c>
      <c r="H673" s="81">
        <v>1.0</v>
      </c>
      <c r="I673" s="81">
        <v>4.0</v>
      </c>
      <c r="J673" s="221">
        <v>50.0</v>
      </c>
      <c r="K673" s="351">
        <v>12.5</v>
      </c>
      <c r="L673" s="165" t="s">
        <v>481</v>
      </c>
      <c r="M673" s="166"/>
      <c r="N673" s="166"/>
      <c r="O673" s="166"/>
      <c r="P673" s="166"/>
      <c r="Q673" s="166"/>
      <c r="R673" s="166"/>
    </row>
    <row r="674" ht="11.25" customHeight="1">
      <c r="A674" s="171" t="s">
        <v>2326</v>
      </c>
      <c r="B674" s="112" t="s">
        <v>2327</v>
      </c>
      <c r="C674" s="352" t="s">
        <v>89</v>
      </c>
      <c r="D674" s="171" t="s">
        <v>2328</v>
      </c>
      <c r="E674" s="353" t="s">
        <v>2329</v>
      </c>
      <c r="F674" s="173" t="s">
        <v>614</v>
      </c>
      <c r="G674" s="172">
        <v>2.0</v>
      </c>
      <c r="H674" s="172">
        <v>2.0</v>
      </c>
      <c r="I674" s="172">
        <v>2.0</v>
      </c>
      <c r="J674" s="220">
        <v>50.0</v>
      </c>
      <c r="K674" s="351">
        <v>25.0</v>
      </c>
      <c r="L674" s="165" t="s">
        <v>481</v>
      </c>
      <c r="M674" s="166"/>
      <c r="N674" s="166"/>
      <c r="O674" s="166"/>
      <c r="P674" s="166"/>
      <c r="Q674" s="166"/>
      <c r="R674" s="166"/>
    </row>
    <row r="675" ht="11.25" customHeight="1">
      <c r="A675" s="171" t="s">
        <v>2326</v>
      </c>
      <c r="B675" s="112" t="s">
        <v>2327</v>
      </c>
      <c r="C675" s="172" t="s">
        <v>89</v>
      </c>
      <c r="D675" s="171" t="s">
        <v>2330</v>
      </c>
      <c r="E675" s="113" t="s">
        <v>2331</v>
      </c>
      <c r="F675" s="172" t="s">
        <v>2332</v>
      </c>
      <c r="G675" s="172">
        <v>2.0</v>
      </c>
      <c r="H675" s="172">
        <v>2.0</v>
      </c>
      <c r="I675" s="172">
        <v>2.0</v>
      </c>
      <c r="J675" s="220">
        <v>50.0</v>
      </c>
      <c r="K675" s="351">
        <v>25.0</v>
      </c>
      <c r="L675" s="165" t="s">
        <v>481</v>
      </c>
      <c r="M675" s="166"/>
      <c r="N675" s="166"/>
      <c r="O675" s="166"/>
      <c r="P675" s="166"/>
      <c r="Q675" s="166"/>
      <c r="R675" s="166"/>
    </row>
    <row r="676" ht="11.25" customHeight="1">
      <c r="A676" s="171" t="s">
        <v>2326</v>
      </c>
      <c r="B676" s="112" t="s">
        <v>2327</v>
      </c>
      <c r="C676" s="172" t="s">
        <v>89</v>
      </c>
      <c r="D676" s="171" t="s">
        <v>2333</v>
      </c>
      <c r="E676" s="353" t="s">
        <v>2334</v>
      </c>
      <c r="F676" s="173" t="s">
        <v>2335</v>
      </c>
      <c r="G676" s="172">
        <v>2.0</v>
      </c>
      <c r="H676" s="172">
        <v>2.0</v>
      </c>
      <c r="I676" s="172">
        <v>2.0</v>
      </c>
      <c r="J676" s="220">
        <v>50.0</v>
      </c>
      <c r="K676" s="351">
        <v>25.0</v>
      </c>
      <c r="L676" s="165" t="s">
        <v>481</v>
      </c>
      <c r="M676" s="166"/>
      <c r="N676" s="166"/>
      <c r="O676" s="166"/>
      <c r="P676" s="166"/>
      <c r="Q676" s="166"/>
      <c r="R676" s="166"/>
    </row>
    <row r="677" ht="11.25" customHeight="1">
      <c r="A677" s="171" t="s">
        <v>2326</v>
      </c>
      <c r="B677" s="112" t="s">
        <v>2327</v>
      </c>
      <c r="C677" s="172" t="s">
        <v>89</v>
      </c>
      <c r="D677" s="171" t="s">
        <v>2336</v>
      </c>
      <c r="E677" s="353" t="s">
        <v>2337</v>
      </c>
      <c r="F677" s="173" t="s">
        <v>614</v>
      </c>
      <c r="G677" s="172">
        <v>2.0</v>
      </c>
      <c r="H677" s="172">
        <v>2.0</v>
      </c>
      <c r="I677" s="172">
        <v>2.0</v>
      </c>
      <c r="J677" s="220">
        <v>50.0</v>
      </c>
      <c r="K677" s="351">
        <v>25.0</v>
      </c>
      <c r="L677" s="165" t="s">
        <v>481</v>
      </c>
      <c r="M677" s="166"/>
      <c r="N677" s="166"/>
      <c r="O677" s="166"/>
      <c r="P677" s="166"/>
      <c r="Q677" s="166"/>
      <c r="R677" s="166"/>
    </row>
    <row r="678" ht="11.25" customHeight="1">
      <c r="A678" s="171" t="s">
        <v>2326</v>
      </c>
      <c r="B678" s="112" t="s">
        <v>2327</v>
      </c>
      <c r="C678" s="172" t="s">
        <v>89</v>
      </c>
      <c r="D678" s="171" t="s">
        <v>2338</v>
      </c>
      <c r="E678" s="172" t="s">
        <v>2339</v>
      </c>
      <c r="F678" s="173" t="s">
        <v>614</v>
      </c>
      <c r="G678" s="172">
        <v>2.0</v>
      </c>
      <c r="H678" s="172">
        <v>2.0</v>
      </c>
      <c r="I678" s="172">
        <v>2.0</v>
      </c>
      <c r="J678" s="220">
        <v>50.0</v>
      </c>
      <c r="K678" s="351">
        <v>25.0</v>
      </c>
      <c r="L678" s="165" t="s">
        <v>481</v>
      </c>
      <c r="M678" s="166"/>
      <c r="N678" s="166"/>
      <c r="O678" s="166"/>
      <c r="P678" s="166"/>
      <c r="Q678" s="166"/>
      <c r="R678" s="166"/>
    </row>
    <row r="679" ht="11.25" customHeight="1">
      <c r="A679" s="171" t="s">
        <v>2340</v>
      </c>
      <c r="B679" s="171" t="s">
        <v>2341</v>
      </c>
      <c r="C679" s="172" t="s">
        <v>89</v>
      </c>
      <c r="D679" s="171" t="s">
        <v>2342</v>
      </c>
      <c r="E679" s="353" t="s">
        <v>2343</v>
      </c>
      <c r="F679" s="173" t="s">
        <v>614</v>
      </c>
      <c r="G679" s="172">
        <v>5.0</v>
      </c>
      <c r="H679" s="172">
        <v>4.0</v>
      </c>
      <c r="I679" s="172">
        <v>5.0</v>
      </c>
      <c r="J679" s="220">
        <v>50.0</v>
      </c>
      <c r="K679" s="351">
        <v>10.0</v>
      </c>
      <c r="L679" s="165" t="s">
        <v>481</v>
      </c>
      <c r="M679" s="166"/>
      <c r="N679" s="166"/>
      <c r="O679" s="166"/>
      <c r="P679" s="166"/>
      <c r="Q679" s="166"/>
      <c r="R679" s="166"/>
    </row>
    <row r="680" ht="11.25" customHeight="1">
      <c r="A680" s="171" t="s">
        <v>2340</v>
      </c>
      <c r="B680" s="171" t="s">
        <v>2341</v>
      </c>
      <c r="C680" s="172" t="s">
        <v>89</v>
      </c>
      <c r="D680" s="171" t="s">
        <v>2344</v>
      </c>
      <c r="E680" s="353" t="s">
        <v>2345</v>
      </c>
      <c r="F680" s="173" t="s">
        <v>614</v>
      </c>
      <c r="G680" s="172">
        <v>5.0</v>
      </c>
      <c r="H680" s="172">
        <v>4.0</v>
      </c>
      <c r="I680" s="172">
        <v>5.0</v>
      </c>
      <c r="J680" s="220">
        <v>50.0</v>
      </c>
      <c r="K680" s="351">
        <v>10.0</v>
      </c>
      <c r="L680" s="165" t="s">
        <v>481</v>
      </c>
      <c r="M680" s="166"/>
      <c r="N680" s="166"/>
      <c r="O680" s="166"/>
      <c r="P680" s="166"/>
      <c r="Q680" s="166"/>
      <c r="R680" s="166"/>
    </row>
    <row r="681" ht="11.25" customHeight="1">
      <c r="A681" s="171" t="s">
        <v>2346</v>
      </c>
      <c r="B681" s="171" t="s">
        <v>2347</v>
      </c>
      <c r="C681" s="172" t="s">
        <v>89</v>
      </c>
      <c r="D681" s="171" t="s">
        <v>2348</v>
      </c>
      <c r="E681" s="172" t="s">
        <v>2349</v>
      </c>
      <c r="F681" s="173" t="s">
        <v>614</v>
      </c>
      <c r="G681" s="172">
        <v>2.0</v>
      </c>
      <c r="H681" s="172">
        <v>2.0</v>
      </c>
      <c r="I681" s="172">
        <v>2.0</v>
      </c>
      <c r="J681" s="220">
        <v>50.0</v>
      </c>
      <c r="K681" s="351">
        <v>25.0</v>
      </c>
      <c r="L681" s="165" t="s">
        <v>481</v>
      </c>
      <c r="M681" s="166"/>
      <c r="N681" s="166"/>
      <c r="O681" s="166"/>
      <c r="P681" s="166"/>
      <c r="Q681" s="166"/>
      <c r="R681" s="166"/>
    </row>
    <row r="682" ht="11.25" customHeight="1">
      <c r="A682" s="171" t="s">
        <v>2346</v>
      </c>
      <c r="B682" s="171" t="s">
        <v>2347</v>
      </c>
      <c r="C682" s="172" t="s">
        <v>89</v>
      </c>
      <c r="D682" s="171" t="s">
        <v>2330</v>
      </c>
      <c r="E682" s="353" t="s">
        <v>2331</v>
      </c>
      <c r="F682" s="173" t="s">
        <v>2332</v>
      </c>
      <c r="G682" s="172">
        <v>2.0</v>
      </c>
      <c r="H682" s="172">
        <v>2.0</v>
      </c>
      <c r="I682" s="172">
        <v>2.0</v>
      </c>
      <c r="J682" s="220">
        <v>50.0</v>
      </c>
      <c r="K682" s="351">
        <v>25.0</v>
      </c>
      <c r="L682" s="165" t="s">
        <v>481</v>
      </c>
      <c r="M682" s="166"/>
      <c r="N682" s="166"/>
      <c r="O682" s="166"/>
      <c r="P682" s="166"/>
      <c r="Q682" s="166"/>
      <c r="R682" s="166"/>
    </row>
    <row r="683" ht="11.25" customHeight="1">
      <c r="A683" s="354" t="s">
        <v>2363</v>
      </c>
      <c r="B683" s="354" t="s">
        <v>2364</v>
      </c>
      <c r="C683" s="172" t="s">
        <v>89</v>
      </c>
      <c r="D683" s="171" t="s">
        <v>2365</v>
      </c>
      <c r="E683" s="172" t="s">
        <v>2366</v>
      </c>
      <c r="F683" s="173" t="s">
        <v>2367</v>
      </c>
      <c r="G683" s="172">
        <v>5.0</v>
      </c>
      <c r="H683" s="172">
        <v>5.0</v>
      </c>
      <c r="I683" s="172">
        <v>5.0</v>
      </c>
      <c r="J683" s="220">
        <v>50.0</v>
      </c>
      <c r="K683" s="351">
        <v>10.0</v>
      </c>
      <c r="L683" s="165" t="s">
        <v>481</v>
      </c>
      <c r="M683" s="166"/>
      <c r="N683" s="166"/>
      <c r="O683" s="166"/>
      <c r="P683" s="166"/>
      <c r="Q683" s="166"/>
      <c r="R683" s="166"/>
    </row>
    <row r="684" ht="11.25" customHeight="1">
      <c r="A684" s="171" t="s">
        <v>2350</v>
      </c>
      <c r="B684" s="171" t="s">
        <v>2351</v>
      </c>
      <c r="C684" s="172"/>
      <c r="D684" s="171" t="s">
        <v>2375</v>
      </c>
      <c r="E684" s="172" t="s">
        <v>2353</v>
      </c>
      <c r="F684" s="173" t="s">
        <v>2354</v>
      </c>
      <c r="G684" s="172">
        <v>5.0</v>
      </c>
      <c r="H684" s="172">
        <v>4.0</v>
      </c>
      <c r="I684" s="172">
        <v>5.0</v>
      </c>
      <c r="J684" s="220">
        <v>50.0</v>
      </c>
      <c r="K684" s="351">
        <v>10.0</v>
      </c>
      <c r="L684" s="165" t="s">
        <v>481</v>
      </c>
      <c r="M684" s="166"/>
      <c r="N684" s="166"/>
      <c r="O684" s="166"/>
      <c r="P684" s="166"/>
      <c r="Q684" s="166"/>
      <c r="R684" s="166"/>
    </row>
    <row r="685" ht="11.25" customHeight="1">
      <c r="A685" s="355" t="s">
        <v>2376</v>
      </c>
      <c r="B685" s="356" t="s">
        <v>2377</v>
      </c>
      <c r="C685" s="357" t="s">
        <v>89</v>
      </c>
      <c r="D685" s="358" t="s">
        <v>2378</v>
      </c>
      <c r="E685" s="359" t="s">
        <v>2379</v>
      </c>
      <c r="F685" s="360" t="s">
        <v>477</v>
      </c>
      <c r="G685" s="361">
        <v>2.0</v>
      </c>
      <c r="H685" s="361">
        <v>2.0</v>
      </c>
      <c r="I685" s="361">
        <v>3.0</v>
      </c>
      <c r="J685" s="362">
        <v>50.0</v>
      </c>
      <c r="K685" s="363">
        <v>25.0</v>
      </c>
      <c r="L685" s="136" t="s">
        <v>103</v>
      </c>
      <c r="M685" s="166"/>
      <c r="N685" s="166"/>
      <c r="O685" s="166"/>
      <c r="P685" s="166"/>
      <c r="Q685" s="166"/>
      <c r="R685" s="166"/>
    </row>
    <row r="686" ht="11.25" customHeight="1">
      <c r="A686" s="355" t="s">
        <v>2376</v>
      </c>
      <c r="B686" s="356" t="s">
        <v>2380</v>
      </c>
      <c r="C686" s="357" t="s">
        <v>89</v>
      </c>
      <c r="D686" s="358" t="s">
        <v>2381</v>
      </c>
      <c r="E686" s="359" t="s">
        <v>2382</v>
      </c>
      <c r="F686" s="360" t="s">
        <v>477</v>
      </c>
      <c r="G686" s="361">
        <v>2.0</v>
      </c>
      <c r="H686" s="361">
        <v>2.0</v>
      </c>
      <c r="I686" s="361">
        <v>3.0</v>
      </c>
      <c r="J686" s="362">
        <v>50.0</v>
      </c>
      <c r="K686" s="363">
        <v>25.0</v>
      </c>
      <c r="L686" s="136" t="s">
        <v>103</v>
      </c>
      <c r="M686" s="166"/>
      <c r="N686" s="166"/>
      <c r="O686" s="166"/>
      <c r="P686" s="166"/>
      <c r="Q686" s="166"/>
      <c r="R686" s="166"/>
    </row>
    <row r="687" ht="11.25" customHeight="1">
      <c r="A687" s="355" t="s">
        <v>2376</v>
      </c>
      <c r="B687" s="356" t="s">
        <v>2380</v>
      </c>
      <c r="C687" s="357" t="s">
        <v>89</v>
      </c>
      <c r="D687" s="358" t="s">
        <v>2383</v>
      </c>
      <c r="E687" s="364" t="s">
        <v>2384</v>
      </c>
      <c r="F687" s="360" t="s">
        <v>477</v>
      </c>
      <c r="G687" s="361">
        <v>2.0</v>
      </c>
      <c r="H687" s="361">
        <v>2.0</v>
      </c>
      <c r="I687" s="361">
        <v>3.0</v>
      </c>
      <c r="J687" s="362">
        <v>50.0</v>
      </c>
      <c r="K687" s="363">
        <v>25.0</v>
      </c>
      <c r="L687" s="136" t="s">
        <v>103</v>
      </c>
      <c r="M687" s="166"/>
      <c r="N687" s="166"/>
      <c r="O687" s="166"/>
      <c r="P687" s="166"/>
      <c r="Q687" s="166"/>
      <c r="R687" s="166"/>
    </row>
    <row r="688" ht="11.25" customHeight="1">
      <c r="A688" s="355" t="s">
        <v>2376</v>
      </c>
      <c r="B688" s="356" t="s">
        <v>2380</v>
      </c>
      <c r="C688" s="357" t="s">
        <v>89</v>
      </c>
      <c r="D688" s="358" t="s">
        <v>2385</v>
      </c>
      <c r="E688" s="359" t="s">
        <v>2386</v>
      </c>
      <c r="F688" s="360" t="s">
        <v>477</v>
      </c>
      <c r="G688" s="361">
        <v>2.0</v>
      </c>
      <c r="H688" s="361">
        <v>2.0</v>
      </c>
      <c r="I688" s="361">
        <v>3.0</v>
      </c>
      <c r="J688" s="362">
        <v>50.0</v>
      </c>
      <c r="K688" s="363">
        <v>25.0</v>
      </c>
      <c r="L688" s="136" t="s">
        <v>103</v>
      </c>
      <c r="M688" s="166"/>
      <c r="N688" s="166"/>
      <c r="O688" s="166"/>
      <c r="P688" s="166"/>
      <c r="Q688" s="166"/>
      <c r="R688" s="166"/>
    </row>
    <row r="689" ht="11.25" customHeight="1">
      <c r="A689" s="355" t="s">
        <v>2376</v>
      </c>
      <c r="B689" s="356" t="s">
        <v>2380</v>
      </c>
      <c r="C689" s="357" t="s">
        <v>89</v>
      </c>
      <c r="D689" s="358" t="s">
        <v>2387</v>
      </c>
      <c r="E689" s="364" t="s">
        <v>2388</v>
      </c>
      <c r="F689" s="360" t="s">
        <v>477</v>
      </c>
      <c r="G689" s="361">
        <v>2.0</v>
      </c>
      <c r="H689" s="361">
        <v>2.0</v>
      </c>
      <c r="I689" s="361">
        <v>3.0</v>
      </c>
      <c r="J689" s="362">
        <v>50.0</v>
      </c>
      <c r="K689" s="363">
        <v>25.0</v>
      </c>
      <c r="L689" s="136" t="s">
        <v>103</v>
      </c>
      <c r="M689" s="166"/>
      <c r="N689" s="166"/>
      <c r="O689" s="166"/>
      <c r="P689" s="166"/>
      <c r="Q689" s="166"/>
      <c r="R689" s="166"/>
    </row>
    <row r="690" ht="11.25" customHeight="1">
      <c r="A690" s="355" t="s">
        <v>2376</v>
      </c>
      <c r="B690" s="356" t="s">
        <v>2380</v>
      </c>
      <c r="C690" s="357" t="s">
        <v>89</v>
      </c>
      <c r="D690" s="358" t="s">
        <v>2389</v>
      </c>
      <c r="E690" s="359" t="s">
        <v>2390</v>
      </c>
      <c r="F690" s="360" t="s">
        <v>477</v>
      </c>
      <c r="G690" s="361">
        <v>2.0</v>
      </c>
      <c r="H690" s="361">
        <v>2.0</v>
      </c>
      <c r="I690" s="361">
        <v>3.0</v>
      </c>
      <c r="J690" s="362">
        <v>50.0</v>
      </c>
      <c r="K690" s="363">
        <v>25.0</v>
      </c>
      <c r="L690" s="136" t="s">
        <v>103</v>
      </c>
      <c r="M690" s="166"/>
      <c r="N690" s="166"/>
      <c r="O690" s="166"/>
      <c r="P690" s="166"/>
      <c r="Q690" s="166"/>
      <c r="R690" s="166"/>
    </row>
    <row r="691" ht="11.25" customHeight="1">
      <c r="A691" s="355" t="s">
        <v>2376</v>
      </c>
      <c r="B691" s="356" t="s">
        <v>2380</v>
      </c>
      <c r="C691" s="357" t="s">
        <v>89</v>
      </c>
      <c r="D691" s="358" t="s">
        <v>2391</v>
      </c>
      <c r="E691" s="364" t="s">
        <v>2392</v>
      </c>
      <c r="F691" s="360" t="s">
        <v>477</v>
      </c>
      <c r="G691" s="361">
        <v>2.0</v>
      </c>
      <c r="H691" s="361">
        <v>2.0</v>
      </c>
      <c r="I691" s="361">
        <v>3.0</v>
      </c>
      <c r="J691" s="362">
        <v>50.0</v>
      </c>
      <c r="K691" s="363">
        <v>25.0</v>
      </c>
      <c r="L691" s="136" t="s">
        <v>103</v>
      </c>
      <c r="M691" s="166"/>
      <c r="N691" s="166"/>
      <c r="O691" s="166"/>
      <c r="P691" s="166"/>
      <c r="Q691" s="166"/>
      <c r="R691" s="166"/>
    </row>
    <row r="692" ht="11.25" customHeight="1">
      <c r="A692" s="95" t="s">
        <v>2376</v>
      </c>
      <c r="B692" s="74" t="s">
        <v>2380</v>
      </c>
      <c r="C692" s="81" t="s">
        <v>89</v>
      </c>
      <c r="D692" s="95" t="s">
        <v>2393</v>
      </c>
      <c r="E692" s="95" t="s">
        <v>2394</v>
      </c>
      <c r="F692" s="81" t="s">
        <v>477</v>
      </c>
      <c r="G692" s="81">
        <v>2.0</v>
      </c>
      <c r="H692" s="81">
        <v>2.0</v>
      </c>
      <c r="I692" s="81">
        <v>3.0</v>
      </c>
      <c r="J692" s="221">
        <v>50.0</v>
      </c>
      <c r="K692" s="365">
        <v>25.0</v>
      </c>
      <c r="L692" s="136" t="s">
        <v>103</v>
      </c>
      <c r="M692" s="166"/>
      <c r="N692" s="166"/>
      <c r="O692" s="166"/>
      <c r="P692" s="166"/>
      <c r="Q692" s="166"/>
      <c r="R692" s="166"/>
    </row>
    <row r="693" ht="11.25" customHeight="1">
      <c r="A693" s="74" t="s">
        <v>2376</v>
      </c>
      <c r="B693" s="99" t="s">
        <v>2380</v>
      </c>
      <c r="C693" s="75" t="s">
        <v>89</v>
      </c>
      <c r="D693" s="95" t="s">
        <v>2395</v>
      </c>
      <c r="E693" s="81" t="s">
        <v>2396</v>
      </c>
      <c r="F693" s="94" t="s">
        <v>477</v>
      </c>
      <c r="G693" s="77">
        <v>2.0</v>
      </c>
      <c r="H693" s="366">
        <v>2.0</v>
      </c>
      <c r="I693" s="366">
        <v>3.0</v>
      </c>
      <c r="J693" s="164">
        <v>50.0</v>
      </c>
      <c r="K693" s="365">
        <v>25.0</v>
      </c>
      <c r="L693" s="136" t="s">
        <v>103</v>
      </c>
      <c r="M693" s="166"/>
      <c r="N693" s="166"/>
      <c r="O693" s="166"/>
      <c r="P693" s="166"/>
      <c r="Q693" s="166"/>
      <c r="R693" s="166"/>
    </row>
    <row r="694" ht="11.25" customHeight="1">
      <c r="A694" s="74" t="s">
        <v>2376</v>
      </c>
      <c r="B694" s="99" t="s">
        <v>2380</v>
      </c>
      <c r="C694" s="75" t="s">
        <v>89</v>
      </c>
      <c r="D694" s="95" t="s">
        <v>2397</v>
      </c>
      <c r="E694" s="219" t="s">
        <v>2398</v>
      </c>
      <c r="F694" s="94" t="s">
        <v>477</v>
      </c>
      <c r="G694" s="77">
        <v>2.0</v>
      </c>
      <c r="H694" s="366">
        <v>2.0</v>
      </c>
      <c r="I694" s="366">
        <v>3.0</v>
      </c>
      <c r="J694" s="164">
        <v>50.0</v>
      </c>
      <c r="K694" s="365">
        <v>25.0</v>
      </c>
      <c r="L694" s="136" t="s">
        <v>103</v>
      </c>
      <c r="M694" s="166"/>
      <c r="N694" s="166"/>
      <c r="O694" s="166"/>
      <c r="P694" s="166"/>
      <c r="Q694" s="166"/>
      <c r="R694" s="166"/>
    </row>
    <row r="695" ht="11.25" customHeight="1">
      <c r="A695" s="74" t="s">
        <v>2376</v>
      </c>
      <c r="B695" s="99" t="s">
        <v>2380</v>
      </c>
      <c r="C695" s="75" t="s">
        <v>89</v>
      </c>
      <c r="D695" s="95" t="s">
        <v>2399</v>
      </c>
      <c r="E695" s="219" t="s">
        <v>2400</v>
      </c>
      <c r="F695" s="94" t="s">
        <v>477</v>
      </c>
      <c r="G695" s="77">
        <v>2.0</v>
      </c>
      <c r="H695" s="366">
        <v>2.0</v>
      </c>
      <c r="I695" s="366">
        <v>3.0</v>
      </c>
      <c r="J695" s="164">
        <v>50.0</v>
      </c>
      <c r="K695" s="365">
        <v>25.0</v>
      </c>
      <c r="L695" s="136" t="s">
        <v>103</v>
      </c>
      <c r="M695" s="166"/>
      <c r="N695" s="166"/>
      <c r="O695" s="166"/>
      <c r="P695" s="166"/>
      <c r="Q695" s="166"/>
      <c r="R695" s="166"/>
    </row>
    <row r="696" ht="11.25" customHeight="1">
      <c r="A696" s="74" t="s">
        <v>2376</v>
      </c>
      <c r="B696" s="99" t="s">
        <v>2380</v>
      </c>
      <c r="C696" s="75" t="s">
        <v>89</v>
      </c>
      <c r="D696" s="95" t="s">
        <v>2401</v>
      </c>
      <c r="E696" s="219" t="s">
        <v>2402</v>
      </c>
      <c r="F696" s="94" t="s">
        <v>477</v>
      </c>
      <c r="G696" s="77">
        <v>2.0</v>
      </c>
      <c r="H696" s="366">
        <v>2.0</v>
      </c>
      <c r="I696" s="366">
        <v>3.0</v>
      </c>
      <c r="J696" s="164">
        <v>50.0</v>
      </c>
      <c r="K696" s="365">
        <v>25.0</v>
      </c>
      <c r="L696" s="136" t="s">
        <v>103</v>
      </c>
      <c r="M696" s="166"/>
      <c r="N696" s="166"/>
      <c r="O696" s="166"/>
      <c r="P696" s="166"/>
      <c r="Q696" s="166"/>
      <c r="R696" s="166"/>
    </row>
    <row r="697" ht="11.25" customHeight="1">
      <c r="A697" s="74" t="s">
        <v>2376</v>
      </c>
      <c r="B697" s="99" t="s">
        <v>2380</v>
      </c>
      <c r="C697" s="75" t="s">
        <v>89</v>
      </c>
      <c r="D697" s="95" t="s">
        <v>2403</v>
      </c>
      <c r="E697" s="219" t="s">
        <v>2404</v>
      </c>
      <c r="F697" s="94" t="s">
        <v>477</v>
      </c>
      <c r="G697" s="77">
        <v>2.0</v>
      </c>
      <c r="H697" s="366">
        <v>2.0</v>
      </c>
      <c r="I697" s="366">
        <v>3.0</v>
      </c>
      <c r="J697" s="164">
        <v>50.0</v>
      </c>
      <c r="K697" s="365">
        <v>25.0</v>
      </c>
      <c r="L697" s="136" t="s">
        <v>103</v>
      </c>
      <c r="M697" s="166"/>
      <c r="N697" s="166"/>
      <c r="O697" s="166"/>
      <c r="P697" s="166"/>
      <c r="Q697" s="166"/>
      <c r="R697" s="166"/>
    </row>
    <row r="698" ht="11.25" customHeight="1">
      <c r="A698" s="74" t="s">
        <v>2405</v>
      </c>
      <c r="B698" s="99" t="s">
        <v>2406</v>
      </c>
      <c r="C698" s="75" t="s">
        <v>89</v>
      </c>
      <c r="D698" s="95" t="s">
        <v>2407</v>
      </c>
      <c r="E698" s="219" t="s">
        <v>2408</v>
      </c>
      <c r="F698" s="94" t="s">
        <v>477</v>
      </c>
      <c r="G698" s="77">
        <v>2.0</v>
      </c>
      <c r="H698" s="366">
        <v>1.0</v>
      </c>
      <c r="I698" s="366">
        <v>2.0</v>
      </c>
      <c r="J698" s="164">
        <v>50.0</v>
      </c>
      <c r="K698" s="365">
        <v>25.0</v>
      </c>
      <c r="L698" s="136" t="s">
        <v>103</v>
      </c>
      <c r="M698" s="166"/>
      <c r="N698" s="166"/>
      <c r="O698" s="166"/>
      <c r="P698" s="166"/>
      <c r="Q698" s="166"/>
      <c r="R698" s="166"/>
    </row>
    <row r="699" ht="11.25" customHeight="1">
      <c r="A699" s="74" t="s">
        <v>2405</v>
      </c>
      <c r="B699" s="99" t="s">
        <v>2406</v>
      </c>
      <c r="C699" s="75" t="s">
        <v>89</v>
      </c>
      <c r="D699" s="95" t="s">
        <v>2409</v>
      </c>
      <c r="E699" s="219" t="s">
        <v>2410</v>
      </c>
      <c r="F699" s="94" t="s">
        <v>477</v>
      </c>
      <c r="G699" s="77">
        <v>2.0</v>
      </c>
      <c r="H699" s="366">
        <v>1.0</v>
      </c>
      <c r="I699" s="366">
        <v>2.0</v>
      </c>
      <c r="J699" s="164">
        <v>50.0</v>
      </c>
      <c r="K699" s="365">
        <v>25.0</v>
      </c>
      <c r="L699" s="136" t="s">
        <v>103</v>
      </c>
      <c r="M699" s="166"/>
      <c r="N699" s="166"/>
      <c r="O699" s="166"/>
      <c r="P699" s="166"/>
      <c r="Q699" s="166"/>
      <c r="R699" s="166"/>
    </row>
    <row r="700" ht="11.25" customHeight="1">
      <c r="A700" s="74" t="s">
        <v>2411</v>
      </c>
      <c r="B700" s="99" t="s">
        <v>2412</v>
      </c>
      <c r="C700" s="75" t="s">
        <v>89</v>
      </c>
      <c r="D700" s="95" t="s">
        <v>2413</v>
      </c>
      <c r="E700" s="219" t="s">
        <v>2414</v>
      </c>
      <c r="F700" s="94" t="s">
        <v>477</v>
      </c>
      <c r="G700" s="77">
        <v>1.0</v>
      </c>
      <c r="H700" s="366">
        <v>1.0</v>
      </c>
      <c r="I700" s="366">
        <v>3.0</v>
      </c>
      <c r="J700" s="164">
        <v>50.0</v>
      </c>
      <c r="K700" s="365">
        <v>50.0</v>
      </c>
      <c r="L700" s="136" t="s">
        <v>103</v>
      </c>
      <c r="M700" s="166"/>
      <c r="N700" s="166"/>
      <c r="O700" s="166"/>
      <c r="P700" s="166"/>
      <c r="Q700" s="166"/>
      <c r="R700" s="166"/>
    </row>
    <row r="701" ht="11.25" customHeight="1">
      <c r="A701" s="74" t="s">
        <v>2411</v>
      </c>
      <c r="B701" s="99" t="s">
        <v>2415</v>
      </c>
      <c r="C701" s="75" t="s">
        <v>89</v>
      </c>
      <c r="D701" s="95" t="s">
        <v>2416</v>
      </c>
      <c r="E701" s="219" t="s">
        <v>2417</v>
      </c>
      <c r="F701" s="94" t="s">
        <v>477</v>
      </c>
      <c r="G701" s="77">
        <v>1.0</v>
      </c>
      <c r="H701" s="366">
        <v>1.0</v>
      </c>
      <c r="I701" s="366">
        <v>3.0</v>
      </c>
      <c r="J701" s="164">
        <v>50.0</v>
      </c>
      <c r="K701" s="365">
        <v>50.0</v>
      </c>
      <c r="L701" s="136" t="s">
        <v>103</v>
      </c>
      <c r="M701" s="166"/>
      <c r="N701" s="166"/>
      <c r="O701" s="166"/>
      <c r="P701" s="166"/>
      <c r="Q701" s="166"/>
      <c r="R701" s="166"/>
    </row>
    <row r="702" ht="11.25" customHeight="1">
      <c r="A702" s="74" t="s">
        <v>2411</v>
      </c>
      <c r="B702" s="99" t="s">
        <v>2415</v>
      </c>
      <c r="C702" s="75" t="s">
        <v>89</v>
      </c>
      <c r="D702" s="95" t="s">
        <v>2418</v>
      </c>
      <c r="E702" s="219" t="s">
        <v>2419</v>
      </c>
      <c r="F702" s="94" t="s">
        <v>477</v>
      </c>
      <c r="G702" s="77">
        <v>1.0</v>
      </c>
      <c r="H702" s="366">
        <v>1.0</v>
      </c>
      <c r="I702" s="366">
        <v>3.0</v>
      </c>
      <c r="J702" s="164">
        <v>50.0</v>
      </c>
      <c r="K702" s="365">
        <v>50.0</v>
      </c>
      <c r="L702" s="136" t="s">
        <v>103</v>
      </c>
      <c r="M702" s="166"/>
      <c r="N702" s="166"/>
      <c r="O702" s="166"/>
      <c r="P702" s="166"/>
      <c r="Q702" s="166"/>
      <c r="R702" s="166"/>
    </row>
    <row r="703" ht="11.25" customHeight="1">
      <c r="A703" s="74" t="s">
        <v>2411</v>
      </c>
      <c r="B703" s="99" t="s">
        <v>2415</v>
      </c>
      <c r="C703" s="75" t="s">
        <v>89</v>
      </c>
      <c r="D703" s="95" t="s">
        <v>2420</v>
      </c>
      <c r="E703" s="81" t="s">
        <v>2421</v>
      </c>
      <c r="F703" s="94" t="s">
        <v>477</v>
      </c>
      <c r="G703" s="77">
        <v>1.0</v>
      </c>
      <c r="H703" s="366">
        <v>1.0</v>
      </c>
      <c r="I703" s="366">
        <v>3.0</v>
      </c>
      <c r="J703" s="164">
        <v>50.0</v>
      </c>
      <c r="K703" s="365">
        <v>50.0</v>
      </c>
      <c r="L703" s="136" t="s">
        <v>103</v>
      </c>
      <c r="M703" s="166"/>
      <c r="N703" s="166"/>
      <c r="O703" s="166"/>
      <c r="P703" s="166"/>
      <c r="Q703" s="166"/>
      <c r="R703" s="166"/>
    </row>
    <row r="704" ht="11.25" customHeight="1">
      <c r="A704" s="74" t="s">
        <v>2411</v>
      </c>
      <c r="B704" s="99" t="s">
        <v>2415</v>
      </c>
      <c r="C704" s="75" t="s">
        <v>89</v>
      </c>
      <c r="D704" s="95" t="s">
        <v>2422</v>
      </c>
      <c r="E704" s="81" t="s">
        <v>2421</v>
      </c>
      <c r="F704" s="94" t="s">
        <v>477</v>
      </c>
      <c r="G704" s="77">
        <v>1.0</v>
      </c>
      <c r="H704" s="366">
        <v>1.0</v>
      </c>
      <c r="I704" s="366">
        <v>3.0</v>
      </c>
      <c r="J704" s="164">
        <v>50.0</v>
      </c>
      <c r="K704" s="365">
        <v>50.0</v>
      </c>
      <c r="L704" s="136" t="s">
        <v>103</v>
      </c>
      <c r="M704" s="166"/>
      <c r="N704" s="166"/>
      <c r="O704" s="166"/>
      <c r="P704" s="166"/>
      <c r="Q704" s="166"/>
      <c r="R704" s="166"/>
    </row>
    <row r="705" ht="11.25" customHeight="1">
      <c r="A705" s="74" t="s">
        <v>2411</v>
      </c>
      <c r="B705" s="99" t="s">
        <v>2415</v>
      </c>
      <c r="C705" s="75" t="s">
        <v>89</v>
      </c>
      <c r="D705" s="95" t="s">
        <v>2423</v>
      </c>
      <c r="E705" s="332" t="s">
        <v>2424</v>
      </c>
      <c r="F705" s="94" t="s">
        <v>477</v>
      </c>
      <c r="G705" s="77">
        <v>1.0</v>
      </c>
      <c r="H705" s="366">
        <v>1.0</v>
      </c>
      <c r="I705" s="366">
        <v>3.0</v>
      </c>
      <c r="J705" s="164">
        <v>50.0</v>
      </c>
      <c r="K705" s="365">
        <v>50.0</v>
      </c>
      <c r="L705" s="136" t="s">
        <v>103</v>
      </c>
      <c r="M705" s="166"/>
      <c r="N705" s="166"/>
      <c r="O705" s="166"/>
      <c r="P705" s="166"/>
      <c r="Q705" s="166"/>
      <c r="R705" s="166"/>
    </row>
    <row r="706" ht="11.25" customHeight="1">
      <c r="A706" s="74" t="s">
        <v>2411</v>
      </c>
      <c r="B706" s="99" t="s">
        <v>2415</v>
      </c>
      <c r="C706" s="75" t="s">
        <v>89</v>
      </c>
      <c r="D706" s="95" t="s">
        <v>2425</v>
      </c>
      <c r="E706" s="219" t="s">
        <v>2426</v>
      </c>
      <c r="F706" s="94" t="s">
        <v>477</v>
      </c>
      <c r="G706" s="77">
        <v>1.0</v>
      </c>
      <c r="H706" s="366">
        <v>1.0</v>
      </c>
      <c r="I706" s="366">
        <v>3.0</v>
      </c>
      <c r="J706" s="164">
        <v>50.0</v>
      </c>
      <c r="K706" s="365">
        <v>50.0</v>
      </c>
      <c r="L706" s="136" t="s">
        <v>103</v>
      </c>
      <c r="M706" s="166"/>
      <c r="N706" s="166"/>
      <c r="O706" s="166"/>
      <c r="P706" s="166"/>
      <c r="Q706" s="166"/>
      <c r="R706" s="166"/>
    </row>
    <row r="707" ht="11.25" customHeight="1">
      <c r="A707" s="74" t="s">
        <v>2411</v>
      </c>
      <c r="B707" s="99" t="s">
        <v>2415</v>
      </c>
      <c r="C707" s="75" t="s">
        <v>89</v>
      </c>
      <c r="D707" s="95" t="s">
        <v>2427</v>
      </c>
      <c r="E707" s="332" t="s">
        <v>2428</v>
      </c>
      <c r="F707" s="94" t="s">
        <v>477</v>
      </c>
      <c r="G707" s="77">
        <v>1.0</v>
      </c>
      <c r="H707" s="366">
        <v>1.0</v>
      </c>
      <c r="I707" s="366">
        <v>3.0</v>
      </c>
      <c r="J707" s="164">
        <v>50.0</v>
      </c>
      <c r="K707" s="365">
        <v>50.0</v>
      </c>
      <c r="L707" s="136" t="s">
        <v>103</v>
      </c>
      <c r="M707" s="166"/>
      <c r="N707" s="166"/>
      <c r="O707" s="166"/>
      <c r="P707" s="166"/>
      <c r="Q707" s="166"/>
      <c r="R707" s="166"/>
    </row>
    <row r="708" ht="11.25" customHeight="1">
      <c r="A708" s="74" t="s">
        <v>2411</v>
      </c>
      <c r="B708" s="99" t="s">
        <v>2415</v>
      </c>
      <c r="C708" s="75" t="s">
        <v>89</v>
      </c>
      <c r="D708" s="95" t="s">
        <v>2429</v>
      </c>
      <c r="E708" s="219" t="s">
        <v>2430</v>
      </c>
      <c r="F708" s="94" t="s">
        <v>477</v>
      </c>
      <c r="G708" s="77">
        <v>1.0</v>
      </c>
      <c r="H708" s="366">
        <v>1.0</v>
      </c>
      <c r="I708" s="366">
        <v>3.0</v>
      </c>
      <c r="J708" s="164">
        <v>50.0</v>
      </c>
      <c r="K708" s="365">
        <v>50.0</v>
      </c>
      <c r="L708" s="136" t="s">
        <v>103</v>
      </c>
      <c r="M708" s="166"/>
      <c r="N708" s="166"/>
      <c r="O708" s="166"/>
      <c r="P708" s="166"/>
      <c r="Q708" s="166"/>
      <c r="R708" s="166"/>
    </row>
    <row r="709" ht="11.25" customHeight="1">
      <c r="A709" s="74" t="s">
        <v>2411</v>
      </c>
      <c r="B709" s="99" t="s">
        <v>2415</v>
      </c>
      <c r="C709" s="75" t="s">
        <v>89</v>
      </c>
      <c r="D709" s="95" t="s">
        <v>2431</v>
      </c>
      <c r="E709" s="219" t="s">
        <v>2432</v>
      </c>
      <c r="F709" s="94" t="s">
        <v>477</v>
      </c>
      <c r="G709" s="77">
        <v>1.0</v>
      </c>
      <c r="H709" s="366">
        <v>1.0</v>
      </c>
      <c r="I709" s="366">
        <v>3.0</v>
      </c>
      <c r="J709" s="164">
        <v>50.0</v>
      </c>
      <c r="K709" s="365">
        <v>50.0</v>
      </c>
      <c r="L709" s="136" t="s">
        <v>103</v>
      </c>
      <c r="M709" s="166"/>
      <c r="N709" s="166"/>
      <c r="O709" s="166"/>
      <c r="P709" s="166"/>
      <c r="Q709" s="166"/>
      <c r="R709" s="166"/>
    </row>
    <row r="710" ht="11.25" customHeight="1">
      <c r="A710" s="95" t="s">
        <v>2411</v>
      </c>
      <c r="B710" s="74" t="s">
        <v>2415</v>
      </c>
      <c r="C710" s="75" t="s">
        <v>89</v>
      </c>
      <c r="D710" s="95" t="s">
        <v>2433</v>
      </c>
      <c r="E710" s="219" t="s">
        <v>2404</v>
      </c>
      <c r="F710" s="94" t="s">
        <v>477</v>
      </c>
      <c r="G710" s="81">
        <v>1.0</v>
      </c>
      <c r="H710" s="82">
        <v>1.0</v>
      </c>
      <c r="I710" s="82">
        <v>3.0</v>
      </c>
      <c r="J710" s="164">
        <v>50.0</v>
      </c>
      <c r="K710" s="365">
        <v>50.0</v>
      </c>
      <c r="L710" s="136" t="s">
        <v>103</v>
      </c>
      <c r="M710" s="166"/>
      <c r="N710" s="166"/>
      <c r="O710" s="166"/>
      <c r="P710" s="166"/>
      <c r="Q710" s="166"/>
      <c r="R710" s="166"/>
    </row>
    <row r="711" ht="11.25" customHeight="1">
      <c r="A711" s="95" t="s">
        <v>2434</v>
      </c>
      <c r="B711" s="74" t="s">
        <v>2435</v>
      </c>
      <c r="C711" s="75" t="s">
        <v>89</v>
      </c>
      <c r="D711" s="95" t="s">
        <v>2383</v>
      </c>
      <c r="E711" s="219" t="s">
        <v>2436</v>
      </c>
      <c r="F711" s="94" t="s">
        <v>477</v>
      </c>
      <c r="G711" s="81">
        <v>1.0</v>
      </c>
      <c r="H711" s="82">
        <v>1.0</v>
      </c>
      <c r="I711" s="82">
        <v>3.0</v>
      </c>
      <c r="J711" s="164">
        <v>50.0</v>
      </c>
      <c r="K711" s="365">
        <v>50.0</v>
      </c>
      <c r="L711" s="136" t="s">
        <v>103</v>
      </c>
      <c r="M711" s="166"/>
      <c r="N711" s="166"/>
      <c r="O711" s="166"/>
      <c r="P711" s="166"/>
      <c r="Q711" s="166"/>
      <c r="R711" s="166"/>
    </row>
    <row r="712" ht="11.25" customHeight="1">
      <c r="A712" s="95" t="s">
        <v>2434</v>
      </c>
      <c r="B712" s="74" t="s">
        <v>2437</v>
      </c>
      <c r="C712" s="75" t="s">
        <v>89</v>
      </c>
      <c r="D712" s="95" t="s">
        <v>2438</v>
      </c>
      <c r="E712" s="219" t="s">
        <v>2439</v>
      </c>
      <c r="F712" s="94" t="s">
        <v>477</v>
      </c>
      <c r="G712" s="81">
        <v>1.0</v>
      </c>
      <c r="H712" s="82">
        <v>1.0</v>
      </c>
      <c r="I712" s="82">
        <v>3.0</v>
      </c>
      <c r="J712" s="164">
        <v>50.0</v>
      </c>
      <c r="K712" s="365">
        <v>50.0</v>
      </c>
      <c r="L712" s="136" t="s">
        <v>103</v>
      </c>
      <c r="M712" s="166"/>
      <c r="N712" s="166"/>
      <c r="O712" s="166"/>
      <c r="P712" s="166"/>
      <c r="Q712" s="166"/>
      <c r="R712" s="166"/>
    </row>
    <row r="713" ht="11.25" customHeight="1">
      <c r="A713" s="95" t="s">
        <v>2434</v>
      </c>
      <c r="B713" s="74" t="s">
        <v>2437</v>
      </c>
      <c r="C713" s="75" t="s">
        <v>89</v>
      </c>
      <c r="D713" s="95" t="s">
        <v>2440</v>
      </c>
      <c r="E713" s="219" t="s">
        <v>2441</v>
      </c>
      <c r="F713" s="94" t="s">
        <v>477</v>
      </c>
      <c r="G713" s="81">
        <v>1.0</v>
      </c>
      <c r="H713" s="82">
        <v>1.0</v>
      </c>
      <c r="I713" s="82">
        <v>3.0</v>
      </c>
      <c r="J713" s="164">
        <v>50.0</v>
      </c>
      <c r="K713" s="365">
        <v>50.0</v>
      </c>
      <c r="L713" s="136" t="s">
        <v>103</v>
      </c>
      <c r="M713" s="166"/>
      <c r="N713" s="166"/>
      <c r="O713" s="166"/>
      <c r="P713" s="166"/>
      <c r="Q713" s="166"/>
      <c r="R713" s="166"/>
    </row>
    <row r="714" ht="11.25" customHeight="1">
      <c r="A714" s="95" t="s">
        <v>2434</v>
      </c>
      <c r="B714" s="74" t="s">
        <v>2437</v>
      </c>
      <c r="C714" s="75" t="s">
        <v>89</v>
      </c>
      <c r="D714" s="95" t="s">
        <v>2393</v>
      </c>
      <c r="E714" s="219" t="s">
        <v>2442</v>
      </c>
      <c r="F714" s="94" t="s">
        <v>477</v>
      </c>
      <c r="G714" s="81">
        <v>1.0</v>
      </c>
      <c r="H714" s="82">
        <v>1.0</v>
      </c>
      <c r="I714" s="82">
        <v>3.0</v>
      </c>
      <c r="J714" s="164">
        <v>50.0</v>
      </c>
      <c r="K714" s="365">
        <v>50.0</v>
      </c>
      <c r="L714" s="136" t="s">
        <v>103</v>
      </c>
      <c r="M714" s="166"/>
      <c r="N714" s="166"/>
      <c r="O714" s="166"/>
      <c r="P714" s="166"/>
      <c r="Q714" s="166"/>
      <c r="R714" s="166"/>
    </row>
    <row r="715" ht="11.25" customHeight="1">
      <c r="A715" s="95" t="s">
        <v>2434</v>
      </c>
      <c r="B715" s="74" t="s">
        <v>2437</v>
      </c>
      <c r="C715" s="75" t="s">
        <v>89</v>
      </c>
      <c r="D715" s="95" t="s">
        <v>2420</v>
      </c>
      <c r="E715" s="219" t="s">
        <v>2443</v>
      </c>
      <c r="F715" s="94" t="s">
        <v>477</v>
      </c>
      <c r="G715" s="81">
        <v>1.0</v>
      </c>
      <c r="H715" s="82">
        <v>1.0</v>
      </c>
      <c r="I715" s="82">
        <v>3.0</v>
      </c>
      <c r="J715" s="164">
        <v>50.0</v>
      </c>
      <c r="K715" s="365">
        <v>50.0</v>
      </c>
      <c r="L715" s="136" t="s">
        <v>103</v>
      </c>
      <c r="M715" s="166"/>
      <c r="N715" s="166"/>
      <c r="O715" s="166"/>
      <c r="P715" s="166"/>
      <c r="Q715" s="166"/>
      <c r="R715" s="166"/>
    </row>
    <row r="716" ht="11.25" customHeight="1">
      <c r="A716" s="95" t="s">
        <v>2434</v>
      </c>
      <c r="B716" s="74" t="s">
        <v>2437</v>
      </c>
      <c r="C716" s="75" t="s">
        <v>89</v>
      </c>
      <c r="D716" s="95" t="s">
        <v>2444</v>
      </c>
      <c r="E716" s="219" t="s">
        <v>2445</v>
      </c>
      <c r="F716" s="94" t="s">
        <v>477</v>
      </c>
      <c r="G716" s="81">
        <v>1.0</v>
      </c>
      <c r="H716" s="82">
        <v>1.0</v>
      </c>
      <c r="I716" s="82">
        <v>3.0</v>
      </c>
      <c r="J716" s="164">
        <v>50.0</v>
      </c>
      <c r="K716" s="365">
        <v>50.0</v>
      </c>
      <c r="L716" s="136" t="s">
        <v>103</v>
      </c>
      <c r="M716" s="166"/>
      <c r="N716" s="166"/>
      <c r="O716" s="166"/>
      <c r="P716" s="166"/>
      <c r="Q716" s="166"/>
      <c r="R716" s="166"/>
    </row>
    <row r="717" ht="11.25" customHeight="1">
      <c r="A717" s="95" t="s">
        <v>2434</v>
      </c>
      <c r="B717" s="74" t="s">
        <v>2437</v>
      </c>
      <c r="C717" s="75" t="s">
        <v>89</v>
      </c>
      <c r="D717" s="95" t="s">
        <v>2446</v>
      </c>
      <c r="E717" s="219" t="s">
        <v>2447</v>
      </c>
      <c r="F717" s="94" t="s">
        <v>477</v>
      </c>
      <c r="G717" s="81">
        <v>1.0</v>
      </c>
      <c r="H717" s="82">
        <v>1.0</v>
      </c>
      <c r="I717" s="82">
        <v>3.0</v>
      </c>
      <c r="J717" s="164">
        <v>50.0</v>
      </c>
      <c r="K717" s="365">
        <v>50.0</v>
      </c>
      <c r="L717" s="136" t="s">
        <v>103</v>
      </c>
      <c r="M717" s="166"/>
      <c r="N717" s="166"/>
      <c r="O717" s="166"/>
      <c r="P717" s="166"/>
      <c r="Q717" s="166"/>
      <c r="R717" s="166"/>
    </row>
    <row r="718" ht="11.25" customHeight="1">
      <c r="A718" s="95" t="s">
        <v>2434</v>
      </c>
      <c r="B718" s="74" t="s">
        <v>2437</v>
      </c>
      <c r="C718" s="75" t="s">
        <v>89</v>
      </c>
      <c r="D718" s="95" t="s">
        <v>2399</v>
      </c>
      <c r="E718" s="219" t="s">
        <v>2400</v>
      </c>
      <c r="F718" s="94" t="s">
        <v>477</v>
      </c>
      <c r="G718" s="81">
        <v>1.0</v>
      </c>
      <c r="H718" s="82">
        <v>1.0</v>
      </c>
      <c r="I718" s="82">
        <v>3.0</v>
      </c>
      <c r="J718" s="164">
        <v>50.0</v>
      </c>
      <c r="K718" s="365">
        <v>50.0</v>
      </c>
      <c r="L718" s="136" t="s">
        <v>103</v>
      </c>
      <c r="M718" s="166"/>
      <c r="N718" s="166"/>
      <c r="O718" s="166"/>
      <c r="P718" s="166"/>
      <c r="Q718" s="166"/>
      <c r="R718" s="166"/>
    </row>
    <row r="719" ht="11.25" customHeight="1">
      <c r="A719" s="95" t="s">
        <v>2434</v>
      </c>
      <c r="B719" s="74" t="s">
        <v>2437</v>
      </c>
      <c r="C719" s="75" t="s">
        <v>89</v>
      </c>
      <c r="D719" s="95" t="s">
        <v>2448</v>
      </c>
      <c r="E719" s="219" t="s">
        <v>2428</v>
      </c>
      <c r="F719" s="94" t="s">
        <v>477</v>
      </c>
      <c r="G719" s="81">
        <v>1.0</v>
      </c>
      <c r="H719" s="82">
        <v>1.0</v>
      </c>
      <c r="I719" s="82">
        <v>3.0</v>
      </c>
      <c r="J719" s="164">
        <v>50.0</v>
      </c>
      <c r="K719" s="365">
        <v>50.0</v>
      </c>
      <c r="L719" s="136" t="s">
        <v>103</v>
      </c>
      <c r="M719" s="166"/>
      <c r="N719" s="166"/>
      <c r="O719" s="166"/>
      <c r="P719" s="166"/>
      <c r="Q719" s="166"/>
      <c r="R719" s="166"/>
    </row>
    <row r="720" ht="11.25" customHeight="1">
      <c r="A720" s="95" t="s">
        <v>2449</v>
      </c>
      <c r="B720" s="74" t="s">
        <v>2450</v>
      </c>
      <c r="C720" s="75" t="s">
        <v>89</v>
      </c>
      <c r="D720" s="95" t="s">
        <v>2451</v>
      </c>
      <c r="E720" s="219" t="s">
        <v>2452</v>
      </c>
      <c r="F720" s="94" t="s">
        <v>477</v>
      </c>
      <c r="G720" s="81">
        <v>2.0</v>
      </c>
      <c r="H720" s="82">
        <v>2.0</v>
      </c>
      <c r="I720" s="82">
        <v>3.0</v>
      </c>
      <c r="J720" s="164">
        <v>50.0</v>
      </c>
      <c r="K720" s="365">
        <v>25.0</v>
      </c>
      <c r="L720" s="136" t="s">
        <v>103</v>
      </c>
      <c r="M720" s="166"/>
      <c r="N720" s="166"/>
      <c r="O720" s="166"/>
      <c r="P720" s="166"/>
      <c r="Q720" s="166"/>
      <c r="R720" s="166"/>
    </row>
    <row r="721" ht="11.25" customHeight="1">
      <c r="A721" s="95" t="s">
        <v>2449</v>
      </c>
      <c r="B721" s="74" t="s">
        <v>2450</v>
      </c>
      <c r="C721" s="75" t="s">
        <v>89</v>
      </c>
      <c r="D721" s="95" t="s">
        <v>2453</v>
      </c>
      <c r="E721" s="219" t="s">
        <v>2454</v>
      </c>
      <c r="F721" s="94" t="s">
        <v>477</v>
      </c>
      <c r="G721" s="81">
        <v>2.0</v>
      </c>
      <c r="H721" s="82">
        <v>2.0</v>
      </c>
      <c r="I721" s="82">
        <v>3.0</v>
      </c>
      <c r="J721" s="164">
        <v>50.0</v>
      </c>
      <c r="K721" s="365">
        <v>25.0</v>
      </c>
      <c r="L721" s="136" t="s">
        <v>103</v>
      </c>
      <c r="M721" s="166"/>
      <c r="N721" s="166"/>
      <c r="O721" s="166"/>
      <c r="P721" s="166"/>
      <c r="Q721" s="166"/>
      <c r="R721" s="166"/>
    </row>
    <row r="722" ht="11.25" customHeight="1">
      <c r="A722" s="95" t="s">
        <v>2449</v>
      </c>
      <c r="B722" s="74" t="s">
        <v>2450</v>
      </c>
      <c r="C722" s="75" t="s">
        <v>89</v>
      </c>
      <c r="D722" s="95" t="s">
        <v>2423</v>
      </c>
      <c r="E722" s="219" t="s">
        <v>2424</v>
      </c>
      <c r="F722" s="94" t="s">
        <v>477</v>
      </c>
      <c r="G722" s="81">
        <v>2.0</v>
      </c>
      <c r="H722" s="82">
        <v>2.0</v>
      </c>
      <c r="I722" s="82">
        <v>3.0</v>
      </c>
      <c r="J722" s="164">
        <v>50.0</v>
      </c>
      <c r="K722" s="365">
        <v>25.0</v>
      </c>
      <c r="L722" s="136" t="s">
        <v>103</v>
      </c>
      <c r="M722" s="166"/>
      <c r="N722" s="166"/>
      <c r="O722" s="166"/>
      <c r="P722" s="166"/>
      <c r="Q722" s="166"/>
      <c r="R722" s="166"/>
    </row>
    <row r="723" ht="11.25" customHeight="1">
      <c r="A723" s="95" t="s">
        <v>2449</v>
      </c>
      <c r="B723" s="74" t="s">
        <v>2450</v>
      </c>
      <c r="C723" s="75" t="s">
        <v>89</v>
      </c>
      <c r="D723" s="95" t="s">
        <v>2455</v>
      </c>
      <c r="E723" s="219" t="s">
        <v>2456</v>
      </c>
      <c r="F723" s="94" t="s">
        <v>477</v>
      </c>
      <c r="G723" s="81">
        <v>2.0</v>
      </c>
      <c r="H723" s="82">
        <v>2.0</v>
      </c>
      <c r="I723" s="82">
        <v>3.0</v>
      </c>
      <c r="J723" s="164">
        <v>50.0</v>
      </c>
      <c r="K723" s="365">
        <v>25.0</v>
      </c>
      <c r="L723" s="136" t="s">
        <v>103</v>
      </c>
      <c r="M723" s="166"/>
      <c r="N723" s="166"/>
      <c r="O723" s="166"/>
      <c r="P723" s="166"/>
      <c r="Q723" s="166"/>
      <c r="R723" s="166"/>
    </row>
    <row r="724" ht="11.25" customHeight="1">
      <c r="A724" s="95" t="s">
        <v>2449</v>
      </c>
      <c r="B724" s="74" t="s">
        <v>2450</v>
      </c>
      <c r="C724" s="75" t="s">
        <v>89</v>
      </c>
      <c r="D724" s="95" t="s">
        <v>2457</v>
      </c>
      <c r="E724" s="219" t="s">
        <v>2458</v>
      </c>
      <c r="F724" s="94" t="s">
        <v>477</v>
      </c>
      <c r="G724" s="81">
        <v>2.0</v>
      </c>
      <c r="H724" s="82">
        <v>2.0</v>
      </c>
      <c r="I724" s="82">
        <v>3.0</v>
      </c>
      <c r="J724" s="164">
        <v>50.0</v>
      </c>
      <c r="K724" s="365">
        <v>25.0</v>
      </c>
      <c r="L724" s="136" t="s">
        <v>103</v>
      </c>
      <c r="M724" s="166"/>
      <c r="N724" s="166"/>
      <c r="O724" s="166"/>
      <c r="P724" s="166"/>
      <c r="Q724" s="166"/>
      <c r="R724" s="166"/>
    </row>
    <row r="725" ht="11.25" customHeight="1">
      <c r="A725" s="95" t="s">
        <v>2459</v>
      </c>
      <c r="B725" s="74" t="s">
        <v>2460</v>
      </c>
      <c r="C725" s="75" t="s">
        <v>89</v>
      </c>
      <c r="D725" s="95" t="s">
        <v>2461</v>
      </c>
      <c r="E725" s="219" t="s">
        <v>2462</v>
      </c>
      <c r="F725" s="94" t="s">
        <v>477</v>
      </c>
      <c r="G725" s="81">
        <v>2.0</v>
      </c>
      <c r="H725" s="82">
        <v>2.0</v>
      </c>
      <c r="I725" s="82">
        <v>3.0</v>
      </c>
      <c r="J725" s="164">
        <v>50.0</v>
      </c>
      <c r="K725" s="365">
        <v>25.0</v>
      </c>
      <c r="L725" s="136" t="s">
        <v>103</v>
      </c>
      <c r="M725" s="166"/>
      <c r="N725" s="166"/>
      <c r="O725" s="166"/>
      <c r="P725" s="166"/>
      <c r="Q725" s="166"/>
      <c r="R725" s="166"/>
    </row>
    <row r="726" ht="11.25" customHeight="1">
      <c r="A726" s="95" t="s">
        <v>2459</v>
      </c>
      <c r="B726" s="74" t="s">
        <v>2460</v>
      </c>
      <c r="C726" s="75" t="s">
        <v>89</v>
      </c>
      <c r="D726" s="95" t="s">
        <v>2463</v>
      </c>
      <c r="E726" s="219" t="s">
        <v>2464</v>
      </c>
      <c r="F726" s="94" t="s">
        <v>477</v>
      </c>
      <c r="G726" s="81">
        <v>2.0</v>
      </c>
      <c r="H726" s="82">
        <v>2.0</v>
      </c>
      <c r="I726" s="82">
        <v>3.0</v>
      </c>
      <c r="J726" s="164">
        <v>50.0</v>
      </c>
      <c r="K726" s="365">
        <v>25.0</v>
      </c>
      <c r="L726" s="136" t="s">
        <v>103</v>
      </c>
      <c r="M726" s="166"/>
      <c r="N726" s="166"/>
      <c r="O726" s="166"/>
      <c r="P726" s="166"/>
      <c r="Q726" s="166"/>
      <c r="R726" s="166"/>
    </row>
    <row r="727" ht="11.25" customHeight="1">
      <c r="A727" s="95" t="s">
        <v>2459</v>
      </c>
      <c r="B727" s="74" t="s">
        <v>2460</v>
      </c>
      <c r="C727" s="75" t="s">
        <v>89</v>
      </c>
      <c r="D727" s="95" t="s">
        <v>2465</v>
      </c>
      <c r="E727" s="219" t="s">
        <v>2432</v>
      </c>
      <c r="F727" s="94" t="s">
        <v>477</v>
      </c>
      <c r="G727" s="81">
        <v>2.0</v>
      </c>
      <c r="H727" s="82">
        <v>2.0</v>
      </c>
      <c r="I727" s="82">
        <v>3.0</v>
      </c>
      <c r="J727" s="164">
        <v>50.0</v>
      </c>
      <c r="K727" s="365">
        <v>25.0</v>
      </c>
      <c r="L727" s="136" t="s">
        <v>103</v>
      </c>
      <c r="M727" s="166"/>
      <c r="N727" s="166"/>
      <c r="O727" s="166"/>
      <c r="P727" s="166"/>
      <c r="Q727" s="166"/>
      <c r="R727" s="166"/>
    </row>
    <row r="728" ht="11.25" customHeight="1">
      <c r="A728" s="95" t="s">
        <v>2459</v>
      </c>
      <c r="B728" s="74" t="s">
        <v>2460</v>
      </c>
      <c r="C728" s="75" t="s">
        <v>89</v>
      </c>
      <c r="D728" s="95" t="s">
        <v>2466</v>
      </c>
      <c r="E728" s="219" t="s">
        <v>2467</v>
      </c>
      <c r="F728" s="94" t="s">
        <v>477</v>
      </c>
      <c r="G728" s="81">
        <v>2.0</v>
      </c>
      <c r="H728" s="82">
        <v>2.0</v>
      </c>
      <c r="I728" s="82">
        <v>3.0</v>
      </c>
      <c r="J728" s="164">
        <v>50.0</v>
      </c>
      <c r="K728" s="365">
        <v>25.0</v>
      </c>
      <c r="L728" s="136" t="s">
        <v>103</v>
      </c>
      <c r="M728" s="166"/>
      <c r="N728" s="166"/>
      <c r="O728" s="166"/>
      <c r="P728" s="166"/>
      <c r="Q728" s="166"/>
      <c r="R728" s="166"/>
    </row>
    <row r="729" ht="11.25" customHeight="1">
      <c r="A729" s="95" t="s">
        <v>2459</v>
      </c>
      <c r="B729" s="74" t="s">
        <v>2460</v>
      </c>
      <c r="C729" s="75" t="s">
        <v>89</v>
      </c>
      <c r="D729" s="95" t="s">
        <v>2468</v>
      </c>
      <c r="E729" s="219" t="s">
        <v>2469</v>
      </c>
      <c r="F729" s="94" t="s">
        <v>477</v>
      </c>
      <c r="G729" s="81">
        <v>2.0</v>
      </c>
      <c r="H729" s="82">
        <v>2.0</v>
      </c>
      <c r="I729" s="82">
        <v>3.0</v>
      </c>
      <c r="J729" s="164">
        <v>50.0</v>
      </c>
      <c r="K729" s="365">
        <v>25.0</v>
      </c>
      <c r="L729" s="136" t="s">
        <v>103</v>
      </c>
      <c r="M729" s="166"/>
      <c r="N729" s="166"/>
      <c r="O729" s="166"/>
      <c r="P729" s="166"/>
      <c r="Q729" s="166"/>
      <c r="R729" s="166"/>
    </row>
    <row r="730" ht="11.25" customHeight="1">
      <c r="A730" s="95" t="s">
        <v>2470</v>
      </c>
      <c r="B730" s="74" t="s">
        <v>2471</v>
      </c>
      <c r="C730" s="75" t="s">
        <v>89</v>
      </c>
      <c r="D730" s="95" t="s">
        <v>2472</v>
      </c>
      <c r="E730" s="219" t="s">
        <v>2473</v>
      </c>
      <c r="F730" s="94" t="s">
        <v>477</v>
      </c>
      <c r="G730" s="81">
        <v>1.0</v>
      </c>
      <c r="H730" s="82">
        <v>1.0</v>
      </c>
      <c r="I730" s="82">
        <v>3.0</v>
      </c>
      <c r="J730" s="164">
        <v>50.0</v>
      </c>
      <c r="K730" s="365">
        <v>50.0</v>
      </c>
      <c r="L730" s="136" t="s">
        <v>103</v>
      </c>
      <c r="M730" s="166"/>
      <c r="N730" s="166"/>
      <c r="O730" s="166"/>
      <c r="P730" s="166"/>
      <c r="Q730" s="166"/>
      <c r="R730" s="166"/>
    </row>
    <row r="731" ht="11.25" customHeight="1">
      <c r="A731" s="95" t="s">
        <v>2474</v>
      </c>
      <c r="B731" s="74" t="s">
        <v>2475</v>
      </c>
      <c r="C731" s="75" t="s">
        <v>89</v>
      </c>
      <c r="D731" s="95" t="s">
        <v>2476</v>
      </c>
      <c r="E731" s="219" t="s">
        <v>2477</v>
      </c>
      <c r="F731" s="94" t="s">
        <v>477</v>
      </c>
      <c r="G731" s="81">
        <v>1.0</v>
      </c>
      <c r="H731" s="82">
        <v>1.0</v>
      </c>
      <c r="I731" s="82">
        <v>3.0</v>
      </c>
      <c r="J731" s="164">
        <v>50.0</v>
      </c>
      <c r="K731" s="365">
        <v>50.0</v>
      </c>
      <c r="L731" s="136" t="s">
        <v>103</v>
      </c>
      <c r="M731" s="166"/>
      <c r="N731" s="166"/>
      <c r="O731" s="166"/>
      <c r="P731" s="166"/>
      <c r="Q731" s="166"/>
      <c r="R731" s="166"/>
    </row>
    <row r="732" ht="11.25" customHeight="1">
      <c r="A732" s="95" t="s">
        <v>2474</v>
      </c>
      <c r="B732" s="74" t="s">
        <v>2475</v>
      </c>
      <c r="C732" s="75" t="s">
        <v>89</v>
      </c>
      <c r="D732" s="95" t="s">
        <v>2478</v>
      </c>
      <c r="E732" s="219" t="s">
        <v>2479</v>
      </c>
      <c r="F732" s="94" t="s">
        <v>477</v>
      </c>
      <c r="G732" s="81">
        <v>1.0</v>
      </c>
      <c r="H732" s="82">
        <v>1.0</v>
      </c>
      <c r="I732" s="82">
        <v>3.0</v>
      </c>
      <c r="J732" s="164">
        <v>50.0</v>
      </c>
      <c r="K732" s="365">
        <v>50.0</v>
      </c>
      <c r="L732" s="136" t="s">
        <v>103</v>
      </c>
      <c r="M732" s="166"/>
      <c r="N732" s="166"/>
      <c r="O732" s="166"/>
      <c r="P732" s="166"/>
      <c r="Q732" s="166"/>
      <c r="R732" s="166"/>
    </row>
    <row r="733" ht="11.25" customHeight="1">
      <c r="A733" s="95" t="s">
        <v>2480</v>
      </c>
      <c r="B733" s="74" t="s">
        <v>2481</v>
      </c>
      <c r="C733" s="75" t="s">
        <v>89</v>
      </c>
      <c r="D733" s="95" t="s">
        <v>2381</v>
      </c>
      <c r="E733" s="219" t="s">
        <v>2482</v>
      </c>
      <c r="F733" s="94" t="s">
        <v>477</v>
      </c>
      <c r="G733" s="81">
        <v>2.0</v>
      </c>
      <c r="H733" s="82">
        <v>1.0</v>
      </c>
      <c r="I733" s="82">
        <v>3.0</v>
      </c>
      <c r="J733" s="164">
        <v>50.0</v>
      </c>
      <c r="K733" s="365">
        <v>25.0</v>
      </c>
      <c r="L733" s="136" t="s">
        <v>103</v>
      </c>
      <c r="M733" s="166"/>
      <c r="N733" s="166"/>
      <c r="O733" s="166"/>
      <c r="P733" s="166"/>
      <c r="Q733" s="166"/>
      <c r="R733" s="166"/>
    </row>
    <row r="734" ht="11.25" customHeight="1">
      <c r="A734" s="95" t="s">
        <v>2480</v>
      </c>
      <c r="B734" s="74" t="s">
        <v>2481</v>
      </c>
      <c r="C734" s="75" t="s">
        <v>89</v>
      </c>
      <c r="D734" s="95" t="s">
        <v>2483</v>
      </c>
      <c r="E734" s="219" t="s">
        <v>2484</v>
      </c>
      <c r="F734" s="94" t="s">
        <v>477</v>
      </c>
      <c r="G734" s="81">
        <v>2.0</v>
      </c>
      <c r="H734" s="82">
        <v>1.0</v>
      </c>
      <c r="I734" s="82">
        <v>3.0</v>
      </c>
      <c r="J734" s="164">
        <v>50.0</v>
      </c>
      <c r="K734" s="365">
        <v>25.0</v>
      </c>
      <c r="L734" s="136" t="s">
        <v>103</v>
      </c>
      <c r="M734" s="166"/>
      <c r="N734" s="166"/>
      <c r="O734" s="166"/>
      <c r="P734" s="166"/>
      <c r="Q734" s="166"/>
      <c r="R734" s="166"/>
    </row>
    <row r="735" ht="11.25" customHeight="1">
      <c r="A735" s="95" t="s">
        <v>2480</v>
      </c>
      <c r="B735" s="74" t="s">
        <v>2481</v>
      </c>
      <c r="C735" s="75" t="s">
        <v>89</v>
      </c>
      <c r="D735" s="95" t="s">
        <v>2485</v>
      </c>
      <c r="E735" s="219" t="s">
        <v>2486</v>
      </c>
      <c r="F735" s="94" t="s">
        <v>477</v>
      </c>
      <c r="G735" s="81">
        <v>2.0</v>
      </c>
      <c r="H735" s="82">
        <v>1.0</v>
      </c>
      <c r="I735" s="82">
        <v>3.0</v>
      </c>
      <c r="J735" s="164">
        <v>50.0</v>
      </c>
      <c r="K735" s="365">
        <v>25.0</v>
      </c>
      <c r="L735" s="136" t="s">
        <v>103</v>
      </c>
      <c r="M735" s="166"/>
      <c r="N735" s="166"/>
      <c r="O735" s="166"/>
      <c r="P735" s="166"/>
      <c r="Q735" s="166"/>
      <c r="R735" s="166"/>
    </row>
    <row r="736" ht="11.25" customHeight="1">
      <c r="A736" s="95" t="s">
        <v>2480</v>
      </c>
      <c r="B736" s="74" t="s">
        <v>2481</v>
      </c>
      <c r="C736" s="75" t="s">
        <v>89</v>
      </c>
      <c r="D736" s="95" t="s">
        <v>2487</v>
      </c>
      <c r="E736" s="219" t="s">
        <v>2488</v>
      </c>
      <c r="F736" s="94" t="s">
        <v>477</v>
      </c>
      <c r="G736" s="81">
        <v>2.0</v>
      </c>
      <c r="H736" s="82">
        <v>1.0</v>
      </c>
      <c r="I736" s="82">
        <v>3.0</v>
      </c>
      <c r="J736" s="164">
        <v>50.0</v>
      </c>
      <c r="K736" s="365">
        <v>25.0</v>
      </c>
      <c r="L736" s="136" t="s">
        <v>103</v>
      </c>
      <c r="M736" s="166"/>
      <c r="N736" s="166"/>
      <c r="O736" s="166"/>
      <c r="P736" s="166"/>
      <c r="Q736" s="166"/>
      <c r="R736" s="166"/>
    </row>
    <row r="737" ht="11.25" customHeight="1">
      <c r="A737" s="95" t="s">
        <v>2480</v>
      </c>
      <c r="B737" s="74" t="s">
        <v>2481</v>
      </c>
      <c r="C737" s="75" t="s">
        <v>89</v>
      </c>
      <c r="D737" s="95" t="s">
        <v>2399</v>
      </c>
      <c r="E737" s="219" t="s">
        <v>2400</v>
      </c>
      <c r="F737" s="94" t="s">
        <v>477</v>
      </c>
      <c r="G737" s="81">
        <v>2.0</v>
      </c>
      <c r="H737" s="82">
        <v>1.0</v>
      </c>
      <c r="I737" s="82">
        <v>3.0</v>
      </c>
      <c r="J737" s="164">
        <v>50.0</v>
      </c>
      <c r="K737" s="365">
        <v>25.0</v>
      </c>
      <c r="L737" s="136" t="s">
        <v>103</v>
      </c>
      <c r="M737" s="166"/>
      <c r="N737" s="166"/>
      <c r="O737" s="166"/>
      <c r="P737" s="166"/>
      <c r="Q737" s="166"/>
      <c r="R737" s="166"/>
    </row>
    <row r="738" ht="11.25" customHeight="1">
      <c r="A738" s="95" t="s">
        <v>2480</v>
      </c>
      <c r="B738" s="74" t="s">
        <v>2481</v>
      </c>
      <c r="C738" s="75" t="s">
        <v>89</v>
      </c>
      <c r="D738" s="95" t="s">
        <v>2489</v>
      </c>
      <c r="E738" s="219" t="s">
        <v>2490</v>
      </c>
      <c r="F738" s="94" t="s">
        <v>477</v>
      </c>
      <c r="G738" s="81">
        <v>2.0</v>
      </c>
      <c r="H738" s="82">
        <v>1.0</v>
      </c>
      <c r="I738" s="82">
        <v>3.0</v>
      </c>
      <c r="J738" s="164">
        <v>50.0</v>
      </c>
      <c r="K738" s="365">
        <v>25.0</v>
      </c>
      <c r="L738" s="136" t="s">
        <v>103</v>
      </c>
      <c r="M738" s="166"/>
      <c r="N738" s="166"/>
      <c r="O738" s="166"/>
      <c r="P738" s="166"/>
      <c r="Q738" s="166"/>
      <c r="R738" s="166"/>
    </row>
    <row r="739" ht="11.25" customHeight="1">
      <c r="A739" s="95" t="s">
        <v>2480</v>
      </c>
      <c r="B739" s="74" t="s">
        <v>2481</v>
      </c>
      <c r="C739" s="75" t="s">
        <v>89</v>
      </c>
      <c r="D739" s="95" t="s">
        <v>2429</v>
      </c>
      <c r="E739" s="219" t="s">
        <v>2430</v>
      </c>
      <c r="F739" s="94" t="s">
        <v>477</v>
      </c>
      <c r="G739" s="81">
        <v>2.0</v>
      </c>
      <c r="H739" s="82">
        <v>1.0</v>
      </c>
      <c r="I739" s="82">
        <v>3.0</v>
      </c>
      <c r="J739" s="164">
        <v>50.0</v>
      </c>
      <c r="K739" s="365">
        <v>25.0</v>
      </c>
      <c r="L739" s="136" t="s">
        <v>103</v>
      </c>
      <c r="M739" s="166"/>
      <c r="N739" s="166"/>
      <c r="O739" s="166"/>
      <c r="P739" s="166"/>
      <c r="Q739" s="166"/>
      <c r="R739" s="166"/>
    </row>
    <row r="740" ht="11.25" customHeight="1">
      <c r="A740" s="95" t="s">
        <v>2491</v>
      </c>
      <c r="B740" s="74" t="s">
        <v>2492</v>
      </c>
      <c r="C740" s="75" t="s">
        <v>89</v>
      </c>
      <c r="D740" s="95" t="s">
        <v>2493</v>
      </c>
      <c r="E740" s="219" t="s">
        <v>2494</v>
      </c>
      <c r="F740" s="94" t="s">
        <v>477</v>
      </c>
      <c r="G740" s="81">
        <v>1.0</v>
      </c>
      <c r="H740" s="82">
        <v>1.0</v>
      </c>
      <c r="I740" s="82">
        <v>1.0</v>
      </c>
      <c r="J740" s="164">
        <v>50.0</v>
      </c>
      <c r="K740" s="365">
        <v>50.0</v>
      </c>
      <c r="L740" s="136" t="s">
        <v>103</v>
      </c>
      <c r="M740" s="166"/>
      <c r="N740" s="166"/>
      <c r="O740" s="166"/>
      <c r="P740" s="166"/>
      <c r="Q740" s="166"/>
      <c r="R740" s="166"/>
    </row>
    <row r="741" ht="11.25" customHeight="1">
      <c r="A741" s="95" t="s">
        <v>2495</v>
      </c>
      <c r="B741" s="74" t="s">
        <v>2496</v>
      </c>
      <c r="C741" s="75" t="s">
        <v>89</v>
      </c>
      <c r="D741" s="95" t="s">
        <v>2418</v>
      </c>
      <c r="E741" s="219" t="s">
        <v>2497</v>
      </c>
      <c r="F741" s="94" t="s">
        <v>477</v>
      </c>
      <c r="G741" s="81">
        <v>1.0</v>
      </c>
      <c r="H741" s="82">
        <v>1.0</v>
      </c>
      <c r="I741" s="82">
        <v>1.0</v>
      </c>
      <c r="J741" s="164">
        <v>50.0</v>
      </c>
      <c r="K741" s="365">
        <v>50.0</v>
      </c>
      <c r="L741" s="136" t="s">
        <v>103</v>
      </c>
      <c r="M741" s="166"/>
      <c r="N741" s="166"/>
      <c r="O741" s="166"/>
      <c r="P741" s="166"/>
      <c r="Q741" s="166"/>
      <c r="R741" s="166"/>
    </row>
    <row r="742" ht="11.25" customHeight="1">
      <c r="A742" s="95" t="s">
        <v>2495</v>
      </c>
      <c r="B742" s="74" t="s">
        <v>2496</v>
      </c>
      <c r="C742" s="75" t="s">
        <v>89</v>
      </c>
      <c r="D742" s="95" t="s">
        <v>2498</v>
      </c>
      <c r="E742" s="219" t="s">
        <v>2499</v>
      </c>
      <c r="F742" s="94" t="s">
        <v>477</v>
      </c>
      <c r="G742" s="81">
        <v>1.0</v>
      </c>
      <c r="H742" s="82">
        <v>1.0</v>
      </c>
      <c r="I742" s="82">
        <v>1.0</v>
      </c>
      <c r="J742" s="164">
        <v>50.0</v>
      </c>
      <c r="K742" s="365">
        <v>50.0</v>
      </c>
      <c r="L742" s="136" t="s">
        <v>103</v>
      </c>
      <c r="M742" s="166"/>
      <c r="N742" s="166"/>
      <c r="O742" s="166"/>
      <c r="P742" s="166"/>
      <c r="Q742" s="166"/>
      <c r="R742" s="166"/>
    </row>
    <row r="743" ht="11.25" customHeight="1">
      <c r="A743" s="95" t="s">
        <v>2500</v>
      </c>
      <c r="B743" s="74" t="s">
        <v>2501</v>
      </c>
      <c r="C743" s="75" t="s">
        <v>89</v>
      </c>
      <c r="D743" s="95" t="s">
        <v>2502</v>
      </c>
      <c r="E743" s="219" t="s">
        <v>2503</v>
      </c>
      <c r="F743" s="94" t="s">
        <v>477</v>
      </c>
      <c r="G743" s="81">
        <v>3.0</v>
      </c>
      <c r="H743" s="82">
        <v>1.0</v>
      </c>
      <c r="I743" s="82">
        <v>4.0</v>
      </c>
      <c r="J743" s="164">
        <v>50.0</v>
      </c>
      <c r="K743" s="365">
        <v>16.66</v>
      </c>
      <c r="L743" s="136" t="s">
        <v>103</v>
      </c>
      <c r="M743" s="166"/>
      <c r="N743" s="166"/>
      <c r="O743" s="166"/>
      <c r="P743" s="166"/>
      <c r="Q743" s="166"/>
      <c r="R743" s="166"/>
    </row>
    <row r="744" ht="11.25" customHeight="1">
      <c r="A744" s="95" t="s">
        <v>2504</v>
      </c>
      <c r="B744" s="74" t="s">
        <v>2505</v>
      </c>
      <c r="C744" s="75" t="s">
        <v>89</v>
      </c>
      <c r="D744" s="95" t="s">
        <v>2506</v>
      </c>
      <c r="E744" s="219" t="s">
        <v>2507</v>
      </c>
      <c r="F744" s="94" t="s">
        <v>477</v>
      </c>
      <c r="G744" s="81">
        <v>3.0</v>
      </c>
      <c r="H744" s="82">
        <v>1.0</v>
      </c>
      <c r="I744" s="82">
        <v>3.0</v>
      </c>
      <c r="J744" s="164">
        <v>50.0</v>
      </c>
      <c r="K744" s="365">
        <v>16.66</v>
      </c>
      <c r="L744" s="136" t="s">
        <v>103</v>
      </c>
      <c r="M744" s="166"/>
      <c r="N744" s="166"/>
      <c r="O744" s="166"/>
      <c r="P744" s="166"/>
      <c r="Q744" s="166"/>
      <c r="R744" s="166"/>
    </row>
    <row r="745" ht="11.25" customHeight="1">
      <c r="A745" s="95" t="s">
        <v>2508</v>
      </c>
      <c r="B745" s="74" t="s">
        <v>2509</v>
      </c>
      <c r="C745" s="75" t="s">
        <v>89</v>
      </c>
      <c r="D745" s="95" t="s">
        <v>2510</v>
      </c>
      <c r="E745" s="219" t="s">
        <v>2511</v>
      </c>
      <c r="F745" s="94" t="s">
        <v>477</v>
      </c>
      <c r="G745" s="81">
        <v>3.0</v>
      </c>
      <c r="H745" s="82">
        <v>2.0</v>
      </c>
      <c r="I745" s="82">
        <v>4.0</v>
      </c>
      <c r="J745" s="164">
        <v>50.0</v>
      </c>
      <c r="K745" s="365">
        <v>16.66</v>
      </c>
      <c r="L745" s="136" t="s">
        <v>103</v>
      </c>
      <c r="M745" s="166"/>
      <c r="N745" s="166"/>
      <c r="O745" s="166"/>
      <c r="P745" s="166"/>
      <c r="Q745" s="166"/>
      <c r="R745" s="166"/>
    </row>
    <row r="746" ht="11.25" customHeight="1">
      <c r="A746" s="95" t="s">
        <v>2508</v>
      </c>
      <c r="B746" s="74" t="s">
        <v>2512</v>
      </c>
      <c r="C746" s="75" t="s">
        <v>89</v>
      </c>
      <c r="D746" s="95" t="s">
        <v>2513</v>
      </c>
      <c r="E746" s="219" t="s">
        <v>2514</v>
      </c>
      <c r="F746" s="94" t="s">
        <v>477</v>
      </c>
      <c r="G746" s="81">
        <v>3.0</v>
      </c>
      <c r="H746" s="82">
        <v>2.0</v>
      </c>
      <c r="I746" s="82">
        <v>4.0</v>
      </c>
      <c r="J746" s="164">
        <v>50.0</v>
      </c>
      <c r="K746" s="365">
        <v>16.66</v>
      </c>
      <c r="L746" s="136" t="s">
        <v>103</v>
      </c>
      <c r="M746" s="166"/>
      <c r="N746" s="166"/>
      <c r="O746" s="166"/>
      <c r="P746" s="166"/>
      <c r="Q746" s="166"/>
      <c r="R746" s="166"/>
    </row>
    <row r="747" ht="11.25" customHeight="1">
      <c r="A747" s="95" t="s">
        <v>2508</v>
      </c>
      <c r="B747" s="74" t="s">
        <v>2512</v>
      </c>
      <c r="C747" s="75" t="s">
        <v>89</v>
      </c>
      <c r="D747" s="95" t="s">
        <v>2515</v>
      </c>
      <c r="E747" s="219" t="s">
        <v>2516</v>
      </c>
      <c r="F747" s="94" t="s">
        <v>477</v>
      </c>
      <c r="G747" s="81">
        <v>3.0</v>
      </c>
      <c r="H747" s="82">
        <v>2.0</v>
      </c>
      <c r="I747" s="82">
        <v>4.0</v>
      </c>
      <c r="J747" s="164">
        <v>50.0</v>
      </c>
      <c r="K747" s="365">
        <v>16.66</v>
      </c>
      <c r="L747" s="136" t="s">
        <v>103</v>
      </c>
      <c r="M747" s="166"/>
      <c r="N747" s="166"/>
      <c r="O747" s="166"/>
      <c r="P747" s="166"/>
      <c r="Q747" s="166"/>
      <c r="R747" s="166"/>
    </row>
    <row r="748" ht="11.25" customHeight="1">
      <c r="A748" s="95" t="s">
        <v>2508</v>
      </c>
      <c r="B748" s="74" t="s">
        <v>2512</v>
      </c>
      <c r="C748" s="75" t="s">
        <v>89</v>
      </c>
      <c r="D748" s="95" t="s">
        <v>2517</v>
      </c>
      <c r="E748" s="219" t="s">
        <v>2518</v>
      </c>
      <c r="F748" s="94" t="s">
        <v>477</v>
      </c>
      <c r="G748" s="81">
        <v>3.0</v>
      </c>
      <c r="H748" s="82">
        <v>2.0</v>
      </c>
      <c r="I748" s="82">
        <v>4.0</v>
      </c>
      <c r="J748" s="164">
        <v>50.0</v>
      </c>
      <c r="K748" s="365">
        <v>16.66</v>
      </c>
      <c r="L748" s="136" t="s">
        <v>103</v>
      </c>
      <c r="M748" s="166"/>
      <c r="N748" s="166"/>
      <c r="O748" s="166"/>
      <c r="P748" s="166"/>
      <c r="Q748" s="166"/>
      <c r="R748" s="166"/>
    </row>
    <row r="749" ht="11.25" customHeight="1">
      <c r="A749" s="95" t="s">
        <v>2508</v>
      </c>
      <c r="B749" s="74" t="s">
        <v>2512</v>
      </c>
      <c r="C749" s="75" t="s">
        <v>89</v>
      </c>
      <c r="D749" s="95" t="s">
        <v>2519</v>
      </c>
      <c r="E749" s="219" t="s">
        <v>2520</v>
      </c>
      <c r="F749" s="94" t="s">
        <v>477</v>
      </c>
      <c r="G749" s="81">
        <v>3.0</v>
      </c>
      <c r="H749" s="82">
        <v>2.0</v>
      </c>
      <c r="I749" s="82">
        <v>4.0</v>
      </c>
      <c r="J749" s="164">
        <v>50.0</v>
      </c>
      <c r="K749" s="365">
        <v>16.66</v>
      </c>
      <c r="L749" s="136" t="s">
        <v>103</v>
      </c>
      <c r="M749" s="166"/>
      <c r="N749" s="166"/>
      <c r="O749" s="166"/>
      <c r="P749" s="166"/>
      <c r="Q749" s="166"/>
      <c r="R749" s="166"/>
    </row>
    <row r="750" ht="11.25" customHeight="1">
      <c r="A750" s="95" t="s">
        <v>2508</v>
      </c>
      <c r="B750" s="74" t="s">
        <v>2512</v>
      </c>
      <c r="C750" s="75" t="s">
        <v>89</v>
      </c>
      <c r="D750" s="95" t="s">
        <v>2425</v>
      </c>
      <c r="E750" s="219" t="s">
        <v>2521</v>
      </c>
      <c r="F750" s="94" t="s">
        <v>477</v>
      </c>
      <c r="G750" s="81">
        <v>3.0</v>
      </c>
      <c r="H750" s="82">
        <v>2.0</v>
      </c>
      <c r="I750" s="82">
        <v>4.0</v>
      </c>
      <c r="J750" s="164">
        <v>50.0</v>
      </c>
      <c r="K750" s="365">
        <v>16.66</v>
      </c>
      <c r="L750" s="136" t="s">
        <v>103</v>
      </c>
      <c r="M750" s="166"/>
      <c r="N750" s="166"/>
      <c r="O750" s="166"/>
      <c r="P750" s="166"/>
      <c r="Q750" s="166"/>
      <c r="R750" s="166"/>
    </row>
    <row r="751" ht="11.25" customHeight="1">
      <c r="A751" s="95" t="s">
        <v>2508</v>
      </c>
      <c r="B751" s="74" t="s">
        <v>2512</v>
      </c>
      <c r="C751" s="75" t="s">
        <v>89</v>
      </c>
      <c r="D751" s="95" t="s">
        <v>2457</v>
      </c>
      <c r="E751" s="219" t="s">
        <v>2458</v>
      </c>
      <c r="F751" s="94" t="s">
        <v>477</v>
      </c>
      <c r="G751" s="81">
        <v>3.0</v>
      </c>
      <c r="H751" s="82">
        <v>2.0</v>
      </c>
      <c r="I751" s="82">
        <v>4.0</v>
      </c>
      <c r="J751" s="164">
        <v>50.0</v>
      </c>
      <c r="K751" s="365">
        <v>16.66</v>
      </c>
      <c r="L751" s="136" t="s">
        <v>103</v>
      </c>
      <c r="M751" s="166"/>
      <c r="N751" s="166"/>
      <c r="O751" s="166"/>
      <c r="P751" s="166"/>
      <c r="Q751" s="166"/>
      <c r="R751" s="166"/>
    </row>
    <row r="752" ht="11.25" customHeight="1">
      <c r="A752" s="95" t="s">
        <v>2508</v>
      </c>
      <c r="B752" s="74" t="s">
        <v>2512</v>
      </c>
      <c r="C752" s="75" t="s">
        <v>89</v>
      </c>
      <c r="D752" s="95" t="s">
        <v>2522</v>
      </c>
      <c r="E752" s="219" t="s">
        <v>2523</v>
      </c>
      <c r="F752" s="94" t="s">
        <v>477</v>
      </c>
      <c r="G752" s="81">
        <v>3.0</v>
      </c>
      <c r="H752" s="82">
        <v>2.0</v>
      </c>
      <c r="I752" s="82">
        <v>4.0</v>
      </c>
      <c r="J752" s="164">
        <v>50.0</v>
      </c>
      <c r="K752" s="365">
        <v>16.66</v>
      </c>
      <c r="L752" s="136" t="s">
        <v>103</v>
      </c>
      <c r="M752" s="166"/>
      <c r="N752" s="166"/>
      <c r="O752" s="166"/>
      <c r="P752" s="166"/>
      <c r="Q752" s="166"/>
      <c r="R752" s="166"/>
    </row>
    <row r="753" ht="11.25" customHeight="1">
      <c r="A753" s="95" t="s">
        <v>2508</v>
      </c>
      <c r="B753" s="74" t="s">
        <v>2512</v>
      </c>
      <c r="C753" s="75" t="s">
        <v>89</v>
      </c>
      <c r="D753" s="95" t="s">
        <v>2524</v>
      </c>
      <c r="E753" s="219" t="s">
        <v>2525</v>
      </c>
      <c r="F753" s="94" t="s">
        <v>477</v>
      </c>
      <c r="G753" s="81">
        <v>3.0</v>
      </c>
      <c r="H753" s="82">
        <v>2.0</v>
      </c>
      <c r="I753" s="82">
        <v>4.0</v>
      </c>
      <c r="J753" s="164">
        <v>50.0</v>
      </c>
      <c r="K753" s="365">
        <v>16.66</v>
      </c>
      <c r="L753" s="136" t="s">
        <v>103</v>
      </c>
      <c r="M753" s="166"/>
      <c r="N753" s="166"/>
      <c r="O753" s="166"/>
      <c r="P753" s="166"/>
      <c r="Q753" s="166"/>
      <c r="R753" s="166"/>
    </row>
    <row r="754" ht="11.25" customHeight="1">
      <c r="A754" s="95" t="s">
        <v>2526</v>
      </c>
      <c r="B754" s="74" t="s">
        <v>2527</v>
      </c>
      <c r="C754" s="75" t="s">
        <v>89</v>
      </c>
      <c r="D754" s="95" t="s">
        <v>2528</v>
      </c>
      <c r="E754" s="219" t="s">
        <v>2529</v>
      </c>
      <c r="F754" s="94" t="s">
        <v>477</v>
      </c>
      <c r="G754" s="81">
        <v>1.0</v>
      </c>
      <c r="H754" s="82">
        <v>1.0</v>
      </c>
      <c r="I754" s="82">
        <v>2.0</v>
      </c>
      <c r="J754" s="164">
        <v>50.0</v>
      </c>
      <c r="K754" s="365">
        <v>50.0</v>
      </c>
      <c r="L754" s="136" t="s">
        <v>103</v>
      </c>
      <c r="M754" s="166"/>
      <c r="N754" s="166"/>
      <c r="O754" s="166"/>
      <c r="P754" s="166"/>
      <c r="Q754" s="166"/>
      <c r="R754" s="166"/>
    </row>
    <row r="755" ht="11.25" customHeight="1">
      <c r="A755" s="95" t="s">
        <v>2526</v>
      </c>
      <c r="B755" s="74" t="s">
        <v>2530</v>
      </c>
      <c r="C755" s="75" t="s">
        <v>89</v>
      </c>
      <c r="D755" s="88" t="s">
        <v>2531</v>
      </c>
      <c r="E755" s="219" t="s">
        <v>2532</v>
      </c>
      <c r="F755" s="94" t="s">
        <v>477</v>
      </c>
      <c r="G755" s="81">
        <v>1.0</v>
      </c>
      <c r="H755" s="82">
        <v>1.0</v>
      </c>
      <c r="I755" s="82">
        <v>2.0</v>
      </c>
      <c r="J755" s="164">
        <v>50.0</v>
      </c>
      <c r="K755" s="365">
        <v>50.0</v>
      </c>
      <c r="L755" s="136" t="s">
        <v>103</v>
      </c>
      <c r="M755" s="166"/>
      <c r="N755" s="166"/>
      <c r="O755" s="166"/>
      <c r="P755" s="166"/>
      <c r="Q755" s="166"/>
      <c r="R755" s="166"/>
    </row>
    <row r="756" ht="11.25" customHeight="1">
      <c r="A756" s="95" t="s">
        <v>2526</v>
      </c>
      <c r="B756" s="74" t="s">
        <v>2530</v>
      </c>
      <c r="C756" s="75" t="s">
        <v>89</v>
      </c>
      <c r="D756" s="95" t="s">
        <v>2466</v>
      </c>
      <c r="E756" s="219" t="s">
        <v>2467</v>
      </c>
      <c r="F756" s="94" t="s">
        <v>477</v>
      </c>
      <c r="G756" s="81">
        <v>1.0</v>
      </c>
      <c r="H756" s="82">
        <v>1.0</v>
      </c>
      <c r="I756" s="82">
        <v>2.0</v>
      </c>
      <c r="J756" s="164">
        <v>50.0</v>
      </c>
      <c r="K756" s="365">
        <v>50.0</v>
      </c>
      <c r="L756" s="136" t="s">
        <v>103</v>
      </c>
      <c r="M756" s="166"/>
      <c r="N756" s="166"/>
      <c r="O756" s="166"/>
      <c r="P756" s="166"/>
      <c r="Q756" s="166"/>
      <c r="R756" s="166"/>
    </row>
    <row r="757" ht="11.25" customHeight="1">
      <c r="A757" s="95" t="s">
        <v>2526</v>
      </c>
      <c r="B757" s="74" t="s">
        <v>2530</v>
      </c>
      <c r="C757" s="75" t="s">
        <v>89</v>
      </c>
      <c r="D757" s="95" t="s">
        <v>2468</v>
      </c>
      <c r="E757" s="219" t="s">
        <v>2469</v>
      </c>
      <c r="F757" s="94" t="s">
        <v>477</v>
      </c>
      <c r="G757" s="81">
        <v>1.0</v>
      </c>
      <c r="H757" s="82">
        <v>1.0</v>
      </c>
      <c r="I757" s="82">
        <v>2.0</v>
      </c>
      <c r="J757" s="164">
        <v>50.0</v>
      </c>
      <c r="K757" s="365">
        <v>50.0</v>
      </c>
      <c r="L757" s="136" t="s">
        <v>103</v>
      </c>
      <c r="M757" s="166"/>
      <c r="N757" s="166"/>
      <c r="O757" s="166"/>
      <c r="P757" s="166"/>
      <c r="Q757" s="166"/>
      <c r="R757" s="166"/>
    </row>
    <row r="758" ht="11.25" customHeight="1">
      <c r="A758" s="95" t="s">
        <v>2533</v>
      </c>
      <c r="B758" s="74" t="s">
        <v>2534</v>
      </c>
      <c r="C758" s="75" t="s">
        <v>89</v>
      </c>
      <c r="D758" s="95" t="s">
        <v>2535</v>
      </c>
      <c r="E758" s="219" t="s">
        <v>2536</v>
      </c>
      <c r="F758" s="94" t="s">
        <v>477</v>
      </c>
      <c r="G758" s="81">
        <v>3.0</v>
      </c>
      <c r="H758" s="82">
        <v>1.0</v>
      </c>
      <c r="I758" s="82">
        <v>3.0</v>
      </c>
      <c r="J758" s="164">
        <v>50.0</v>
      </c>
      <c r="K758" s="365">
        <v>16.66</v>
      </c>
      <c r="L758" s="136" t="s">
        <v>103</v>
      </c>
      <c r="M758" s="166"/>
      <c r="N758" s="166"/>
      <c r="O758" s="166"/>
      <c r="P758" s="166"/>
      <c r="Q758" s="166"/>
      <c r="R758" s="166"/>
    </row>
    <row r="759" ht="11.25" customHeight="1">
      <c r="A759" s="95" t="s">
        <v>2533</v>
      </c>
      <c r="B759" s="74" t="s">
        <v>2537</v>
      </c>
      <c r="C759" s="75" t="s">
        <v>89</v>
      </c>
      <c r="D759" s="95" t="s">
        <v>2538</v>
      </c>
      <c r="E759" s="219" t="s">
        <v>2539</v>
      </c>
      <c r="F759" s="94" t="s">
        <v>477</v>
      </c>
      <c r="G759" s="81">
        <v>3.0</v>
      </c>
      <c r="H759" s="82">
        <v>1.0</v>
      </c>
      <c r="I759" s="82">
        <v>3.0</v>
      </c>
      <c r="J759" s="164">
        <v>50.0</v>
      </c>
      <c r="K759" s="365">
        <v>16.66</v>
      </c>
      <c r="L759" s="136" t="s">
        <v>103</v>
      </c>
      <c r="M759" s="166"/>
      <c r="N759" s="166"/>
      <c r="O759" s="166"/>
      <c r="P759" s="166"/>
      <c r="Q759" s="166"/>
      <c r="R759" s="166"/>
    </row>
    <row r="760" ht="11.25" customHeight="1">
      <c r="A760" s="95" t="s">
        <v>2533</v>
      </c>
      <c r="B760" s="74" t="s">
        <v>2537</v>
      </c>
      <c r="C760" s="75" t="s">
        <v>89</v>
      </c>
      <c r="D760" s="95" t="s">
        <v>2540</v>
      </c>
      <c r="E760" s="219" t="s">
        <v>2541</v>
      </c>
      <c r="F760" s="94" t="s">
        <v>477</v>
      </c>
      <c r="G760" s="81">
        <v>3.0</v>
      </c>
      <c r="H760" s="82">
        <v>1.0</v>
      </c>
      <c r="I760" s="82">
        <v>3.0</v>
      </c>
      <c r="J760" s="164">
        <v>50.0</v>
      </c>
      <c r="K760" s="365">
        <v>16.66</v>
      </c>
      <c r="L760" s="136" t="s">
        <v>103</v>
      </c>
      <c r="M760" s="166"/>
      <c r="N760" s="166"/>
      <c r="O760" s="166"/>
      <c r="P760" s="166"/>
      <c r="Q760" s="166"/>
      <c r="R760" s="166"/>
    </row>
    <row r="761" ht="11.25" customHeight="1">
      <c r="A761" s="95" t="s">
        <v>2533</v>
      </c>
      <c r="B761" s="74" t="s">
        <v>2537</v>
      </c>
      <c r="C761" s="75" t="s">
        <v>89</v>
      </c>
      <c r="D761" s="95" t="s">
        <v>2542</v>
      </c>
      <c r="E761" s="219" t="s">
        <v>2543</v>
      </c>
      <c r="F761" s="94" t="s">
        <v>477</v>
      </c>
      <c r="G761" s="81">
        <v>3.0</v>
      </c>
      <c r="H761" s="82">
        <v>1.0</v>
      </c>
      <c r="I761" s="82">
        <v>3.0</v>
      </c>
      <c r="J761" s="164">
        <v>50.0</v>
      </c>
      <c r="K761" s="365">
        <v>16.66</v>
      </c>
      <c r="L761" s="136" t="s">
        <v>103</v>
      </c>
      <c r="M761" s="166"/>
      <c r="N761" s="166"/>
      <c r="O761" s="166"/>
      <c r="P761" s="166"/>
      <c r="Q761" s="166"/>
      <c r="R761" s="166"/>
    </row>
    <row r="762" ht="11.25" customHeight="1">
      <c r="A762" s="95" t="s">
        <v>2533</v>
      </c>
      <c r="B762" s="74" t="s">
        <v>2537</v>
      </c>
      <c r="C762" s="75" t="s">
        <v>89</v>
      </c>
      <c r="D762" s="95" t="s">
        <v>2519</v>
      </c>
      <c r="E762" s="219" t="s">
        <v>2520</v>
      </c>
      <c r="F762" s="94" t="s">
        <v>477</v>
      </c>
      <c r="G762" s="81">
        <v>3.0</v>
      </c>
      <c r="H762" s="82">
        <v>1.0</v>
      </c>
      <c r="I762" s="82">
        <v>3.0</v>
      </c>
      <c r="J762" s="164">
        <v>50.0</v>
      </c>
      <c r="K762" s="365">
        <v>16.66</v>
      </c>
      <c r="L762" s="136" t="s">
        <v>103</v>
      </c>
      <c r="M762" s="166"/>
      <c r="N762" s="166"/>
      <c r="O762" s="166"/>
      <c r="P762" s="166"/>
      <c r="Q762" s="166"/>
      <c r="R762" s="166"/>
    </row>
    <row r="763" ht="11.25" customHeight="1">
      <c r="A763" s="95" t="s">
        <v>2533</v>
      </c>
      <c r="B763" s="74" t="s">
        <v>2537</v>
      </c>
      <c r="C763" s="75" t="s">
        <v>89</v>
      </c>
      <c r="D763" s="95" t="s">
        <v>2544</v>
      </c>
      <c r="E763" s="219" t="s">
        <v>2545</v>
      </c>
      <c r="F763" s="94" t="s">
        <v>477</v>
      </c>
      <c r="G763" s="81">
        <v>3.0</v>
      </c>
      <c r="H763" s="82">
        <v>1.0</v>
      </c>
      <c r="I763" s="82">
        <v>3.0</v>
      </c>
      <c r="J763" s="164">
        <v>50.0</v>
      </c>
      <c r="K763" s="365">
        <v>16.66</v>
      </c>
      <c r="L763" s="136" t="s">
        <v>103</v>
      </c>
      <c r="M763" s="166"/>
      <c r="N763" s="166"/>
      <c r="O763" s="166"/>
      <c r="P763" s="166"/>
      <c r="Q763" s="166"/>
      <c r="R763" s="166"/>
    </row>
    <row r="764" ht="11.25" customHeight="1">
      <c r="A764" s="95" t="s">
        <v>2533</v>
      </c>
      <c r="B764" s="74" t="s">
        <v>2537</v>
      </c>
      <c r="C764" s="75" t="s">
        <v>89</v>
      </c>
      <c r="D764" s="95" t="s">
        <v>2401</v>
      </c>
      <c r="E764" s="219" t="s">
        <v>2402</v>
      </c>
      <c r="F764" s="94" t="s">
        <v>477</v>
      </c>
      <c r="G764" s="81">
        <v>3.0</v>
      </c>
      <c r="H764" s="82">
        <v>1.0</v>
      </c>
      <c r="I764" s="82">
        <v>3.0</v>
      </c>
      <c r="J764" s="164">
        <v>50.0</v>
      </c>
      <c r="K764" s="365">
        <v>16.66</v>
      </c>
      <c r="L764" s="136" t="s">
        <v>103</v>
      </c>
      <c r="M764" s="166"/>
      <c r="N764" s="166"/>
      <c r="O764" s="166"/>
      <c r="P764" s="166"/>
      <c r="Q764" s="166"/>
      <c r="R764" s="166"/>
    </row>
    <row r="765" ht="11.25" customHeight="1">
      <c r="A765" s="95" t="s">
        <v>2533</v>
      </c>
      <c r="B765" s="74" t="s">
        <v>2537</v>
      </c>
      <c r="C765" s="75" t="s">
        <v>89</v>
      </c>
      <c r="D765" s="95" t="s">
        <v>2546</v>
      </c>
      <c r="E765" s="219" t="s">
        <v>2547</v>
      </c>
      <c r="F765" s="94" t="s">
        <v>477</v>
      </c>
      <c r="G765" s="81">
        <v>3.0</v>
      </c>
      <c r="H765" s="82">
        <v>1.0</v>
      </c>
      <c r="I765" s="82">
        <v>3.0</v>
      </c>
      <c r="J765" s="164">
        <v>50.0</v>
      </c>
      <c r="K765" s="365">
        <v>16.66</v>
      </c>
      <c r="L765" s="136" t="s">
        <v>103</v>
      </c>
      <c r="M765" s="166"/>
      <c r="N765" s="166"/>
      <c r="O765" s="166"/>
      <c r="P765" s="166"/>
      <c r="Q765" s="166"/>
      <c r="R765" s="166"/>
    </row>
    <row r="766" ht="11.25" customHeight="1">
      <c r="A766" s="95" t="s">
        <v>2533</v>
      </c>
      <c r="B766" s="74" t="s">
        <v>2537</v>
      </c>
      <c r="C766" s="75" t="s">
        <v>89</v>
      </c>
      <c r="D766" s="95" t="s">
        <v>2548</v>
      </c>
      <c r="E766" s="219" t="s">
        <v>2549</v>
      </c>
      <c r="F766" s="94" t="s">
        <v>477</v>
      </c>
      <c r="G766" s="81">
        <v>3.0</v>
      </c>
      <c r="H766" s="82">
        <v>1.0</v>
      </c>
      <c r="I766" s="82">
        <v>3.0</v>
      </c>
      <c r="J766" s="164">
        <v>50.0</v>
      </c>
      <c r="K766" s="365">
        <v>16.66</v>
      </c>
      <c r="L766" s="136" t="s">
        <v>103</v>
      </c>
      <c r="M766" s="166"/>
      <c r="N766" s="166"/>
      <c r="O766" s="166"/>
      <c r="P766" s="166"/>
      <c r="Q766" s="166"/>
      <c r="R766" s="166"/>
    </row>
    <row r="767" ht="11.25" customHeight="1">
      <c r="A767" s="95" t="s">
        <v>2550</v>
      </c>
      <c r="B767" s="74" t="s">
        <v>2551</v>
      </c>
      <c r="C767" s="75" t="s">
        <v>89</v>
      </c>
      <c r="D767" s="95" t="s">
        <v>2552</v>
      </c>
      <c r="E767" s="219" t="s">
        <v>2553</v>
      </c>
      <c r="F767" s="94" t="s">
        <v>477</v>
      </c>
      <c r="G767" s="81">
        <v>3.0</v>
      </c>
      <c r="H767" s="82">
        <v>1.0</v>
      </c>
      <c r="I767" s="82">
        <v>3.0</v>
      </c>
      <c r="J767" s="164">
        <v>50.0</v>
      </c>
      <c r="K767" s="365">
        <v>16.66</v>
      </c>
      <c r="L767" s="136" t="s">
        <v>103</v>
      </c>
      <c r="M767" s="166"/>
      <c r="N767" s="166"/>
      <c r="O767" s="166"/>
      <c r="P767" s="166"/>
      <c r="Q767" s="166"/>
      <c r="R767" s="166"/>
    </row>
    <row r="768" ht="11.25" customHeight="1">
      <c r="A768" s="95" t="s">
        <v>2554</v>
      </c>
      <c r="B768" s="74" t="s">
        <v>2555</v>
      </c>
      <c r="C768" s="75" t="s">
        <v>89</v>
      </c>
      <c r="D768" s="95" t="s">
        <v>2556</v>
      </c>
      <c r="E768" s="219" t="s">
        <v>2557</v>
      </c>
      <c r="F768" s="94" t="s">
        <v>477</v>
      </c>
      <c r="G768" s="81">
        <v>1.0</v>
      </c>
      <c r="H768" s="82">
        <v>1.0</v>
      </c>
      <c r="I768" s="82">
        <v>3.0</v>
      </c>
      <c r="J768" s="164">
        <v>50.0</v>
      </c>
      <c r="K768" s="365">
        <v>50.0</v>
      </c>
      <c r="L768" s="136" t="s">
        <v>103</v>
      </c>
      <c r="M768" s="166"/>
      <c r="N768" s="166"/>
      <c r="O768" s="166"/>
      <c r="P768" s="166"/>
      <c r="Q768" s="166"/>
      <c r="R768" s="166"/>
    </row>
    <row r="769" ht="11.25" customHeight="1">
      <c r="A769" s="95" t="s">
        <v>2550</v>
      </c>
      <c r="B769" s="74" t="s">
        <v>2551</v>
      </c>
      <c r="C769" s="75" t="s">
        <v>89</v>
      </c>
      <c r="D769" s="95" t="s">
        <v>2558</v>
      </c>
      <c r="E769" s="219" t="s">
        <v>2559</v>
      </c>
      <c r="F769" s="94" t="s">
        <v>477</v>
      </c>
      <c r="G769" s="81">
        <v>2.0</v>
      </c>
      <c r="H769" s="82">
        <v>1.0</v>
      </c>
      <c r="I769" s="82">
        <v>2.0</v>
      </c>
      <c r="J769" s="164">
        <v>50.0</v>
      </c>
      <c r="K769" s="365">
        <v>25.0</v>
      </c>
      <c r="L769" s="136" t="s">
        <v>103</v>
      </c>
      <c r="M769" s="166"/>
      <c r="N769" s="166"/>
      <c r="O769" s="166"/>
      <c r="P769" s="166"/>
      <c r="Q769" s="166"/>
      <c r="R769" s="166"/>
    </row>
    <row r="770" ht="11.25" customHeight="1">
      <c r="A770" s="95" t="s">
        <v>2560</v>
      </c>
      <c r="B770" s="74" t="s">
        <v>2561</v>
      </c>
      <c r="C770" s="75" t="s">
        <v>89</v>
      </c>
      <c r="D770" s="95" t="s">
        <v>2562</v>
      </c>
      <c r="E770" s="219" t="s">
        <v>2563</v>
      </c>
      <c r="F770" s="94" t="s">
        <v>477</v>
      </c>
      <c r="G770" s="81">
        <v>1.0</v>
      </c>
      <c r="H770" s="82">
        <v>1.0</v>
      </c>
      <c r="I770" s="82">
        <v>3.0</v>
      </c>
      <c r="J770" s="164">
        <v>50.0</v>
      </c>
      <c r="K770" s="365">
        <v>50.0</v>
      </c>
      <c r="L770" s="136" t="s">
        <v>103</v>
      </c>
      <c r="M770" s="166"/>
      <c r="N770" s="166"/>
      <c r="O770" s="166"/>
      <c r="P770" s="166"/>
      <c r="Q770" s="166"/>
      <c r="R770" s="166"/>
    </row>
    <row r="771" ht="11.25" customHeight="1">
      <c r="A771" s="95" t="s">
        <v>2560</v>
      </c>
      <c r="B771" s="74" t="s">
        <v>2561</v>
      </c>
      <c r="C771" s="75" t="s">
        <v>89</v>
      </c>
      <c r="D771" s="95" t="s">
        <v>2564</v>
      </c>
      <c r="E771" s="219" t="s">
        <v>2565</v>
      </c>
      <c r="F771" s="94" t="s">
        <v>477</v>
      </c>
      <c r="G771" s="81">
        <v>1.0</v>
      </c>
      <c r="H771" s="82">
        <v>1.0</v>
      </c>
      <c r="I771" s="82">
        <v>3.0</v>
      </c>
      <c r="J771" s="164">
        <v>50.0</v>
      </c>
      <c r="K771" s="365">
        <v>50.0</v>
      </c>
      <c r="L771" s="136" t="s">
        <v>103</v>
      </c>
      <c r="M771" s="166"/>
      <c r="N771" s="166"/>
      <c r="O771" s="166"/>
      <c r="P771" s="166"/>
      <c r="Q771" s="166"/>
      <c r="R771" s="166"/>
    </row>
    <row r="772" ht="11.25" customHeight="1">
      <c r="A772" s="95" t="s">
        <v>2560</v>
      </c>
      <c r="B772" s="74" t="s">
        <v>2561</v>
      </c>
      <c r="C772" s="75" t="s">
        <v>89</v>
      </c>
      <c r="D772" s="95" t="s">
        <v>2566</v>
      </c>
      <c r="E772" s="219" t="s">
        <v>2567</v>
      </c>
      <c r="F772" s="94" t="s">
        <v>477</v>
      </c>
      <c r="G772" s="81">
        <v>1.0</v>
      </c>
      <c r="H772" s="82">
        <v>1.0</v>
      </c>
      <c r="I772" s="82">
        <v>3.0</v>
      </c>
      <c r="J772" s="164">
        <v>50.0</v>
      </c>
      <c r="K772" s="365">
        <v>50.0</v>
      </c>
      <c r="L772" s="136" t="s">
        <v>103</v>
      </c>
      <c r="M772" s="166"/>
      <c r="N772" s="166"/>
      <c r="O772" s="166"/>
      <c r="P772" s="166"/>
      <c r="Q772" s="166"/>
      <c r="R772" s="166"/>
    </row>
    <row r="773" ht="11.25" customHeight="1">
      <c r="A773" s="95" t="s">
        <v>2560</v>
      </c>
      <c r="B773" s="74" t="s">
        <v>2561</v>
      </c>
      <c r="C773" s="75" t="s">
        <v>89</v>
      </c>
      <c r="D773" s="95" t="s">
        <v>2568</v>
      </c>
      <c r="E773" s="219" t="s">
        <v>2569</v>
      </c>
      <c r="F773" s="94" t="s">
        <v>477</v>
      </c>
      <c r="G773" s="81">
        <v>1.0</v>
      </c>
      <c r="H773" s="82">
        <v>1.0</v>
      </c>
      <c r="I773" s="82">
        <v>3.0</v>
      </c>
      <c r="J773" s="164">
        <v>50.0</v>
      </c>
      <c r="K773" s="365">
        <v>50.0</v>
      </c>
      <c r="L773" s="136" t="s">
        <v>103</v>
      </c>
      <c r="M773" s="166"/>
      <c r="N773" s="166"/>
      <c r="O773" s="166"/>
      <c r="P773" s="166"/>
      <c r="Q773" s="166"/>
      <c r="R773" s="166"/>
    </row>
    <row r="774" ht="11.25" customHeight="1">
      <c r="A774" s="95" t="s">
        <v>2570</v>
      </c>
      <c r="B774" s="74" t="s">
        <v>2571</v>
      </c>
      <c r="C774" s="75" t="s">
        <v>89</v>
      </c>
      <c r="D774" s="95" t="s">
        <v>2572</v>
      </c>
      <c r="E774" s="219" t="s">
        <v>2573</v>
      </c>
      <c r="F774" s="94" t="s">
        <v>477</v>
      </c>
      <c r="G774" s="81">
        <v>1.0</v>
      </c>
      <c r="H774" s="82">
        <v>1.0</v>
      </c>
      <c r="I774" s="82">
        <v>2.0</v>
      </c>
      <c r="J774" s="164">
        <v>50.0</v>
      </c>
      <c r="K774" s="365">
        <v>50.0</v>
      </c>
      <c r="L774" s="136" t="s">
        <v>103</v>
      </c>
      <c r="M774" s="166"/>
      <c r="N774" s="166"/>
      <c r="O774" s="166"/>
      <c r="P774" s="166"/>
      <c r="Q774" s="166"/>
      <c r="R774" s="166"/>
    </row>
    <row r="775" ht="11.25" customHeight="1">
      <c r="A775" s="95" t="s">
        <v>2570</v>
      </c>
      <c r="B775" s="74" t="s">
        <v>2571</v>
      </c>
      <c r="C775" s="75" t="s">
        <v>89</v>
      </c>
      <c r="D775" s="95" t="s">
        <v>2574</v>
      </c>
      <c r="E775" s="219" t="s">
        <v>2532</v>
      </c>
      <c r="F775" s="94" t="s">
        <v>477</v>
      </c>
      <c r="G775" s="81">
        <v>1.0</v>
      </c>
      <c r="H775" s="82">
        <v>1.0</v>
      </c>
      <c r="I775" s="82">
        <v>2.0</v>
      </c>
      <c r="J775" s="164">
        <v>50.0</v>
      </c>
      <c r="K775" s="365">
        <v>50.0</v>
      </c>
      <c r="L775" s="136" t="s">
        <v>103</v>
      </c>
      <c r="M775" s="166"/>
      <c r="N775" s="166"/>
      <c r="O775" s="166"/>
      <c r="P775" s="166"/>
      <c r="Q775" s="166"/>
      <c r="R775" s="166"/>
    </row>
    <row r="776" ht="11.25" customHeight="1">
      <c r="A776" s="95" t="s">
        <v>2570</v>
      </c>
      <c r="B776" s="74" t="s">
        <v>2571</v>
      </c>
      <c r="C776" s="75" t="s">
        <v>89</v>
      </c>
      <c r="D776" s="95" t="s">
        <v>2575</v>
      </c>
      <c r="E776" s="219" t="s">
        <v>2576</v>
      </c>
      <c r="F776" s="94" t="s">
        <v>477</v>
      </c>
      <c r="G776" s="81">
        <v>1.0</v>
      </c>
      <c r="H776" s="82">
        <v>1.0</v>
      </c>
      <c r="I776" s="82">
        <v>2.0</v>
      </c>
      <c r="J776" s="164">
        <v>50.0</v>
      </c>
      <c r="K776" s="365">
        <v>50.0</v>
      </c>
      <c r="L776" s="136" t="s">
        <v>103</v>
      </c>
      <c r="M776" s="166"/>
      <c r="N776" s="166"/>
      <c r="O776" s="166"/>
      <c r="P776" s="166"/>
      <c r="Q776" s="166"/>
      <c r="R776" s="166"/>
    </row>
    <row r="777" ht="11.25" customHeight="1">
      <c r="A777" s="95" t="s">
        <v>2577</v>
      </c>
      <c r="B777" s="74" t="s">
        <v>2578</v>
      </c>
      <c r="C777" s="75" t="s">
        <v>89</v>
      </c>
      <c r="D777" s="95" t="s">
        <v>2538</v>
      </c>
      <c r="E777" s="219" t="s">
        <v>2539</v>
      </c>
      <c r="F777" s="94" t="s">
        <v>477</v>
      </c>
      <c r="G777" s="81">
        <v>1.0</v>
      </c>
      <c r="H777" s="82">
        <v>1.0</v>
      </c>
      <c r="I777" s="82">
        <v>3.0</v>
      </c>
      <c r="J777" s="164">
        <v>50.0</v>
      </c>
      <c r="K777" s="365">
        <v>50.0</v>
      </c>
      <c r="L777" s="136" t="s">
        <v>103</v>
      </c>
      <c r="M777" s="166"/>
      <c r="N777" s="166"/>
      <c r="O777" s="166"/>
      <c r="P777" s="166"/>
      <c r="Q777" s="166"/>
      <c r="R777" s="166"/>
    </row>
    <row r="778" ht="11.25" customHeight="1">
      <c r="A778" s="95" t="s">
        <v>2577</v>
      </c>
      <c r="B778" s="74" t="s">
        <v>2578</v>
      </c>
      <c r="C778" s="75" t="s">
        <v>89</v>
      </c>
      <c r="D778" s="95" t="s">
        <v>2579</v>
      </c>
      <c r="E778" s="219" t="s">
        <v>2580</v>
      </c>
      <c r="F778" s="94" t="s">
        <v>477</v>
      </c>
      <c r="G778" s="81">
        <v>1.0</v>
      </c>
      <c r="H778" s="82">
        <v>1.0</v>
      </c>
      <c r="I778" s="82">
        <v>3.0</v>
      </c>
      <c r="J778" s="164">
        <v>50.0</v>
      </c>
      <c r="K778" s="365">
        <v>50.0</v>
      </c>
      <c r="L778" s="136" t="s">
        <v>103</v>
      </c>
      <c r="M778" s="166"/>
      <c r="N778" s="166"/>
      <c r="O778" s="166"/>
      <c r="P778" s="166"/>
      <c r="Q778" s="166"/>
      <c r="R778" s="166"/>
    </row>
    <row r="779" ht="11.25" customHeight="1">
      <c r="A779" s="95" t="s">
        <v>2577</v>
      </c>
      <c r="B779" s="74" t="s">
        <v>2578</v>
      </c>
      <c r="C779" s="75" t="s">
        <v>89</v>
      </c>
      <c r="D779" s="95" t="s">
        <v>2581</v>
      </c>
      <c r="E779" s="219" t="s">
        <v>2582</v>
      </c>
      <c r="F779" s="94" t="s">
        <v>477</v>
      </c>
      <c r="G779" s="81">
        <v>1.0</v>
      </c>
      <c r="H779" s="82">
        <v>1.0</v>
      </c>
      <c r="I779" s="82">
        <v>3.0</v>
      </c>
      <c r="J779" s="164">
        <v>50.0</v>
      </c>
      <c r="K779" s="365">
        <v>50.0</v>
      </c>
      <c r="L779" s="136" t="s">
        <v>103</v>
      </c>
      <c r="M779" s="166"/>
      <c r="N779" s="166"/>
      <c r="O779" s="166"/>
      <c r="P779" s="166"/>
      <c r="Q779" s="166"/>
      <c r="R779" s="166"/>
    </row>
    <row r="780" ht="11.25" customHeight="1">
      <c r="A780" s="95" t="s">
        <v>2583</v>
      </c>
      <c r="B780" s="74" t="s">
        <v>2584</v>
      </c>
      <c r="C780" s="75" t="s">
        <v>89</v>
      </c>
      <c r="D780" s="95" t="s">
        <v>2585</v>
      </c>
      <c r="E780" s="219" t="s">
        <v>2586</v>
      </c>
      <c r="F780" s="94" t="s">
        <v>477</v>
      </c>
      <c r="G780" s="81">
        <v>2.0</v>
      </c>
      <c r="H780" s="82">
        <v>1.0</v>
      </c>
      <c r="I780" s="82">
        <v>3.0</v>
      </c>
      <c r="J780" s="164">
        <v>50.0</v>
      </c>
      <c r="K780" s="365">
        <v>25.0</v>
      </c>
      <c r="L780" s="136" t="s">
        <v>103</v>
      </c>
      <c r="M780" s="166"/>
      <c r="N780" s="166"/>
      <c r="O780" s="166"/>
      <c r="P780" s="166"/>
      <c r="Q780" s="166"/>
      <c r="R780" s="166"/>
    </row>
    <row r="781" ht="11.25" customHeight="1">
      <c r="A781" s="95" t="s">
        <v>2587</v>
      </c>
      <c r="B781" s="74" t="s">
        <v>2588</v>
      </c>
      <c r="C781" s="75" t="s">
        <v>89</v>
      </c>
      <c r="D781" s="95" t="s">
        <v>2513</v>
      </c>
      <c r="E781" s="219" t="s">
        <v>2514</v>
      </c>
      <c r="F781" s="94" t="s">
        <v>477</v>
      </c>
      <c r="G781" s="81">
        <v>2.0</v>
      </c>
      <c r="H781" s="82">
        <v>1.0</v>
      </c>
      <c r="I781" s="82">
        <v>3.0</v>
      </c>
      <c r="J781" s="164">
        <v>50.0</v>
      </c>
      <c r="K781" s="365">
        <v>25.0</v>
      </c>
      <c r="L781" s="136" t="s">
        <v>103</v>
      </c>
      <c r="M781" s="166"/>
      <c r="N781" s="166"/>
      <c r="O781" s="166"/>
      <c r="P781" s="166"/>
      <c r="Q781" s="166"/>
      <c r="R781" s="166"/>
    </row>
    <row r="782" ht="11.25" customHeight="1">
      <c r="A782" s="95" t="s">
        <v>2587</v>
      </c>
      <c r="B782" s="74" t="s">
        <v>2588</v>
      </c>
      <c r="C782" s="75" t="s">
        <v>89</v>
      </c>
      <c r="D782" s="95" t="s">
        <v>2548</v>
      </c>
      <c r="E782" s="219" t="s">
        <v>2549</v>
      </c>
      <c r="F782" s="94" t="s">
        <v>477</v>
      </c>
      <c r="G782" s="81">
        <v>2.0</v>
      </c>
      <c r="H782" s="82">
        <v>1.0</v>
      </c>
      <c r="I782" s="82">
        <v>3.0</v>
      </c>
      <c r="J782" s="164">
        <v>50.0</v>
      </c>
      <c r="K782" s="365">
        <v>25.0</v>
      </c>
      <c r="L782" s="136" t="s">
        <v>103</v>
      </c>
      <c r="M782" s="166"/>
      <c r="N782" s="166"/>
      <c r="O782" s="166"/>
      <c r="P782" s="166"/>
      <c r="Q782" s="166"/>
      <c r="R782" s="166"/>
    </row>
    <row r="783" ht="11.25" customHeight="1">
      <c r="A783" s="95" t="s">
        <v>2589</v>
      </c>
      <c r="B783" s="74" t="s">
        <v>2590</v>
      </c>
      <c r="C783" s="75" t="s">
        <v>89</v>
      </c>
      <c r="D783" s="95" t="s">
        <v>2591</v>
      </c>
      <c r="E783" s="219" t="s">
        <v>2592</v>
      </c>
      <c r="F783" s="94" t="s">
        <v>477</v>
      </c>
      <c r="G783" s="81">
        <v>2.0</v>
      </c>
      <c r="H783" s="82">
        <v>1.0</v>
      </c>
      <c r="I783" s="82">
        <v>3.0</v>
      </c>
      <c r="J783" s="164">
        <v>50.0</v>
      </c>
      <c r="K783" s="365">
        <v>25.0</v>
      </c>
      <c r="L783" s="136" t="s">
        <v>103</v>
      </c>
      <c r="M783" s="166"/>
      <c r="N783" s="166"/>
      <c r="O783" s="166"/>
      <c r="P783" s="166"/>
      <c r="Q783" s="166"/>
      <c r="R783" s="166"/>
    </row>
    <row r="784" ht="11.25" customHeight="1">
      <c r="A784" s="95" t="s">
        <v>2593</v>
      </c>
      <c r="B784" s="74" t="s">
        <v>2594</v>
      </c>
      <c r="C784" s="75" t="s">
        <v>89</v>
      </c>
      <c r="D784" s="95" t="s">
        <v>2513</v>
      </c>
      <c r="E784" s="219" t="s">
        <v>2514</v>
      </c>
      <c r="F784" s="94" t="s">
        <v>477</v>
      </c>
      <c r="G784" s="81">
        <v>3.0</v>
      </c>
      <c r="H784" s="82">
        <v>1.0</v>
      </c>
      <c r="I784" s="82">
        <v>4.0</v>
      </c>
      <c r="J784" s="164">
        <v>50.0</v>
      </c>
      <c r="K784" s="365">
        <v>16.66</v>
      </c>
      <c r="L784" s="136" t="s">
        <v>103</v>
      </c>
      <c r="M784" s="166"/>
      <c r="N784" s="166"/>
      <c r="O784" s="166"/>
      <c r="P784" s="166"/>
      <c r="Q784" s="166"/>
      <c r="R784" s="166"/>
    </row>
    <row r="785" ht="11.25" customHeight="1">
      <c r="A785" s="95" t="s">
        <v>2593</v>
      </c>
      <c r="B785" s="74" t="s">
        <v>2594</v>
      </c>
      <c r="C785" s="75" t="s">
        <v>89</v>
      </c>
      <c r="D785" s="95" t="s">
        <v>2515</v>
      </c>
      <c r="E785" s="219" t="s">
        <v>2516</v>
      </c>
      <c r="F785" s="94" t="s">
        <v>477</v>
      </c>
      <c r="G785" s="81">
        <v>3.0</v>
      </c>
      <c r="H785" s="82">
        <v>1.0</v>
      </c>
      <c r="I785" s="82">
        <v>4.0</v>
      </c>
      <c r="J785" s="164">
        <v>50.0</v>
      </c>
      <c r="K785" s="365">
        <v>16.66</v>
      </c>
      <c r="L785" s="136" t="s">
        <v>103</v>
      </c>
      <c r="M785" s="166"/>
      <c r="N785" s="166"/>
      <c r="O785" s="166"/>
      <c r="P785" s="166"/>
      <c r="Q785" s="166"/>
      <c r="R785" s="166"/>
    </row>
    <row r="786" ht="11.25" customHeight="1">
      <c r="A786" s="95" t="s">
        <v>2593</v>
      </c>
      <c r="B786" s="74" t="s">
        <v>2594</v>
      </c>
      <c r="C786" s="75" t="s">
        <v>89</v>
      </c>
      <c r="D786" s="95" t="s">
        <v>2425</v>
      </c>
      <c r="E786" s="219" t="s">
        <v>2521</v>
      </c>
      <c r="F786" s="94" t="s">
        <v>477</v>
      </c>
      <c r="G786" s="81">
        <v>3.0</v>
      </c>
      <c r="H786" s="82">
        <v>1.0</v>
      </c>
      <c r="I786" s="82">
        <v>4.0</v>
      </c>
      <c r="J786" s="164">
        <v>50.0</v>
      </c>
      <c r="K786" s="365">
        <v>16.66</v>
      </c>
      <c r="L786" s="136" t="s">
        <v>103</v>
      </c>
      <c r="M786" s="166"/>
      <c r="N786" s="166"/>
      <c r="O786" s="166"/>
      <c r="P786" s="166"/>
      <c r="Q786" s="166"/>
      <c r="R786" s="166"/>
    </row>
    <row r="787" ht="11.25" customHeight="1">
      <c r="A787" s="95" t="s">
        <v>2593</v>
      </c>
      <c r="B787" s="74" t="s">
        <v>2594</v>
      </c>
      <c r="C787" s="75" t="s">
        <v>89</v>
      </c>
      <c r="D787" s="95" t="s">
        <v>2524</v>
      </c>
      <c r="E787" s="219" t="s">
        <v>2525</v>
      </c>
      <c r="F787" s="94" t="s">
        <v>477</v>
      </c>
      <c r="G787" s="81">
        <v>3.0</v>
      </c>
      <c r="H787" s="82">
        <v>1.0</v>
      </c>
      <c r="I787" s="82">
        <v>4.0</v>
      </c>
      <c r="J787" s="164">
        <v>50.0</v>
      </c>
      <c r="K787" s="365">
        <v>16.66</v>
      </c>
      <c r="L787" s="136" t="s">
        <v>103</v>
      </c>
      <c r="M787" s="166"/>
      <c r="N787" s="166"/>
      <c r="O787" s="166"/>
      <c r="P787" s="166"/>
      <c r="Q787" s="166"/>
      <c r="R787" s="166"/>
    </row>
    <row r="788" ht="11.25" customHeight="1">
      <c r="A788" s="95" t="s">
        <v>2595</v>
      </c>
      <c r="B788" s="74" t="s">
        <v>2596</v>
      </c>
      <c r="C788" s="75" t="s">
        <v>89</v>
      </c>
      <c r="D788" s="95" t="s">
        <v>2597</v>
      </c>
      <c r="E788" s="219" t="s">
        <v>2563</v>
      </c>
      <c r="F788" s="94" t="s">
        <v>477</v>
      </c>
      <c r="G788" s="81">
        <v>1.0</v>
      </c>
      <c r="H788" s="82">
        <v>1.0</v>
      </c>
      <c r="I788" s="82">
        <v>3.0</v>
      </c>
      <c r="J788" s="164">
        <v>50.0</v>
      </c>
      <c r="K788" s="365">
        <v>50.0</v>
      </c>
      <c r="L788" s="136" t="s">
        <v>103</v>
      </c>
      <c r="M788" s="166"/>
      <c r="N788" s="166"/>
      <c r="O788" s="166"/>
      <c r="P788" s="166"/>
      <c r="Q788" s="166"/>
      <c r="R788" s="166"/>
    </row>
    <row r="789" ht="11.25" customHeight="1">
      <c r="A789" s="95" t="s">
        <v>2595</v>
      </c>
      <c r="B789" s="74" t="s">
        <v>2596</v>
      </c>
      <c r="C789" s="75" t="s">
        <v>89</v>
      </c>
      <c r="D789" s="95" t="s">
        <v>2598</v>
      </c>
      <c r="E789" s="219" t="s">
        <v>2599</v>
      </c>
      <c r="F789" s="94" t="s">
        <v>477</v>
      </c>
      <c r="G789" s="81">
        <v>1.0</v>
      </c>
      <c r="H789" s="82">
        <v>1.0</v>
      </c>
      <c r="I789" s="82">
        <v>3.0</v>
      </c>
      <c r="J789" s="164">
        <v>50.0</v>
      </c>
      <c r="K789" s="365">
        <v>50.0</v>
      </c>
      <c r="L789" s="136" t="s">
        <v>103</v>
      </c>
      <c r="M789" s="166"/>
      <c r="N789" s="166"/>
      <c r="O789" s="166"/>
      <c r="P789" s="166"/>
      <c r="Q789" s="166"/>
      <c r="R789" s="166"/>
    </row>
    <row r="790" ht="11.25" customHeight="1">
      <c r="A790" s="95" t="s">
        <v>2595</v>
      </c>
      <c r="B790" s="74" t="s">
        <v>2596</v>
      </c>
      <c r="C790" s="75" t="s">
        <v>89</v>
      </c>
      <c r="D790" s="95" t="s">
        <v>2600</v>
      </c>
      <c r="E790" s="219" t="s">
        <v>2601</v>
      </c>
      <c r="F790" s="94" t="s">
        <v>477</v>
      </c>
      <c r="G790" s="81">
        <v>1.0</v>
      </c>
      <c r="H790" s="82">
        <v>1.0</v>
      </c>
      <c r="I790" s="82">
        <v>3.0</v>
      </c>
      <c r="J790" s="164">
        <v>50.0</v>
      </c>
      <c r="K790" s="365">
        <v>50.0</v>
      </c>
      <c r="L790" s="136" t="s">
        <v>103</v>
      </c>
      <c r="M790" s="166"/>
      <c r="N790" s="166"/>
      <c r="O790" s="166"/>
      <c r="P790" s="166"/>
      <c r="Q790" s="166"/>
      <c r="R790" s="166"/>
    </row>
    <row r="791" ht="11.25" customHeight="1">
      <c r="A791" s="95" t="s">
        <v>2602</v>
      </c>
      <c r="B791" s="74" t="s">
        <v>2603</v>
      </c>
      <c r="C791" s="75" t="s">
        <v>89</v>
      </c>
      <c r="D791" s="95" t="s">
        <v>2604</v>
      </c>
      <c r="E791" s="219" t="s">
        <v>2605</v>
      </c>
      <c r="F791" s="94" t="s">
        <v>477</v>
      </c>
      <c r="G791" s="81">
        <v>3.0</v>
      </c>
      <c r="H791" s="82">
        <v>1.0</v>
      </c>
      <c r="I791" s="82">
        <v>3.0</v>
      </c>
      <c r="J791" s="164">
        <v>50.0</v>
      </c>
      <c r="K791" s="365">
        <v>16.66</v>
      </c>
      <c r="L791" s="136" t="s">
        <v>103</v>
      </c>
      <c r="M791" s="166"/>
      <c r="N791" s="166"/>
      <c r="O791" s="166"/>
      <c r="P791" s="166"/>
      <c r="Q791" s="166"/>
      <c r="R791" s="166"/>
    </row>
    <row r="792" ht="11.25" customHeight="1">
      <c r="A792" s="95" t="s">
        <v>2606</v>
      </c>
      <c r="B792" s="74" t="s">
        <v>2607</v>
      </c>
      <c r="C792" s="75" t="s">
        <v>89</v>
      </c>
      <c r="D792" s="95" t="s">
        <v>2608</v>
      </c>
      <c r="E792" s="219" t="s">
        <v>523</v>
      </c>
      <c r="F792" s="94" t="s">
        <v>477</v>
      </c>
      <c r="G792" s="81">
        <v>1.0</v>
      </c>
      <c r="H792" s="82">
        <v>1.0</v>
      </c>
      <c r="I792" s="82">
        <v>2.0</v>
      </c>
      <c r="J792" s="164">
        <v>50.0</v>
      </c>
      <c r="K792" s="365">
        <v>50.0</v>
      </c>
      <c r="L792" s="136" t="s">
        <v>103</v>
      </c>
      <c r="M792" s="166"/>
      <c r="N792" s="166"/>
      <c r="O792" s="166"/>
      <c r="P792" s="166"/>
      <c r="Q792" s="166"/>
      <c r="R792" s="166"/>
    </row>
    <row r="793" ht="11.25" customHeight="1">
      <c r="A793" s="95" t="s">
        <v>2606</v>
      </c>
      <c r="B793" s="74" t="s">
        <v>2607</v>
      </c>
      <c r="C793" s="75" t="s">
        <v>89</v>
      </c>
      <c r="D793" s="95" t="s">
        <v>2579</v>
      </c>
      <c r="E793" s="219" t="s">
        <v>2580</v>
      </c>
      <c r="F793" s="94" t="s">
        <v>477</v>
      </c>
      <c r="G793" s="81">
        <v>1.0</v>
      </c>
      <c r="H793" s="82">
        <v>1.0</v>
      </c>
      <c r="I793" s="82">
        <v>2.0</v>
      </c>
      <c r="J793" s="164">
        <v>50.0</v>
      </c>
      <c r="K793" s="365">
        <v>50.0</v>
      </c>
      <c r="L793" s="136" t="s">
        <v>103</v>
      </c>
      <c r="M793" s="166"/>
      <c r="N793" s="166"/>
      <c r="O793" s="166"/>
      <c r="P793" s="166"/>
      <c r="Q793" s="166"/>
      <c r="R793" s="166"/>
    </row>
    <row r="794" ht="11.25" customHeight="1">
      <c r="A794" s="95" t="s">
        <v>2606</v>
      </c>
      <c r="B794" s="74" t="s">
        <v>2607</v>
      </c>
      <c r="C794" s="75" t="s">
        <v>89</v>
      </c>
      <c r="D794" s="95" t="s">
        <v>2407</v>
      </c>
      <c r="E794" s="219" t="s">
        <v>2408</v>
      </c>
      <c r="F794" s="94" t="s">
        <v>477</v>
      </c>
      <c r="G794" s="81">
        <v>1.0</v>
      </c>
      <c r="H794" s="82">
        <v>1.0</v>
      </c>
      <c r="I794" s="82">
        <v>2.0</v>
      </c>
      <c r="J794" s="164">
        <v>50.0</v>
      </c>
      <c r="K794" s="365">
        <v>50.0</v>
      </c>
      <c r="L794" s="136" t="s">
        <v>103</v>
      </c>
      <c r="M794" s="166"/>
      <c r="N794" s="166"/>
      <c r="O794" s="166"/>
      <c r="P794" s="166"/>
      <c r="Q794" s="166"/>
      <c r="R794" s="166"/>
    </row>
    <row r="795" ht="11.25" customHeight="1">
      <c r="A795" s="95" t="s">
        <v>2609</v>
      </c>
      <c r="B795" s="74" t="s">
        <v>2610</v>
      </c>
      <c r="C795" s="75" t="s">
        <v>89</v>
      </c>
      <c r="D795" s="95" t="s">
        <v>2418</v>
      </c>
      <c r="E795" s="219" t="s">
        <v>2497</v>
      </c>
      <c r="F795" s="94" t="s">
        <v>477</v>
      </c>
      <c r="G795" s="81">
        <v>1.0</v>
      </c>
      <c r="H795" s="82">
        <v>1.0</v>
      </c>
      <c r="I795" s="82">
        <v>4.0</v>
      </c>
      <c r="J795" s="164">
        <v>50.0</v>
      </c>
      <c r="K795" s="365">
        <v>50.0</v>
      </c>
      <c r="L795" s="136" t="s">
        <v>103</v>
      </c>
      <c r="M795" s="166"/>
      <c r="N795" s="166"/>
      <c r="O795" s="166"/>
      <c r="P795" s="166"/>
      <c r="Q795" s="166"/>
      <c r="R795" s="166"/>
    </row>
    <row r="796" ht="11.25" customHeight="1">
      <c r="A796" s="95" t="s">
        <v>2609</v>
      </c>
      <c r="B796" s="74" t="s">
        <v>2610</v>
      </c>
      <c r="C796" s="75" t="s">
        <v>89</v>
      </c>
      <c r="D796" s="95" t="s">
        <v>2611</v>
      </c>
      <c r="E796" s="219" t="s">
        <v>2612</v>
      </c>
      <c r="F796" s="94" t="s">
        <v>477</v>
      </c>
      <c r="G796" s="81">
        <v>1.0</v>
      </c>
      <c r="H796" s="82">
        <v>1.0</v>
      </c>
      <c r="I796" s="82">
        <v>4.0</v>
      </c>
      <c r="J796" s="164">
        <v>50.0</v>
      </c>
      <c r="K796" s="365">
        <v>50.0</v>
      </c>
      <c r="L796" s="136" t="s">
        <v>103</v>
      </c>
      <c r="M796" s="166"/>
      <c r="N796" s="166"/>
      <c r="O796" s="166"/>
      <c r="P796" s="166"/>
      <c r="Q796" s="166"/>
      <c r="R796" s="166"/>
    </row>
    <row r="797" ht="11.25" customHeight="1">
      <c r="A797" s="95" t="s">
        <v>2609</v>
      </c>
      <c r="B797" s="74" t="s">
        <v>2610</v>
      </c>
      <c r="C797" s="75" t="s">
        <v>89</v>
      </c>
      <c r="D797" s="95" t="s">
        <v>2393</v>
      </c>
      <c r="E797" s="219" t="s">
        <v>2613</v>
      </c>
      <c r="F797" s="94" t="s">
        <v>477</v>
      </c>
      <c r="G797" s="81">
        <v>1.0</v>
      </c>
      <c r="H797" s="82">
        <v>1.0</v>
      </c>
      <c r="I797" s="82">
        <v>4.0</v>
      </c>
      <c r="J797" s="164">
        <v>50.0</v>
      </c>
      <c r="K797" s="365">
        <v>50.0</v>
      </c>
      <c r="L797" s="136" t="s">
        <v>103</v>
      </c>
      <c r="M797" s="166"/>
      <c r="N797" s="166"/>
      <c r="O797" s="166"/>
      <c r="P797" s="166"/>
      <c r="Q797" s="166"/>
      <c r="R797" s="166"/>
    </row>
    <row r="798" ht="11.25" customHeight="1">
      <c r="A798" s="95" t="s">
        <v>2609</v>
      </c>
      <c r="B798" s="74" t="s">
        <v>2610</v>
      </c>
      <c r="C798" s="75" t="s">
        <v>89</v>
      </c>
      <c r="D798" s="95" t="s">
        <v>2614</v>
      </c>
      <c r="E798" s="219" t="s">
        <v>2615</v>
      </c>
      <c r="F798" s="94" t="s">
        <v>477</v>
      </c>
      <c r="G798" s="81">
        <v>1.0</v>
      </c>
      <c r="H798" s="82">
        <v>1.0</v>
      </c>
      <c r="I798" s="82">
        <v>4.0</v>
      </c>
      <c r="J798" s="164">
        <v>50.0</v>
      </c>
      <c r="K798" s="365">
        <v>50.0</v>
      </c>
      <c r="L798" s="136" t="s">
        <v>103</v>
      </c>
      <c r="M798" s="166"/>
      <c r="N798" s="166"/>
      <c r="O798" s="166"/>
      <c r="P798" s="166"/>
      <c r="Q798" s="166"/>
      <c r="R798" s="166"/>
    </row>
    <row r="799" ht="11.25" customHeight="1">
      <c r="A799" s="95" t="s">
        <v>2616</v>
      </c>
      <c r="B799" s="74" t="s">
        <v>2617</v>
      </c>
      <c r="C799" s="75" t="s">
        <v>89</v>
      </c>
      <c r="D799" s="95" t="s">
        <v>2618</v>
      </c>
      <c r="E799" s="219" t="s">
        <v>2619</v>
      </c>
      <c r="F799" s="94" t="s">
        <v>477</v>
      </c>
      <c r="G799" s="81">
        <v>4.0</v>
      </c>
      <c r="H799" s="82">
        <v>4.0</v>
      </c>
      <c r="I799" s="82">
        <v>4.0</v>
      </c>
      <c r="J799" s="164">
        <v>50.0</v>
      </c>
      <c r="K799" s="365">
        <v>12.5</v>
      </c>
      <c r="L799" s="136" t="s">
        <v>103</v>
      </c>
      <c r="M799" s="166"/>
      <c r="N799" s="166"/>
      <c r="O799" s="166"/>
      <c r="P799" s="166"/>
      <c r="Q799" s="166"/>
      <c r="R799" s="166"/>
    </row>
    <row r="800" ht="11.25" customHeight="1">
      <c r="A800" s="95" t="s">
        <v>2616</v>
      </c>
      <c r="B800" s="74" t="s">
        <v>2617</v>
      </c>
      <c r="C800" s="75" t="s">
        <v>89</v>
      </c>
      <c r="D800" s="95" t="s">
        <v>2620</v>
      </c>
      <c r="E800" s="219" t="s">
        <v>2621</v>
      </c>
      <c r="F800" s="94" t="s">
        <v>477</v>
      </c>
      <c r="G800" s="81">
        <v>4.0</v>
      </c>
      <c r="H800" s="82">
        <v>4.0</v>
      </c>
      <c r="I800" s="82">
        <v>4.0</v>
      </c>
      <c r="J800" s="164">
        <v>50.0</v>
      </c>
      <c r="K800" s="365">
        <v>12.5</v>
      </c>
      <c r="L800" s="136" t="s">
        <v>103</v>
      </c>
      <c r="M800" s="166"/>
      <c r="N800" s="166"/>
      <c r="O800" s="166"/>
      <c r="P800" s="166"/>
      <c r="Q800" s="166"/>
      <c r="R800" s="166"/>
    </row>
    <row r="801" ht="11.25" customHeight="1">
      <c r="A801" s="99" t="s">
        <v>2622</v>
      </c>
      <c r="B801" s="213" t="s">
        <v>2623</v>
      </c>
      <c r="C801" s="367" t="s">
        <v>89</v>
      </c>
      <c r="D801" s="99" t="s">
        <v>2535</v>
      </c>
      <c r="E801" s="281" t="s">
        <v>2624</v>
      </c>
      <c r="F801" s="231" t="s">
        <v>477</v>
      </c>
      <c r="G801" s="214">
        <v>1.0</v>
      </c>
      <c r="H801" s="368">
        <v>1.0</v>
      </c>
      <c r="I801" s="368">
        <v>3.0</v>
      </c>
      <c r="J801" s="369">
        <v>50.0</v>
      </c>
      <c r="K801" s="370">
        <v>50.0</v>
      </c>
      <c r="L801" s="371" t="s">
        <v>103</v>
      </c>
      <c r="M801" s="166"/>
      <c r="N801" s="166"/>
      <c r="O801" s="166"/>
      <c r="P801" s="166"/>
      <c r="Q801" s="166"/>
      <c r="R801" s="166"/>
    </row>
    <row r="802" ht="11.25" customHeight="1">
      <c r="A802" s="95" t="s">
        <v>2622</v>
      </c>
      <c r="B802" s="74" t="s">
        <v>2623</v>
      </c>
      <c r="C802" s="75" t="s">
        <v>89</v>
      </c>
      <c r="D802" s="95" t="s">
        <v>2566</v>
      </c>
      <c r="E802" s="219" t="s">
        <v>2567</v>
      </c>
      <c r="F802" s="94" t="s">
        <v>477</v>
      </c>
      <c r="G802" s="81">
        <v>1.0</v>
      </c>
      <c r="H802" s="82">
        <v>1.0</v>
      </c>
      <c r="I802" s="82">
        <v>3.0</v>
      </c>
      <c r="J802" s="164">
        <v>50.0</v>
      </c>
      <c r="K802" s="365">
        <v>50.0</v>
      </c>
      <c r="L802" s="136" t="s">
        <v>103</v>
      </c>
      <c r="M802" s="166"/>
      <c r="N802" s="166"/>
      <c r="O802" s="166"/>
      <c r="P802" s="166"/>
      <c r="Q802" s="166"/>
      <c r="R802" s="166"/>
    </row>
    <row r="803" ht="11.25" customHeight="1">
      <c r="A803" s="95" t="s">
        <v>2625</v>
      </c>
      <c r="B803" s="74" t="s">
        <v>2626</v>
      </c>
      <c r="C803" s="75" t="s">
        <v>89</v>
      </c>
      <c r="D803" s="95" t="s">
        <v>2566</v>
      </c>
      <c r="E803" s="219" t="s">
        <v>2567</v>
      </c>
      <c r="F803" s="94" t="s">
        <v>477</v>
      </c>
      <c r="G803" s="81">
        <v>1.0</v>
      </c>
      <c r="H803" s="82">
        <v>1.0</v>
      </c>
      <c r="I803" s="82">
        <v>3.0</v>
      </c>
      <c r="J803" s="164">
        <v>50.0</v>
      </c>
      <c r="K803" s="365">
        <v>50.0</v>
      </c>
      <c r="L803" s="136" t="s">
        <v>103</v>
      </c>
      <c r="M803" s="166"/>
      <c r="N803" s="166"/>
      <c r="O803" s="166"/>
      <c r="P803" s="166"/>
      <c r="Q803" s="166"/>
      <c r="R803" s="166"/>
    </row>
    <row r="804" ht="11.25" customHeight="1">
      <c r="A804" s="95" t="s">
        <v>2627</v>
      </c>
      <c r="B804" s="74" t="s">
        <v>2628</v>
      </c>
      <c r="C804" s="75" t="s">
        <v>89</v>
      </c>
      <c r="D804" s="95" t="s">
        <v>2629</v>
      </c>
      <c r="E804" s="219" t="s">
        <v>2630</v>
      </c>
      <c r="F804" s="94" t="s">
        <v>477</v>
      </c>
      <c r="G804" s="81">
        <v>5.0</v>
      </c>
      <c r="H804" s="82">
        <v>5.0</v>
      </c>
      <c r="I804" s="82">
        <v>5.0</v>
      </c>
      <c r="J804" s="164">
        <v>50.0</v>
      </c>
      <c r="K804" s="365">
        <v>10.0</v>
      </c>
      <c r="L804" s="136" t="s">
        <v>103</v>
      </c>
      <c r="M804" s="166"/>
      <c r="N804" s="166"/>
      <c r="O804" s="166"/>
      <c r="P804" s="166"/>
      <c r="Q804" s="166"/>
      <c r="R804" s="166"/>
    </row>
    <row r="805" ht="11.25" customHeight="1">
      <c r="A805" s="95" t="s">
        <v>2631</v>
      </c>
      <c r="B805" s="74" t="s">
        <v>2632</v>
      </c>
      <c r="C805" s="75" t="s">
        <v>89</v>
      </c>
      <c r="D805" s="95" t="s">
        <v>2562</v>
      </c>
      <c r="E805" s="219" t="s">
        <v>2563</v>
      </c>
      <c r="F805" s="94" t="s">
        <v>477</v>
      </c>
      <c r="G805" s="81">
        <v>1.0</v>
      </c>
      <c r="H805" s="82">
        <v>1.0</v>
      </c>
      <c r="I805" s="82">
        <v>3.0</v>
      </c>
      <c r="J805" s="164">
        <v>50.0</v>
      </c>
      <c r="K805" s="365">
        <v>50.0</v>
      </c>
      <c r="L805" s="136" t="s">
        <v>103</v>
      </c>
      <c r="M805" s="166"/>
      <c r="N805" s="166"/>
      <c r="O805" s="166"/>
      <c r="P805" s="166"/>
      <c r="Q805" s="166"/>
      <c r="R805" s="166"/>
    </row>
    <row r="806" ht="11.25" customHeight="1">
      <c r="A806" s="95" t="s">
        <v>2633</v>
      </c>
      <c r="B806" s="74" t="s">
        <v>2634</v>
      </c>
      <c r="C806" s="75" t="s">
        <v>89</v>
      </c>
      <c r="D806" s="95" t="s">
        <v>2393</v>
      </c>
      <c r="E806" s="219" t="s">
        <v>2613</v>
      </c>
      <c r="F806" s="94" t="s">
        <v>477</v>
      </c>
      <c r="G806" s="81">
        <v>1.0</v>
      </c>
      <c r="H806" s="82">
        <v>1.0</v>
      </c>
      <c r="I806" s="82">
        <v>3.0</v>
      </c>
      <c r="J806" s="164">
        <v>50.0</v>
      </c>
      <c r="K806" s="365">
        <v>50.0</v>
      </c>
      <c r="L806" s="136" t="s">
        <v>103</v>
      </c>
      <c r="M806" s="166"/>
      <c r="N806" s="166"/>
      <c r="O806" s="166"/>
      <c r="P806" s="166"/>
      <c r="Q806" s="166"/>
      <c r="R806" s="166"/>
    </row>
    <row r="807" ht="11.25" customHeight="1">
      <c r="A807" s="95" t="s">
        <v>2635</v>
      </c>
      <c r="B807" s="74" t="s">
        <v>2636</v>
      </c>
      <c r="C807" s="75" t="s">
        <v>89</v>
      </c>
      <c r="D807" s="95" t="s">
        <v>2637</v>
      </c>
      <c r="E807" s="219" t="s">
        <v>2638</v>
      </c>
      <c r="F807" s="94" t="s">
        <v>477</v>
      </c>
      <c r="G807" s="81">
        <v>1.0</v>
      </c>
      <c r="H807" s="82">
        <v>1.0</v>
      </c>
      <c r="I807" s="82">
        <v>2.0</v>
      </c>
      <c r="J807" s="164">
        <v>50.0</v>
      </c>
      <c r="K807" s="365">
        <v>50.0</v>
      </c>
      <c r="L807" s="136" t="s">
        <v>103</v>
      </c>
      <c r="M807" s="166"/>
      <c r="N807" s="166"/>
      <c r="O807" s="166"/>
      <c r="P807" s="166"/>
      <c r="Q807" s="166"/>
      <c r="R807" s="166"/>
    </row>
    <row r="808" ht="11.25" customHeight="1">
      <c r="A808" s="95" t="s">
        <v>2639</v>
      </c>
      <c r="B808" s="74" t="s">
        <v>2640</v>
      </c>
      <c r="C808" s="75" t="s">
        <v>89</v>
      </c>
      <c r="D808" s="95" t="s">
        <v>2641</v>
      </c>
      <c r="E808" s="219" t="s">
        <v>2642</v>
      </c>
      <c r="F808" s="94" t="s">
        <v>477</v>
      </c>
      <c r="G808" s="81">
        <v>2.0</v>
      </c>
      <c r="H808" s="82">
        <v>1.0</v>
      </c>
      <c r="I808" s="82">
        <v>3.0</v>
      </c>
      <c r="J808" s="164">
        <v>50.0</v>
      </c>
      <c r="K808" s="365">
        <v>25.0</v>
      </c>
      <c r="L808" s="136" t="s">
        <v>103</v>
      </c>
      <c r="M808" s="166"/>
      <c r="N808" s="166"/>
      <c r="O808" s="166"/>
      <c r="P808" s="166"/>
      <c r="Q808" s="166"/>
      <c r="R808" s="166"/>
    </row>
    <row r="809" ht="11.25" customHeight="1">
      <c r="A809" s="95" t="s">
        <v>2639</v>
      </c>
      <c r="B809" s="74" t="s">
        <v>2640</v>
      </c>
      <c r="C809" s="75" t="s">
        <v>89</v>
      </c>
      <c r="D809" s="95" t="s">
        <v>2643</v>
      </c>
      <c r="E809" s="219" t="s">
        <v>2644</v>
      </c>
      <c r="F809" s="94" t="s">
        <v>477</v>
      </c>
      <c r="G809" s="81">
        <v>2.0</v>
      </c>
      <c r="H809" s="82">
        <v>1.0</v>
      </c>
      <c r="I809" s="82">
        <v>3.0</v>
      </c>
      <c r="J809" s="164">
        <v>50.0</v>
      </c>
      <c r="K809" s="365">
        <v>25.0</v>
      </c>
      <c r="L809" s="136" t="s">
        <v>103</v>
      </c>
      <c r="M809" s="166"/>
      <c r="N809" s="166"/>
      <c r="O809" s="166"/>
      <c r="P809" s="166"/>
      <c r="Q809" s="166"/>
      <c r="R809" s="166"/>
    </row>
    <row r="810" ht="11.25" customHeight="1">
      <c r="A810" s="95" t="s">
        <v>2639</v>
      </c>
      <c r="B810" s="74" t="s">
        <v>2640</v>
      </c>
      <c r="C810" s="75" t="s">
        <v>89</v>
      </c>
      <c r="D810" s="95" t="s">
        <v>2409</v>
      </c>
      <c r="E810" s="219" t="s">
        <v>2410</v>
      </c>
      <c r="F810" s="94" t="s">
        <v>477</v>
      </c>
      <c r="G810" s="81">
        <v>2.0</v>
      </c>
      <c r="H810" s="82">
        <v>1.0</v>
      </c>
      <c r="I810" s="82">
        <v>3.0</v>
      </c>
      <c r="J810" s="164">
        <v>50.0</v>
      </c>
      <c r="K810" s="365">
        <v>25.0</v>
      </c>
      <c r="L810" s="136" t="s">
        <v>103</v>
      </c>
      <c r="M810" s="166"/>
      <c r="N810" s="166"/>
      <c r="O810" s="166"/>
      <c r="P810" s="166"/>
      <c r="Q810" s="166"/>
      <c r="R810" s="166"/>
    </row>
    <row r="811" ht="11.25" customHeight="1">
      <c r="A811" s="95" t="s">
        <v>2645</v>
      </c>
      <c r="B811" s="74" t="s">
        <v>2646</v>
      </c>
      <c r="C811" s="75" t="s">
        <v>89</v>
      </c>
      <c r="D811" s="95" t="s">
        <v>2647</v>
      </c>
      <c r="E811" s="219" t="s">
        <v>2648</v>
      </c>
      <c r="F811" s="94" t="s">
        <v>477</v>
      </c>
      <c r="G811" s="81">
        <v>4.0</v>
      </c>
      <c r="H811" s="82">
        <v>2.0</v>
      </c>
      <c r="I811" s="82">
        <v>5.0</v>
      </c>
      <c r="J811" s="164">
        <v>50.0</v>
      </c>
      <c r="K811" s="365">
        <v>12.5</v>
      </c>
      <c r="L811" s="136" t="s">
        <v>103</v>
      </c>
      <c r="M811" s="166"/>
      <c r="N811" s="166"/>
      <c r="O811" s="166"/>
      <c r="P811" s="166"/>
      <c r="Q811" s="166"/>
      <c r="R811" s="166"/>
    </row>
    <row r="812" ht="11.25" customHeight="1">
      <c r="A812" s="95" t="s">
        <v>2649</v>
      </c>
      <c r="B812" s="74" t="s">
        <v>2650</v>
      </c>
      <c r="C812" s="75" t="s">
        <v>89</v>
      </c>
      <c r="D812" s="95" t="s">
        <v>2566</v>
      </c>
      <c r="E812" s="219" t="s">
        <v>2567</v>
      </c>
      <c r="F812" s="94" t="s">
        <v>477</v>
      </c>
      <c r="G812" s="81">
        <v>3.0</v>
      </c>
      <c r="H812" s="82">
        <v>1.0</v>
      </c>
      <c r="I812" s="82">
        <v>3.0</v>
      </c>
      <c r="J812" s="164">
        <v>50.0</v>
      </c>
      <c r="K812" s="365">
        <v>16.66</v>
      </c>
      <c r="L812" s="136" t="s">
        <v>103</v>
      </c>
      <c r="M812" s="166"/>
      <c r="N812" s="166"/>
      <c r="O812" s="166"/>
      <c r="P812" s="166"/>
      <c r="Q812" s="166"/>
      <c r="R812" s="166"/>
    </row>
    <row r="813" ht="11.25" customHeight="1">
      <c r="A813" s="95" t="s">
        <v>2651</v>
      </c>
      <c r="B813" s="74" t="s">
        <v>2652</v>
      </c>
      <c r="C813" s="75" t="s">
        <v>89</v>
      </c>
      <c r="D813" s="95" t="s">
        <v>2653</v>
      </c>
      <c r="E813" s="219" t="s">
        <v>2654</v>
      </c>
      <c r="F813" s="94" t="s">
        <v>477</v>
      </c>
      <c r="G813" s="81">
        <v>2.0</v>
      </c>
      <c r="H813" s="82">
        <v>1.0</v>
      </c>
      <c r="I813" s="82">
        <v>2.0</v>
      </c>
      <c r="J813" s="164">
        <v>50.0</v>
      </c>
      <c r="K813" s="365">
        <v>25.0</v>
      </c>
      <c r="L813" s="136" t="s">
        <v>103</v>
      </c>
      <c r="M813" s="166"/>
      <c r="N813" s="166"/>
      <c r="O813" s="166"/>
      <c r="P813" s="166"/>
      <c r="Q813" s="166"/>
      <c r="R813" s="166"/>
    </row>
    <row r="814" ht="11.25" customHeight="1">
      <c r="A814" s="95" t="s">
        <v>2655</v>
      </c>
      <c r="B814" s="95" t="s">
        <v>2656</v>
      </c>
      <c r="C814" s="81" t="s">
        <v>89</v>
      </c>
      <c r="D814" s="95" t="s">
        <v>2657</v>
      </c>
      <c r="E814" s="81" t="s">
        <v>2658</v>
      </c>
      <c r="F814" s="94" t="s">
        <v>477</v>
      </c>
      <c r="G814" s="81">
        <v>1.0</v>
      </c>
      <c r="H814" s="82">
        <v>1.0</v>
      </c>
      <c r="I814" s="82">
        <v>4.0</v>
      </c>
      <c r="J814" s="164">
        <v>50.0</v>
      </c>
      <c r="K814" s="365">
        <v>50.0</v>
      </c>
      <c r="L814" s="136" t="s">
        <v>103</v>
      </c>
      <c r="M814" s="166"/>
      <c r="N814" s="166"/>
      <c r="O814" s="166"/>
      <c r="P814" s="166"/>
      <c r="Q814" s="166"/>
      <c r="R814" s="166"/>
    </row>
    <row r="815" ht="11.25" customHeight="1">
      <c r="A815" s="92" t="s">
        <v>2655</v>
      </c>
      <c r="B815" s="92" t="s">
        <v>2656</v>
      </c>
      <c r="C815" s="6" t="s">
        <v>89</v>
      </c>
      <c r="D815" s="92" t="s">
        <v>2659</v>
      </c>
      <c r="E815" s="6" t="s">
        <v>2660</v>
      </c>
      <c r="F815" s="372" t="s">
        <v>477</v>
      </c>
      <c r="G815" s="6">
        <v>1.0</v>
      </c>
      <c r="H815" s="373">
        <v>1.0</v>
      </c>
      <c r="I815" s="373">
        <v>4.0</v>
      </c>
      <c r="J815" s="374">
        <v>50.0</v>
      </c>
      <c r="K815" s="326">
        <v>50.0</v>
      </c>
      <c r="L815" s="136" t="s">
        <v>103</v>
      </c>
      <c r="M815" s="166"/>
      <c r="N815" s="166"/>
      <c r="O815" s="166"/>
      <c r="P815" s="166"/>
      <c r="Q815" s="166"/>
      <c r="R815" s="166"/>
    </row>
    <row r="816" ht="11.25" customHeight="1">
      <c r="A816" s="92" t="s">
        <v>2655</v>
      </c>
      <c r="B816" s="92" t="s">
        <v>2656</v>
      </c>
      <c r="C816" s="6" t="s">
        <v>89</v>
      </c>
      <c r="D816" s="92" t="s">
        <v>2661</v>
      </c>
      <c r="E816" s="6" t="s">
        <v>2662</v>
      </c>
      <c r="F816" s="372" t="s">
        <v>477</v>
      </c>
      <c r="G816" s="6">
        <v>1.0</v>
      </c>
      <c r="H816" s="373">
        <v>1.0</v>
      </c>
      <c r="I816" s="373">
        <v>4.0</v>
      </c>
      <c r="J816" s="374">
        <v>50.0</v>
      </c>
      <c r="K816" s="326">
        <v>50.0</v>
      </c>
      <c r="L816" s="136" t="s">
        <v>103</v>
      </c>
      <c r="M816" s="166"/>
      <c r="N816" s="166"/>
      <c r="O816" s="166"/>
      <c r="P816" s="166"/>
      <c r="Q816" s="166"/>
      <c r="R816" s="166"/>
    </row>
    <row r="817" ht="11.25" customHeight="1">
      <c r="A817" s="92" t="s">
        <v>2655</v>
      </c>
      <c r="B817" s="92" t="s">
        <v>2656</v>
      </c>
      <c r="C817" s="6" t="s">
        <v>89</v>
      </c>
      <c r="D817" s="92" t="s">
        <v>2663</v>
      </c>
      <c r="E817" s="6" t="s">
        <v>2664</v>
      </c>
      <c r="F817" s="372" t="s">
        <v>477</v>
      </c>
      <c r="G817" s="6">
        <v>1.0</v>
      </c>
      <c r="H817" s="373">
        <v>1.0</v>
      </c>
      <c r="I817" s="373">
        <v>4.0</v>
      </c>
      <c r="J817" s="374">
        <v>50.0</v>
      </c>
      <c r="K817" s="326">
        <v>50.0</v>
      </c>
      <c r="L817" s="136" t="s">
        <v>103</v>
      </c>
      <c r="M817" s="166"/>
      <c r="N817" s="166"/>
      <c r="O817" s="166"/>
      <c r="P817" s="166"/>
      <c r="Q817" s="166"/>
      <c r="R817" s="166"/>
    </row>
    <row r="818" ht="11.25" customHeight="1">
      <c r="A818" s="92" t="s">
        <v>2655</v>
      </c>
      <c r="B818" s="92" t="s">
        <v>2656</v>
      </c>
      <c r="C818" s="6" t="s">
        <v>89</v>
      </c>
      <c r="D818" s="92" t="s">
        <v>2665</v>
      </c>
      <c r="E818" s="6" t="s">
        <v>2666</v>
      </c>
      <c r="F818" s="372" t="s">
        <v>477</v>
      </c>
      <c r="G818" s="6">
        <v>1.0</v>
      </c>
      <c r="H818" s="373">
        <v>1.0</v>
      </c>
      <c r="I818" s="373">
        <v>4.0</v>
      </c>
      <c r="J818" s="374">
        <v>50.0</v>
      </c>
      <c r="K818" s="326">
        <v>50.0</v>
      </c>
      <c r="L818" s="136" t="s">
        <v>103</v>
      </c>
      <c r="M818" s="166"/>
      <c r="N818" s="166"/>
      <c r="O818" s="166"/>
      <c r="P818" s="166"/>
      <c r="Q818" s="166"/>
      <c r="R818" s="166"/>
    </row>
    <row r="819" ht="11.25" customHeight="1">
      <c r="A819" s="92" t="s">
        <v>2655</v>
      </c>
      <c r="B819" s="92" t="s">
        <v>2656</v>
      </c>
      <c r="C819" s="6" t="s">
        <v>89</v>
      </c>
      <c r="D819" s="92" t="s">
        <v>2667</v>
      </c>
      <c r="E819" s="6" t="s">
        <v>2668</v>
      </c>
      <c r="F819" s="372" t="s">
        <v>477</v>
      </c>
      <c r="G819" s="6">
        <v>1.0</v>
      </c>
      <c r="H819" s="373">
        <v>1.0</v>
      </c>
      <c r="I819" s="373">
        <v>4.0</v>
      </c>
      <c r="J819" s="374">
        <v>50.0</v>
      </c>
      <c r="K819" s="326">
        <v>50.0</v>
      </c>
      <c r="L819" s="136" t="s">
        <v>103</v>
      </c>
      <c r="M819" s="166"/>
      <c r="N819" s="166"/>
      <c r="O819" s="166"/>
      <c r="P819" s="166"/>
      <c r="Q819" s="166"/>
      <c r="R819" s="166"/>
    </row>
    <row r="820" ht="11.25" customHeight="1">
      <c r="A820" s="92" t="s">
        <v>2669</v>
      </c>
      <c r="B820" s="92" t="s">
        <v>2670</v>
      </c>
      <c r="C820" s="6" t="s">
        <v>89</v>
      </c>
      <c r="D820" s="92" t="s">
        <v>2671</v>
      </c>
      <c r="E820" s="375" t="s">
        <v>2672</v>
      </c>
      <c r="F820" s="372" t="s">
        <v>477</v>
      </c>
      <c r="G820" s="6">
        <v>1.0</v>
      </c>
      <c r="H820" s="373">
        <v>1.0</v>
      </c>
      <c r="I820" s="373">
        <v>2.0</v>
      </c>
      <c r="J820" s="374">
        <v>50.0</v>
      </c>
      <c r="K820" s="326">
        <v>50.0</v>
      </c>
      <c r="L820" s="136" t="s">
        <v>103</v>
      </c>
      <c r="M820" s="166"/>
      <c r="N820" s="166"/>
      <c r="O820" s="166"/>
      <c r="P820" s="166"/>
      <c r="Q820" s="166"/>
      <c r="R820" s="166"/>
    </row>
    <row r="821" ht="11.25" customHeight="1">
      <c r="A821" s="171" t="s">
        <v>2673</v>
      </c>
      <c r="B821" s="112" t="s">
        <v>2674</v>
      </c>
      <c r="C821" s="172" t="s">
        <v>89</v>
      </c>
      <c r="D821" s="171" t="s">
        <v>2675</v>
      </c>
      <c r="E821" s="113" t="s">
        <v>2676</v>
      </c>
      <c r="F821" s="172" t="s">
        <v>1001</v>
      </c>
      <c r="G821" s="81">
        <v>1.0</v>
      </c>
      <c r="H821" s="81">
        <v>1.0</v>
      </c>
      <c r="I821" s="81">
        <v>2.0</v>
      </c>
      <c r="J821" s="221">
        <v>50.0</v>
      </c>
      <c r="K821" s="317">
        <v>50.0</v>
      </c>
      <c r="L821" s="136" t="s">
        <v>104</v>
      </c>
      <c r="M821" s="166"/>
      <c r="N821" s="166"/>
      <c r="O821" s="166"/>
      <c r="P821" s="166"/>
      <c r="Q821" s="166"/>
      <c r="R821" s="166"/>
    </row>
    <row r="822" ht="11.25" customHeight="1">
      <c r="A822" s="112" t="s">
        <v>2677</v>
      </c>
      <c r="B822" s="171" t="s">
        <v>2678</v>
      </c>
      <c r="C822" s="352" t="s">
        <v>89</v>
      </c>
      <c r="D822" s="171" t="s">
        <v>2675</v>
      </c>
      <c r="E822" s="113" t="s">
        <v>2676</v>
      </c>
      <c r="F822" s="172" t="s">
        <v>1001</v>
      </c>
      <c r="G822" s="172">
        <v>2.0</v>
      </c>
      <c r="H822" s="172">
        <v>1.0</v>
      </c>
      <c r="I822" s="172">
        <v>2.0</v>
      </c>
      <c r="J822" s="220">
        <v>50.0</v>
      </c>
      <c r="K822" s="351">
        <v>25.0</v>
      </c>
      <c r="L822" s="136" t="s">
        <v>104</v>
      </c>
      <c r="M822" s="166"/>
      <c r="N822" s="166"/>
      <c r="O822" s="166"/>
      <c r="P822" s="166"/>
      <c r="Q822" s="166"/>
      <c r="R822" s="166"/>
    </row>
    <row r="823" ht="11.25" customHeight="1">
      <c r="A823" s="171" t="s">
        <v>2679</v>
      </c>
      <c r="B823" s="112" t="s">
        <v>2680</v>
      </c>
      <c r="C823" s="352" t="s">
        <v>89</v>
      </c>
      <c r="D823" s="171" t="s">
        <v>2681</v>
      </c>
      <c r="E823" s="353" t="s">
        <v>2682</v>
      </c>
      <c r="F823" s="173" t="s">
        <v>1001</v>
      </c>
      <c r="G823" s="172">
        <v>3.0</v>
      </c>
      <c r="H823" s="172">
        <v>1.0</v>
      </c>
      <c r="I823" s="172">
        <v>3.0</v>
      </c>
      <c r="J823" s="220">
        <v>50.0</v>
      </c>
      <c r="K823" s="351">
        <v>16.66</v>
      </c>
      <c r="L823" s="136" t="s">
        <v>104</v>
      </c>
      <c r="M823" s="166"/>
      <c r="N823" s="166"/>
      <c r="O823" s="166"/>
      <c r="P823" s="166"/>
      <c r="Q823" s="166"/>
      <c r="R823" s="166"/>
    </row>
    <row r="824" ht="11.25" customHeight="1">
      <c r="A824" s="171" t="s">
        <v>2679</v>
      </c>
      <c r="B824" s="112" t="s">
        <v>2680</v>
      </c>
      <c r="C824" s="352" t="s">
        <v>89</v>
      </c>
      <c r="D824" s="171" t="s">
        <v>2683</v>
      </c>
      <c r="E824" s="353" t="s">
        <v>2684</v>
      </c>
      <c r="F824" s="173" t="s">
        <v>1001</v>
      </c>
      <c r="G824" s="172">
        <v>3.0</v>
      </c>
      <c r="H824" s="172">
        <v>1.0</v>
      </c>
      <c r="I824" s="172">
        <v>3.0</v>
      </c>
      <c r="J824" s="220">
        <v>50.0</v>
      </c>
      <c r="K824" s="351">
        <v>16.66</v>
      </c>
      <c r="L824" s="136" t="s">
        <v>104</v>
      </c>
      <c r="M824" s="166"/>
      <c r="N824" s="166"/>
      <c r="O824" s="166"/>
      <c r="P824" s="166"/>
      <c r="Q824" s="166"/>
      <c r="R824" s="166"/>
    </row>
    <row r="825" ht="11.25" customHeight="1">
      <c r="A825" s="171" t="s">
        <v>2679</v>
      </c>
      <c r="B825" s="112" t="s">
        <v>2680</v>
      </c>
      <c r="C825" s="352" t="s">
        <v>89</v>
      </c>
      <c r="D825" s="171" t="s">
        <v>2685</v>
      </c>
      <c r="E825" s="353" t="s">
        <v>2686</v>
      </c>
      <c r="F825" s="173" t="s">
        <v>1001</v>
      </c>
      <c r="G825" s="172">
        <v>3.0</v>
      </c>
      <c r="H825" s="172">
        <v>1.0</v>
      </c>
      <c r="I825" s="172">
        <v>3.0</v>
      </c>
      <c r="J825" s="220">
        <v>50.0</v>
      </c>
      <c r="K825" s="351">
        <v>16.66</v>
      </c>
      <c r="L825" s="136" t="s">
        <v>104</v>
      </c>
      <c r="M825" s="166"/>
      <c r="N825" s="166"/>
      <c r="O825" s="166"/>
      <c r="P825" s="166"/>
      <c r="Q825" s="166"/>
      <c r="R825" s="166"/>
    </row>
    <row r="826" ht="11.25" customHeight="1">
      <c r="A826" s="171" t="s">
        <v>2687</v>
      </c>
      <c r="B826" s="112" t="s">
        <v>2688</v>
      </c>
      <c r="C826" s="352" t="s">
        <v>89</v>
      </c>
      <c r="D826" s="171" t="s">
        <v>2689</v>
      </c>
      <c r="E826" s="353" t="s">
        <v>2690</v>
      </c>
      <c r="F826" s="173" t="s">
        <v>1001</v>
      </c>
      <c r="G826" s="172">
        <v>1.0</v>
      </c>
      <c r="H826" s="172">
        <v>1.0</v>
      </c>
      <c r="I826" s="172">
        <v>4.0</v>
      </c>
      <c r="J826" s="220">
        <v>50.0</v>
      </c>
      <c r="K826" s="351">
        <v>50.0</v>
      </c>
      <c r="L826" s="136" t="s">
        <v>104</v>
      </c>
      <c r="M826" s="166"/>
      <c r="N826" s="166"/>
      <c r="O826" s="166"/>
      <c r="P826" s="166"/>
      <c r="Q826" s="166"/>
      <c r="R826" s="166"/>
    </row>
    <row r="827" ht="11.25" customHeight="1">
      <c r="A827" s="171" t="s">
        <v>2687</v>
      </c>
      <c r="B827" s="112" t="s">
        <v>2688</v>
      </c>
      <c r="C827" s="352" t="s">
        <v>89</v>
      </c>
      <c r="D827" s="171" t="s">
        <v>2691</v>
      </c>
      <c r="E827" s="353" t="s">
        <v>2692</v>
      </c>
      <c r="F827" s="173" t="s">
        <v>1001</v>
      </c>
      <c r="G827" s="172">
        <v>1.0</v>
      </c>
      <c r="H827" s="172">
        <v>1.0</v>
      </c>
      <c r="I827" s="172">
        <v>4.0</v>
      </c>
      <c r="J827" s="220">
        <v>50.0</v>
      </c>
      <c r="K827" s="351">
        <v>50.0</v>
      </c>
      <c r="L827" s="136" t="s">
        <v>104</v>
      </c>
      <c r="M827" s="166"/>
      <c r="N827" s="166"/>
      <c r="O827" s="166"/>
      <c r="P827" s="166"/>
      <c r="Q827" s="166"/>
      <c r="R827" s="166"/>
    </row>
    <row r="828" ht="11.25" customHeight="1">
      <c r="A828" s="171" t="s">
        <v>2693</v>
      </c>
      <c r="B828" s="171" t="s">
        <v>2694</v>
      </c>
      <c r="C828" s="172" t="s">
        <v>89</v>
      </c>
      <c r="D828" s="171" t="s">
        <v>2695</v>
      </c>
      <c r="E828" s="353" t="s">
        <v>2696</v>
      </c>
      <c r="F828" s="173" t="s">
        <v>1001</v>
      </c>
      <c r="G828" s="172">
        <v>2.0</v>
      </c>
      <c r="H828" s="172">
        <v>1.0</v>
      </c>
      <c r="I828" s="172">
        <v>4.0</v>
      </c>
      <c r="J828" s="220">
        <v>50.0</v>
      </c>
      <c r="K828" s="351">
        <v>25.0</v>
      </c>
      <c r="L828" s="136" t="s">
        <v>104</v>
      </c>
      <c r="M828" s="166"/>
      <c r="N828" s="166"/>
      <c r="O828" s="166"/>
      <c r="P828" s="166"/>
      <c r="Q828" s="166"/>
      <c r="R828" s="166"/>
    </row>
    <row r="829" ht="11.25" customHeight="1">
      <c r="A829" s="171" t="s">
        <v>2693</v>
      </c>
      <c r="B829" s="171" t="s">
        <v>2694</v>
      </c>
      <c r="C829" s="172" t="s">
        <v>89</v>
      </c>
      <c r="D829" s="171" t="s">
        <v>2697</v>
      </c>
      <c r="E829" s="353" t="s">
        <v>2698</v>
      </c>
      <c r="F829" s="173" t="s">
        <v>1001</v>
      </c>
      <c r="G829" s="172">
        <v>2.0</v>
      </c>
      <c r="H829" s="172">
        <v>1.0</v>
      </c>
      <c r="I829" s="172">
        <v>4.0</v>
      </c>
      <c r="J829" s="220">
        <v>50.0</v>
      </c>
      <c r="K829" s="351">
        <v>25.0</v>
      </c>
      <c r="L829" s="136" t="s">
        <v>104</v>
      </c>
      <c r="M829" s="166"/>
      <c r="N829" s="166"/>
      <c r="O829" s="166"/>
      <c r="P829" s="166"/>
      <c r="Q829" s="166"/>
      <c r="R829" s="166"/>
    </row>
    <row r="830" ht="11.25" customHeight="1">
      <c r="A830" s="171" t="s">
        <v>2673</v>
      </c>
      <c r="B830" s="171" t="s">
        <v>2699</v>
      </c>
      <c r="C830" s="172" t="s">
        <v>89</v>
      </c>
      <c r="D830" s="171" t="s">
        <v>2700</v>
      </c>
      <c r="E830" s="353" t="s">
        <v>2701</v>
      </c>
      <c r="F830" s="172" t="s">
        <v>1001</v>
      </c>
      <c r="G830" s="81">
        <v>1.0</v>
      </c>
      <c r="H830" s="81">
        <v>1.0</v>
      </c>
      <c r="I830" s="81">
        <v>2.0</v>
      </c>
      <c r="J830" s="221">
        <v>50.0</v>
      </c>
      <c r="K830" s="317">
        <v>50.0</v>
      </c>
      <c r="L830" s="136" t="s">
        <v>104</v>
      </c>
      <c r="M830" s="166"/>
      <c r="N830" s="166"/>
      <c r="O830" s="166"/>
      <c r="P830" s="166"/>
      <c r="Q830" s="166"/>
      <c r="R830" s="166"/>
    </row>
    <row r="831" ht="11.25" customHeight="1">
      <c r="A831" s="171" t="s">
        <v>2673</v>
      </c>
      <c r="B831" s="171" t="s">
        <v>2699</v>
      </c>
      <c r="C831" s="172" t="s">
        <v>89</v>
      </c>
      <c r="D831" s="171" t="s">
        <v>2702</v>
      </c>
      <c r="E831" s="353" t="s">
        <v>2703</v>
      </c>
      <c r="F831" s="172" t="s">
        <v>1001</v>
      </c>
      <c r="G831" s="81">
        <v>1.0</v>
      </c>
      <c r="H831" s="81">
        <v>1.0</v>
      </c>
      <c r="I831" s="81">
        <v>2.0</v>
      </c>
      <c r="J831" s="221">
        <v>50.0</v>
      </c>
      <c r="K831" s="317">
        <v>50.0</v>
      </c>
      <c r="L831" s="136" t="s">
        <v>104</v>
      </c>
      <c r="M831" s="166"/>
      <c r="N831" s="166"/>
      <c r="O831" s="166"/>
      <c r="P831" s="166"/>
      <c r="Q831" s="166"/>
      <c r="R831" s="166"/>
    </row>
    <row r="832" ht="11.25" customHeight="1">
      <c r="A832" s="171" t="s">
        <v>2704</v>
      </c>
      <c r="B832" s="171" t="s">
        <v>2705</v>
      </c>
      <c r="C832" s="172" t="s">
        <v>89</v>
      </c>
      <c r="D832" s="171" t="s">
        <v>2706</v>
      </c>
      <c r="E832" s="353" t="s">
        <v>2707</v>
      </c>
      <c r="F832" s="172" t="s">
        <v>1001</v>
      </c>
      <c r="G832" s="81">
        <v>1.0</v>
      </c>
      <c r="H832" s="81">
        <v>1.0</v>
      </c>
      <c r="I832" s="81">
        <v>1.0</v>
      </c>
      <c r="J832" s="221">
        <v>50.0</v>
      </c>
      <c r="K832" s="317">
        <v>50.0</v>
      </c>
      <c r="L832" s="136" t="s">
        <v>104</v>
      </c>
      <c r="M832" s="166"/>
      <c r="N832" s="166"/>
      <c r="O832" s="166"/>
      <c r="P832" s="166"/>
      <c r="Q832" s="166"/>
      <c r="R832" s="166"/>
    </row>
    <row r="833" ht="11.25" customHeight="1">
      <c r="A833" s="171" t="s">
        <v>2708</v>
      </c>
      <c r="B833" s="112" t="s">
        <v>2709</v>
      </c>
      <c r="C833" s="172" t="s">
        <v>89</v>
      </c>
      <c r="D833" s="171" t="s">
        <v>2710</v>
      </c>
      <c r="E833" s="113" t="s">
        <v>2711</v>
      </c>
      <c r="F833" s="172" t="s">
        <v>242</v>
      </c>
      <c r="G833" s="172">
        <v>2.0</v>
      </c>
      <c r="H833" s="172">
        <v>2.0</v>
      </c>
      <c r="I833" s="172">
        <v>2.0</v>
      </c>
      <c r="J833" s="317">
        <v>50.0</v>
      </c>
      <c r="K833" s="317">
        <v>25.0</v>
      </c>
      <c r="L833" s="136" t="s">
        <v>105</v>
      </c>
      <c r="M833" s="166"/>
      <c r="N833" s="166"/>
      <c r="O833" s="166"/>
      <c r="P833" s="166"/>
      <c r="Q833" s="166"/>
      <c r="R833" s="166"/>
    </row>
    <row r="834" ht="11.25" customHeight="1">
      <c r="A834" s="171" t="s">
        <v>2708</v>
      </c>
      <c r="B834" s="112" t="s">
        <v>2709</v>
      </c>
      <c r="C834" s="172" t="s">
        <v>89</v>
      </c>
      <c r="D834" s="171" t="s">
        <v>2712</v>
      </c>
      <c r="E834" s="353" t="s">
        <v>2713</v>
      </c>
      <c r="F834" s="173" t="s">
        <v>1001</v>
      </c>
      <c r="G834" s="172">
        <v>2.0</v>
      </c>
      <c r="H834" s="172">
        <v>2.0</v>
      </c>
      <c r="I834" s="172">
        <v>2.0</v>
      </c>
      <c r="J834" s="376">
        <v>50.0</v>
      </c>
      <c r="K834" s="351">
        <v>25.0</v>
      </c>
      <c r="L834" s="136" t="s">
        <v>105</v>
      </c>
      <c r="M834" s="166"/>
      <c r="N834" s="166"/>
      <c r="O834" s="166"/>
      <c r="P834" s="166"/>
      <c r="Q834" s="166"/>
      <c r="R834" s="166"/>
    </row>
    <row r="835" ht="11.25" customHeight="1">
      <c r="A835" s="171" t="s">
        <v>2714</v>
      </c>
      <c r="B835" s="112" t="s">
        <v>2715</v>
      </c>
      <c r="C835" s="352" t="s">
        <v>89</v>
      </c>
      <c r="D835" s="171" t="s">
        <v>2716</v>
      </c>
      <c r="E835" s="353" t="s">
        <v>2717</v>
      </c>
      <c r="F835" s="173" t="s">
        <v>1001</v>
      </c>
      <c r="G835" s="172">
        <v>1.0</v>
      </c>
      <c r="H835" s="172">
        <v>1.0</v>
      </c>
      <c r="I835" s="172">
        <v>1.0</v>
      </c>
      <c r="J835" s="376">
        <v>50.0</v>
      </c>
      <c r="K835" s="351">
        <v>50.0</v>
      </c>
      <c r="L835" s="136" t="s">
        <v>105</v>
      </c>
      <c r="M835" s="166"/>
      <c r="N835" s="166"/>
      <c r="O835" s="166"/>
      <c r="P835" s="166"/>
      <c r="Q835" s="166"/>
      <c r="R835" s="166"/>
    </row>
    <row r="836" ht="11.25" customHeight="1">
      <c r="A836" s="171" t="s">
        <v>2708</v>
      </c>
      <c r="B836" s="171" t="s">
        <v>2718</v>
      </c>
      <c r="C836" s="352" t="s">
        <v>89</v>
      </c>
      <c r="D836" s="171" t="s">
        <v>2719</v>
      </c>
      <c r="E836" s="353" t="s">
        <v>2720</v>
      </c>
      <c r="F836" s="173" t="s">
        <v>1001</v>
      </c>
      <c r="G836" s="172">
        <v>2.0</v>
      </c>
      <c r="H836" s="172">
        <v>2.0</v>
      </c>
      <c r="I836" s="172">
        <v>2.0</v>
      </c>
      <c r="J836" s="376">
        <v>50.0</v>
      </c>
      <c r="K836" s="351">
        <v>25.0</v>
      </c>
      <c r="L836" s="136" t="s">
        <v>105</v>
      </c>
      <c r="M836" s="166"/>
      <c r="N836" s="166"/>
      <c r="O836" s="166"/>
      <c r="P836" s="166"/>
      <c r="Q836" s="166"/>
      <c r="R836" s="166"/>
    </row>
    <row r="837" ht="11.25" customHeight="1">
      <c r="A837" s="171" t="s">
        <v>2708</v>
      </c>
      <c r="B837" s="171" t="s">
        <v>2721</v>
      </c>
      <c r="C837" s="352" t="s">
        <v>89</v>
      </c>
      <c r="D837" s="171" t="s">
        <v>2722</v>
      </c>
      <c r="E837" s="353" t="s">
        <v>2723</v>
      </c>
      <c r="F837" s="173" t="s">
        <v>1001</v>
      </c>
      <c r="G837" s="172">
        <v>2.0</v>
      </c>
      <c r="H837" s="172">
        <v>2.0</v>
      </c>
      <c r="I837" s="172">
        <v>2.0</v>
      </c>
      <c r="J837" s="376">
        <v>50.0</v>
      </c>
      <c r="K837" s="351">
        <v>25.0</v>
      </c>
      <c r="L837" s="136" t="s">
        <v>105</v>
      </c>
      <c r="M837" s="166"/>
      <c r="N837" s="166"/>
      <c r="O837" s="166"/>
      <c r="P837" s="166"/>
      <c r="Q837" s="166"/>
      <c r="R837" s="166"/>
    </row>
    <row r="838" ht="11.25" customHeight="1">
      <c r="A838" s="171" t="s">
        <v>2708</v>
      </c>
      <c r="B838" s="171" t="s">
        <v>2721</v>
      </c>
      <c r="C838" s="352" t="s">
        <v>89</v>
      </c>
      <c r="D838" s="354" t="s">
        <v>2724</v>
      </c>
      <c r="E838" s="377" t="s">
        <v>2725</v>
      </c>
      <c r="F838" s="173" t="s">
        <v>1001</v>
      </c>
      <c r="G838" s="172">
        <v>2.0</v>
      </c>
      <c r="H838" s="172">
        <v>2.0</v>
      </c>
      <c r="I838" s="172">
        <v>2.0</v>
      </c>
      <c r="J838" s="376">
        <v>50.0</v>
      </c>
      <c r="K838" s="351">
        <v>25.0</v>
      </c>
      <c r="L838" s="136" t="s">
        <v>105</v>
      </c>
      <c r="M838" s="166"/>
      <c r="N838" s="166"/>
      <c r="O838" s="166"/>
      <c r="P838" s="166"/>
      <c r="Q838" s="166"/>
      <c r="R838" s="166"/>
    </row>
    <row r="839" ht="11.25" customHeight="1">
      <c r="A839" s="171" t="s">
        <v>2708</v>
      </c>
      <c r="B839" s="171" t="s">
        <v>2721</v>
      </c>
      <c r="C839" s="352" t="s">
        <v>89</v>
      </c>
      <c r="D839" s="171" t="s">
        <v>2726</v>
      </c>
      <c r="E839" s="353" t="s">
        <v>2727</v>
      </c>
      <c r="F839" s="173" t="s">
        <v>242</v>
      </c>
      <c r="G839" s="172">
        <v>2.0</v>
      </c>
      <c r="H839" s="172">
        <v>2.0</v>
      </c>
      <c r="I839" s="172">
        <v>2.0</v>
      </c>
      <c r="J839" s="376">
        <v>50.0</v>
      </c>
      <c r="K839" s="351">
        <v>25.0</v>
      </c>
      <c r="L839" s="136" t="s">
        <v>105</v>
      </c>
      <c r="M839" s="166"/>
      <c r="N839" s="166"/>
      <c r="O839" s="166"/>
      <c r="P839" s="166"/>
      <c r="Q839" s="166"/>
      <c r="R839" s="166"/>
    </row>
    <row r="840" ht="11.25" customHeight="1">
      <c r="A840" s="171" t="s">
        <v>2728</v>
      </c>
      <c r="B840" s="354" t="s">
        <v>2729</v>
      </c>
      <c r="C840" s="172" t="s">
        <v>89</v>
      </c>
      <c r="D840" s="172" t="s">
        <v>2730</v>
      </c>
      <c r="E840" s="224" t="s">
        <v>2731</v>
      </c>
      <c r="F840" s="173" t="s">
        <v>2732</v>
      </c>
      <c r="G840" s="172">
        <v>2.0</v>
      </c>
      <c r="H840" s="172">
        <v>1.0</v>
      </c>
      <c r="I840" s="172">
        <v>5.0</v>
      </c>
      <c r="J840" s="220">
        <v>50.0</v>
      </c>
      <c r="K840" s="351">
        <v>25.0</v>
      </c>
      <c r="L840" s="136" t="s">
        <v>106</v>
      </c>
      <c r="M840" s="166"/>
      <c r="N840" s="166"/>
      <c r="O840" s="166"/>
      <c r="P840" s="166"/>
      <c r="Q840" s="166"/>
      <c r="R840" s="166"/>
    </row>
    <row r="841" ht="11.25" customHeight="1">
      <c r="A841" s="171" t="s">
        <v>2733</v>
      </c>
      <c r="B841" s="354" t="s">
        <v>2734</v>
      </c>
      <c r="C841" s="172" t="s">
        <v>89</v>
      </c>
      <c r="D841" s="378" t="s">
        <v>2735</v>
      </c>
      <c r="E841" s="224" t="s">
        <v>2736</v>
      </c>
      <c r="F841" s="173" t="s">
        <v>2737</v>
      </c>
      <c r="G841" s="172">
        <v>1.0</v>
      </c>
      <c r="H841" s="172">
        <v>1.0</v>
      </c>
      <c r="I841" s="172">
        <v>6.0</v>
      </c>
      <c r="J841" s="220">
        <v>50.0</v>
      </c>
      <c r="K841" s="351">
        <v>50.0</v>
      </c>
      <c r="L841" s="136" t="s">
        <v>106</v>
      </c>
      <c r="M841" s="166"/>
      <c r="N841" s="166"/>
      <c r="O841" s="166"/>
      <c r="P841" s="166"/>
      <c r="Q841" s="166"/>
      <c r="R841" s="166"/>
    </row>
    <row r="842" ht="11.25" customHeight="1">
      <c r="A842" s="171" t="s">
        <v>2733</v>
      </c>
      <c r="B842" s="354" t="s">
        <v>2734</v>
      </c>
      <c r="C842" s="172" t="s">
        <v>89</v>
      </c>
      <c r="D842" s="378" t="s">
        <v>2738</v>
      </c>
      <c r="E842" s="224" t="s">
        <v>2739</v>
      </c>
      <c r="F842" s="173" t="s">
        <v>2740</v>
      </c>
      <c r="G842" s="172">
        <v>1.0</v>
      </c>
      <c r="H842" s="172">
        <v>1.0</v>
      </c>
      <c r="I842" s="172">
        <v>6.0</v>
      </c>
      <c r="J842" s="220">
        <v>50.0</v>
      </c>
      <c r="K842" s="351">
        <v>50.0</v>
      </c>
      <c r="L842" s="136" t="s">
        <v>106</v>
      </c>
      <c r="M842" s="166"/>
      <c r="N842" s="166"/>
      <c r="O842" s="166"/>
      <c r="P842" s="166"/>
      <c r="Q842" s="166"/>
      <c r="R842" s="166"/>
    </row>
    <row r="843" ht="11.25" customHeight="1">
      <c r="A843" s="171" t="s">
        <v>2733</v>
      </c>
      <c r="B843" s="354" t="s">
        <v>2734</v>
      </c>
      <c r="C843" s="172" t="s">
        <v>89</v>
      </c>
      <c r="D843" s="172" t="s">
        <v>2741</v>
      </c>
      <c r="E843" s="353" t="s">
        <v>2742</v>
      </c>
      <c r="F843" s="379" t="s">
        <v>2743</v>
      </c>
      <c r="G843" s="172">
        <v>1.0</v>
      </c>
      <c r="H843" s="172">
        <v>1.0</v>
      </c>
      <c r="I843" s="172">
        <v>6.0</v>
      </c>
      <c r="J843" s="220">
        <v>50.0</v>
      </c>
      <c r="K843" s="351">
        <v>50.0</v>
      </c>
      <c r="L843" s="136" t="s">
        <v>106</v>
      </c>
      <c r="M843" s="166"/>
      <c r="N843" s="166"/>
      <c r="O843" s="166"/>
      <c r="P843" s="166"/>
      <c r="Q843" s="166"/>
      <c r="R843" s="166"/>
    </row>
    <row r="844" ht="11.25" customHeight="1">
      <c r="A844" s="380" t="s">
        <v>2744</v>
      </c>
      <c r="B844" s="354" t="s">
        <v>2745</v>
      </c>
      <c r="C844" s="172" t="s">
        <v>89</v>
      </c>
      <c r="D844" s="172" t="s">
        <v>2746</v>
      </c>
      <c r="E844" s="224" t="s">
        <v>2747</v>
      </c>
      <c r="F844" s="173" t="s">
        <v>2748</v>
      </c>
      <c r="G844" s="172">
        <v>1.0</v>
      </c>
      <c r="H844" s="172">
        <v>1.0</v>
      </c>
      <c r="I844" s="172">
        <v>4.0</v>
      </c>
      <c r="J844" s="220">
        <v>50.0</v>
      </c>
      <c r="K844" s="351">
        <v>50.0</v>
      </c>
      <c r="L844" s="136" t="s">
        <v>106</v>
      </c>
      <c r="M844" s="166"/>
      <c r="N844" s="166"/>
      <c r="O844" s="166"/>
      <c r="P844" s="166"/>
      <c r="Q844" s="166"/>
      <c r="R844" s="166"/>
    </row>
    <row r="845" ht="11.25" customHeight="1">
      <c r="A845" s="171" t="s">
        <v>2733</v>
      </c>
      <c r="B845" s="354" t="s">
        <v>2734</v>
      </c>
      <c r="C845" s="172" t="s">
        <v>89</v>
      </c>
      <c r="D845" s="96" t="s">
        <v>2749</v>
      </c>
      <c r="E845" s="224" t="s">
        <v>2750</v>
      </c>
      <c r="F845" s="173" t="s">
        <v>2751</v>
      </c>
      <c r="G845" s="172">
        <v>1.0</v>
      </c>
      <c r="H845" s="172">
        <v>1.0</v>
      </c>
      <c r="I845" s="172">
        <v>6.0</v>
      </c>
      <c r="J845" s="220">
        <v>50.0</v>
      </c>
      <c r="K845" s="351">
        <v>50.0</v>
      </c>
      <c r="L845" s="136" t="s">
        <v>106</v>
      </c>
      <c r="M845" s="166"/>
      <c r="N845" s="166"/>
      <c r="O845" s="166"/>
      <c r="P845" s="166"/>
      <c r="Q845" s="166"/>
      <c r="R845" s="166"/>
    </row>
    <row r="846" ht="11.25" customHeight="1">
      <c r="A846" s="171" t="s">
        <v>2733</v>
      </c>
      <c r="B846" s="354" t="s">
        <v>2734</v>
      </c>
      <c r="C846" s="172" t="s">
        <v>89</v>
      </c>
      <c r="D846" s="96" t="s">
        <v>2752</v>
      </c>
      <c r="E846" s="224" t="s">
        <v>2753</v>
      </c>
      <c r="F846" s="173" t="s">
        <v>2754</v>
      </c>
      <c r="G846" s="172">
        <v>1.0</v>
      </c>
      <c r="H846" s="172">
        <v>1.0</v>
      </c>
      <c r="I846" s="172">
        <v>6.0</v>
      </c>
      <c r="J846" s="220">
        <v>50.0</v>
      </c>
      <c r="K846" s="351">
        <v>50.0</v>
      </c>
      <c r="L846" s="136" t="s">
        <v>106</v>
      </c>
      <c r="M846" s="166"/>
      <c r="N846" s="166"/>
      <c r="O846" s="166"/>
      <c r="P846" s="166"/>
      <c r="Q846" s="166"/>
      <c r="R846" s="166"/>
    </row>
    <row r="847" ht="11.25" customHeight="1">
      <c r="A847" s="171" t="s">
        <v>2733</v>
      </c>
      <c r="B847" s="354" t="s">
        <v>2734</v>
      </c>
      <c r="C847" s="172" t="s">
        <v>89</v>
      </c>
      <c r="D847" s="96" t="s">
        <v>2755</v>
      </c>
      <c r="E847" s="224" t="s">
        <v>2756</v>
      </c>
      <c r="F847" s="173" t="s">
        <v>2757</v>
      </c>
      <c r="G847" s="172">
        <v>1.0</v>
      </c>
      <c r="H847" s="172">
        <v>1.0</v>
      </c>
      <c r="I847" s="172">
        <v>6.0</v>
      </c>
      <c r="J847" s="220">
        <v>50.0</v>
      </c>
      <c r="K847" s="351">
        <v>50.0</v>
      </c>
      <c r="L847" s="136" t="s">
        <v>106</v>
      </c>
      <c r="M847" s="166"/>
      <c r="N847" s="166"/>
      <c r="O847" s="166"/>
      <c r="P847" s="166"/>
      <c r="Q847" s="166"/>
      <c r="R847" s="166"/>
    </row>
    <row r="848" ht="11.25" customHeight="1">
      <c r="A848" s="171" t="s">
        <v>2733</v>
      </c>
      <c r="B848" s="354" t="s">
        <v>2734</v>
      </c>
      <c r="C848" s="172" t="s">
        <v>89</v>
      </c>
      <c r="D848" s="96" t="s">
        <v>2758</v>
      </c>
      <c r="E848" s="224" t="s">
        <v>2759</v>
      </c>
      <c r="F848" s="173" t="s">
        <v>2760</v>
      </c>
      <c r="G848" s="172">
        <v>1.0</v>
      </c>
      <c r="H848" s="172">
        <v>1.0</v>
      </c>
      <c r="I848" s="172">
        <v>6.0</v>
      </c>
      <c r="J848" s="220">
        <v>50.0</v>
      </c>
      <c r="K848" s="351">
        <v>50.0</v>
      </c>
      <c r="L848" s="136" t="s">
        <v>106</v>
      </c>
      <c r="M848" s="166"/>
      <c r="N848" s="166"/>
      <c r="O848" s="166"/>
      <c r="P848" s="166"/>
      <c r="Q848" s="166"/>
      <c r="R848" s="166"/>
    </row>
    <row r="849" ht="11.25" customHeight="1">
      <c r="A849" s="171" t="s">
        <v>2728</v>
      </c>
      <c r="B849" s="354" t="s">
        <v>2729</v>
      </c>
      <c r="C849" s="172" t="s">
        <v>89</v>
      </c>
      <c r="D849" s="172" t="s">
        <v>2761</v>
      </c>
      <c r="E849" s="224" t="s">
        <v>2762</v>
      </c>
      <c r="F849" s="173" t="s">
        <v>2763</v>
      </c>
      <c r="G849" s="172">
        <v>2.0</v>
      </c>
      <c r="H849" s="172">
        <v>1.0</v>
      </c>
      <c r="I849" s="172">
        <v>5.0</v>
      </c>
      <c r="J849" s="220">
        <v>50.0</v>
      </c>
      <c r="K849" s="351">
        <v>25.0</v>
      </c>
      <c r="L849" s="136" t="s">
        <v>106</v>
      </c>
      <c r="M849" s="166"/>
      <c r="N849" s="166"/>
      <c r="O849" s="166"/>
      <c r="P849" s="166"/>
      <c r="Q849" s="166"/>
      <c r="R849" s="166"/>
    </row>
    <row r="850" ht="11.25" customHeight="1">
      <c r="A850" s="334" t="s">
        <v>2764</v>
      </c>
      <c r="B850" s="354" t="s">
        <v>2765</v>
      </c>
      <c r="C850" s="172" t="s">
        <v>89</v>
      </c>
      <c r="D850" s="172" t="s">
        <v>2766</v>
      </c>
      <c r="E850" s="353" t="s">
        <v>2767</v>
      </c>
      <c r="F850" s="173" t="s">
        <v>2768</v>
      </c>
      <c r="G850" s="172">
        <v>1.0</v>
      </c>
      <c r="H850" s="172">
        <v>1.0</v>
      </c>
      <c r="I850" s="172">
        <v>1.0</v>
      </c>
      <c r="J850" s="220">
        <v>50.0</v>
      </c>
      <c r="K850" s="351">
        <v>50.0</v>
      </c>
      <c r="L850" s="136" t="s">
        <v>106</v>
      </c>
      <c r="M850" s="166"/>
      <c r="N850" s="166"/>
      <c r="O850" s="166"/>
      <c r="P850" s="166"/>
      <c r="Q850" s="166"/>
      <c r="R850" s="166"/>
    </row>
    <row r="851" ht="11.25" customHeight="1">
      <c r="A851" s="171" t="s">
        <v>2764</v>
      </c>
      <c r="B851" s="354" t="s">
        <v>2769</v>
      </c>
      <c r="C851" s="172" t="s">
        <v>89</v>
      </c>
      <c r="D851" s="172" t="s">
        <v>2766</v>
      </c>
      <c r="E851" s="353" t="s">
        <v>2767</v>
      </c>
      <c r="F851" s="173" t="s">
        <v>2768</v>
      </c>
      <c r="G851" s="172">
        <v>1.0</v>
      </c>
      <c r="H851" s="172">
        <v>1.0</v>
      </c>
      <c r="I851" s="172">
        <v>1.0</v>
      </c>
      <c r="J851" s="220">
        <v>50.0</v>
      </c>
      <c r="K851" s="351">
        <v>50.0</v>
      </c>
      <c r="L851" s="136" t="s">
        <v>106</v>
      </c>
      <c r="M851" s="166"/>
      <c r="N851" s="166"/>
      <c r="O851" s="166"/>
      <c r="P851" s="166"/>
      <c r="Q851" s="166"/>
      <c r="R851" s="166"/>
    </row>
    <row r="852" ht="11.25" customHeight="1">
      <c r="A852" s="171" t="s">
        <v>2764</v>
      </c>
      <c r="B852" s="354" t="s">
        <v>2770</v>
      </c>
      <c r="C852" s="172" t="s">
        <v>89</v>
      </c>
      <c r="D852" s="172" t="s">
        <v>2766</v>
      </c>
      <c r="E852" s="353" t="s">
        <v>2767</v>
      </c>
      <c r="F852" s="173" t="s">
        <v>2768</v>
      </c>
      <c r="G852" s="172">
        <v>1.0</v>
      </c>
      <c r="H852" s="172">
        <v>1.0</v>
      </c>
      <c r="I852" s="172">
        <v>1.0</v>
      </c>
      <c r="J852" s="220">
        <v>50.0</v>
      </c>
      <c r="K852" s="351">
        <v>50.0</v>
      </c>
      <c r="L852" s="136" t="s">
        <v>106</v>
      </c>
      <c r="M852" s="166"/>
      <c r="N852" s="166"/>
      <c r="O852" s="166"/>
      <c r="P852" s="166"/>
      <c r="Q852" s="166"/>
      <c r="R852" s="166"/>
    </row>
    <row r="853" ht="11.25" customHeight="1">
      <c r="A853" s="171" t="s">
        <v>2771</v>
      </c>
      <c r="B853" s="334" t="s">
        <v>2772</v>
      </c>
      <c r="C853" s="172" t="s">
        <v>89</v>
      </c>
      <c r="D853" s="172" t="s">
        <v>2766</v>
      </c>
      <c r="E853" s="353" t="s">
        <v>2767</v>
      </c>
      <c r="F853" s="173" t="s">
        <v>2768</v>
      </c>
      <c r="G853" s="172">
        <v>1.0</v>
      </c>
      <c r="H853" s="172">
        <v>1.0</v>
      </c>
      <c r="I853" s="172">
        <v>1.0</v>
      </c>
      <c r="J853" s="220">
        <v>50.0</v>
      </c>
      <c r="K853" s="351">
        <v>25.0</v>
      </c>
      <c r="L853" s="136" t="s">
        <v>106</v>
      </c>
      <c r="M853" s="166"/>
      <c r="N853" s="166"/>
      <c r="O853" s="166"/>
      <c r="P853" s="166"/>
      <c r="Q853" s="166"/>
      <c r="R853" s="166"/>
    </row>
    <row r="854" ht="11.25" customHeight="1">
      <c r="A854" s="171" t="s">
        <v>2733</v>
      </c>
      <c r="B854" s="354" t="s">
        <v>2734</v>
      </c>
      <c r="C854" s="172" t="s">
        <v>89</v>
      </c>
      <c r="D854" s="172" t="s">
        <v>2773</v>
      </c>
      <c r="E854" s="353" t="s">
        <v>2774</v>
      </c>
      <c r="F854" s="173" t="s">
        <v>2775</v>
      </c>
      <c r="G854" s="172">
        <v>1.0</v>
      </c>
      <c r="H854" s="172">
        <v>1.0</v>
      </c>
      <c r="I854" s="172">
        <v>6.0</v>
      </c>
      <c r="J854" s="220">
        <v>50.0</v>
      </c>
      <c r="K854" s="351">
        <v>50.0</v>
      </c>
      <c r="L854" s="136" t="s">
        <v>106</v>
      </c>
      <c r="M854" s="166"/>
      <c r="N854" s="166"/>
      <c r="O854" s="166"/>
      <c r="P854" s="166"/>
      <c r="Q854" s="166"/>
      <c r="R854" s="166"/>
    </row>
    <row r="855" ht="11.25" customHeight="1">
      <c r="A855" s="171" t="s">
        <v>2733</v>
      </c>
      <c r="B855" s="354" t="s">
        <v>2734</v>
      </c>
      <c r="C855" s="172" t="s">
        <v>89</v>
      </c>
      <c r="D855" s="96" t="s">
        <v>2776</v>
      </c>
      <c r="E855" s="224" t="s">
        <v>2777</v>
      </c>
      <c r="F855" s="173" t="s">
        <v>2778</v>
      </c>
      <c r="G855" s="172">
        <v>1.0</v>
      </c>
      <c r="H855" s="172">
        <v>1.0</v>
      </c>
      <c r="I855" s="172">
        <v>6.0</v>
      </c>
      <c r="J855" s="220">
        <v>50.0</v>
      </c>
      <c r="K855" s="351">
        <v>50.0</v>
      </c>
      <c r="L855" s="136" t="s">
        <v>106</v>
      </c>
      <c r="M855" s="166"/>
      <c r="N855" s="166"/>
      <c r="O855" s="166"/>
      <c r="P855" s="166"/>
      <c r="Q855" s="166"/>
      <c r="R855" s="166"/>
    </row>
    <row r="856" ht="11.25" customHeight="1">
      <c r="A856" s="171" t="s">
        <v>2733</v>
      </c>
      <c r="B856" s="354" t="s">
        <v>2734</v>
      </c>
      <c r="C856" s="172" t="s">
        <v>89</v>
      </c>
      <c r="D856" s="172" t="s">
        <v>2779</v>
      </c>
      <c r="E856" s="353" t="s">
        <v>2780</v>
      </c>
      <c r="F856" s="173" t="s">
        <v>2781</v>
      </c>
      <c r="G856" s="172">
        <v>1.0</v>
      </c>
      <c r="H856" s="172">
        <v>1.0</v>
      </c>
      <c r="I856" s="172">
        <v>6.0</v>
      </c>
      <c r="J856" s="220">
        <v>50.0</v>
      </c>
      <c r="K856" s="351">
        <v>50.0</v>
      </c>
      <c r="L856" s="136" t="s">
        <v>106</v>
      </c>
      <c r="M856" s="166"/>
      <c r="N856" s="166"/>
      <c r="O856" s="166"/>
      <c r="P856" s="166"/>
      <c r="Q856" s="166"/>
      <c r="R856" s="166"/>
    </row>
    <row r="857" ht="11.25" customHeight="1">
      <c r="A857" s="171" t="s">
        <v>2733</v>
      </c>
      <c r="B857" s="354" t="s">
        <v>2734</v>
      </c>
      <c r="C857" s="172" t="s">
        <v>89</v>
      </c>
      <c r="D857" s="96" t="s">
        <v>2782</v>
      </c>
      <c r="E857" s="224" t="s">
        <v>2783</v>
      </c>
      <c r="F857" s="173" t="s">
        <v>2784</v>
      </c>
      <c r="G857" s="172">
        <v>1.0</v>
      </c>
      <c r="H857" s="172">
        <v>1.0</v>
      </c>
      <c r="I857" s="172">
        <v>6.0</v>
      </c>
      <c r="J857" s="220">
        <v>50.0</v>
      </c>
      <c r="K857" s="351">
        <v>50.0</v>
      </c>
      <c r="L857" s="136" t="s">
        <v>106</v>
      </c>
      <c r="M857" s="166"/>
      <c r="N857" s="166"/>
      <c r="O857" s="166"/>
      <c r="P857" s="166"/>
      <c r="Q857" s="166"/>
      <c r="R857" s="166"/>
    </row>
    <row r="858" ht="11.25" customHeight="1">
      <c r="A858" s="112" t="s">
        <v>2785</v>
      </c>
      <c r="B858" s="112" t="s">
        <v>2786</v>
      </c>
      <c r="C858" s="352" t="s">
        <v>89</v>
      </c>
      <c r="D858" s="172" t="s">
        <v>2787</v>
      </c>
      <c r="E858" s="224" t="s">
        <v>2788</v>
      </c>
      <c r="F858" s="173" t="s">
        <v>2789</v>
      </c>
      <c r="G858" s="172">
        <v>2.0</v>
      </c>
      <c r="H858" s="172">
        <v>1.0</v>
      </c>
      <c r="I858" s="172">
        <v>5.0</v>
      </c>
      <c r="J858" s="220">
        <v>50.0</v>
      </c>
      <c r="K858" s="351">
        <v>25.0</v>
      </c>
      <c r="L858" s="136" t="s">
        <v>106</v>
      </c>
      <c r="M858" s="166"/>
      <c r="N858" s="166"/>
      <c r="O858" s="166"/>
      <c r="P858" s="166"/>
      <c r="Q858" s="166"/>
      <c r="R858" s="166"/>
    </row>
    <row r="859" ht="11.25" customHeight="1">
      <c r="A859" s="171" t="s">
        <v>2728</v>
      </c>
      <c r="B859" s="354" t="s">
        <v>2729</v>
      </c>
      <c r="C859" s="172" t="s">
        <v>89</v>
      </c>
      <c r="D859" s="85" t="s">
        <v>2790</v>
      </c>
      <c r="E859" s="224" t="s">
        <v>2791</v>
      </c>
      <c r="F859" s="173" t="s">
        <v>2732</v>
      </c>
      <c r="G859" s="172">
        <v>2.0</v>
      </c>
      <c r="H859" s="172">
        <v>1.0</v>
      </c>
      <c r="I859" s="172">
        <v>5.0</v>
      </c>
      <c r="J859" s="220">
        <v>50.0</v>
      </c>
      <c r="K859" s="351">
        <v>25.0</v>
      </c>
      <c r="L859" s="136" t="s">
        <v>106</v>
      </c>
      <c r="M859" s="166"/>
      <c r="N859" s="166"/>
      <c r="O859" s="166"/>
      <c r="P859" s="166"/>
      <c r="Q859" s="166"/>
      <c r="R859" s="166"/>
    </row>
    <row r="860" ht="11.25" customHeight="1">
      <c r="A860" s="112" t="s">
        <v>2792</v>
      </c>
      <c r="B860" s="112" t="s">
        <v>2786</v>
      </c>
      <c r="C860" s="172" t="s">
        <v>89</v>
      </c>
      <c r="D860" s="378" t="s">
        <v>2793</v>
      </c>
      <c r="E860" s="224" t="s">
        <v>2794</v>
      </c>
      <c r="F860" s="173" t="s">
        <v>2795</v>
      </c>
      <c r="G860" s="172">
        <v>2.0</v>
      </c>
      <c r="H860" s="172">
        <v>2.0</v>
      </c>
      <c r="I860" s="172">
        <v>5.0</v>
      </c>
      <c r="J860" s="220">
        <v>50.0</v>
      </c>
      <c r="K860" s="351">
        <v>25.0</v>
      </c>
      <c r="L860" s="136" t="s">
        <v>106</v>
      </c>
      <c r="M860" s="166"/>
      <c r="N860" s="166"/>
      <c r="O860" s="166"/>
      <c r="P860" s="166"/>
      <c r="Q860" s="166"/>
      <c r="R860" s="166"/>
    </row>
    <row r="861" ht="11.25" customHeight="1">
      <c r="A861" s="171" t="s">
        <v>2796</v>
      </c>
      <c r="B861" s="171" t="s">
        <v>2797</v>
      </c>
      <c r="C861" s="172" t="s">
        <v>89</v>
      </c>
      <c r="D861" s="171" t="s">
        <v>2798</v>
      </c>
      <c r="E861" s="353" t="s">
        <v>2799</v>
      </c>
      <c r="F861" s="173" t="s">
        <v>2800</v>
      </c>
      <c r="G861" s="172">
        <v>3.0</v>
      </c>
      <c r="H861" s="172">
        <v>3.0</v>
      </c>
      <c r="I861" s="172">
        <v>3.0</v>
      </c>
      <c r="J861" s="220">
        <v>50.0</v>
      </c>
      <c r="K861" s="351">
        <v>16.66</v>
      </c>
      <c r="L861" s="136" t="s">
        <v>106</v>
      </c>
      <c r="M861" s="166"/>
      <c r="N861" s="166"/>
      <c r="O861" s="166"/>
      <c r="P861" s="166"/>
      <c r="Q861" s="166"/>
      <c r="R861" s="166"/>
    </row>
    <row r="862" ht="11.25" customHeight="1">
      <c r="A862" s="171" t="s">
        <v>2733</v>
      </c>
      <c r="B862" s="354" t="s">
        <v>2734</v>
      </c>
      <c r="C862" s="172" t="s">
        <v>89</v>
      </c>
      <c r="D862" s="96" t="s">
        <v>2801</v>
      </c>
      <c r="E862" s="224" t="s">
        <v>2802</v>
      </c>
      <c r="F862" s="173" t="s">
        <v>2803</v>
      </c>
      <c r="G862" s="172">
        <v>1.0</v>
      </c>
      <c r="H862" s="172">
        <v>1.0</v>
      </c>
      <c r="I862" s="172">
        <v>6.0</v>
      </c>
      <c r="J862" s="220">
        <v>50.0</v>
      </c>
      <c r="K862" s="351">
        <v>50.0</v>
      </c>
      <c r="L862" s="136" t="s">
        <v>106</v>
      </c>
      <c r="M862" s="166"/>
      <c r="N862" s="166"/>
      <c r="O862" s="166"/>
      <c r="P862" s="166"/>
      <c r="Q862" s="166"/>
      <c r="R862" s="166"/>
    </row>
    <row r="863" ht="11.25" customHeight="1">
      <c r="A863" s="171" t="s">
        <v>2733</v>
      </c>
      <c r="B863" s="354" t="s">
        <v>2734</v>
      </c>
      <c r="C863" s="172" t="s">
        <v>89</v>
      </c>
      <c r="D863" s="96" t="s">
        <v>2804</v>
      </c>
      <c r="E863" s="224" t="s">
        <v>2805</v>
      </c>
      <c r="F863" s="173" t="s">
        <v>2806</v>
      </c>
      <c r="G863" s="172">
        <v>1.0</v>
      </c>
      <c r="H863" s="172">
        <v>1.0</v>
      </c>
      <c r="I863" s="172">
        <v>6.0</v>
      </c>
      <c r="J863" s="220">
        <v>50.0</v>
      </c>
      <c r="K863" s="351">
        <v>50.0</v>
      </c>
      <c r="L863" s="136" t="s">
        <v>106</v>
      </c>
      <c r="M863" s="166"/>
      <c r="N863" s="166"/>
      <c r="O863" s="166"/>
      <c r="P863" s="166"/>
      <c r="Q863" s="166"/>
      <c r="R863" s="166"/>
    </row>
    <row r="864" ht="11.25" customHeight="1">
      <c r="A864" s="171" t="s">
        <v>2733</v>
      </c>
      <c r="B864" s="354" t="s">
        <v>2734</v>
      </c>
      <c r="C864" s="172" t="s">
        <v>89</v>
      </c>
      <c r="D864" s="96" t="s">
        <v>2807</v>
      </c>
      <c r="E864" s="224" t="s">
        <v>2808</v>
      </c>
      <c r="F864" s="173" t="s">
        <v>2809</v>
      </c>
      <c r="G864" s="172">
        <v>1.0</v>
      </c>
      <c r="H864" s="172">
        <v>1.0</v>
      </c>
      <c r="I864" s="172">
        <v>6.0</v>
      </c>
      <c r="J864" s="220">
        <v>50.0</v>
      </c>
      <c r="K864" s="351">
        <v>50.0</v>
      </c>
      <c r="L864" s="136" t="s">
        <v>106</v>
      </c>
      <c r="M864" s="166"/>
      <c r="N864" s="166"/>
      <c r="O864" s="166"/>
      <c r="P864" s="166"/>
      <c r="Q864" s="166"/>
      <c r="R864" s="166"/>
    </row>
    <row r="865" ht="11.25" customHeight="1">
      <c r="A865" s="171" t="s">
        <v>2733</v>
      </c>
      <c r="B865" s="354" t="s">
        <v>2734</v>
      </c>
      <c r="C865" s="172" t="s">
        <v>89</v>
      </c>
      <c r="D865" s="96" t="s">
        <v>2810</v>
      </c>
      <c r="E865" s="224" t="s">
        <v>2811</v>
      </c>
      <c r="F865" s="173" t="s">
        <v>2812</v>
      </c>
      <c r="G865" s="172">
        <v>1.0</v>
      </c>
      <c r="H865" s="172">
        <v>1.0</v>
      </c>
      <c r="I865" s="172">
        <v>6.0</v>
      </c>
      <c r="J865" s="220">
        <v>50.0</v>
      </c>
      <c r="K865" s="351">
        <v>50.0</v>
      </c>
      <c r="L865" s="136" t="s">
        <v>106</v>
      </c>
      <c r="M865" s="166"/>
      <c r="N865" s="166"/>
      <c r="O865" s="166"/>
      <c r="P865" s="166"/>
      <c r="Q865" s="166"/>
      <c r="R865" s="166"/>
    </row>
    <row r="866" ht="11.25" customHeight="1">
      <c r="A866" s="171" t="s">
        <v>2733</v>
      </c>
      <c r="B866" s="354" t="s">
        <v>2734</v>
      </c>
      <c r="C866" s="172" t="s">
        <v>89</v>
      </c>
      <c r="D866" s="96" t="s">
        <v>2813</v>
      </c>
      <c r="E866" s="224" t="s">
        <v>2814</v>
      </c>
      <c r="F866" s="173" t="s">
        <v>2815</v>
      </c>
      <c r="G866" s="172">
        <v>1.0</v>
      </c>
      <c r="H866" s="172">
        <v>1.0</v>
      </c>
      <c r="I866" s="172">
        <v>6.0</v>
      </c>
      <c r="J866" s="220">
        <v>50.0</v>
      </c>
      <c r="K866" s="351">
        <v>50.0</v>
      </c>
      <c r="L866" s="136" t="s">
        <v>106</v>
      </c>
      <c r="M866" s="166"/>
      <c r="N866" s="166"/>
      <c r="O866" s="166"/>
      <c r="P866" s="166"/>
      <c r="Q866" s="166"/>
      <c r="R866" s="166"/>
    </row>
    <row r="867" ht="11.25" customHeight="1">
      <c r="A867" s="171" t="s">
        <v>2816</v>
      </c>
      <c r="B867" s="354" t="s">
        <v>2817</v>
      </c>
      <c r="C867" s="172" t="s">
        <v>89</v>
      </c>
      <c r="D867" s="96" t="s">
        <v>2818</v>
      </c>
      <c r="E867" s="224" t="s">
        <v>2819</v>
      </c>
      <c r="F867" s="173" t="s">
        <v>2820</v>
      </c>
      <c r="G867" s="172">
        <v>2.0</v>
      </c>
      <c r="H867" s="172">
        <v>1.0</v>
      </c>
      <c r="I867" s="172">
        <v>5.0</v>
      </c>
      <c r="J867" s="220">
        <v>50.0</v>
      </c>
      <c r="K867" s="351">
        <v>25.0</v>
      </c>
      <c r="L867" s="136" t="s">
        <v>106</v>
      </c>
      <c r="M867" s="166"/>
      <c r="N867" s="166"/>
      <c r="O867" s="166"/>
      <c r="P867" s="166"/>
      <c r="Q867" s="166"/>
      <c r="R867" s="166"/>
    </row>
    <row r="868" ht="11.25" customHeight="1">
      <c r="A868" s="171" t="s">
        <v>2733</v>
      </c>
      <c r="B868" s="354" t="s">
        <v>2734</v>
      </c>
      <c r="C868" s="172" t="s">
        <v>89</v>
      </c>
      <c r="D868" s="96" t="s">
        <v>2821</v>
      </c>
      <c r="E868" s="224" t="s">
        <v>2822</v>
      </c>
      <c r="F868" s="173" t="s">
        <v>2823</v>
      </c>
      <c r="G868" s="172">
        <v>1.0</v>
      </c>
      <c r="H868" s="172">
        <v>1.0</v>
      </c>
      <c r="I868" s="172">
        <v>6.0</v>
      </c>
      <c r="J868" s="220">
        <v>50.0</v>
      </c>
      <c r="K868" s="351">
        <v>50.0</v>
      </c>
      <c r="L868" s="136" t="s">
        <v>106</v>
      </c>
      <c r="M868" s="166"/>
      <c r="N868" s="166"/>
      <c r="O868" s="166"/>
      <c r="P868" s="166"/>
      <c r="Q868" s="166"/>
      <c r="R868" s="166"/>
    </row>
    <row r="869" ht="11.25" customHeight="1">
      <c r="A869" s="171" t="s">
        <v>2733</v>
      </c>
      <c r="B869" s="354" t="s">
        <v>2734</v>
      </c>
      <c r="C869" s="172" t="s">
        <v>89</v>
      </c>
      <c r="D869" s="96" t="s">
        <v>2824</v>
      </c>
      <c r="E869" s="224" t="s">
        <v>2825</v>
      </c>
      <c r="F869" s="173" t="s">
        <v>2826</v>
      </c>
      <c r="G869" s="172">
        <v>1.0</v>
      </c>
      <c r="H869" s="172">
        <v>1.0</v>
      </c>
      <c r="I869" s="172">
        <v>6.0</v>
      </c>
      <c r="J869" s="220">
        <v>50.0</v>
      </c>
      <c r="K869" s="351">
        <v>50.0</v>
      </c>
      <c r="L869" s="136" t="s">
        <v>106</v>
      </c>
      <c r="M869" s="166"/>
      <c r="N869" s="166"/>
      <c r="O869" s="166"/>
      <c r="P869" s="166"/>
      <c r="Q869" s="166"/>
      <c r="R869" s="166"/>
    </row>
    <row r="870" ht="11.25" customHeight="1">
      <c r="A870" s="171" t="s">
        <v>2733</v>
      </c>
      <c r="B870" s="354" t="s">
        <v>2734</v>
      </c>
      <c r="C870" s="172" t="s">
        <v>89</v>
      </c>
      <c r="D870" s="96" t="s">
        <v>2827</v>
      </c>
      <c r="E870" s="224" t="s">
        <v>2805</v>
      </c>
      <c r="F870" s="173" t="s">
        <v>2806</v>
      </c>
      <c r="G870" s="172">
        <v>1.0</v>
      </c>
      <c r="H870" s="172">
        <v>1.0</v>
      </c>
      <c r="I870" s="172">
        <v>6.0</v>
      </c>
      <c r="J870" s="220">
        <v>50.0</v>
      </c>
      <c r="K870" s="351">
        <v>50.0</v>
      </c>
      <c r="L870" s="136" t="s">
        <v>106</v>
      </c>
      <c r="M870" s="166"/>
      <c r="N870" s="166"/>
      <c r="O870" s="166"/>
      <c r="P870" s="166"/>
      <c r="Q870" s="166"/>
      <c r="R870" s="166"/>
    </row>
    <row r="871" ht="11.25" customHeight="1">
      <c r="A871" s="380" t="s">
        <v>2828</v>
      </c>
      <c r="B871" s="354" t="s">
        <v>2829</v>
      </c>
      <c r="C871" s="172" t="s">
        <v>89</v>
      </c>
      <c r="D871" s="172" t="s">
        <v>2830</v>
      </c>
      <c r="E871" s="353" t="s">
        <v>2831</v>
      </c>
      <c r="F871" s="172" t="s">
        <v>2832</v>
      </c>
      <c r="G871" s="172">
        <v>2.0</v>
      </c>
      <c r="H871" s="172">
        <v>2.0</v>
      </c>
      <c r="I871" s="86">
        <v>2.0</v>
      </c>
      <c r="J871" s="256">
        <v>50.0</v>
      </c>
      <c r="K871" s="256">
        <v>25.0</v>
      </c>
      <c r="L871" s="136" t="s">
        <v>106</v>
      </c>
      <c r="M871" s="166"/>
      <c r="N871" s="166"/>
      <c r="O871" s="166"/>
      <c r="P871" s="166"/>
      <c r="Q871" s="166"/>
      <c r="R871" s="166"/>
    </row>
    <row r="872" ht="11.25" customHeight="1">
      <c r="A872" s="380" t="s">
        <v>2833</v>
      </c>
      <c r="B872" s="354" t="s">
        <v>2834</v>
      </c>
      <c r="C872" s="172" t="s">
        <v>89</v>
      </c>
      <c r="D872" s="172" t="s">
        <v>2835</v>
      </c>
      <c r="E872" s="353" t="s">
        <v>2836</v>
      </c>
      <c r="F872" s="172" t="s">
        <v>2837</v>
      </c>
      <c r="G872" s="381">
        <v>4.0</v>
      </c>
      <c r="H872" s="382">
        <v>3.0</v>
      </c>
      <c r="I872" s="379">
        <v>4.0</v>
      </c>
      <c r="J872" s="383">
        <v>50.0</v>
      </c>
      <c r="K872" s="383">
        <v>12.5</v>
      </c>
      <c r="L872" s="136" t="s">
        <v>106</v>
      </c>
      <c r="M872" s="166"/>
      <c r="N872" s="166"/>
      <c r="O872" s="166"/>
      <c r="P872" s="166"/>
      <c r="Q872" s="166"/>
      <c r="R872" s="166"/>
    </row>
    <row r="873" ht="11.25" customHeight="1">
      <c r="A873" s="380" t="s">
        <v>2838</v>
      </c>
      <c r="B873" s="354" t="s">
        <v>2745</v>
      </c>
      <c r="C873" s="172" t="s">
        <v>89</v>
      </c>
      <c r="D873" s="96" t="s">
        <v>2839</v>
      </c>
      <c r="E873" s="224" t="s">
        <v>2840</v>
      </c>
      <c r="F873" s="173" t="s">
        <v>2841</v>
      </c>
      <c r="G873" s="172">
        <v>1.0</v>
      </c>
      <c r="H873" s="172">
        <v>1.0</v>
      </c>
      <c r="I873" s="172">
        <v>4.0</v>
      </c>
      <c r="J873" s="220">
        <v>50.0</v>
      </c>
      <c r="K873" s="351">
        <v>50.0</v>
      </c>
      <c r="L873" s="136" t="s">
        <v>106</v>
      </c>
      <c r="M873" s="166"/>
      <c r="N873" s="166"/>
      <c r="O873" s="166"/>
      <c r="P873" s="166"/>
      <c r="Q873" s="166"/>
      <c r="R873" s="166"/>
    </row>
    <row r="874" ht="11.25" customHeight="1">
      <c r="A874" s="380" t="s">
        <v>2744</v>
      </c>
      <c r="B874" s="354" t="s">
        <v>2745</v>
      </c>
      <c r="C874" s="172" t="s">
        <v>89</v>
      </c>
      <c r="D874" s="96" t="s">
        <v>2842</v>
      </c>
      <c r="E874" s="224" t="s">
        <v>2843</v>
      </c>
      <c r="F874" s="173" t="s">
        <v>2844</v>
      </c>
      <c r="G874" s="172">
        <v>1.0</v>
      </c>
      <c r="H874" s="172">
        <v>1.0</v>
      </c>
      <c r="I874" s="172">
        <v>4.0</v>
      </c>
      <c r="J874" s="220">
        <v>50.0</v>
      </c>
      <c r="K874" s="351">
        <v>50.0</v>
      </c>
      <c r="L874" s="136" t="s">
        <v>106</v>
      </c>
      <c r="M874" s="166"/>
      <c r="N874" s="166"/>
      <c r="O874" s="166"/>
      <c r="P874" s="166"/>
      <c r="Q874" s="166"/>
      <c r="R874" s="166"/>
    </row>
    <row r="875" ht="11.25" customHeight="1">
      <c r="A875" s="171" t="s">
        <v>2728</v>
      </c>
      <c r="B875" s="354" t="s">
        <v>2729</v>
      </c>
      <c r="C875" s="172" t="s">
        <v>89</v>
      </c>
      <c r="D875" s="96" t="s">
        <v>2845</v>
      </c>
      <c r="E875" s="224" t="s">
        <v>2846</v>
      </c>
      <c r="F875" s="173" t="s">
        <v>2847</v>
      </c>
      <c r="G875" s="172">
        <v>2.0</v>
      </c>
      <c r="H875" s="172">
        <v>1.0</v>
      </c>
      <c r="I875" s="172">
        <v>5.0</v>
      </c>
      <c r="J875" s="220">
        <v>50.0</v>
      </c>
      <c r="K875" s="351">
        <v>25.0</v>
      </c>
      <c r="L875" s="136" t="s">
        <v>106</v>
      </c>
      <c r="M875" s="166"/>
      <c r="N875" s="166"/>
      <c r="O875" s="166"/>
      <c r="P875" s="166"/>
      <c r="Q875" s="166"/>
      <c r="R875" s="166"/>
    </row>
    <row r="876" ht="11.25" customHeight="1">
      <c r="A876" s="112" t="s">
        <v>2792</v>
      </c>
      <c r="B876" s="112" t="s">
        <v>2786</v>
      </c>
      <c r="C876" s="352" t="s">
        <v>89</v>
      </c>
      <c r="D876" s="96" t="s">
        <v>2848</v>
      </c>
      <c r="E876" s="224" t="s">
        <v>2849</v>
      </c>
      <c r="F876" s="173" t="s">
        <v>2850</v>
      </c>
      <c r="G876" s="172">
        <v>2.0</v>
      </c>
      <c r="H876" s="172">
        <v>1.0</v>
      </c>
      <c r="I876" s="172">
        <v>5.0</v>
      </c>
      <c r="J876" s="220">
        <v>50.0</v>
      </c>
      <c r="K876" s="351">
        <v>25.0</v>
      </c>
      <c r="L876" s="136" t="s">
        <v>106</v>
      </c>
      <c r="M876" s="166"/>
      <c r="N876" s="166"/>
      <c r="O876" s="166"/>
      <c r="P876" s="166"/>
      <c r="Q876" s="166"/>
      <c r="R876" s="166"/>
    </row>
    <row r="877" ht="11.25" customHeight="1">
      <c r="A877" s="171" t="s">
        <v>2733</v>
      </c>
      <c r="B877" s="354" t="s">
        <v>2734</v>
      </c>
      <c r="C877" s="172" t="s">
        <v>89</v>
      </c>
      <c r="D877" s="96" t="s">
        <v>2851</v>
      </c>
      <c r="E877" s="224" t="s">
        <v>2852</v>
      </c>
      <c r="F877" s="173" t="s">
        <v>2853</v>
      </c>
      <c r="G877" s="172">
        <v>1.0</v>
      </c>
      <c r="H877" s="172">
        <v>1.0</v>
      </c>
      <c r="I877" s="172">
        <v>6.0</v>
      </c>
      <c r="J877" s="220">
        <v>50.0</v>
      </c>
      <c r="K877" s="351">
        <v>50.0</v>
      </c>
      <c r="L877" s="136" t="s">
        <v>106</v>
      </c>
      <c r="M877" s="166"/>
      <c r="N877" s="166"/>
      <c r="O877" s="166"/>
      <c r="P877" s="166"/>
      <c r="Q877" s="166"/>
      <c r="R877" s="166"/>
    </row>
    <row r="878" ht="11.25" customHeight="1">
      <c r="A878" s="380" t="s">
        <v>2838</v>
      </c>
      <c r="B878" s="354" t="s">
        <v>2745</v>
      </c>
      <c r="C878" s="172" t="s">
        <v>89</v>
      </c>
      <c r="D878" s="96" t="s">
        <v>2854</v>
      </c>
      <c r="E878" s="224" t="s">
        <v>2855</v>
      </c>
      <c r="F878" s="173" t="s">
        <v>2856</v>
      </c>
      <c r="G878" s="172">
        <v>1.0</v>
      </c>
      <c r="H878" s="172">
        <v>1.0</v>
      </c>
      <c r="I878" s="172">
        <v>4.0</v>
      </c>
      <c r="J878" s="220">
        <v>50.0</v>
      </c>
      <c r="K878" s="351">
        <v>50.0</v>
      </c>
      <c r="L878" s="136" t="s">
        <v>106</v>
      </c>
      <c r="M878" s="166"/>
      <c r="N878" s="166"/>
      <c r="O878" s="166"/>
      <c r="P878" s="166"/>
      <c r="Q878" s="166"/>
      <c r="R878" s="166"/>
    </row>
    <row r="879" ht="11.25" customHeight="1">
      <c r="A879" s="171" t="s">
        <v>2733</v>
      </c>
      <c r="B879" s="354" t="s">
        <v>2734</v>
      </c>
      <c r="C879" s="172" t="s">
        <v>89</v>
      </c>
      <c r="D879" s="96" t="s">
        <v>2857</v>
      </c>
      <c r="E879" s="224" t="s">
        <v>2858</v>
      </c>
      <c r="F879" s="173" t="s">
        <v>2859</v>
      </c>
      <c r="G879" s="172">
        <v>1.0</v>
      </c>
      <c r="H879" s="172">
        <v>1.0</v>
      </c>
      <c r="I879" s="172">
        <v>6.0</v>
      </c>
      <c r="J879" s="220">
        <v>50.0</v>
      </c>
      <c r="K879" s="351">
        <v>50.0</v>
      </c>
      <c r="L879" s="136" t="s">
        <v>106</v>
      </c>
      <c r="M879" s="166"/>
      <c r="N879" s="166"/>
      <c r="O879" s="166"/>
      <c r="P879" s="166"/>
      <c r="Q879" s="166"/>
      <c r="R879" s="166"/>
    </row>
    <row r="880" ht="11.25" customHeight="1">
      <c r="A880" s="380" t="s">
        <v>2838</v>
      </c>
      <c r="B880" s="354" t="s">
        <v>2745</v>
      </c>
      <c r="C880" s="172" t="s">
        <v>89</v>
      </c>
      <c r="D880" s="96" t="s">
        <v>2860</v>
      </c>
      <c r="E880" s="224" t="s">
        <v>2861</v>
      </c>
      <c r="F880" s="173" t="s">
        <v>2862</v>
      </c>
      <c r="G880" s="172">
        <v>1.0</v>
      </c>
      <c r="H880" s="172">
        <v>1.0</v>
      </c>
      <c r="I880" s="172">
        <v>4.0</v>
      </c>
      <c r="J880" s="220">
        <v>50.0</v>
      </c>
      <c r="K880" s="351">
        <v>50.0</v>
      </c>
      <c r="L880" s="136" t="s">
        <v>106</v>
      </c>
      <c r="M880" s="166"/>
      <c r="N880" s="166"/>
      <c r="O880" s="166"/>
      <c r="P880" s="166"/>
      <c r="Q880" s="166"/>
      <c r="R880" s="166"/>
    </row>
    <row r="881" ht="11.25" customHeight="1">
      <c r="A881" s="171" t="s">
        <v>2733</v>
      </c>
      <c r="B881" s="354" t="s">
        <v>2734</v>
      </c>
      <c r="C881" s="172" t="s">
        <v>89</v>
      </c>
      <c r="D881" s="96" t="s">
        <v>2863</v>
      </c>
      <c r="E881" s="224" t="s">
        <v>2864</v>
      </c>
      <c r="F881" s="173" t="s">
        <v>2865</v>
      </c>
      <c r="G881" s="172">
        <v>1.0</v>
      </c>
      <c r="H881" s="172">
        <v>1.0</v>
      </c>
      <c r="I881" s="172">
        <v>6.0</v>
      </c>
      <c r="J881" s="220">
        <v>50.0</v>
      </c>
      <c r="K881" s="351">
        <v>50.0</v>
      </c>
      <c r="L881" s="136" t="s">
        <v>106</v>
      </c>
      <c r="M881" s="166"/>
      <c r="N881" s="166"/>
      <c r="O881" s="166"/>
      <c r="P881" s="166"/>
      <c r="Q881" s="166"/>
      <c r="R881" s="166"/>
    </row>
    <row r="882" ht="11.25" customHeight="1">
      <c r="A882" s="171" t="s">
        <v>2733</v>
      </c>
      <c r="B882" s="354" t="s">
        <v>2734</v>
      </c>
      <c r="C882" s="172" t="s">
        <v>89</v>
      </c>
      <c r="D882" s="96" t="s">
        <v>2866</v>
      </c>
      <c r="E882" s="224" t="s">
        <v>2867</v>
      </c>
      <c r="F882" s="173" t="s">
        <v>2868</v>
      </c>
      <c r="G882" s="172">
        <v>1.0</v>
      </c>
      <c r="H882" s="172">
        <v>1.0</v>
      </c>
      <c r="I882" s="172">
        <v>6.0</v>
      </c>
      <c r="J882" s="220">
        <v>50.0</v>
      </c>
      <c r="K882" s="351">
        <v>50.0</v>
      </c>
      <c r="L882" s="136" t="s">
        <v>106</v>
      </c>
      <c r="M882" s="166"/>
      <c r="N882" s="166"/>
      <c r="O882" s="166"/>
      <c r="P882" s="166"/>
      <c r="Q882" s="166"/>
      <c r="R882" s="166"/>
    </row>
    <row r="883" ht="11.25" customHeight="1">
      <c r="A883" s="171" t="s">
        <v>2733</v>
      </c>
      <c r="B883" s="354" t="s">
        <v>2734</v>
      </c>
      <c r="C883" s="172" t="s">
        <v>89</v>
      </c>
      <c r="D883" s="96" t="s">
        <v>2869</v>
      </c>
      <c r="E883" s="224" t="s">
        <v>2814</v>
      </c>
      <c r="F883" s="173" t="s">
        <v>2815</v>
      </c>
      <c r="G883" s="172">
        <v>1.0</v>
      </c>
      <c r="H883" s="172">
        <v>1.0</v>
      </c>
      <c r="I883" s="172">
        <v>6.0</v>
      </c>
      <c r="J883" s="220">
        <v>50.0</v>
      </c>
      <c r="K883" s="351">
        <v>50.0</v>
      </c>
      <c r="L883" s="136" t="s">
        <v>106</v>
      </c>
      <c r="M883" s="166"/>
      <c r="N883" s="166"/>
      <c r="O883" s="166"/>
      <c r="P883" s="166"/>
      <c r="Q883" s="166"/>
      <c r="R883" s="166"/>
    </row>
    <row r="884" ht="11.25" customHeight="1">
      <c r="A884" s="171" t="s">
        <v>2728</v>
      </c>
      <c r="B884" s="354" t="s">
        <v>2729</v>
      </c>
      <c r="C884" s="172" t="s">
        <v>89</v>
      </c>
      <c r="D884" s="96" t="s">
        <v>2870</v>
      </c>
      <c r="E884" s="224" t="s">
        <v>2846</v>
      </c>
      <c r="F884" s="173" t="s">
        <v>2871</v>
      </c>
      <c r="G884" s="172">
        <v>2.0</v>
      </c>
      <c r="H884" s="172">
        <v>1.0</v>
      </c>
      <c r="I884" s="172">
        <v>5.0</v>
      </c>
      <c r="J884" s="220">
        <v>50.0</v>
      </c>
      <c r="K884" s="351">
        <v>25.0</v>
      </c>
      <c r="L884" s="136" t="s">
        <v>106</v>
      </c>
      <c r="M884" s="166"/>
      <c r="N884" s="166"/>
      <c r="O884" s="166"/>
      <c r="P884" s="166"/>
      <c r="Q884" s="166"/>
      <c r="R884" s="166"/>
    </row>
    <row r="885" ht="11.25" customHeight="1">
      <c r="A885" s="380" t="s">
        <v>2828</v>
      </c>
      <c r="B885" s="354" t="s">
        <v>2829</v>
      </c>
      <c r="C885" s="172" t="s">
        <v>89</v>
      </c>
      <c r="D885" s="172" t="s">
        <v>2872</v>
      </c>
      <c r="E885" s="353" t="s">
        <v>2873</v>
      </c>
      <c r="F885" s="173" t="s">
        <v>2874</v>
      </c>
      <c r="G885" s="172">
        <v>2.0</v>
      </c>
      <c r="H885" s="172">
        <v>2.0</v>
      </c>
      <c r="I885" s="256">
        <v>2.0</v>
      </c>
      <c r="J885" s="220">
        <v>50.0</v>
      </c>
      <c r="K885" s="351">
        <v>25.0</v>
      </c>
      <c r="L885" s="136" t="s">
        <v>106</v>
      </c>
      <c r="M885" s="166"/>
      <c r="N885" s="166"/>
      <c r="O885" s="166"/>
      <c r="P885" s="166"/>
      <c r="Q885" s="166"/>
      <c r="R885" s="166"/>
    </row>
    <row r="886" ht="11.25" customHeight="1">
      <c r="A886" s="171" t="s">
        <v>2733</v>
      </c>
      <c r="B886" s="354" t="s">
        <v>2734</v>
      </c>
      <c r="C886" s="172" t="s">
        <v>89</v>
      </c>
      <c r="D886" s="96" t="s">
        <v>2875</v>
      </c>
      <c r="E886" s="224" t="s">
        <v>2876</v>
      </c>
      <c r="F886" s="173" t="s">
        <v>2877</v>
      </c>
      <c r="G886" s="172">
        <v>1.0</v>
      </c>
      <c r="H886" s="172">
        <v>1.0</v>
      </c>
      <c r="I886" s="172">
        <v>6.0</v>
      </c>
      <c r="J886" s="220">
        <v>50.0</v>
      </c>
      <c r="K886" s="351">
        <v>50.0</v>
      </c>
      <c r="L886" s="136" t="s">
        <v>106</v>
      </c>
      <c r="M886" s="166"/>
      <c r="N886" s="166"/>
      <c r="O886" s="166"/>
      <c r="P886" s="166"/>
      <c r="Q886" s="166"/>
      <c r="R886" s="166"/>
    </row>
    <row r="887" ht="11.25" customHeight="1">
      <c r="A887" s="380" t="s">
        <v>2828</v>
      </c>
      <c r="B887" s="354" t="s">
        <v>2829</v>
      </c>
      <c r="C887" s="172" t="s">
        <v>89</v>
      </c>
      <c r="D887" s="96" t="s">
        <v>2878</v>
      </c>
      <c r="E887" s="224" t="s">
        <v>2879</v>
      </c>
      <c r="F887" s="173" t="s">
        <v>2880</v>
      </c>
      <c r="G887" s="172">
        <v>2.0</v>
      </c>
      <c r="H887" s="172">
        <v>2.0</v>
      </c>
      <c r="I887" s="256">
        <v>2.0</v>
      </c>
      <c r="J887" s="220">
        <v>50.0</v>
      </c>
      <c r="K887" s="351">
        <v>25.0</v>
      </c>
      <c r="L887" s="136" t="s">
        <v>106</v>
      </c>
      <c r="M887" s="166"/>
      <c r="N887" s="166"/>
      <c r="O887" s="166"/>
      <c r="P887" s="166"/>
      <c r="Q887" s="166"/>
      <c r="R887" s="166"/>
    </row>
    <row r="888" ht="11.25" customHeight="1">
      <c r="A888" s="171" t="s">
        <v>2733</v>
      </c>
      <c r="B888" s="354" t="s">
        <v>2734</v>
      </c>
      <c r="C888" s="172" t="s">
        <v>89</v>
      </c>
      <c r="D888" s="96" t="s">
        <v>2881</v>
      </c>
      <c r="E888" s="224" t="s">
        <v>2882</v>
      </c>
      <c r="F888" s="173" t="s">
        <v>2883</v>
      </c>
      <c r="G888" s="172">
        <v>1.0</v>
      </c>
      <c r="H888" s="172">
        <v>1.0</v>
      </c>
      <c r="I888" s="172">
        <v>6.0</v>
      </c>
      <c r="J888" s="220">
        <v>50.0</v>
      </c>
      <c r="K888" s="351">
        <v>50.0</v>
      </c>
      <c r="L888" s="136" t="s">
        <v>106</v>
      </c>
      <c r="M888" s="166"/>
      <c r="N888" s="166"/>
      <c r="O888" s="166"/>
      <c r="P888" s="166"/>
      <c r="Q888" s="166"/>
      <c r="R888" s="166"/>
    </row>
    <row r="889" ht="11.25" customHeight="1">
      <c r="A889" s="171" t="s">
        <v>2733</v>
      </c>
      <c r="B889" s="354" t="s">
        <v>2734</v>
      </c>
      <c r="C889" s="172" t="s">
        <v>89</v>
      </c>
      <c r="D889" s="96" t="s">
        <v>2884</v>
      </c>
      <c r="E889" s="224" t="s">
        <v>2885</v>
      </c>
      <c r="F889" s="173" t="s">
        <v>2886</v>
      </c>
      <c r="G889" s="172">
        <v>1.0</v>
      </c>
      <c r="H889" s="172">
        <v>1.0</v>
      </c>
      <c r="I889" s="172">
        <v>6.0</v>
      </c>
      <c r="J889" s="220">
        <v>50.0</v>
      </c>
      <c r="K889" s="351">
        <v>50.0</v>
      </c>
      <c r="L889" s="136" t="s">
        <v>106</v>
      </c>
      <c r="M889" s="166"/>
      <c r="N889" s="166"/>
      <c r="O889" s="166"/>
      <c r="P889" s="166"/>
      <c r="Q889" s="166"/>
      <c r="R889" s="166"/>
    </row>
    <row r="890" ht="11.25" customHeight="1">
      <c r="A890" s="171" t="s">
        <v>2728</v>
      </c>
      <c r="B890" s="354" t="s">
        <v>2729</v>
      </c>
      <c r="C890" s="172" t="s">
        <v>89</v>
      </c>
      <c r="D890" s="96" t="s">
        <v>2887</v>
      </c>
      <c r="E890" s="224" t="s">
        <v>2885</v>
      </c>
      <c r="F890" s="173" t="s">
        <v>2886</v>
      </c>
      <c r="G890" s="172">
        <v>2.0</v>
      </c>
      <c r="H890" s="172">
        <v>1.0</v>
      </c>
      <c r="I890" s="172">
        <v>5.0</v>
      </c>
      <c r="J890" s="220">
        <v>50.0</v>
      </c>
      <c r="K890" s="351">
        <v>25.0</v>
      </c>
      <c r="L890" s="136" t="s">
        <v>106</v>
      </c>
      <c r="M890" s="166"/>
      <c r="N890" s="166"/>
      <c r="O890" s="166"/>
      <c r="P890" s="166"/>
      <c r="Q890" s="166"/>
      <c r="R890" s="166"/>
    </row>
    <row r="891" ht="11.25" customHeight="1">
      <c r="A891" s="171" t="s">
        <v>2733</v>
      </c>
      <c r="B891" s="354" t="s">
        <v>2734</v>
      </c>
      <c r="C891" s="172" t="s">
        <v>89</v>
      </c>
      <c r="D891" s="96" t="s">
        <v>2888</v>
      </c>
      <c r="E891" s="224" t="s">
        <v>2889</v>
      </c>
      <c r="F891" s="173" t="s">
        <v>2890</v>
      </c>
      <c r="G891" s="172">
        <v>1.0</v>
      </c>
      <c r="H891" s="172">
        <v>1.0</v>
      </c>
      <c r="I891" s="172">
        <v>6.0</v>
      </c>
      <c r="J891" s="220">
        <v>50.0</v>
      </c>
      <c r="K891" s="351">
        <v>50.0</v>
      </c>
      <c r="L891" s="136" t="s">
        <v>106</v>
      </c>
      <c r="M891" s="166"/>
      <c r="N891" s="166"/>
      <c r="O891" s="166"/>
      <c r="P891" s="166"/>
      <c r="Q891" s="166"/>
      <c r="R891" s="166"/>
    </row>
    <row r="892" ht="11.25" customHeight="1">
      <c r="A892" s="171" t="s">
        <v>2733</v>
      </c>
      <c r="B892" s="354" t="s">
        <v>2734</v>
      </c>
      <c r="C892" s="172" t="s">
        <v>89</v>
      </c>
      <c r="D892" s="96" t="s">
        <v>2891</v>
      </c>
      <c r="E892" s="224" t="s">
        <v>2892</v>
      </c>
      <c r="F892" s="173" t="s">
        <v>2893</v>
      </c>
      <c r="G892" s="172">
        <v>1.0</v>
      </c>
      <c r="H892" s="172">
        <v>1.0</v>
      </c>
      <c r="I892" s="172">
        <v>6.0</v>
      </c>
      <c r="J892" s="220">
        <v>50.0</v>
      </c>
      <c r="K892" s="351">
        <v>50.0</v>
      </c>
      <c r="L892" s="136" t="s">
        <v>106</v>
      </c>
      <c r="M892" s="166"/>
      <c r="N892" s="166"/>
      <c r="O892" s="166"/>
      <c r="P892" s="166"/>
      <c r="Q892" s="166"/>
      <c r="R892" s="166"/>
    </row>
    <row r="893" ht="11.25" customHeight="1">
      <c r="A893" s="171" t="s">
        <v>2728</v>
      </c>
      <c r="B893" s="354" t="s">
        <v>2729</v>
      </c>
      <c r="C893" s="172" t="s">
        <v>89</v>
      </c>
      <c r="D893" s="96" t="s">
        <v>2894</v>
      </c>
      <c r="E893" s="224" t="s">
        <v>2895</v>
      </c>
      <c r="F893" s="173" t="s">
        <v>2896</v>
      </c>
      <c r="G893" s="172">
        <v>2.0</v>
      </c>
      <c r="H893" s="172">
        <v>1.0</v>
      </c>
      <c r="I893" s="172">
        <v>5.0</v>
      </c>
      <c r="J893" s="220">
        <v>50.0</v>
      </c>
      <c r="K893" s="351">
        <v>25.0</v>
      </c>
      <c r="L893" s="136" t="s">
        <v>106</v>
      </c>
      <c r="M893" s="166"/>
      <c r="N893" s="166"/>
      <c r="O893" s="166"/>
      <c r="P893" s="166"/>
      <c r="Q893" s="166"/>
      <c r="R893" s="166"/>
    </row>
    <row r="894" ht="11.25" customHeight="1">
      <c r="A894" s="171" t="s">
        <v>2733</v>
      </c>
      <c r="B894" s="354" t="s">
        <v>2734</v>
      </c>
      <c r="C894" s="172" t="s">
        <v>89</v>
      </c>
      <c r="D894" s="96" t="s">
        <v>2897</v>
      </c>
      <c r="E894" s="224" t="s">
        <v>2898</v>
      </c>
      <c r="F894" s="173" t="s">
        <v>2899</v>
      </c>
      <c r="G894" s="172">
        <v>1.0</v>
      </c>
      <c r="H894" s="172">
        <v>1.0</v>
      </c>
      <c r="I894" s="172">
        <v>6.0</v>
      </c>
      <c r="J894" s="220">
        <v>50.0</v>
      </c>
      <c r="K894" s="351">
        <v>50.0</v>
      </c>
      <c r="L894" s="136" t="s">
        <v>106</v>
      </c>
      <c r="M894" s="166"/>
      <c r="N894" s="166"/>
      <c r="O894" s="166"/>
      <c r="P894" s="166"/>
      <c r="Q894" s="166"/>
      <c r="R894" s="166"/>
    </row>
    <row r="895" ht="11.25" customHeight="1">
      <c r="A895" s="171" t="s">
        <v>2733</v>
      </c>
      <c r="B895" s="354" t="s">
        <v>2734</v>
      </c>
      <c r="C895" s="172" t="s">
        <v>89</v>
      </c>
      <c r="D895" s="96" t="s">
        <v>2900</v>
      </c>
      <c r="E895" s="224" t="s">
        <v>2901</v>
      </c>
      <c r="F895" s="173" t="s">
        <v>2902</v>
      </c>
      <c r="G895" s="172">
        <v>1.0</v>
      </c>
      <c r="H895" s="172">
        <v>1.0</v>
      </c>
      <c r="I895" s="172">
        <v>6.0</v>
      </c>
      <c r="J895" s="220">
        <v>50.0</v>
      </c>
      <c r="K895" s="351">
        <v>50.0</v>
      </c>
      <c r="L895" s="136" t="s">
        <v>106</v>
      </c>
      <c r="M895" s="166"/>
      <c r="N895" s="166"/>
      <c r="O895" s="166"/>
      <c r="P895" s="166"/>
      <c r="Q895" s="166"/>
      <c r="R895" s="166"/>
    </row>
    <row r="896" ht="11.25" customHeight="1">
      <c r="A896" s="171" t="s">
        <v>2733</v>
      </c>
      <c r="B896" s="354" t="s">
        <v>2734</v>
      </c>
      <c r="C896" s="172" t="s">
        <v>89</v>
      </c>
      <c r="D896" s="96" t="s">
        <v>2903</v>
      </c>
      <c r="E896" s="224" t="s">
        <v>2904</v>
      </c>
      <c r="F896" s="173" t="s">
        <v>2905</v>
      </c>
      <c r="G896" s="172">
        <v>1.0</v>
      </c>
      <c r="H896" s="172">
        <v>1.0</v>
      </c>
      <c r="I896" s="172">
        <v>6.0</v>
      </c>
      <c r="J896" s="220">
        <v>50.0</v>
      </c>
      <c r="K896" s="351">
        <v>50.0</v>
      </c>
      <c r="L896" s="136" t="s">
        <v>106</v>
      </c>
      <c r="M896" s="166"/>
      <c r="N896" s="166"/>
      <c r="O896" s="166"/>
      <c r="P896" s="166"/>
      <c r="Q896" s="166"/>
      <c r="R896" s="166"/>
    </row>
    <row r="897" ht="11.25" customHeight="1">
      <c r="A897" s="171" t="s">
        <v>2733</v>
      </c>
      <c r="B897" s="354" t="s">
        <v>2734</v>
      </c>
      <c r="C897" s="172" t="s">
        <v>89</v>
      </c>
      <c r="D897" s="96" t="s">
        <v>2906</v>
      </c>
      <c r="E897" s="224" t="s">
        <v>2907</v>
      </c>
      <c r="F897" s="173" t="s">
        <v>2908</v>
      </c>
      <c r="G897" s="172">
        <v>1.0</v>
      </c>
      <c r="H897" s="172">
        <v>1.0</v>
      </c>
      <c r="I897" s="172">
        <v>6.0</v>
      </c>
      <c r="J897" s="220">
        <v>50.0</v>
      </c>
      <c r="K897" s="384" t="s">
        <v>2909</v>
      </c>
      <c r="L897" s="136" t="s">
        <v>106</v>
      </c>
      <c r="M897" s="166"/>
      <c r="N897" s="166"/>
      <c r="O897" s="166"/>
      <c r="P897" s="166"/>
      <c r="Q897" s="166"/>
      <c r="R897" s="166"/>
    </row>
    <row r="898" ht="11.25" customHeight="1">
      <c r="A898" s="171" t="s">
        <v>2733</v>
      </c>
      <c r="B898" s="354" t="s">
        <v>2734</v>
      </c>
      <c r="C898" s="172" t="s">
        <v>89</v>
      </c>
      <c r="D898" s="96" t="s">
        <v>2910</v>
      </c>
      <c r="E898" s="224" t="s">
        <v>2805</v>
      </c>
      <c r="F898" s="173" t="s">
        <v>2806</v>
      </c>
      <c r="G898" s="172">
        <v>1.0</v>
      </c>
      <c r="H898" s="172">
        <v>1.0</v>
      </c>
      <c r="I898" s="172">
        <v>6.0</v>
      </c>
      <c r="J898" s="220">
        <v>50.0</v>
      </c>
      <c r="K898" s="384" t="s">
        <v>2909</v>
      </c>
      <c r="L898" s="136" t="s">
        <v>106</v>
      </c>
      <c r="M898" s="166"/>
      <c r="N898" s="166"/>
      <c r="O898" s="166"/>
      <c r="P898" s="166"/>
      <c r="Q898" s="166"/>
      <c r="R898" s="166"/>
    </row>
    <row r="899" ht="11.25" customHeight="1">
      <c r="A899" s="380" t="s">
        <v>2911</v>
      </c>
      <c r="B899" s="354" t="s">
        <v>2912</v>
      </c>
      <c r="C899" s="172" t="s">
        <v>89</v>
      </c>
      <c r="D899" s="96" t="s">
        <v>2913</v>
      </c>
      <c r="E899" s="224" t="s">
        <v>2914</v>
      </c>
      <c r="F899" s="173" t="s">
        <v>2915</v>
      </c>
      <c r="G899" s="172">
        <v>1.0</v>
      </c>
      <c r="H899" s="172">
        <v>1.0</v>
      </c>
      <c r="I899" s="172">
        <v>4.0</v>
      </c>
      <c r="J899" s="220">
        <v>50.0</v>
      </c>
      <c r="K899" s="351">
        <v>50.0</v>
      </c>
      <c r="L899" s="136" t="s">
        <v>106</v>
      </c>
      <c r="M899" s="166"/>
      <c r="N899" s="166"/>
      <c r="O899" s="166"/>
      <c r="P899" s="166"/>
      <c r="Q899" s="166"/>
      <c r="R899" s="166"/>
    </row>
    <row r="900" ht="11.25" customHeight="1">
      <c r="A900" s="380" t="s">
        <v>2916</v>
      </c>
      <c r="B900" s="354" t="s">
        <v>2917</v>
      </c>
      <c r="C900" s="172" t="s">
        <v>89</v>
      </c>
      <c r="D900" s="96" t="s">
        <v>2918</v>
      </c>
      <c r="E900" s="224" t="s">
        <v>2919</v>
      </c>
      <c r="F900" s="173" t="s">
        <v>2920</v>
      </c>
      <c r="G900" s="172">
        <v>1.0</v>
      </c>
      <c r="H900" s="172">
        <v>3.0</v>
      </c>
      <c r="I900" s="172">
        <v>3.0</v>
      </c>
      <c r="J900" s="220">
        <v>50.0</v>
      </c>
      <c r="K900" s="351">
        <v>16.66</v>
      </c>
      <c r="L900" s="136" t="s">
        <v>106</v>
      </c>
      <c r="M900" s="166"/>
      <c r="N900" s="166"/>
      <c r="O900" s="166"/>
      <c r="P900" s="166"/>
      <c r="Q900" s="166"/>
      <c r="R900" s="166"/>
    </row>
    <row r="901" ht="11.25" customHeight="1">
      <c r="A901" s="171" t="s">
        <v>2733</v>
      </c>
      <c r="B901" s="354" t="s">
        <v>2734</v>
      </c>
      <c r="C901" s="172" t="s">
        <v>89</v>
      </c>
      <c r="D901" s="96" t="s">
        <v>2921</v>
      </c>
      <c r="E901" s="224" t="s">
        <v>2922</v>
      </c>
      <c r="F901" s="173" t="s">
        <v>2899</v>
      </c>
      <c r="G901" s="172">
        <v>1.0</v>
      </c>
      <c r="H901" s="172">
        <v>1.0</v>
      </c>
      <c r="I901" s="172">
        <v>6.0</v>
      </c>
      <c r="J901" s="220">
        <v>50.0</v>
      </c>
      <c r="K901" s="351">
        <v>50.0</v>
      </c>
      <c r="L901" s="136" t="s">
        <v>106</v>
      </c>
      <c r="M901" s="166"/>
      <c r="N901" s="166"/>
      <c r="O901" s="166"/>
      <c r="P901" s="166"/>
      <c r="Q901" s="166"/>
      <c r="R901" s="166"/>
    </row>
    <row r="902" ht="11.25" customHeight="1">
      <c r="A902" s="171" t="s">
        <v>2733</v>
      </c>
      <c r="B902" s="354" t="s">
        <v>2734</v>
      </c>
      <c r="C902" s="172" t="s">
        <v>89</v>
      </c>
      <c r="D902" s="96" t="s">
        <v>2923</v>
      </c>
      <c r="E902" s="224" t="s">
        <v>2924</v>
      </c>
      <c r="F902" s="173" t="s">
        <v>2925</v>
      </c>
      <c r="G902" s="172">
        <v>1.0</v>
      </c>
      <c r="H902" s="172">
        <v>1.0</v>
      </c>
      <c r="I902" s="172">
        <v>6.0</v>
      </c>
      <c r="J902" s="220">
        <v>50.0</v>
      </c>
      <c r="K902" s="351">
        <v>50.0</v>
      </c>
      <c r="L902" s="136" t="s">
        <v>106</v>
      </c>
      <c r="M902" s="166"/>
      <c r="N902" s="166"/>
      <c r="O902" s="166"/>
      <c r="P902" s="166"/>
      <c r="Q902" s="166"/>
      <c r="R902" s="166"/>
    </row>
    <row r="903" ht="11.25" customHeight="1">
      <c r="A903" s="171" t="s">
        <v>2733</v>
      </c>
      <c r="B903" s="354" t="s">
        <v>2734</v>
      </c>
      <c r="C903" s="172" t="s">
        <v>89</v>
      </c>
      <c r="D903" s="96" t="s">
        <v>2926</v>
      </c>
      <c r="E903" s="224" t="s">
        <v>2927</v>
      </c>
      <c r="F903" s="173" t="s">
        <v>2928</v>
      </c>
      <c r="G903" s="172">
        <v>1.0</v>
      </c>
      <c r="H903" s="172">
        <v>1.0</v>
      </c>
      <c r="I903" s="172">
        <v>6.0</v>
      </c>
      <c r="J903" s="220">
        <v>50.0</v>
      </c>
      <c r="K903" s="351">
        <v>50.0</v>
      </c>
      <c r="L903" s="136" t="s">
        <v>106</v>
      </c>
      <c r="M903" s="166"/>
      <c r="N903" s="166"/>
      <c r="O903" s="166"/>
      <c r="P903" s="166"/>
      <c r="Q903" s="166"/>
      <c r="R903" s="166"/>
    </row>
    <row r="904" ht="11.25" customHeight="1">
      <c r="A904" s="171" t="s">
        <v>2733</v>
      </c>
      <c r="B904" s="354" t="s">
        <v>2734</v>
      </c>
      <c r="C904" s="172" t="s">
        <v>89</v>
      </c>
      <c r="D904" s="96" t="s">
        <v>2929</v>
      </c>
      <c r="E904" s="224" t="s">
        <v>2930</v>
      </c>
      <c r="F904" s="173" t="s">
        <v>2931</v>
      </c>
      <c r="G904" s="172">
        <v>1.0</v>
      </c>
      <c r="H904" s="172">
        <v>1.0</v>
      </c>
      <c r="I904" s="172">
        <v>6.0</v>
      </c>
      <c r="J904" s="220">
        <v>50.0</v>
      </c>
      <c r="K904" s="351">
        <v>50.0</v>
      </c>
      <c r="L904" s="136" t="s">
        <v>106</v>
      </c>
      <c r="M904" s="166"/>
      <c r="N904" s="166"/>
      <c r="O904" s="166"/>
      <c r="P904" s="166"/>
      <c r="Q904" s="166"/>
      <c r="R904" s="166"/>
    </row>
    <row r="905" ht="11.25" customHeight="1">
      <c r="A905" s="171" t="s">
        <v>2733</v>
      </c>
      <c r="B905" s="354" t="s">
        <v>2734</v>
      </c>
      <c r="C905" s="172" t="s">
        <v>89</v>
      </c>
      <c r="D905" s="96" t="s">
        <v>2932</v>
      </c>
      <c r="E905" s="224" t="s">
        <v>2933</v>
      </c>
      <c r="F905" s="173" t="s">
        <v>2934</v>
      </c>
      <c r="G905" s="172">
        <v>1.0</v>
      </c>
      <c r="H905" s="172">
        <v>1.0</v>
      </c>
      <c r="I905" s="172">
        <v>6.0</v>
      </c>
      <c r="J905" s="220">
        <v>50.0</v>
      </c>
      <c r="K905" s="351">
        <v>50.0</v>
      </c>
      <c r="L905" s="136" t="s">
        <v>106</v>
      </c>
      <c r="M905" s="166"/>
      <c r="N905" s="166"/>
      <c r="O905" s="166"/>
      <c r="P905" s="166"/>
      <c r="Q905" s="166"/>
      <c r="R905" s="166"/>
    </row>
    <row r="906" ht="11.25" customHeight="1">
      <c r="A906" s="171" t="s">
        <v>2733</v>
      </c>
      <c r="B906" s="354" t="s">
        <v>2734</v>
      </c>
      <c r="C906" s="172" t="s">
        <v>89</v>
      </c>
      <c r="D906" s="96" t="s">
        <v>2935</v>
      </c>
      <c r="E906" s="224" t="s">
        <v>2936</v>
      </c>
      <c r="F906" s="173" t="s">
        <v>2937</v>
      </c>
      <c r="G906" s="172">
        <v>1.0</v>
      </c>
      <c r="H906" s="172">
        <v>1.0</v>
      </c>
      <c r="I906" s="172">
        <v>6.0</v>
      </c>
      <c r="J906" s="220">
        <v>50.0</v>
      </c>
      <c r="K906" s="351">
        <v>50.0</v>
      </c>
      <c r="L906" s="136" t="s">
        <v>106</v>
      </c>
      <c r="M906" s="166"/>
      <c r="N906" s="166"/>
      <c r="O906" s="166"/>
      <c r="P906" s="166"/>
      <c r="Q906" s="166"/>
      <c r="R906" s="166"/>
    </row>
    <row r="907" ht="11.25" customHeight="1">
      <c r="A907" s="171" t="s">
        <v>2733</v>
      </c>
      <c r="B907" s="354" t="s">
        <v>2734</v>
      </c>
      <c r="C907" s="172" t="s">
        <v>89</v>
      </c>
      <c r="D907" s="385" t="s">
        <v>2938</v>
      </c>
      <c r="E907" s="224" t="s">
        <v>2939</v>
      </c>
      <c r="F907" s="173" t="s">
        <v>2940</v>
      </c>
      <c r="G907" s="172">
        <v>1.0</v>
      </c>
      <c r="H907" s="172">
        <v>1.0</v>
      </c>
      <c r="I907" s="172">
        <v>6.0</v>
      </c>
      <c r="J907" s="220">
        <v>50.0</v>
      </c>
      <c r="K907" s="351">
        <v>50.0</v>
      </c>
      <c r="L907" s="136" t="s">
        <v>106</v>
      </c>
      <c r="M907" s="166"/>
      <c r="N907" s="166"/>
      <c r="O907" s="166"/>
      <c r="P907" s="166"/>
      <c r="Q907" s="166"/>
      <c r="R907" s="166"/>
    </row>
    <row r="908" ht="11.25" customHeight="1">
      <c r="A908" s="171" t="s">
        <v>2733</v>
      </c>
      <c r="B908" s="354" t="s">
        <v>2734</v>
      </c>
      <c r="C908" s="172" t="s">
        <v>89</v>
      </c>
      <c r="D908" s="96" t="s">
        <v>2941</v>
      </c>
      <c r="E908" s="224" t="s">
        <v>2942</v>
      </c>
      <c r="F908" s="173" t="s">
        <v>2943</v>
      </c>
      <c r="G908" s="172">
        <v>1.0</v>
      </c>
      <c r="H908" s="172">
        <v>1.0</v>
      </c>
      <c r="I908" s="172">
        <v>6.0</v>
      </c>
      <c r="J908" s="220">
        <v>50.0</v>
      </c>
      <c r="K908" s="351">
        <v>50.0</v>
      </c>
      <c r="L908" s="136" t="s">
        <v>106</v>
      </c>
      <c r="M908" s="166"/>
      <c r="N908" s="166"/>
      <c r="O908" s="166"/>
      <c r="P908" s="166"/>
      <c r="Q908" s="166"/>
      <c r="R908" s="166"/>
    </row>
    <row r="909" ht="11.25" customHeight="1">
      <c r="A909" s="171" t="s">
        <v>2733</v>
      </c>
      <c r="B909" s="354" t="s">
        <v>2734</v>
      </c>
      <c r="C909" s="172" t="s">
        <v>89</v>
      </c>
      <c r="D909" s="96" t="s">
        <v>2944</v>
      </c>
      <c r="E909" s="224" t="s">
        <v>2945</v>
      </c>
      <c r="F909" s="173" t="s">
        <v>2946</v>
      </c>
      <c r="G909" s="172">
        <v>1.0</v>
      </c>
      <c r="H909" s="172">
        <v>1.0</v>
      </c>
      <c r="I909" s="172">
        <v>6.0</v>
      </c>
      <c r="J909" s="220">
        <v>50.0</v>
      </c>
      <c r="K909" s="351">
        <v>50.0</v>
      </c>
      <c r="L909" s="136" t="s">
        <v>106</v>
      </c>
      <c r="M909" s="166"/>
      <c r="N909" s="166"/>
      <c r="O909" s="166"/>
      <c r="P909" s="166"/>
      <c r="Q909" s="166"/>
      <c r="R909" s="166"/>
    </row>
    <row r="910" ht="11.25" customHeight="1">
      <c r="A910" s="171" t="s">
        <v>2733</v>
      </c>
      <c r="B910" s="354" t="s">
        <v>2734</v>
      </c>
      <c r="C910" s="172" t="s">
        <v>89</v>
      </c>
      <c r="D910" s="96" t="s">
        <v>2947</v>
      </c>
      <c r="E910" s="224" t="s">
        <v>2948</v>
      </c>
      <c r="F910" s="173" t="s">
        <v>2949</v>
      </c>
      <c r="G910" s="172">
        <v>1.0</v>
      </c>
      <c r="H910" s="172">
        <v>1.0</v>
      </c>
      <c r="I910" s="172">
        <v>6.0</v>
      </c>
      <c r="J910" s="220">
        <v>50.0</v>
      </c>
      <c r="K910" s="351">
        <v>50.0</v>
      </c>
      <c r="L910" s="136" t="s">
        <v>106</v>
      </c>
      <c r="M910" s="166"/>
      <c r="N910" s="166"/>
      <c r="O910" s="166"/>
      <c r="P910" s="166"/>
      <c r="Q910" s="166"/>
      <c r="R910" s="166"/>
    </row>
    <row r="911" ht="11.25" customHeight="1">
      <c r="A911" s="380" t="s">
        <v>2828</v>
      </c>
      <c r="B911" s="354" t="s">
        <v>2829</v>
      </c>
      <c r="C911" s="172" t="s">
        <v>89</v>
      </c>
      <c r="D911" s="96" t="s">
        <v>2950</v>
      </c>
      <c r="E911" s="224" t="s">
        <v>2879</v>
      </c>
      <c r="F911" s="172" t="s">
        <v>2951</v>
      </c>
      <c r="G911" s="172">
        <v>2.0</v>
      </c>
      <c r="H911" s="172">
        <v>2.0</v>
      </c>
      <c r="I911" s="86">
        <v>2.0</v>
      </c>
      <c r="J911" s="256">
        <v>50.0</v>
      </c>
      <c r="K911" s="256">
        <v>25.0</v>
      </c>
      <c r="L911" s="136" t="s">
        <v>106</v>
      </c>
      <c r="M911" s="166"/>
      <c r="N911" s="166"/>
      <c r="O911" s="166"/>
      <c r="P911" s="166"/>
      <c r="Q911" s="166"/>
      <c r="R911" s="166"/>
    </row>
    <row r="912" ht="11.25" customHeight="1">
      <c r="A912" s="171" t="s">
        <v>2733</v>
      </c>
      <c r="B912" s="354" t="s">
        <v>2734</v>
      </c>
      <c r="C912" s="172" t="s">
        <v>89</v>
      </c>
      <c r="D912" s="96" t="s">
        <v>2952</v>
      </c>
      <c r="E912" s="224" t="s">
        <v>2953</v>
      </c>
      <c r="F912" s="173" t="s">
        <v>2954</v>
      </c>
      <c r="G912" s="172">
        <v>1.0</v>
      </c>
      <c r="H912" s="172">
        <v>1.0</v>
      </c>
      <c r="I912" s="172">
        <v>6.0</v>
      </c>
      <c r="J912" s="220">
        <v>50.0</v>
      </c>
      <c r="K912" s="351">
        <v>50.0</v>
      </c>
      <c r="L912" s="136" t="s">
        <v>106</v>
      </c>
      <c r="M912" s="166"/>
      <c r="N912" s="166"/>
      <c r="O912" s="166"/>
      <c r="P912" s="166"/>
      <c r="Q912" s="166"/>
      <c r="R912" s="166"/>
    </row>
    <row r="913" ht="11.25" customHeight="1">
      <c r="A913" s="171" t="s">
        <v>2733</v>
      </c>
      <c r="B913" s="354" t="s">
        <v>2734</v>
      </c>
      <c r="C913" s="172" t="s">
        <v>89</v>
      </c>
      <c r="D913" s="96" t="s">
        <v>2955</v>
      </c>
      <c r="E913" s="224" t="s">
        <v>2956</v>
      </c>
      <c r="F913" s="173" t="s">
        <v>2957</v>
      </c>
      <c r="G913" s="172">
        <v>1.0</v>
      </c>
      <c r="H913" s="172">
        <v>1.0</v>
      </c>
      <c r="I913" s="172">
        <v>6.0</v>
      </c>
      <c r="J913" s="220">
        <v>50.0</v>
      </c>
      <c r="K913" s="351">
        <v>50.0</v>
      </c>
      <c r="L913" s="136" t="s">
        <v>106</v>
      </c>
      <c r="M913" s="166"/>
      <c r="N913" s="166"/>
      <c r="O913" s="166"/>
      <c r="P913" s="166"/>
      <c r="Q913" s="166"/>
      <c r="R913" s="166"/>
    </row>
    <row r="914" ht="11.25" customHeight="1">
      <c r="A914" s="171" t="s">
        <v>2733</v>
      </c>
      <c r="B914" s="354" t="s">
        <v>2734</v>
      </c>
      <c r="C914" s="172" t="s">
        <v>89</v>
      </c>
      <c r="D914" s="96" t="s">
        <v>2958</v>
      </c>
      <c r="E914" s="224" t="s">
        <v>2959</v>
      </c>
      <c r="F914" s="173" t="s">
        <v>2960</v>
      </c>
      <c r="G914" s="172">
        <v>1.0</v>
      </c>
      <c r="H914" s="172">
        <v>1.0</v>
      </c>
      <c r="I914" s="172">
        <v>6.0</v>
      </c>
      <c r="J914" s="220">
        <v>50.0</v>
      </c>
      <c r="K914" s="351">
        <v>50.0</v>
      </c>
      <c r="L914" s="136" t="s">
        <v>106</v>
      </c>
      <c r="M914" s="166"/>
      <c r="N914" s="166"/>
      <c r="O914" s="166"/>
      <c r="P914" s="166"/>
      <c r="Q914" s="166"/>
      <c r="R914" s="166"/>
    </row>
    <row r="915" ht="11.25" customHeight="1">
      <c r="A915" s="171" t="s">
        <v>2733</v>
      </c>
      <c r="B915" s="354" t="s">
        <v>2734</v>
      </c>
      <c r="C915" s="172" t="s">
        <v>89</v>
      </c>
      <c r="D915" s="96" t="s">
        <v>2961</v>
      </c>
      <c r="E915" s="224" t="s">
        <v>2962</v>
      </c>
      <c r="F915" s="173" t="s">
        <v>2963</v>
      </c>
      <c r="G915" s="172">
        <v>1.0</v>
      </c>
      <c r="H915" s="172">
        <v>1.0</v>
      </c>
      <c r="I915" s="172">
        <v>6.0</v>
      </c>
      <c r="J915" s="220">
        <v>50.0</v>
      </c>
      <c r="K915" s="351">
        <v>50.0</v>
      </c>
      <c r="L915" s="136" t="s">
        <v>106</v>
      </c>
      <c r="M915" s="166"/>
      <c r="N915" s="166"/>
      <c r="O915" s="166"/>
      <c r="P915" s="166"/>
      <c r="Q915" s="166"/>
      <c r="R915" s="166"/>
    </row>
    <row r="916" ht="11.25" customHeight="1">
      <c r="A916" s="171" t="s">
        <v>2964</v>
      </c>
      <c r="B916" s="354" t="s">
        <v>2734</v>
      </c>
      <c r="C916" s="172" t="s">
        <v>89</v>
      </c>
      <c r="D916" s="96" t="s">
        <v>2965</v>
      </c>
      <c r="E916" s="386" t="s">
        <v>2966</v>
      </c>
      <c r="F916" s="173" t="s">
        <v>2967</v>
      </c>
      <c r="G916" s="172">
        <v>1.0</v>
      </c>
      <c r="H916" s="172">
        <v>1.0</v>
      </c>
      <c r="I916" s="172">
        <v>6.0</v>
      </c>
      <c r="J916" s="220">
        <v>50.0</v>
      </c>
      <c r="K916" s="351">
        <v>50.0</v>
      </c>
      <c r="L916" s="136" t="s">
        <v>106</v>
      </c>
      <c r="M916" s="166"/>
      <c r="N916" s="166"/>
      <c r="O916" s="166"/>
      <c r="P916" s="166"/>
      <c r="Q916" s="166"/>
      <c r="R916" s="166"/>
    </row>
    <row r="917" ht="11.25" customHeight="1">
      <c r="A917" s="171" t="s">
        <v>2968</v>
      </c>
      <c r="B917" s="112" t="s">
        <v>2969</v>
      </c>
      <c r="C917" s="172" t="s">
        <v>2970</v>
      </c>
      <c r="D917" s="171" t="s">
        <v>2971</v>
      </c>
      <c r="E917" s="387" t="s">
        <v>2972</v>
      </c>
      <c r="F917" s="172" t="s">
        <v>2973</v>
      </c>
      <c r="G917" s="81">
        <v>1.0</v>
      </c>
      <c r="H917" s="81">
        <v>1.0</v>
      </c>
      <c r="I917" s="81">
        <v>1.0</v>
      </c>
      <c r="J917" s="221">
        <v>1.0</v>
      </c>
      <c r="K917" s="317">
        <v>50.0</v>
      </c>
      <c r="L917" s="136" t="s">
        <v>107</v>
      </c>
      <c r="M917" s="166"/>
      <c r="N917" s="166"/>
      <c r="O917" s="166"/>
      <c r="P917" s="166"/>
      <c r="Q917" s="166"/>
      <c r="R917" s="166"/>
    </row>
    <row r="918" ht="11.25" customHeight="1">
      <c r="A918" s="171" t="s">
        <v>2974</v>
      </c>
      <c r="B918" s="112" t="s">
        <v>2975</v>
      </c>
      <c r="C918" s="172" t="s">
        <v>89</v>
      </c>
      <c r="D918" s="171" t="s">
        <v>2976</v>
      </c>
      <c r="E918" s="113" t="s">
        <v>2214</v>
      </c>
      <c r="F918" s="172" t="s">
        <v>477</v>
      </c>
      <c r="G918" s="81">
        <v>3.0</v>
      </c>
      <c r="H918" s="81">
        <v>2.0</v>
      </c>
      <c r="I918" s="81">
        <v>3.0</v>
      </c>
      <c r="J918" s="221">
        <v>50.0</v>
      </c>
      <c r="K918" s="317">
        <v>16.67</v>
      </c>
      <c r="L918" s="165" t="s">
        <v>2977</v>
      </c>
      <c r="M918" s="166"/>
      <c r="N918" s="166"/>
      <c r="O918" s="166"/>
      <c r="P918" s="166"/>
      <c r="Q918" s="166"/>
      <c r="R918" s="166"/>
    </row>
    <row r="919" ht="11.25" customHeight="1">
      <c r="A919" s="171" t="s">
        <v>2974</v>
      </c>
      <c r="B919" s="112" t="s">
        <v>2975</v>
      </c>
      <c r="C919" s="172" t="s">
        <v>89</v>
      </c>
      <c r="D919" s="171" t="s">
        <v>2978</v>
      </c>
      <c r="E919" s="353" t="s">
        <v>2212</v>
      </c>
      <c r="F919" s="173" t="s">
        <v>477</v>
      </c>
      <c r="G919" s="81">
        <v>3.0</v>
      </c>
      <c r="H919" s="81">
        <v>2.0</v>
      </c>
      <c r="I919" s="81">
        <v>3.0</v>
      </c>
      <c r="J919" s="221">
        <v>50.0</v>
      </c>
      <c r="K919" s="317">
        <v>16.67</v>
      </c>
      <c r="L919" s="165" t="s">
        <v>2977</v>
      </c>
      <c r="M919" s="166"/>
      <c r="N919" s="166"/>
      <c r="O919" s="166"/>
      <c r="P919" s="166"/>
      <c r="Q919" s="166"/>
      <c r="R919" s="166"/>
    </row>
    <row r="920" ht="11.25" customHeight="1">
      <c r="A920" s="171" t="s">
        <v>2974</v>
      </c>
      <c r="B920" s="112" t="s">
        <v>2975</v>
      </c>
      <c r="C920" s="172" t="s">
        <v>89</v>
      </c>
      <c r="D920" s="171" t="s">
        <v>2979</v>
      </c>
      <c r="E920" s="353" t="s">
        <v>2980</v>
      </c>
      <c r="F920" s="173" t="s">
        <v>477</v>
      </c>
      <c r="G920" s="81">
        <v>3.0</v>
      </c>
      <c r="H920" s="81">
        <v>2.0</v>
      </c>
      <c r="I920" s="81">
        <v>3.0</v>
      </c>
      <c r="J920" s="221">
        <v>50.0</v>
      </c>
      <c r="K920" s="317">
        <v>16.67</v>
      </c>
      <c r="L920" s="165" t="s">
        <v>2977</v>
      </c>
      <c r="M920" s="166"/>
      <c r="N920" s="166"/>
      <c r="O920" s="166"/>
      <c r="P920" s="166"/>
      <c r="Q920" s="166"/>
      <c r="R920" s="166"/>
    </row>
    <row r="921" ht="11.25" customHeight="1">
      <c r="A921" s="388" t="s">
        <v>2974</v>
      </c>
      <c r="B921" s="389" t="s">
        <v>2975</v>
      </c>
      <c r="C921" s="390" t="s">
        <v>89</v>
      </c>
      <c r="D921" s="388" t="s">
        <v>2981</v>
      </c>
      <c r="E921" s="391" t="s">
        <v>2982</v>
      </c>
      <c r="F921" s="392" t="s">
        <v>242</v>
      </c>
      <c r="G921" s="214">
        <v>3.0</v>
      </c>
      <c r="H921" s="214">
        <v>2.0</v>
      </c>
      <c r="I921" s="214">
        <v>3.0</v>
      </c>
      <c r="J921" s="216">
        <v>50.0</v>
      </c>
      <c r="K921" s="393">
        <v>16.67</v>
      </c>
      <c r="L921" s="394" t="s">
        <v>2977</v>
      </c>
      <c r="M921" s="166"/>
      <c r="N921" s="166"/>
      <c r="O921" s="166"/>
      <c r="P921" s="166"/>
      <c r="Q921" s="166"/>
      <c r="R921" s="166"/>
    </row>
    <row r="922" ht="11.25" customHeight="1">
      <c r="A922" s="95" t="s">
        <v>2983</v>
      </c>
      <c r="B922" s="74" t="s">
        <v>2984</v>
      </c>
      <c r="C922" s="81" t="s">
        <v>89</v>
      </c>
      <c r="D922" s="95" t="s">
        <v>2985</v>
      </c>
      <c r="E922" s="88" t="s">
        <v>2986</v>
      </c>
      <c r="F922" s="81" t="s">
        <v>1001</v>
      </c>
      <c r="G922" s="81">
        <v>1.0</v>
      </c>
      <c r="H922" s="81">
        <v>1.0</v>
      </c>
      <c r="I922" s="81">
        <v>1.0</v>
      </c>
      <c r="J922" s="221">
        <v>50.0</v>
      </c>
      <c r="K922" s="221">
        <v>50.0</v>
      </c>
      <c r="L922" s="136" t="s">
        <v>112</v>
      </c>
      <c r="M922" s="166"/>
      <c r="N922" s="166"/>
      <c r="O922" s="166"/>
      <c r="P922" s="166"/>
      <c r="Q922" s="166"/>
      <c r="R922" s="166"/>
    </row>
    <row r="923" ht="11.25" customHeight="1">
      <c r="A923" s="95" t="s">
        <v>2983</v>
      </c>
      <c r="B923" s="74" t="s">
        <v>2984</v>
      </c>
      <c r="C923" s="81" t="s">
        <v>89</v>
      </c>
      <c r="D923" s="95" t="s">
        <v>2987</v>
      </c>
      <c r="E923" s="219" t="s">
        <v>2988</v>
      </c>
      <c r="F923" s="81" t="s">
        <v>1367</v>
      </c>
      <c r="G923" s="81">
        <v>1.0</v>
      </c>
      <c r="H923" s="81">
        <v>1.0</v>
      </c>
      <c r="I923" s="81">
        <v>1.0</v>
      </c>
      <c r="J923" s="221">
        <v>50.0</v>
      </c>
      <c r="K923" s="221">
        <v>50.0</v>
      </c>
      <c r="L923" s="136" t="s">
        <v>112</v>
      </c>
      <c r="M923" s="166"/>
      <c r="N923" s="166"/>
      <c r="O923" s="166"/>
      <c r="P923" s="166"/>
      <c r="Q923" s="166"/>
      <c r="R923" s="166"/>
    </row>
    <row r="924" ht="11.25" customHeight="1">
      <c r="A924" s="95" t="s">
        <v>2983</v>
      </c>
      <c r="B924" s="74" t="s">
        <v>2984</v>
      </c>
      <c r="C924" s="81" t="s">
        <v>89</v>
      </c>
      <c r="D924" s="95" t="s">
        <v>2989</v>
      </c>
      <c r="E924" s="219" t="s">
        <v>2990</v>
      </c>
      <c r="F924" s="81" t="s">
        <v>1001</v>
      </c>
      <c r="G924" s="81">
        <v>1.0</v>
      </c>
      <c r="H924" s="81">
        <v>1.0</v>
      </c>
      <c r="I924" s="81">
        <v>1.0</v>
      </c>
      <c r="J924" s="221">
        <v>50.0</v>
      </c>
      <c r="K924" s="221">
        <v>50.0</v>
      </c>
      <c r="L924" s="136" t="s">
        <v>112</v>
      </c>
      <c r="M924" s="166"/>
      <c r="N924" s="166"/>
      <c r="O924" s="166"/>
      <c r="P924" s="166"/>
      <c r="Q924" s="166"/>
      <c r="R924" s="166"/>
    </row>
    <row r="925" ht="11.25" customHeight="1">
      <c r="A925" s="95" t="s">
        <v>2983</v>
      </c>
      <c r="B925" s="74" t="s">
        <v>2984</v>
      </c>
      <c r="C925" s="81" t="s">
        <v>89</v>
      </c>
      <c r="D925" s="92" t="s">
        <v>2991</v>
      </c>
      <c r="E925" s="219" t="s">
        <v>2992</v>
      </c>
      <c r="F925" s="81" t="s">
        <v>1001</v>
      </c>
      <c r="G925" s="81">
        <v>1.0</v>
      </c>
      <c r="H925" s="81">
        <v>1.0</v>
      </c>
      <c r="I925" s="81">
        <v>1.0</v>
      </c>
      <c r="J925" s="221">
        <v>50.0</v>
      </c>
      <c r="K925" s="221">
        <v>50.0</v>
      </c>
      <c r="L925" s="136" t="s">
        <v>112</v>
      </c>
      <c r="M925" s="166"/>
      <c r="N925" s="166"/>
      <c r="O925" s="166"/>
      <c r="P925" s="166"/>
      <c r="Q925" s="166"/>
      <c r="R925" s="166"/>
    </row>
    <row r="926" ht="11.25" customHeight="1">
      <c r="A926" s="95" t="s">
        <v>2983</v>
      </c>
      <c r="B926" s="74" t="s">
        <v>2984</v>
      </c>
      <c r="C926" s="81" t="s">
        <v>89</v>
      </c>
      <c r="D926" s="95" t="s">
        <v>2993</v>
      </c>
      <c r="E926" s="219" t="s">
        <v>2994</v>
      </c>
      <c r="F926" s="81" t="s">
        <v>1001</v>
      </c>
      <c r="G926" s="81">
        <v>1.0</v>
      </c>
      <c r="H926" s="81">
        <v>1.0</v>
      </c>
      <c r="I926" s="81">
        <v>1.0</v>
      </c>
      <c r="J926" s="221">
        <v>50.0</v>
      </c>
      <c r="K926" s="221">
        <v>50.0</v>
      </c>
      <c r="L926" s="136" t="s">
        <v>112</v>
      </c>
      <c r="M926" s="166"/>
      <c r="N926" s="166"/>
      <c r="O926" s="166"/>
      <c r="P926" s="166"/>
      <c r="Q926" s="166"/>
      <c r="R926" s="166"/>
    </row>
    <row r="927" ht="11.25" customHeight="1">
      <c r="A927" s="95" t="s">
        <v>2983</v>
      </c>
      <c r="B927" s="74" t="s">
        <v>2984</v>
      </c>
      <c r="C927" s="81" t="s">
        <v>89</v>
      </c>
      <c r="D927" s="100" t="s">
        <v>2995</v>
      </c>
      <c r="E927" s="229" t="s">
        <v>2996</v>
      </c>
      <c r="F927" s="94" t="s">
        <v>614</v>
      </c>
      <c r="G927" s="81">
        <v>1.0</v>
      </c>
      <c r="H927" s="81">
        <v>1.0</v>
      </c>
      <c r="I927" s="81">
        <v>1.0</v>
      </c>
      <c r="J927" s="221">
        <v>50.0</v>
      </c>
      <c r="K927" s="221">
        <v>50.0</v>
      </c>
      <c r="L927" s="136" t="s">
        <v>112</v>
      </c>
      <c r="M927" s="166"/>
      <c r="N927" s="166"/>
      <c r="O927" s="166"/>
      <c r="P927" s="166"/>
      <c r="Q927" s="166"/>
      <c r="R927" s="166"/>
    </row>
    <row r="928" ht="11.25" customHeight="1">
      <c r="A928" s="95" t="s">
        <v>2983</v>
      </c>
      <c r="B928" s="74" t="s">
        <v>2984</v>
      </c>
      <c r="C928" s="81" t="s">
        <v>89</v>
      </c>
      <c r="D928" s="92" t="s">
        <v>2997</v>
      </c>
      <c r="E928" s="219" t="s">
        <v>2998</v>
      </c>
      <c r="F928" s="81" t="s">
        <v>1001</v>
      </c>
      <c r="G928" s="81">
        <v>1.0</v>
      </c>
      <c r="H928" s="81">
        <v>1.0</v>
      </c>
      <c r="I928" s="81">
        <v>1.0</v>
      </c>
      <c r="J928" s="221">
        <v>50.0</v>
      </c>
      <c r="K928" s="221">
        <v>50.0</v>
      </c>
      <c r="L928" s="136" t="s">
        <v>112</v>
      </c>
      <c r="M928" s="166"/>
      <c r="N928" s="166"/>
      <c r="O928" s="166"/>
      <c r="P928" s="166"/>
      <c r="Q928" s="166"/>
      <c r="R928" s="166"/>
    </row>
    <row r="929" ht="11.25" customHeight="1">
      <c r="A929" s="95" t="s">
        <v>2983</v>
      </c>
      <c r="B929" s="74" t="s">
        <v>2984</v>
      </c>
      <c r="C929" s="81" t="s">
        <v>89</v>
      </c>
      <c r="D929" s="395" t="s">
        <v>2999</v>
      </c>
      <c r="E929" s="225" t="s">
        <v>3000</v>
      </c>
      <c r="F929" s="81" t="s">
        <v>1001</v>
      </c>
      <c r="G929" s="81">
        <v>1.0</v>
      </c>
      <c r="H929" s="81">
        <v>1.0</v>
      </c>
      <c r="I929" s="81">
        <v>1.0</v>
      </c>
      <c r="J929" s="221">
        <v>50.0</v>
      </c>
      <c r="K929" s="221">
        <v>50.0</v>
      </c>
      <c r="L929" s="136" t="s">
        <v>112</v>
      </c>
      <c r="M929" s="166"/>
      <c r="N929" s="166"/>
      <c r="O929" s="166"/>
      <c r="P929" s="166"/>
      <c r="Q929" s="166"/>
      <c r="R929" s="166"/>
    </row>
    <row r="930" ht="11.25" customHeight="1">
      <c r="A930" s="95" t="s">
        <v>2983</v>
      </c>
      <c r="B930" s="74" t="s">
        <v>2984</v>
      </c>
      <c r="C930" s="81" t="s">
        <v>89</v>
      </c>
      <c r="D930" s="85" t="s">
        <v>3001</v>
      </c>
      <c r="E930" s="225" t="s">
        <v>3002</v>
      </c>
      <c r="F930" s="81" t="s">
        <v>1001</v>
      </c>
      <c r="G930" s="81">
        <v>1.0</v>
      </c>
      <c r="H930" s="81">
        <v>1.0</v>
      </c>
      <c r="I930" s="81">
        <v>1.0</v>
      </c>
      <c r="J930" s="221">
        <v>50.0</v>
      </c>
      <c r="K930" s="221">
        <v>50.0</v>
      </c>
      <c r="L930" s="136" t="s">
        <v>112</v>
      </c>
      <c r="M930" s="166"/>
      <c r="N930" s="166"/>
      <c r="O930" s="166"/>
      <c r="P930" s="166"/>
      <c r="Q930" s="166"/>
      <c r="R930" s="166"/>
    </row>
    <row r="931" ht="11.25" customHeight="1">
      <c r="A931" s="95" t="s">
        <v>2983</v>
      </c>
      <c r="B931" s="74" t="s">
        <v>2984</v>
      </c>
      <c r="C931" s="81" t="s">
        <v>89</v>
      </c>
      <c r="D931" s="334" t="s">
        <v>3003</v>
      </c>
      <c r="E931" s="219" t="s">
        <v>3004</v>
      </c>
      <c r="F931" s="81" t="s">
        <v>1001</v>
      </c>
      <c r="G931" s="81">
        <v>1.0</v>
      </c>
      <c r="H931" s="81">
        <v>1.0</v>
      </c>
      <c r="I931" s="81">
        <v>1.0</v>
      </c>
      <c r="J931" s="221">
        <v>50.0</v>
      </c>
      <c r="K931" s="221">
        <v>50.0</v>
      </c>
      <c r="L931" s="136" t="s">
        <v>112</v>
      </c>
      <c r="M931" s="166"/>
      <c r="N931" s="166"/>
      <c r="O931" s="166"/>
      <c r="P931" s="166"/>
      <c r="Q931" s="166"/>
      <c r="R931" s="166"/>
    </row>
    <row r="932" ht="11.25" customHeight="1">
      <c r="A932" s="95" t="s">
        <v>2983</v>
      </c>
      <c r="B932" s="74" t="s">
        <v>2984</v>
      </c>
      <c r="C932" s="81" t="s">
        <v>89</v>
      </c>
      <c r="D932" s="396" t="s">
        <v>3005</v>
      </c>
      <c r="E932" s="225" t="s">
        <v>3006</v>
      </c>
      <c r="F932" s="81" t="s">
        <v>1001</v>
      </c>
      <c r="G932" s="81">
        <v>1.0</v>
      </c>
      <c r="H932" s="81">
        <v>1.0</v>
      </c>
      <c r="I932" s="81">
        <v>1.0</v>
      </c>
      <c r="J932" s="221">
        <v>50.0</v>
      </c>
      <c r="K932" s="221">
        <v>50.0</v>
      </c>
      <c r="L932" s="136" t="s">
        <v>112</v>
      </c>
      <c r="M932" s="166"/>
      <c r="N932" s="166"/>
      <c r="O932" s="166"/>
      <c r="P932" s="166"/>
      <c r="Q932" s="166"/>
      <c r="R932" s="166"/>
    </row>
    <row r="933" ht="11.25" customHeight="1">
      <c r="A933" s="95" t="s">
        <v>2983</v>
      </c>
      <c r="B933" s="74" t="s">
        <v>2984</v>
      </c>
      <c r="C933" s="81" t="s">
        <v>89</v>
      </c>
      <c r="D933" s="336" t="s">
        <v>3007</v>
      </c>
      <c r="E933" s="225" t="s">
        <v>3008</v>
      </c>
      <c r="F933" s="81" t="s">
        <v>1001</v>
      </c>
      <c r="G933" s="81">
        <v>1.0</v>
      </c>
      <c r="H933" s="81">
        <v>1.0</v>
      </c>
      <c r="I933" s="81">
        <v>1.0</v>
      </c>
      <c r="J933" s="221">
        <v>50.0</v>
      </c>
      <c r="K933" s="221">
        <v>50.0</v>
      </c>
      <c r="L933" s="136" t="s">
        <v>112</v>
      </c>
      <c r="M933" s="166"/>
      <c r="N933" s="166"/>
      <c r="O933" s="166"/>
      <c r="P933" s="166"/>
      <c r="Q933" s="166"/>
      <c r="R933" s="166"/>
    </row>
    <row r="934" ht="11.25" customHeight="1">
      <c r="A934" s="95" t="s">
        <v>2983</v>
      </c>
      <c r="B934" s="74" t="s">
        <v>2984</v>
      </c>
      <c r="C934" s="81" t="s">
        <v>89</v>
      </c>
      <c r="D934" s="85" t="s">
        <v>3009</v>
      </c>
      <c r="E934" s="225" t="s">
        <v>3010</v>
      </c>
      <c r="F934" s="81" t="s">
        <v>1001</v>
      </c>
      <c r="G934" s="81">
        <v>1.0</v>
      </c>
      <c r="H934" s="81">
        <v>1.0</v>
      </c>
      <c r="I934" s="81">
        <v>1.0</v>
      </c>
      <c r="J934" s="221">
        <v>50.0</v>
      </c>
      <c r="K934" s="221">
        <v>50.0</v>
      </c>
      <c r="L934" s="136" t="s">
        <v>112</v>
      </c>
      <c r="M934" s="166"/>
      <c r="N934" s="166"/>
      <c r="O934" s="166"/>
      <c r="P934" s="166"/>
      <c r="Q934" s="166"/>
      <c r="R934" s="166"/>
    </row>
    <row r="935" ht="11.25" customHeight="1">
      <c r="A935" s="95" t="s">
        <v>2983</v>
      </c>
      <c r="B935" s="74" t="s">
        <v>2984</v>
      </c>
      <c r="C935" s="81" t="s">
        <v>89</v>
      </c>
      <c r="D935" s="336" t="s">
        <v>3011</v>
      </c>
      <c r="E935" s="219" t="s">
        <v>3012</v>
      </c>
      <c r="F935" s="81" t="s">
        <v>1001</v>
      </c>
      <c r="G935" s="81">
        <v>1.0</v>
      </c>
      <c r="H935" s="81">
        <v>1.0</v>
      </c>
      <c r="I935" s="81">
        <v>1.0</v>
      </c>
      <c r="J935" s="221">
        <v>50.0</v>
      </c>
      <c r="K935" s="221">
        <v>50.0</v>
      </c>
      <c r="L935" s="136" t="s">
        <v>112</v>
      </c>
      <c r="M935" s="166"/>
      <c r="N935" s="166"/>
      <c r="O935" s="166"/>
      <c r="P935" s="166"/>
      <c r="Q935" s="166"/>
      <c r="R935" s="166"/>
    </row>
    <row r="936" ht="11.25" customHeight="1">
      <c r="A936" s="95" t="s">
        <v>2983</v>
      </c>
      <c r="B936" s="74" t="s">
        <v>2984</v>
      </c>
      <c r="C936" s="81" t="s">
        <v>89</v>
      </c>
      <c r="D936" s="334" t="s">
        <v>3013</v>
      </c>
      <c r="E936" s="219" t="s">
        <v>3014</v>
      </c>
      <c r="F936" s="81" t="s">
        <v>1001</v>
      </c>
      <c r="G936" s="81">
        <v>1.0</v>
      </c>
      <c r="H936" s="81">
        <v>1.0</v>
      </c>
      <c r="I936" s="81">
        <v>1.0</v>
      </c>
      <c r="J936" s="221">
        <v>50.0</v>
      </c>
      <c r="K936" s="221">
        <v>50.0</v>
      </c>
      <c r="L936" s="136" t="s">
        <v>112</v>
      </c>
      <c r="M936" s="166"/>
      <c r="N936" s="166"/>
      <c r="O936" s="166"/>
      <c r="P936" s="166"/>
      <c r="Q936" s="166"/>
      <c r="R936" s="166"/>
    </row>
    <row r="937" ht="11.25" customHeight="1">
      <c r="A937" s="95" t="s">
        <v>2983</v>
      </c>
      <c r="B937" s="74" t="s">
        <v>2984</v>
      </c>
      <c r="C937" s="81" t="s">
        <v>89</v>
      </c>
      <c r="D937" s="85" t="s">
        <v>3015</v>
      </c>
      <c r="E937" s="219" t="s">
        <v>3016</v>
      </c>
      <c r="F937" s="81" t="s">
        <v>1001</v>
      </c>
      <c r="G937" s="81">
        <v>1.0</v>
      </c>
      <c r="H937" s="81">
        <v>1.0</v>
      </c>
      <c r="I937" s="81">
        <v>1.0</v>
      </c>
      <c r="J937" s="221">
        <v>50.0</v>
      </c>
      <c r="K937" s="221">
        <v>50.0</v>
      </c>
      <c r="L937" s="136" t="s">
        <v>112</v>
      </c>
      <c r="M937" s="166"/>
      <c r="N937" s="166"/>
      <c r="O937" s="166"/>
      <c r="P937" s="166"/>
      <c r="Q937" s="166"/>
      <c r="R937" s="166"/>
    </row>
    <row r="938" ht="11.25" customHeight="1">
      <c r="A938" s="95" t="s">
        <v>2983</v>
      </c>
      <c r="B938" s="74" t="s">
        <v>2984</v>
      </c>
      <c r="C938" s="81" t="s">
        <v>89</v>
      </c>
      <c r="D938" s="397" t="s">
        <v>3017</v>
      </c>
      <c r="E938" s="229" t="s">
        <v>3018</v>
      </c>
      <c r="F938" s="94" t="s">
        <v>614</v>
      </c>
      <c r="G938" s="81">
        <v>1.0</v>
      </c>
      <c r="H938" s="81">
        <v>1.0</v>
      </c>
      <c r="I938" s="81">
        <v>1.0</v>
      </c>
      <c r="J938" s="221">
        <v>50.0</v>
      </c>
      <c r="K938" s="221">
        <v>50.0</v>
      </c>
      <c r="L938" s="136" t="s">
        <v>112</v>
      </c>
      <c r="M938" s="166"/>
      <c r="N938" s="166"/>
      <c r="O938" s="166"/>
      <c r="P938" s="166"/>
      <c r="Q938" s="166"/>
      <c r="R938" s="166"/>
    </row>
    <row r="939" ht="11.25" customHeight="1">
      <c r="A939" s="95" t="s">
        <v>2983</v>
      </c>
      <c r="B939" s="74" t="s">
        <v>2984</v>
      </c>
      <c r="C939" s="81" t="s">
        <v>89</v>
      </c>
      <c r="D939" s="92" t="s">
        <v>3019</v>
      </c>
      <c r="E939" s="225" t="s">
        <v>3020</v>
      </c>
      <c r="F939" s="81" t="s">
        <v>1001</v>
      </c>
      <c r="G939" s="81">
        <v>1.0</v>
      </c>
      <c r="H939" s="81">
        <v>1.0</v>
      </c>
      <c r="I939" s="81">
        <v>1.0</v>
      </c>
      <c r="J939" s="221">
        <v>50.0</v>
      </c>
      <c r="K939" s="221">
        <v>50.0</v>
      </c>
      <c r="L939" s="136" t="s">
        <v>112</v>
      </c>
      <c r="M939" s="166"/>
      <c r="N939" s="166"/>
      <c r="O939" s="166"/>
      <c r="P939" s="166"/>
      <c r="Q939" s="166"/>
      <c r="R939" s="166"/>
    </row>
    <row r="940" ht="11.25" customHeight="1">
      <c r="A940" s="95" t="s">
        <v>2983</v>
      </c>
      <c r="B940" s="74" t="s">
        <v>2984</v>
      </c>
      <c r="C940" s="81" t="s">
        <v>89</v>
      </c>
      <c r="D940" s="395" t="s">
        <v>3021</v>
      </c>
      <c r="E940" s="219" t="s">
        <v>3022</v>
      </c>
      <c r="F940" s="81" t="s">
        <v>1001</v>
      </c>
      <c r="G940" s="81">
        <v>1.0</v>
      </c>
      <c r="H940" s="81">
        <v>1.0</v>
      </c>
      <c r="I940" s="81">
        <v>1.0</v>
      </c>
      <c r="J940" s="221">
        <v>50.0</v>
      </c>
      <c r="K940" s="221">
        <v>50.0</v>
      </c>
      <c r="L940" s="136" t="s">
        <v>112</v>
      </c>
      <c r="M940" s="166"/>
      <c r="N940" s="166"/>
      <c r="O940" s="166"/>
      <c r="P940" s="166"/>
      <c r="Q940" s="166"/>
      <c r="R940" s="166"/>
    </row>
    <row r="941" ht="11.25" customHeight="1">
      <c r="A941" s="95" t="s">
        <v>2983</v>
      </c>
      <c r="B941" s="74" t="s">
        <v>2984</v>
      </c>
      <c r="C941" s="81" t="s">
        <v>89</v>
      </c>
      <c r="D941" s="92" t="s">
        <v>3023</v>
      </c>
      <c r="E941" s="225" t="s">
        <v>3024</v>
      </c>
      <c r="F941" s="81" t="s">
        <v>1001</v>
      </c>
      <c r="G941" s="81">
        <v>1.0</v>
      </c>
      <c r="H941" s="81">
        <v>1.0</v>
      </c>
      <c r="I941" s="81">
        <v>1.0</v>
      </c>
      <c r="J941" s="221">
        <v>50.0</v>
      </c>
      <c r="K941" s="221">
        <v>50.0</v>
      </c>
      <c r="L941" s="136" t="s">
        <v>112</v>
      </c>
      <c r="M941" s="166"/>
      <c r="N941" s="166"/>
      <c r="O941" s="166"/>
      <c r="P941" s="166"/>
      <c r="Q941" s="166"/>
      <c r="R941" s="166"/>
    </row>
    <row r="942" ht="11.25" customHeight="1">
      <c r="A942" s="95" t="s">
        <v>2983</v>
      </c>
      <c r="B942" s="74" t="s">
        <v>2984</v>
      </c>
      <c r="C942" s="81" t="s">
        <v>89</v>
      </c>
      <c r="D942" s="100" t="s">
        <v>3025</v>
      </c>
      <c r="E942" s="225" t="s">
        <v>3026</v>
      </c>
      <c r="F942" s="94" t="s">
        <v>614</v>
      </c>
      <c r="G942" s="81">
        <v>1.0</v>
      </c>
      <c r="H942" s="81">
        <v>1.0</v>
      </c>
      <c r="I942" s="81">
        <v>1.0</v>
      </c>
      <c r="J942" s="221">
        <v>50.0</v>
      </c>
      <c r="K942" s="221">
        <v>50.0</v>
      </c>
      <c r="L942" s="136" t="s">
        <v>112</v>
      </c>
      <c r="M942" s="166"/>
      <c r="N942" s="166"/>
      <c r="O942" s="166"/>
      <c r="P942" s="166"/>
      <c r="Q942" s="166"/>
      <c r="R942" s="166"/>
    </row>
    <row r="943" ht="11.25" customHeight="1">
      <c r="A943" s="95" t="s">
        <v>2983</v>
      </c>
      <c r="B943" s="74" t="s">
        <v>2984</v>
      </c>
      <c r="C943" s="81" t="s">
        <v>89</v>
      </c>
      <c r="D943" s="395" t="s">
        <v>3027</v>
      </c>
      <c r="E943" s="148" t="s">
        <v>3028</v>
      </c>
      <c r="F943" s="94" t="s">
        <v>614</v>
      </c>
      <c r="G943" s="81">
        <v>1.0</v>
      </c>
      <c r="H943" s="81">
        <v>1.0</v>
      </c>
      <c r="I943" s="81">
        <v>3.0</v>
      </c>
      <c r="J943" s="221">
        <v>50.0</v>
      </c>
      <c r="K943" s="221">
        <v>50.0</v>
      </c>
      <c r="L943" s="136" t="s">
        <v>112</v>
      </c>
      <c r="M943" s="166"/>
      <c r="N943" s="166"/>
      <c r="O943" s="166"/>
      <c r="P943" s="166"/>
      <c r="Q943" s="166"/>
      <c r="R943" s="166"/>
    </row>
    <row r="944" ht="11.25" customHeight="1">
      <c r="A944" s="95" t="s">
        <v>2983</v>
      </c>
      <c r="B944" s="74" t="s">
        <v>2984</v>
      </c>
      <c r="C944" s="81" t="s">
        <v>89</v>
      </c>
      <c r="D944" s="100" t="s">
        <v>3029</v>
      </c>
      <c r="E944" s="225" t="s">
        <v>3030</v>
      </c>
      <c r="F944" s="94" t="s">
        <v>614</v>
      </c>
      <c r="G944" s="81">
        <v>1.0</v>
      </c>
      <c r="H944" s="81">
        <v>1.0</v>
      </c>
      <c r="I944" s="81">
        <v>1.0</v>
      </c>
      <c r="J944" s="221">
        <v>50.0</v>
      </c>
      <c r="K944" s="221">
        <v>50.0</v>
      </c>
      <c r="L944" s="136" t="s">
        <v>112</v>
      </c>
      <c r="M944" s="166"/>
      <c r="N944" s="166"/>
      <c r="O944" s="166"/>
      <c r="P944" s="166"/>
      <c r="Q944" s="166"/>
      <c r="R944" s="166"/>
    </row>
    <row r="945" ht="11.25" customHeight="1">
      <c r="A945" s="95" t="s">
        <v>2983</v>
      </c>
      <c r="B945" s="74" t="s">
        <v>3031</v>
      </c>
      <c r="C945" s="81" t="s">
        <v>89</v>
      </c>
      <c r="D945" s="398" t="s">
        <v>3032</v>
      </c>
      <c r="E945" s="225" t="s">
        <v>3006</v>
      </c>
      <c r="F945" s="81" t="s">
        <v>1001</v>
      </c>
      <c r="G945" s="81">
        <v>1.0</v>
      </c>
      <c r="H945" s="81">
        <v>1.0</v>
      </c>
      <c r="I945" s="81">
        <v>1.0</v>
      </c>
      <c r="J945" s="221">
        <v>50.0</v>
      </c>
      <c r="K945" s="221">
        <v>50.0</v>
      </c>
      <c r="L945" s="136" t="s">
        <v>112</v>
      </c>
      <c r="M945" s="166"/>
      <c r="N945" s="166"/>
      <c r="O945" s="166"/>
      <c r="P945" s="166"/>
      <c r="Q945" s="166"/>
      <c r="R945" s="166"/>
    </row>
    <row r="946" ht="11.25" customHeight="1">
      <c r="A946" s="95" t="s">
        <v>3033</v>
      </c>
      <c r="B946" s="100" t="s">
        <v>3034</v>
      </c>
      <c r="C946" s="81" t="s">
        <v>89</v>
      </c>
      <c r="D946" s="398" t="s">
        <v>3035</v>
      </c>
      <c r="E946" s="224" t="s">
        <v>3036</v>
      </c>
      <c r="F946" s="81" t="s">
        <v>1001</v>
      </c>
      <c r="G946" s="81">
        <v>1.0</v>
      </c>
      <c r="H946" s="81">
        <v>1.0</v>
      </c>
      <c r="I946" s="81">
        <v>1.0</v>
      </c>
      <c r="J946" s="221">
        <v>50.0</v>
      </c>
      <c r="K946" s="221">
        <v>50.0</v>
      </c>
      <c r="L946" s="136" t="s">
        <v>112</v>
      </c>
      <c r="M946" s="166"/>
      <c r="N946" s="166"/>
      <c r="O946" s="166"/>
      <c r="P946" s="166"/>
      <c r="Q946" s="166"/>
      <c r="R946" s="166"/>
    </row>
    <row r="947" ht="11.25" customHeight="1">
      <c r="A947" s="95" t="s">
        <v>2983</v>
      </c>
      <c r="B947" s="74" t="s">
        <v>3037</v>
      </c>
      <c r="C947" s="81" t="s">
        <v>89</v>
      </c>
      <c r="D947" s="399" t="s">
        <v>3038</v>
      </c>
      <c r="E947" s="224" t="s">
        <v>3039</v>
      </c>
      <c r="F947" s="81" t="s">
        <v>1001</v>
      </c>
      <c r="G947" s="81">
        <v>1.0</v>
      </c>
      <c r="H947" s="81">
        <v>1.0</v>
      </c>
      <c r="I947" s="81">
        <v>1.0</v>
      </c>
      <c r="J947" s="221">
        <v>50.0</v>
      </c>
      <c r="K947" s="221">
        <v>50.0</v>
      </c>
      <c r="L947" s="136" t="s">
        <v>112</v>
      </c>
      <c r="M947" s="166"/>
      <c r="N947" s="166"/>
      <c r="O947" s="166"/>
      <c r="P947" s="166"/>
      <c r="Q947" s="166"/>
      <c r="R947" s="166"/>
    </row>
    <row r="948" ht="11.25" customHeight="1">
      <c r="A948" s="95" t="s">
        <v>2983</v>
      </c>
      <c r="B948" s="74" t="s">
        <v>3037</v>
      </c>
      <c r="C948" s="81" t="s">
        <v>89</v>
      </c>
      <c r="D948" s="395" t="s">
        <v>3040</v>
      </c>
      <c r="E948" s="225" t="s">
        <v>3041</v>
      </c>
      <c r="F948" s="94" t="s">
        <v>614</v>
      </c>
      <c r="G948" s="81">
        <v>1.0</v>
      </c>
      <c r="H948" s="81">
        <v>1.0</v>
      </c>
      <c r="I948" s="81">
        <v>1.0</v>
      </c>
      <c r="J948" s="221">
        <v>50.0</v>
      </c>
      <c r="K948" s="221">
        <v>50.0</v>
      </c>
      <c r="L948" s="136" t="s">
        <v>112</v>
      </c>
      <c r="M948" s="166"/>
      <c r="N948" s="166"/>
      <c r="O948" s="166"/>
      <c r="P948" s="166"/>
      <c r="Q948" s="166"/>
      <c r="R948" s="166"/>
    </row>
    <row r="949" ht="11.25" customHeight="1">
      <c r="A949" s="95" t="s">
        <v>2983</v>
      </c>
      <c r="B949" s="74" t="s">
        <v>3037</v>
      </c>
      <c r="C949" s="81" t="s">
        <v>89</v>
      </c>
      <c r="D949" s="334" t="s">
        <v>3042</v>
      </c>
      <c r="E949" s="225" t="s">
        <v>3043</v>
      </c>
      <c r="F949" s="81" t="s">
        <v>1001</v>
      </c>
      <c r="G949" s="81">
        <v>1.0</v>
      </c>
      <c r="H949" s="81">
        <v>1.0</v>
      </c>
      <c r="I949" s="81">
        <v>1.0</v>
      </c>
      <c r="J949" s="221">
        <v>50.0</v>
      </c>
      <c r="K949" s="221">
        <v>50.0</v>
      </c>
      <c r="L949" s="136" t="s">
        <v>112</v>
      </c>
      <c r="M949" s="166"/>
      <c r="N949" s="166"/>
      <c r="O949" s="166"/>
      <c r="P949" s="166"/>
      <c r="Q949" s="166"/>
      <c r="R949" s="166"/>
    </row>
    <row r="950" ht="11.25" customHeight="1">
      <c r="A950" s="95" t="s">
        <v>2983</v>
      </c>
      <c r="B950" s="74" t="s">
        <v>3044</v>
      </c>
      <c r="C950" s="81" t="s">
        <v>89</v>
      </c>
      <c r="D950" s="92" t="s">
        <v>3019</v>
      </c>
      <c r="E950" s="225" t="s">
        <v>3020</v>
      </c>
      <c r="F950" s="81" t="s">
        <v>1001</v>
      </c>
      <c r="G950" s="81">
        <v>1.0</v>
      </c>
      <c r="H950" s="81">
        <v>1.0</v>
      </c>
      <c r="I950" s="81">
        <v>3.0</v>
      </c>
      <c r="J950" s="221">
        <v>50.0</v>
      </c>
      <c r="K950" s="221">
        <v>50.0</v>
      </c>
      <c r="L950" s="136" t="s">
        <v>112</v>
      </c>
      <c r="M950" s="166"/>
      <c r="N950" s="166"/>
      <c r="O950" s="166"/>
      <c r="P950" s="166"/>
      <c r="Q950" s="166"/>
      <c r="R950" s="166"/>
    </row>
    <row r="951" ht="11.25" customHeight="1">
      <c r="A951" s="95" t="s">
        <v>2983</v>
      </c>
      <c r="B951" s="74" t="s">
        <v>3045</v>
      </c>
      <c r="C951" s="81" t="s">
        <v>89</v>
      </c>
      <c r="D951" s="397" t="s">
        <v>3046</v>
      </c>
      <c r="E951" s="219" t="s">
        <v>3047</v>
      </c>
      <c r="F951" s="81" t="s">
        <v>1001</v>
      </c>
      <c r="G951" s="81">
        <v>1.0</v>
      </c>
      <c r="H951" s="81">
        <v>1.0</v>
      </c>
      <c r="I951" s="81">
        <v>1.0</v>
      </c>
      <c r="J951" s="221">
        <v>50.0</v>
      </c>
      <c r="K951" s="221">
        <v>50.0</v>
      </c>
      <c r="L951" s="136" t="s">
        <v>112</v>
      </c>
      <c r="M951" s="166"/>
      <c r="N951" s="166"/>
      <c r="O951" s="166"/>
      <c r="P951" s="166"/>
      <c r="Q951" s="166"/>
      <c r="R951" s="166"/>
    </row>
    <row r="952" ht="11.25" customHeight="1">
      <c r="A952" s="100" t="s">
        <v>3048</v>
      </c>
      <c r="B952" s="100" t="s">
        <v>3049</v>
      </c>
      <c r="C952" s="81" t="s">
        <v>89</v>
      </c>
      <c r="D952" s="100" t="s">
        <v>3050</v>
      </c>
      <c r="E952" s="219" t="s">
        <v>3051</v>
      </c>
      <c r="F952" s="81" t="s">
        <v>1001</v>
      </c>
      <c r="G952" s="81">
        <v>1.0</v>
      </c>
      <c r="H952" s="81">
        <v>1.0</v>
      </c>
      <c r="I952" s="81">
        <v>3.0</v>
      </c>
      <c r="J952" s="221">
        <v>50.0</v>
      </c>
      <c r="K952" s="221">
        <v>50.0</v>
      </c>
      <c r="L952" s="136" t="s">
        <v>112</v>
      </c>
      <c r="M952" s="166"/>
      <c r="N952" s="166"/>
      <c r="O952" s="166"/>
      <c r="P952" s="166"/>
      <c r="Q952" s="166"/>
      <c r="R952" s="166"/>
    </row>
    <row r="953" ht="11.25" customHeight="1">
      <c r="A953" s="95" t="s">
        <v>3052</v>
      </c>
      <c r="B953" s="395" t="s">
        <v>3053</v>
      </c>
      <c r="C953" s="81" t="s">
        <v>89</v>
      </c>
      <c r="D953" s="395" t="s">
        <v>3054</v>
      </c>
      <c r="E953" s="148" t="s">
        <v>3055</v>
      </c>
      <c r="F953" s="94" t="s">
        <v>614</v>
      </c>
      <c r="G953" s="81">
        <v>1.0</v>
      </c>
      <c r="H953" s="81">
        <v>1.0</v>
      </c>
      <c r="I953" s="81">
        <v>2.0</v>
      </c>
      <c r="J953" s="221">
        <v>50.0</v>
      </c>
      <c r="K953" s="221">
        <v>50.0</v>
      </c>
      <c r="L953" s="136" t="s">
        <v>112</v>
      </c>
      <c r="M953" s="166"/>
      <c r="N953" s="166"/>
      <c r="O953" s="166"/>
      <c r="P953" s="166"/>
      <c r="Q953" s="166"/>
      <c r="R953" s="166"/>
    </row>
    <row r="954" ht="11.25" customHeight="1">
      <c r="A954" s="95" t="s">
        <v>2983</v>
      </c>
      <c r="B954" s="100" t="s">
        <v>3056</v>
      </c>
      <c r="C954" s="81" t="s">
        <v>89</v>
      </c>
      <c r="D954" s="395" t="s">
        <v>3057</v>
      </c>
      <c r="E954" s="219" t="s">
        <v>3058</v>
      </c>
      <c r="F954" s="81" t="s">
        <v>1001</v>
      </c>
      <c r="G954" s="81">
        <v>1.0</v>
      </c>
      <c r="H954" s="81">
        <v>1.0</v>
      </c>
      <c r="I954" s="81">
        <v>1.0</v>
      </c>
      <c r="J954" s="221">
        <v>50.0</v>
      </c>
      <c r="K954" s="221">
        <v>50.0</v>
      </c>
      <c r="L954" s="136" t="s">
        <v>112</v>
      </c>
      <c r="M954" s="166"/>
      <c r="N954" s="166"/>
      <c r="O954" s="166"/>
      <c r="P954" s="166"/>
      <c r="Q954" s="166"/>
      <c r="R954" s="166"/>
    </row>
    <row r="955" ht="11.25" customHeight="1">
      <c r="A955" s="95" t="s">
        <v>3052</v>
      </c>
      <c r="B955" s="95" t="s">
        <v>3059</v>
      </c>
      <c r="C955" s="81" t="s">
        <v>89</v>
      </c>
      <c r="D955" s="334" t="s">
        <v>3060</v>
      </c>
      <c r="E955" s="219" t="s">
        <v>3004</v>
      </c>
      <c r="F955" s="81" t="s">
        <v>1001</v>
      </c>
      <c r="G955" s="81">
        <v>1.0</v>
      </c>
      <c r="H955" s="81">
        <v>1.0</v>
      </c>
      <c r="I955" s="81">
        <v>2.0</v>
      </c>
      <c r="J955" s="221">
        <v>50.0</v>
      </c>
      <c r="K955" s="221">
        <v>50.0</v>
      </c>
      <c r="L955" s="136" t="s">
        <v>112</v>
      </c>
      <c r="M955" s="166"/>
      <c r="N955" s="166"/>
      <c r="O955" s="166"/>
      <c r="P955" s="166"/>
      <c r="Q955" s="166"/>
      <c r="R955" s="166"/>
    </row>
    <row r="956" ht="11.25" customHeight="1">
      <c r="A956" s="95" t="s">
        <v>3052</v>
      </c>
      <c r="B956" s="95" t="s">
        <v>3059</v>
      </c>
      <c r="C956" s="81" t="s">
        <v>89</v>
      </c>
      <c r="D956" s="147" t="s">
        <v>3061</v>
      </c>
      <c r="E956" s="219" t="s">
        <v>3016</v>
      </c>
      <c r="F956" s="81" t="s">
        <v>1001</v>
      </c>
      <c r="G956" s="81">
        <v>1.0</v>
      </c>
      <c r="H956" s="81">
        <v>1.0</v>
      </c>
      <c r="I956" s="81">
        <v>2.0</v>
      </c>
      <c r="J956" s="221">
        <v>50.0</v>
      </c>
      <c r="K956" s="221">
        <v>50.0</v>
      </c>
      <c r="L956" s="136" t="s">
        <v>112</v>
      </c>
      <c r="M956" s="166"/>
      <c r="N956" s="166"/>
      <c r="O956" s="166"/>
      <c r="P956" s="166"/>
      <c r="Q956" s="166"/>
      <c r="R956" s="166"/>
    </row>
    <row r="957" ht="11.25" customHeight="1">
      <c r="A957" s="95" t="s">
        <v>3052</v>
      </c>
      <c r="B957" s="95" t="s">
        <v>3059</v>
      </c>
      <c r="C957" s="81" t="s">
        <v>89</v>
      </c>
      <c r="D957" s="334" t="s">
        <v>3062</v>
      </c>
      <c r="E957" s="225" t="s">
        <v>3043</v>
      </c>
      <c r="F957" s="81" t="s">
        <v>1001</v>
      </c>
      <c r="G957" s="81">
        <v>1.0</v>
      </c>
      <c r="H957" s="81">
        <v>1.0</v>
      </c>
      <c r="I957" s="81">
        <v>2.0</v>
      </c>
      <c r="J957" s="221">
        <v>50.0</v>
      </c>
      <c r="K957" s="221">
        <v>50.0</v>
      </c>
      <c r="L957" s="136" t="s">
        <v>112</v>
      </c>
      <c r="M957" s="166"/>
      <c r="N957" s="166"/>
      <c r="O957" s="166"/>
      <c r="P957" s="166"/>
      <c r="Q957" s="166"/>
      <c r="R957" s="166"/>
    </row>
    <row r="958" ht="11.25" customHeight="1">
      <c r="A958" s="95" t="s">
        <v>3052</v>
      </c>
      <c r="B958" s="95" t="s">
        <v>3059</v>
      </c>
      <c r="C958" s="81" t="s">
        <v>89</v>
      </c>
      <c r="D958" s="395" t="s">
        <v>3063</v>
      </c>
      <c r="E958" s="225" t="s">
        <v>3041</v>
      </c>
      <c r="F958" s="94" t="s">
        <v>614</v>
      </c>
      <c r="G958" s="81">
        <v>1.0</v>
      </c>
      <c r="H958" s="81">
        <v>1.0</v>
      </c>
      <c r="I958" s="81">
        <v>2.0</v>
      </c>
      <c r="J958" s="221">
        <v>50.0</v>
      </c>
      <c r="K958" s="221">
        <v>50.0</v>
      </c>
      <c r="L958" s="136" t="s">
        <v>112</v>
      </c>
      <c r="M958" s="166"/>
      <c r="N958" s="166"/>
      <c r="O958" s="166"/>
      <c r="P958" s="166"/>
      <c r="Q958" s="166"/>
      <c r="R958" s="166"/>
    </row>
    <row r="959" ht="11.25" customHeight="1">
      <c r="A959" s="95" t="s">
        <v>3052</v>
      </c>
      <c r="B959" s="95" t="s">
        <v>3059</v>
      </c>
      <c r="C959" s="81" t="s">
        <v>89</v>
      </c>
      <c r="D959" s="92" t="s">
        <v>3064</v>
      </c>
      <c r="E959" s="229" t="s">
        <v>3016</v>
      </c>
      <c r="F959" s="81" t="s">
        <v>1001</v>
      </c>
      <c r="G959" s="81">
        <v>1.0</v>
      </c>
      <c r="H959" s="81">
        <v>1.0</v>
      </c>
      <c r="I959" s="81">
        <v>2.0</v>
      </c>
      <c r="J959" s="221">
        <v>50.0</v>
      </c>
      <c r="K959" s="221">
        <v>50.0</v>
      </c>
      <c r="L959" s="136" t="s">
        <v>112</v>
      </c>
      <c r="M959" s="166"/>
      <c r="N959" s="166"/>
      <c r="O959" s="166"/>
      <c r="P959" s="166"/>
      <c r="Q959" s="166"/>
      <c r="R959" s="166"/>
    </row>
    <row r="960" ht="11.25" customHeight="1">
      <c r="A960" s="95" t="s">
        <v>3052</v>
      </c>
      <c r="B960" s="95" t="s">
        <v>3059</v>
      </c>
      <c r="C960" s="81" t="s">
        <v>89</v>
      </c>
      <c r="D960" s="92" t="s">
        <v>3065</v>
      </c>
      <c r="E960" s="219" t="s">
        <v>575</v>
      </c>
      <c r="F960" s="81" t="s">
        <v>1001</v>
      </c>
      <c r="G960" s="81">
        <v>1.0</v>
      </c>
      <c r="H960" s="81">
        <v>1.0</v>
      </c>
      <c r="I960" s="81">
        <v>2.0</v>
      </c>
      <c r="J960" s="221">
        <v>50.0</v>
      </c>
      <c r="K960" s="221">
        <v>50.0</v>
      </c>
      <c r="L960" s="136" t="s">
        <v>112</v>
      </c>
      <c r="M960" s="166"/>
      <c r="N960" s="166"/>
      <c r="O960" s="166"/>
      <c r="P960" s="166"/>
      <c r="Q960" s="166"/>
      <c r="R960" s="166"/>
    </row>
    <row r="961" ht="11.25" customHeight="1">
      <c r="A961" s="95" t="s">
        <v>3066</v>
      </c>
      <c r="B961" s="74" t="s">
        <v>3067</v>
      </c>
      <c r="C961" s="81" t="s">
        <v>89</v>
      </c>
      <c r="D961" s="100" t="s">
        <v>3068</v>
      </c>
      <c r="E961" s="219" t="s">
        <v>3069</v>
      </c>
      <c r="F961" s="81" t="s">
        <v>1001</v>
      </c>
      <c r="G961" s="81">
        <v>2.0</v>
      </c>
      <c r="H961" s="81">
        <v>2.0</v>
      </c>
      <c r="I961" s="81">
        <v>3.0</v>
      </c>
      <c r="J961" s="221">
        <v>50.0</v>
      </c>
      <c r="K961" s="221">
        <v>25.0</v>
      </c>
      <c r="L961" s="136" t="s">
        <v>112</v>
      </c>
      <c r="M961" s="166"/>
      <c r="N961" s="166"/>
      <c r="O961" s="166"/>
      <c r="P961" s="166"/>
      <c r="Q961" s="166"/>
      <c r="R961" s="166"/>
    </row>
    <row r="962" ht="11.25" customHeight="1">
      <c r="A962" s="95" t="s">
        <v>3066</v>
      </c>
      <c r="B962" s="74" t="s">
        <v>3067</v>
      </c>
      <c r="C962" s="81" t="s">
        <v>89</v>
      </c>
      <c r="D962" s="395" t="s">
        <v>3070</v>
      </c>
      <c r="E962" s="219" t="s">
        <v>3071</v>
      </c>
      <c r="F962" s="81" t="s">
        <v>1001</v>
      </c>
      <c r="G962" s="81">
        <v>2.0</v>
      </c>
      <c r="H962" s="81">
        <v>2.0</v>
      </c>
      <c r="I962" s="81">
        <v>3.0</v>
      </c>
      <c r="J962" s="221">
        <v>50.0</v>
      </c>
      <c r="K962" s="221">
        <v>25.0</v>
      </c>
      <c r="L962" s="136" t="s">
        <v>112</v>
      </c>
      <c r="M962" s="166"/>
      <c r="N962" s="166"/>
      <c r="O962" s="166"/>
      <c r="P962" s="166"/>
      <c r="Q962" s="166"/>
      <c r="R962" s="166"/>
    </row>
    <row r="963" ht="11.25" customHeight="1">
      <c r="A963" s="95" t="s">
        <v>3066</v>
      </c>
      <c r="B963" s="74" t="s">
        <v>3067</v>
      </c>
      <c r="C963" s="81" t="s">
        <v>89</v>
      </c>
      <c r="D963" s="395" t="s">
        <v>3072</v>
      </c>
      <c r="E963" s="219" t="s">
        <v>3073</v>
      </c>
      <c r="F963" s="81" t="s">
        <v>1001</v>
      </c>
      <c r="G963" s="81">
        <v>2.0</v>
      </c>
      <c r="H963" s="81">
        <v>2.0</v>
      </c>
      <c r="I963" s="81">
        <v>3.0</v>
      </c>
      <c r="J963" s="221">
        <v>50.0</v>
      </c>
      <c r="K963" s="221">
        <v>25.0</v>
      </c>
      <c r="L963" s="136" t="s">
        <v>112</v>
      </c>
      <c r="M963" s="166"/>
      <c r="N963" s="166"/>
      <c r="O963" s="166"/>
      <c r="P963" s="166"/>
      <c r="Q963" s="166"/>
      <c r="R963" s="166"/>
    </row>
    <row r="964" ht="11.25" customHeight="1">
      <c r="A964" s="95" t="s">
        <v>3066</v>
      </c>
      <c r="B964" s="74" t="s">
        <v>3067</v>
      </c>
      <c r="C964" s="81" t="s">
        <v>89</v>
      </c>
      <c r="D964" s="395" t="s">
        <v>3074</v>
      </c>
      <c r="E964" s="219" t="s">
        <v>3075</v>
      </c>
      <c r="F964" s="81" t="s">
        <v>1001</v>
      </c>
      <c r="G964" s="81">
        <v>2.0</v>
      </c>
      <c r="H964" s="81">
        <v>2.0</v>
      </c>
      <c r="I964" s="81">
        <v>3.0</v>
      </c>
      <c r="J964" s="221">
        <v>50.0</v>
      </c>
      <c r="K964" s="221">
        <v>25.0</v>
      </c>
      <c r="L964" s="136" t="s">
        <v>112</v>
      </c>
      <c r="M964" s="166"/>
      <c r="N964" s="166"/>
      <c r="O964" s="166"/>
      <c r="P964" s="166"/>
      <c r="Q964" s="166"/>
      <c r="R964" s="166"/>
    </row>
    <row r="965" ht="11.25" customHeight="1">
      <c r="A965" s="95" t="s">
        <v>3066</v>
      </c>
      <c r="B965" s="74" t="s">
        <v>3067</v>
      </c>
      <c r="C965" s="81" t="s">
        <v>89</v>
      </c>
      <c r="D965" s="395" t="s">
        <v>3076</v>
      </c>
      <c r="E965" s="219" t="s">
        <v>3077</v>
      </c>
      <c r="F965" s="81" t="s">
        <v>1001</v>
      </c>
      <c r="G965" s="81">
        <v>2.0</v>
      </c>
      <c r="H965" s="81">
        <v>2.0</v>
      </c>
      <c r="I965" s="81">
        <v>3.0</v>
      </c>
      <c r="J965" s="221">
        <v>50.0</v>
      </c>
      <c r="K965" s="221">
        <v>25.0</v>
      </c>
      <c r="L965" s="136" t="s">
        <v>112</v>
      </c>
      <c r="M965" s="166"/>
      <c r="N965" s="166"/>
      <c r="O965" s="166"/>
      <c r="P965" s="166"/>
      <c r="Q965" s="166"/>
      <c r="R965" s="166"/>
    </row>
    <row r="966" ht="11.25" customHeight="1">
      <c r="A966" s="95" t="s">
        <v>3078</v>
      </c>
      <c r="B966" s="74" t="s">
        <v>3079</v>
      </c>
      <c r="C966" s="81" t="s">
        <v>89</v>
      </c>
      <c r="D966" s="92" t="s">
        <v>3019</v>
      </c>
      <c r="E966" s="225" t="s">
        <v>3020</v>
      </c>
      <c r="F966" s="81" t="s">
        <v>1001</v>
      </c>
      <c r="G966" s="81">
        <v>1.0</v>
      </c>
      <c r="H966" s="81">
        <v>1.0</v>
      </c>
      <c r="I966" s="81">
        <v>3.0</v>
      </c>
      <c r="J966" s="221">
        <v>50.0</v>
      </c>
      <c r="K966" s="221">
        <v>50.0</v>
      </c>
      <c r="L966" s="136" t="s">
        <v>112</v>
      </c>
      <c r="M966" s="166"/>
      <c r="N966" s="166"/>
      <c r="O966" s="166"/>
      <c r="P966" s="166"/>
      <c r="Q966" s="166"/>
      <c r="R966" s="166"/>
    </row>
    <row r="967" ht="11.25" customHeight="1">
      <c r="A967" s="95" t="s">
        <v>3078</v>
      </c>
      <c r="B967" s="74" t="s">
        <v>3079</v>
      </c>
      <c r="C967" s="81" t="s">
        <v>89</v>
      </c>
      <c r="D967" s="395" t="s">
        <v>3080</v>
      </c>
      <c r="E967" s="219" t="s">
        <v>3081</v>
      </c>
      <c r="F967" s="94" t="s">
        <v>614</v>
      </c>
      <c r="G967" s="81">
        <v>1.0</v>
      </c>
      <c r="H967" s="81">
        <v>1.0</v>
      </c>
      <c r="I967" s="81">
        <v>3.0</v>
      </c>
      <c r="J967" s="221">
        <v>50.0</v>
      </c>
      <c r="K967" s="221">
        <v>50.0</v>
      </c>
      <c r="L967" s="136" t="s">
        <v>112</v>
      </c>
      <c r="M967" s="166"/>
      <c r="N967" s="166"/>
      <c r="O967" s="166"/>
      <c r="P967" s="166"/>
      <c r="Q967" s="166"/>
      <c r="R967" s="166"/>
    </row>
    <row r="968" ht="11.25" customHeight="1">
      <c r="A968" s="95" t="s">
        <v>3078</v>
      </c>
      <c r="B968" s="74" t="s">
        <v>3079</v>
      </c>
      <c r="C968" s="81" t="s">
        <v>89</v>
      </c>
      <c r="D968" s="397" t="s">
        <v>3082</v>
      </c>
      <c r="E968" s="219" t="s">
        <v>3083</v>
      </c>
      <c r="F968" s="81" t="s">
        <v>1001</v>
      </c>
      <c r="G968" s="81">
        <v>1.0</v>
      </c>
      <c r="H968" s="81">
        <v>1.0</v>
      </c>
      <c r="I968" s="81">
        <v>3.0</v>
      </c>
      <c r="J968" s="221">
        <v>50.0</v>
      </c>
      <c r="K968" s="221">
        <v>50.0</v>
      </c>
      <c r="L968" s="136" t="s">
        <v>112</v>
      </c>
      <c r="M968" s="166"/>
      <c r="N968" s="166"/>
      <c r="O968" s="166"/>
      <c r="P968" s="166"/>
      <c r="Q968" s="166"/>
      <c r="R968" s="166"/>
    </row>
    <row r="969" ht="11.25" customHeight="1">
      <c r="A969" s="95" t="s">
        <v>3078</v>
      </c>
      <c r="B969" s="74" t="s">
        <v>3079</v>
      </c>
      <c r="C969" s="81" t="s">
        <v>89</v>
      </c>
      <c r="D969" s="397" t="s">
        <v>3084</v>
      </c>
      <c r="E969" s="219" t="s">
        <v>3085</v>
      </c>
      <c r="F969" s="81" t="s">
        <v>1001</v>
      </c>
      <c r="G969" s="81">
        <v>1.0</v>
      </c>
      <c r="H969" s="81">
        <v>1.0</v>
      </c>
      <c r="I969" s="81">
        <v>3.0</v>
      </c>
      <c r="J969" s="221">
        <v>50.0</v>
      </c>
      <c r="K969" s="221">
        <v>50.0</v>
      </c>
      <c r="L969" s="136" t="s">
        <v>112</v>
      </c>
      <c r="M969" s="166"/>
      <c r="N969" s="166"/>
      <c r="O969" s="166"/>
      <c r="P969" s="166"/>
      <c r="Q969" s="166"/>
      <c r="R969" s="166"/>
    </row>
    <row r="970" ht="11.25" customHeight="1">
      <c r="A970" s="95" t="s">
        <v>3078</v>
      </c>
      <c r="B970" s="74" t="s">
        <v>3079</v>
      </c>
      <c r="C970" s="81" t="s">
        <v>89</v>
      </c>
      <c r="D970" s="397" t="s">
        <v>3086</v>
      </c>
      <c r="E970" s="219" t="s">
        <v>3087</v>
      </c>
      <c r="F970" s="81" t="s">
        <v>1001</v>
      </c>
      <c r="G970" s="81">
        <v>1.0</v>
      </c>
      <c r="H970" s="81">
        <v>1.0</v>
      </c>
      <c r="I970" s="81">
        <v>3.0</v>
      </c>
      <c r="J970" s="221">
        <v>50.0</v>
      </c>
      <c r="K970" s="221">
        <v>50.0</v>
      </c>
      <c r="L970" s="136" t="s">
        <v>112</v>
      </c>
      <c r="M970" s="166"/>
      <c r="N970" s="166"/>
      <c r="O970" s="166"/>
      <c r="P970" s="166"/>
      <c r="Q970" s="166"/>
      <c r="R970" s="166"/>
    </row>
    <row r="971" ht="11.25" customHeight="1">
      <c r="A971" s="95" t="s">
        <v>3078</v>
      </c>
      <c r="B971" s="74" t="s">
        <v>3079</v>
      </c>
      <c r="C971" s="81" t="s">
        <v>89</v>
      </c>
      <c r="D971" s="397" t="s">
        <v>3088</v>
      </c>
      <c r="E971" s="219" t="s">
        <v>3089</v>
      </c>
      <c r="F971" s="81" t="s">
        <v>1001</v>
      </c>
      <c r="G971" s="81">
        <v>1.0</v>
      </c>
      <c r="H971" s="81">
        <v>1.0</v>
      </c>
      <c r="I971" s="81">
        <v>3.0</v>
      </c>
      <c r="J971" s="221">
        <v>50.0</v>
      </c>
      <c r="K971" s="221">
        <v>50.0</v>
      </c>
      <c r="L971" s="136" t="s">
        <v>112</v>
      </c>
      <c r="M971" s="166"/>
      <c r="N971" s="166"/>
      <c r="O971" s="166"/>
      <c r="P971" s="166"/>
      <c r="Q971" s="166"/>
      <c r="R971" s="166"/>
    </row>
    <row r="972" ht="11.25" customHeight="1">
      <c r="A972" s="95" t="s">
        <v>3078</v>
      </c>
      <c r="B972" s="74" t="s">
        <v>3079</v>
      </c>
      <c r="C972" s="81" t="s">
        <v>89</v>
      </c>
      <c r="D972" s="397" t="s">
        <v>3090</v>
      </c>
      <c r="E972" s="88" t="s">
        <v>3091</v>
      </c>
      <c r="F972" s="81" t="s">
        <v>1001</v>
      </c>
      <c r="G972" s="81">
        <v>1.0</v>
      </c>
      <c r="H972" s="81">
        <v>1.0</v>
      </c>
      <c r="I972" s="81">
        <v>3.0</v>
      </c>
      <c r="J972" s="221">
        <v>50.0</v>
      </c>
      <c r="K972" s="221">
        <v>50.0</v>
      </c>
      <c r="L972" s="136" t="s">
        <v>112</v>
      </c>
      <c r="M972" s="166"/>
      <c r="N972" s="166"/>
      <c r="O972" s="166"/>
      <c r="P972" s="166"/>
      <c r="Q972" s="166"/>
      <c r="R972" s="166"/>
    </row>
    <row r="973" ht="11.25" customHeight="1">
      <c r="A973" s="95" t="s">
        <v>2983</v>
      </c>
      <c r="B973" s="74" t="s">
        <v>3092</v>
      </c>
      <c r="C973" s="81" t="s">
        <v>89</v>
      </c>
      <c r="D973" s="396" t="s">
        <v>3005</v>
      </c>
      <c r="E973" s="225" t="s">
        <v>3006</v>
      </c>
      <c r="F973" s="81" t="s">
        <v>1001</v>
      </c>
      <c r="G973" s="81">
        <v>1.0</v>
      </c>
      <c r="H973" s="81">
        <v>1.0</v>
      </c>
      <c r="I973" s="81">
        <v>1.0</v>
      </c>
      <c r="J973" s="221">
        <v>50.0</v>
      </c>
      <c r="K973" s="221">
        <v>50.0</v>
      </c>
      <c r="L973" s="136" t="s">
        <v>112</v>
      </c>
      <c r="M973" s="166"/>
      <c r="N973" s="166"/>
      <c r="O973" s="166"/>
      <c r="P973" s="166"/>
      <c r="Q973" s="166"/>
      <c r="R973" s="166"/>
    </row>
    <row r="974" ht="11.25" customHeight="1">
      <c r="A974" s="95" t="s">
        <v>2983</v>
      </c>
      <c r="B974" s="74" t="s">
        <v>3092</v>
      </c>
      <c r="C974" s="81" t="s">
        <v>89</v>
      </c>
      <c r="D974" s="336" t="s">
        <v>3007</v>
      </c>
      <c r="E974" s="225" t="s">
        <v>3008</v>
      </c>
      <c r="F974" s="81" t="s">
        <v>1001</v>
      </c>
      <c r="G974" s="81">
        <v>1.0</v>
      </c>
      <c r="H974" s="81">
        <v>1.0</v>
      </c>
      <c r="I974" s="81">
        <v>1.0</v>
      </c>
      <c r="J974" s="221">
        <v>50.0</v>
      </c>
      <c r="K974" s="221">
        <v>50.0</v>
      </c>
      <c r="L974" s="136" t="s">
        <v>112</v>
      </c>
      <c r="M974" s="166"/>
      <c r="N974" s="166"/>
      <c r="O974" s="166"/>
      <c r="P974" s="166"/>
      <c r="Q974" s="166"/>
      <c r="R974" s="166"/>
    </row>
    <row r="975" ht="11.25" customHeight="1">
      <c r="A975" s="95" t="s">
        <v>2983</v>
      </c>
      <c r="B975" s="74" t="s">
        <v>3092</v>
      </c>
      <c r="C975" s="81" t="s">
        <v>89</v>
      </c>
      <c r="D975" s="336" t="s">
        <v>3011</v>
      </c>
      <c r="E975" s="219" t="s">
        <v>3012</v>
      </c>
      <c r="F975" s="81" t="s">
        <v>1001</v>
      </c>
      <c r="G975" s="81">
        <v>1.0</v>
      </c>
      <c r="H975" s="81">
        <v>1.0</v>
      </c>
      <c r="I975" s="81">
        <v>1.0</v>
      </c>
      <c r="J975" s="221">
        <v>50.0</v>
      </c>
      <c r="K975" s="221">
        <v>50.0</v>
      </c>
      <c r="L975" s="136" t="s">
        <v>112</v>
      </c>
      <c r="M975" s="166"/>
      <c r="N975" s="166"/>
      <c r="O975" s="166"/>
      <c r="P975" s="166"/>
      <c r="Q975" s="166"/>
      <c r="R975" s="166"/>
    </row>
    <row r="976" ht="11.25" customHeight="1">
      <c r="A976" s="95" t="s">
        <v>2983</v>
      </c>
      <c r="B976" s="74" t="s">
        <v>3092</v>
      </c>
      <c r="C976" s="81" t="s">
        <v>89</v>
      </c>
      <c r="D976" s="395" t="s">
        <v>3093</v>
      </c>
      <c r="E976" s="219" t="s">
        <v>3094</v>
      </c>
      <c r="F976" s="81" t="s">
        <v>1001</v>
      </c>
      <c r="G976" s="81">
        <v>1.0</v>
      </c>
      <c r="H976" s="81">
        <v>1.0</v>
      </c>
      <c r="I976" s="81">
        <v>1.0</v>
      </c>
      <c r="J976" s="221">
        <v>50.0</v>
      </c>
      <c r="K976" s="221">
        <v>50.0</v>
      </c>
      <c r="L976" s="136" t="s">
        <v>112</v>
      </c>
      <c r="M976" s="166"/>
      <c r="N976" s="166"/>
      <c r="O976" s="166"/>
      <c r="P976" s="166"/>
      <c r="Q976" s="166"/>
      <c r="R976" s="166"/>
    </row>
    <row r="977" ht="11.25" customHeight="1">
      <c r="A977" s="95" t="s">
        <v>2983</v>
      </c>
      <c r="B977" s="74" t="s">
        <v>3092</v>
      </c>
      <c r="C977" s="81" t="s">
        <v>89</v>
      </c>
      <c r="D977" s="395" t="s">
        <v>3095</v>
      </c>
      <c r="E977" s="225" t="s">
        <v>3000</v>
      </c>
      <c r="F977" s="81" t="s">
        <v>1001</v>
      </c>
      <c r="G977" s="81">
        <v>1.0</v>
      </c>
      <c r="H977" s="81">
        <v>1.0</v>
      </c>
      <c r="I977" s="81">
        <v>1.0</v>
      </c>
      <c r="J977" s="221">
        <v>50.0</v>
      </c>
      <c r="K977" s="221">
        <v>50.0</v>
      </c>
      <c r="L977" s="136" t="s">
        <v>112</v>
      </c>
      <c r="M977" s="166"/>
      <c r="N977" s="166"/>
      <c r="O977" s="166"/>
      <c r="P977" s="166"/>
      <c r="Q977" s="166"/>
      <c r="R977" s="166"/>
    </row>
    <row r="978" ht="11.25" customHeight="1">
      <c r="A978" s="95" t="s">
        <v>2983</v>
      </c>
      <c r="B978" s="74" t="s">
        <v>3092</v>
      </c>
      <c r="C978" s="81" t="s">
        <v>89</v>
      </c>
      <c r="D978" s="395" t="s">
        <v>3096</v>
      </c>
      <c r="E978" s="219" t="s">
        <v>3051</v>
      </c>
      <c r="F978" s="81" t="s">
        <v>1001</v>
      </c>
      <c r="G978" s="81">
        <v>1.0</v>
      </c>
      <c r="H978" s="81">
        <v>1.0</v>
      </c>
      <c r="I978" s="81">
        <v>1.0</v>
      </c>
      <c r="J978" s="221">
        <v>50.0</v>
      </c>
      <c r="K978" s="221">
        <v>50.0</v>
      </c>
      <c r="L978" s="136" t="s">
        <v>112</v>
      </c>
      <c r="M978" s="166"/>
      <c r="N978" s="166"/>
      <c r="O978" s="166"/>
      <c r="P978" s="166"/>
      <c r="Q978" s="166"/>
      <c r="R978" s="166"/>
    </row>
    <row r="979" ht="11.25" customHeight="1">
      <c r="A979" s="95" t="s">
        <v>2983</v>
      </c>
      <c r="B979" s="74" t="s">
        <v>3092</v>
      </c>
      <c r="C979" s="81" t="s">
        <v>89</v>
      </c>
      <c r="D979" s="395" t="s">
        <v>3097</v>
      </c>
      <c r="E979" s="148" t="s">
        <v>3028</v>
      </c>
      <c r="F979" s="94" t="s">
        <v>614</v>
      </c>
      <c r="G979" s="81">
        <v>1.0</v>
      </c>
      <c r="H979" s="81">
        <v>1.0</v>
      </c>
      <c r="I979" s="81">
        <v>3.0</v>
      </c>
      <c r="J979" s="221">
        <v>50.0</v>
      </c>
      <c r="K979" s="221">
        <v>50.0</v>
      </c>
      <c r="L979" s="136" t="s">
        <v>112</v>
      </c>
      <c r="M979" s="166"/>
      <c r="N979" s="166"/>
      <c r="O979" s="166"/>
      <c r="P979" s="166"/>
      <c r="Q979" s="166"/>
      <c r="R979" s="166"/>
    </row>
    <row r="980" ht="11.25" customHeight="1">
      <c r="A980" s="95" t="s">
        <v>3098</v>
      </c>
      <c r="B980" s="399" t="s">
        <v>3099</v>
      </c>
      <c r="C980" s="81" t="s">
        <v>89</v>
      </c>
      <c r="D980" s="100" t="s">
        <v>3100</v>
      </c>
      <c r="E980" s="219" t="s">
        <v>3036</v>
      </c>
      <c r="F980" s="81" t="s">
        <v>1001</v>
      </c>
      <c r="G980" s="81">
        <v>1.0</v>
      </c>
      <c r="H980" s="81">
        <v>1.0</v>
      </c>
      <c r="I980" s="81">
        <v>3.0</v>
      </c>
      <c r="J980" s="221">
        <v>50.0</v>
      </c>
      <c r="K980" s="221">
        <v>50.0</v>
      </c>
      <c r="L980" s="136" t="s">
        <v>112</v>
      </c>
      <c r="M980" s="166"/>
      <c r="N980" s="166"/>
      <c r="O980" s="166"/>
      <c r="P980" s="166"/>
      <c r="Q980" s="166"/>
      <c r="R980" s="166"/>
    </row>
    <row r="981" ht="11.25" customHeight="1">
      <c r="A981" s="95" t="s">
        <v>3101</v>
      </c>
      <c r="B981" s="395" t="s">
        <v>3102</v>
      </c>
      <c r="C981" s="81" t="s">
        <v>89</v>
      </c>
      <c r="D981" s="395" t="s">
        <v>3103</v>
      </c>
      <c r="E981" s="219" t="s">
        <v>3104</v>
      </c>
      <c r="F981" s="81" t="s">
        <v>1001</v>
      </c>
      <c r="G981" s="81">
        <v>1.0</v>
      </c>
      <c r="H981" s="81">
        <v>1.0</v>
      </c>
      <c r="I981" s="81">
        <v>3.0</v>
      </c>
      <c r="J981" s="221">
        <v>50.0</v>
      </c>
      <c r="K981" s="221">
        <v>50.0</v>
      </c>
      <c r="L981" s="136" t="s">
        <v>112</v>
      </c>
      <c r="M981" s="166"/>
      <c r="N981" s="166"/>
      <c r="O981" s="166"/>
      <c r="P981" s="166"/>
      <c r="Q981" s="166"/>
      <c r="R981" s="166"/>
    </row>
    <row r="982" ht="11.25" customHeight="1">
      <c r="A982" s="95" t="s">
        <v>3101</v>
      </c>
      <c r="B982" s="395" t="s">
        <v>3105</v>
      </c>
      <c r="C982" s="81" t="s">
        <v>89</v>
      </c>
      <c r="D982" s="395" t="s">
        <v>3106</v>
      </c>
      <c r="E982" s="219" t="s">
        <v>3104</v>
      </c>
      <c r="F982" s="81" t="s">
        <v>1001</v>
      </c>
      <c r="G982" s="81">
        <v>1.0</v>
      </c>
      <c r="H982" s="81">
        <v>1.0</v>
      </c>
      <c r="I982" s="81">
        <v>1.0</v>
      </c>
      <c r="J982" s="221">
        <v>50.0</v>
      </c>
      <c r="K982" s="221">
        <v>50.0</v>
      </c>
      <c r="L982" s="136" t="s">
        <v>112</v>
      </c>
      <c r="M982" s="166"/>
      <c r="N982" s="166"/>
      <c r="O982" s="166"/>
      <c r="P982" s="166"/>
      <c r="Q982" s="166"/>
      <c r="R982" s="166"/>
    </row>
    <row r="983" ht="11.25" customHeight="1">
      <c r="A983" s="95" t="s">
        <v>2983</v>
      </c>
      <c r="B983" s="74" t="s">
        <v>3107</v>
      </c>
      <c r="C983" s="81" t="s">
        <v>89</v>
      </c>
      <c r="D983" s="395" t="s">
        <v>3108</v>
      </c>
      <c r="E983" s="219" t="s">
        <v>3109</v>
      </c>
      <c r="F983" s="81" t="s">
        <v>1001</v>
      </c>
      <c r="G983" s="81">
        <v>1.0</v>
      </c>
      <c r="H983" s="81">
        <v>1.0</v>
      </c>
      <c r="I983" s="81">
        <v>1.0</v>
      </c>
      <c r="J983" s="221">
        <v>50.0</v>
      </c>
      <c r="K983" s="221">
        <v>50.0</v>
      </c>
      <c r="L983" s="136" t="s">
        <v>112</v>
      </c>
      <c r="M983" s="166"/>
      <c r="N983" s="166"/>
      <c r="O983" s="166"/>
      <c r="P983" s="166"/>
      <c r="Q983" s="166"/>
      <c r="R983" s="166"/>
    </row>
    <row r="984" ht="11.25" customHeight="1">
      <c r="A984" s="95" t="s">
        <v>2983</v>
      </c>
      <c r="B984" s="74" t="s">
        <v>3107</v>
      </c>
      <c r="C984" s="81" t="s">
        <v>89</v>
      </c>
      <c r="D984" s="395" t="s">
        <v>3110</v>
      </c>
      <c r="E984" s="219" t="s">
        <v>3111</v>
      </c>
      <c r="F984" s="94" t="s">
        <v>614</v>
      </c>
      <c r="G984" s="81">
        <v>1.0</v>
      </c>
      <c r="H984" s="81">
        <v>1.0</v>
      </c>
      <c r="I984" s="81">
        <v>3.0</v>
      </c>
      <c r="J984" s="221">
        <v>50.0</v>
      </c>
      <c r="K984" s="221">
        <v>50.0</v>
      </c>
      <c r="L984" s="136" t="s">
        <v>112</v>
      </c>
      <c r="M984" s="166"/>
      <c r="N984" s="166"/>
      <c r="O984" s="166"/>
      <c r="P984" s="166"/>
      <c r="Q984" s="166"/>
      <c r="R984" s="166"/>
    </row>
    <row r="985" ht="11.25" customHeight="1">
      <c r="A985" s="95" t="s">
        <v>2983</v>
      </c>
      <c r="B985" s="74" t="s">
        <v>3107</v>
      </c>
      <c r="C985" s="81" t="s">
        <v>89</v>
      </c>
      <c r="D985" s="395" t="s">
        <v>3112</v>
      </c>
      <c r="E985" s="219" t="s">
        <v>2992</v>
      </c>
      <c r="F985" s="81" t="s">
        <v>1001</v>
      </c>
      <c r="G985" s="81">
        <v>1.0</v>
      </c>
      <c r="H985" s="81">
        <v>1.0</v>
      </c>
      <c r="I985" s="81">
        <v>1.0</v>
      </c>
      <c r="J985" s="221">
        <v>50.0</v>
      </c>
      <c r="K985" s="221">
        <v>50.0</v>
      </c>
      <c r="L985" s="136" t="s">
        <v>112</v>
      </c>
      <c r="M985" s="166"/>
      <c r="N985" s="166"/>
      <c r="O985" s="166"/>
      <c r="P985" s="166"/>
      <c r="Q985" s="166"/>
      <c r="R985" s="166"/>
    </row>
    <row r="986" ht="11.25" customHeight="1">
      <c r="A986" s="95" t="s">
        <v>2983</v>
      </c>
      <c r="B986" s="74" t="s">
        <v>3107</v>
      </c>
      <c r="C986" s="81" t="s">
        <v>89</v>
      </c>
      <c r="D986" s="395" t="s">
        <v>3113</v>
      </c>
      <c r="E986" s="219" t="s">
        <v>3058</v>
      </c>
      <c r="F986" s="81" t="s">
        <v>1001</v>
      </c>
      <c r="G986" s="81">
        <v>1.0</v>
      </c>
      <c r="H986" s="81">
        <v>1.0</v>
      </c>
      <c r="I986" s="81">
        <v>1.0</v>
      </c>
      <c r="J986" s="221">
        <v>50.0</v>
      </c>
      <c r="K986" s="221">
        <v>50.0</v>
      </c>
      <c r="L986" s="136" t="s">
        <v>112</v>
      </c>
      <c r="M986" s="166"/>
      <c r="N986" s="166"/>
      <c r="O986" s="166"/>
      <c r="P986" s="166"/>
      <c r="Q986" s="166"/>
      <c r="R986" s="166"/>
    </row>
    <row r="987" ht="11.25" customHeight="1">
      <c r="A987" s="95" t="s">
        <v>2983</v>
      </c>
      <c r="B987" s="74" t="s">
        <v>3107</v>
      </c>
      <c r="C987" s="81" t="s">
        <v>89</v>
      </c>
      <c r="D987" s="395" t="s">
        <v>3114</v>
      </c>
      <c r="E987" s="219" t="s">
        <v>3115</v>
      </c>
      <c r="F987" s="81" t="s">
        <v>1001</v>
      </c>
      <c r="G987" s="81">
        <v>1.0</v>
      </c>
      <c r="H987" s="81">
        <v>1.0</v>
      </c>
      <c r="I987" s="81">
        <v>1.0</v>
      </c>
      <c r="J987" s="221">
        <v>50.0</v>
      </c>
      <c r="K987" s="221">
        <v>50.0</v>
      </c>
      <c r="L987" s="136" t="s">
        <v>112</v>
      </c>
      <c r="M987" s="166"/>
      <c r="N987" s="166"/>
      <c r="O987" s="166"/>
      <c r="P987" s="166"/>
      <c r="Q987" s="166"/>
      <c r="R987" s="166"/>
    </row>
    <row r="988" ht="11.25" customHeight="1">
      <c r="A988" s="95" t="s">
        <v>2983</v>
      </c>
      <c r="B988" s="395" t="s">
        <v>3116</v>
      </c>
      <c r="C988" s="81" t="s">
        <v>89</v>
      </c>
      <c r="D988" s="395" t="s">
        <v>3117</v>
      </c>
      <c r="E988" s="219" t="s">
        <v>3094</v>
      </c>
      <c r="F988" s="81" t="s">
        <v>1001</v>
      </c>
      <c r="G988" s="81">
        <v>1.0</v>
      </c>
      <c r="H988" s="81">
        <v>1.0</v>
      </c>
      <c r="I988" s="81">
        <v>1.0</v>
      </c>
      <c r="J988" s="221">
        <v>50.0</v>
      </c>
      <c r="K988" s="221">
        <v>50.0</v>
      </c>
      <c r="L988" s="136" t="s">
        <v>112</v>
      </c>
      <c r="M988" s="166"/>
      <c r="N988" s="166"/>
      <c r="O988" s="166"/>
      <c r="P988" s="166"/>
      <c r="Q988" s="166"/>
      <c r="R988" s="166"/>
    </row>
    <row r="989" ht="11.25" customHeight="1">
      <c r="A989" s="95" t="s">
        <v>2983</v>
      </c>
      <c r="B989" s="395" t="s">
        <v>3118</v>
      </c>
      <c r="C989" s="81" t="s">
        <v>89</v>
      </c>
      <c r="D989" s="395" t="s">
        <v>3119</v>
      </c>
      <c r="E989" s="219" t="s">
        <v>3120</v>
      </c>
      <c r="F989" s="81" t="s">
        <v>3121</v>
      </c>
      <c r="G989" s="81">
        <v>1.0</v>
      </c>
      <c r="H989" s="81">
        <v>1.0</v>
      </c>
      <c r="I989" s="81">
        <v>1.0</v>
      </c>
      <c r="J989" s="221">
        <v>50.0</v>
      </c>
      <c r="K989" s="221">
        <v>50.0</v>
      </c>
      <c r="L989" s="136" t="s">
        <v>112</v>
      </c>
      <c r="M989" s="166"/>
      <c r="N989" s="166"/>
      <c r="O989" s="166"/>
      <c r="P989" s="166"/>
      <c r="Q989" s="166"/>
      <c r="R989" s="166"/>
    </row>
    <row r="990" ht="11.25" customHeight="1">
      <c r="A990" s="95" t="s">
        <v>2983</v>
      </c>
      <c r="B990" s="395" t="s">
        <v>3122</v>
      </c>
      <c r="C990" s="81" t="s">
        <v>89</v>
      </c>
      <c r="D990" s="95" t="s">
        <v>2989</v>
      </c>
      <c r="E990" s="219" t="s">
        <v>2990</v>
      </c>
      <c r="F990" s="81" t="s">
        <v>1001</v>
      </c>
      <c r="G990" s="81">
        <v>1.0</v>
      </c>
      <c r="H990" s="81">
        <v>1.0</v>
      </c>
      <c r="I990" s="81">
        <v>1.0</v>
      </c>
      <c r="J990" s="221">
        <v>50.0</v>
      </c>
      <c r="K990" s="221">
        <v>50.0</v>
      </c>
      <c r="L990" s="136" t="s">
        <v>112</v>
      </c>
      <c r="M990" s="166"/>
      <c r="N990" s="166"/>
      <c r="O990" s="166"/>
      <c r="P990" s="166"/>
      <c r="Q990" s="166"/>
      <c r="R990" s="166"/>
    </row>
    <row r="991" ht="11.25" customHeight="1">
      <c r="A991" s="95" t="s">
        <v>2983</v>
      </c>
      <c r="B991" s="104" t="s">
        <v>3123</v>
      </c>
      <c r="C991" s="81" t="s">
        <v>89</v>
      </c>
      <c r="D991" s="395" t="s">
        <v>3124</v>
      </c>
      <c r="E991" s="219" t="s">
        <v>3058</v>
      </c>
      <c r="F991" s="81" t="s">
        <v>1001</v>
      </c>
      <c r="G991" s="81">
        <v>1.0</v>
      </c>
      <c r="H991" s="81">
        <v>1.0</v>
      </c>
      <c r="I991" s="81">
        <v>1.0</v>
      </c>
      <c r="J991" s="221">
        <v>50.0</v>
      </c>
      <c r="K991" s="221">
        <v>50.0</v>
      </c>
      <c r="L991" s="136" t="s">
        <v>112</v>
      </c>
      <c r="M991" s="166"/>
      <c r="N991" s="166"/>
      <c r="O991" s="166"/>
      <c r="P991" s="166"/>
      <c r="Q991" s="166"/>
      <c r="R991" s="166"/>
    </row>
    <row r="992" ht="11.25" customHeight="1">
      <c r="A992" s="95" t="s">
        <v>2983</v>
      </c>
      <c r="B992" s="74" t="s">
        <v>3123</v>
      </c>
      <c r="C992" s="81" t="s">
        <v>89</v>
      </c>
      <c r="D992" s="395" t="s">
        <v>3125</v>
      </c>
      <c r="E992" s="219" t="s">
        <v>3126</v>
      </c>
      <c r="F992" s="81" t="s">
        <v>1001</v>
      </c>
      <c r="G992" s="81">
        <v>1.0</v>
      </c>
      <c r="H992" s="81">
        <v>1.0</v>
      </c>
      <c r="I992" s="81">
        <v>1.0</v>
      </c>
      <c r="J992" s="221">
        <v>50.0</v>
      </c>
      <c r="K992" s="221">
        <v>50.0</v>
      </c>
      <c r="L992" s="136" t="s">
        <v>112</v>
      </c>
      <c r="M992" s="166"/>
      <c r="N992" s="166"/>
      <c r="O992" s="166"/>
      <c r="P992" s="166"/>
      <c r="Q992" s="166"/>
      <c r="R992" s="166"/>
    </row>
    <row r="993" ht="11.25" customHeight="1">
      <c r="A993" s="95" t="s">
        <v>2983</v>
      </c>
      <c r="B993" s="229" t="s">
        <v>3127</v>
      </c>
      <c r="C993" s="81" t="s">
        <v>89</v>
      </c>
      <c r="D993" s="395" t="s">
        <v>3128</v>
      </c>
      <c r="E993" s="219" t="s">
        <v>3129</v>
      </c>
      <c r="F993" s="81" t="s">
        <v>3130</v>
      </c>
      <c r="G993" s="81">
        <v>1.0</v>
      </c>
      <c r="H993" s="81">
        <v>1.0</v>
      </c>
      <c r="I993" s="81">
        <v>1.0</v>
      </c>
      <c r="J993" s="221">
        <v>50.0</v>
      </c>
      <c r="K993" s="221">
        <v>50.0</v>
      </c>
      <c r="L993" s="136" t="s">
        <v>112</v>
      </c>
      <c r="M993" s="166"/>
      <c r="N993" s="166"/>
      <c r="O993" s="166"/>
      <c r="P993" s="166"/>
      <c r="Q993" s="166"/>
      <c r="R993" s="166"/>
    </row>
    <row r="994" ht="11.25" customHeight="1">
      <c r="A994" s="95" t="s">
        <v>2983</v>
      </c>
      <c r="B994" s="229" t="s">
        <v>3127</v>
      </c>
      <c r="C994" s="81" t="s">
        <v>89</v>
      </c>
      <c r="D994" s="395" t="s">
        <v>3131</v>
      </c>
      <c r="E994" s="219" t="s">
        <v>3132</v>
      </c>
      <c r="F994" s="94" t="s">
        <v>614</v>
      </c>
      <c r="G994" s="81">
        <v>1.0</v>
      </c>
      <c r="H994" s="81">
        <v>1.0</v>
      </c>
      <c r="I994" s="81">
        <v>3.0</v>
      </c>
      <c r="J994" s="221">
        <v>50.0</v>
      </c>
      <c r="K994" s="221">
        <v>50.0</v>
      </c>
      <c r="L994" s="136" t="s">
        <v>112</v>
      </c>
      <c r="M994" s="166"/>
      <c r="N994" s="166"/>
      <c r="O994" s="166"/>
      <c r="P994" s="166"/>
      <c r="Q994" s="166"/>
      <c r="R994" s="166"/>
    </row>
    <row r="995" ht="11.25" customHeight="1">
      <c r="A995" s="95" t="s">
        <v>2983</v>
      </c>
      <c r="B995" s="229" t="s">
        <v>3127</v>
      </c>
      <c r="C995" s="81" t="s">
        <v>89</v>
      </c>
      <c r="D995" s="395" t="s">
        <v>3133</v>
      </c>
      <c r="E995" s="219" t="s">
        <v>3022</v>
      </c>
      <c r="F995" s="81" t="s">
        <v>1001</v>
      </c>
      <c r="G995" s="81">
        <v>1.0</v>
      </c>
      <c r="H995" s="81">
        <v>1.0</v>
      </c>
      <c r="I995" s="81">
        <v>1.0</v>
      </c>
      <c r="J995" s="221">
        <v>50.0</v>
      </c>
      <c r="K995" s="221">
        <v>50.0</v>
      </c>
      <c r="L995" s="136" t="s">
        <v>112</v>
      </c>
      <c r="M995" s="166"/>
      <c r="N995" s="166"/>
      <c r="O995" s="166"/>
      <c r="P995" s="166"/>
      <c r="Q995" s="166"/>
      <c r="R995" s="166"/>
    </row>
    <row r="996" ht="11.25" customHeight="1">
      <c r="A996" s="95" t="s">
        <v>2983</v>
      </c>
      <c r="B996" s="229" t="s">
        <v>3127</v>
      </c>
      <c r="C996" s="81" t="s">
        <v>89</v>
      </c>
      <c r="D996" s="395" t="s">
        <v>3134</v>
      </c>
      <c r="E996" s="219" t="s">
        <v>3126</v>
      </c>
      <c r="F996" s="81" t="s">
        <v>1001</v>
      </c>
      <c r="G996" s="81">
        <v>1.0</v>
      </c>
      <c r="H996" s="81">
        <v>1.0</v>
      </c>
      <c r="I996" s="81">
        <v>1.0</v>
      </c>
      <c r="J996" s="221">
        <v>50.0</v>
      </c>
      <c r="K996" s="221">
        <v>50.0</v>
      </c>
      <c r="L996" s="136" t="s">
        <v>112</v>
      </c>
      <c r="M996" s="166"/>
      <c r="N996" s="166"/>
      <c r="O996" s="166"/>
      <c r="P996" s="166"/>
      <c r="Q996" s="166"/>
      <c r="R996" s="166"/>
    </row>
    <row r="997" ht="11.25" customHeight="1">
      <c r="A997" s="95" t="s">
        <v>2983</v>
      </c>
      <c r="B997" s="229" t="s">
        <v>3127</v>
      </c>
      <c r="C997" s="81" t="s">
        <v>89</v>
      </c>
      <c r="D997" s="395" t="s">
        <v>3135</v>
      </c>
      <c r="E997" s="219" t="s">
        <v>3051</v>
      </c>
      <c r="F997" s="81" t="s">
        <v>1001</v>
      </c>
      <c r="G997" s="81">
        <v>1.0</v>
      </c>
      <c r="H997" s="81">
        <v>1.0</v>
      </c>
      <c r="I997" s="81">
        <v>1.0</v>
      </c>
      <c r="J997" s="221">
        <v>50.0</v>
      </c>
      <c r="K997" s="221">
        <v>50.0</v>
      </c>
      <c r="L997" s="136" t="s">
        <v>112</v>
      </c>
      <c r="M997" s="166"/>
      <c r="N997" s="166"/>
      <c r="O997" s="166"/>
      <c r="P997" s="166"/>
      <c r="Q997" s="166"/>
      <c r="R997" s="166"/>
    </row>
    <row r="998" ht="11.25" customHeight="1">
      <c r="A998" s="95" t="s">
        <v>2983</v>
      </c>
      <c r="B998" s="229" t="s">
        <v>3127</v>
      </c>
      <c r="C998" s="81" t="s">
        <v>89</v>
      </c>
      <c r="D998" s="395" t="s">
        <v>3136</v>
      </c>
      <c r="E998" s="219" t="s">
        <v>3058</v>
      </c>
      <c r="F998" s="81" t="s">
        <v>1001</v>
      </c>
      <c r="G998" s="81">
        <v>1.0</v>
      </c>
      <c r="H998" s="81">
        <v>1.0</v>
      </c>
      <c r="I998" s="81">
        <v>1.0</v>
      </c>
      <c r="J998" s="221">
        <v>50.0</v>
      </c>
      <c r="K998" s="221">
        <v>50.0</v>
      </c>
      <c r="L998" s="136" t="s">
        <v>112</v>
      </c>
      <c r="M998" s="166"/>
      <c r="N998" s="166"/>
      <c r="O998" s="166"/>
      <c r="P998" s="166"/>
      <c r="Q998" s="166"/>
      <c r="R998" s="166"/>
    </row>
    <row r="999" ht="11.25" customHeight="1">
      <c r="A999" s="95" t="s">
        <v>2983</v>
      </c>
      <c r="B999" s="150" t="s">
        <v>3137</v>
      </c>
      <c r="C999" s="81" t="s">
        <v>89</v>
      </c>
      <c r="D999" s="395" t="s">
        <v>3138</v>
      </c>
      <c r="E999" s="219" t="s">
        <v>3139</v>
      </c>
      <c r="F999" s="81" t="s">
        <v>1001</v>
      </c>
      <c r="G999" s="81">
        <v>1.0</v>
      </c>
      <c r="H999" s="81">
        <v>1.0</v>
      </c>
      <c r="I999" s="81">
        <v>1.0</v>
      </c>
      <c r="J999" s="221">
        <v>50.0</v>
      </c>
      <c r="K999" s="221">
        <v>50.0</v>
      </c>
      <c r="L999" s="136" t="s">
        <v>112</v>
      </c>
      <c r="M999" s="166"/>
      <c r="N999" s="166"/>
      <c r="O999" s="166"/>
      <c r="P999" s="166"/>
      <c r="Q999" s="166"/>
      <c r="R999" s="166"/>
    </row>
    <row r="1000" ht="11.25" customHeight="1">
      <c r="A1000" s="95" t="s">
        <v>2983</v>
      </c>
      <c r="B1000" s="150" t="s">
        <v>3137</v>
      </c>
      <c r="C1000" s="81" t="s">
        <v>89</v>
      </c>
      <c r="D1000" s="395" t="s">
        <v>3140</v>
      </c>
      <c r="E1000" s="219" t="s">
        <v>3141</v>
      </c>
      <c r="F1000" s="81" t="s">
        <v>1001</v>
      </c>
      <c r="G1000" s="81">
        <v>1.0</v>
      </c>
      <c r="H1000" s="81">
        <v>1.0</v>
      </c>
      <c r="I1000" s="81">
        <v>1.0</v>
      </c>
      <c r="J1000" s="221">
        <v>50.0</v>
      </c>
      <c r="K1000" s="221">
        <v>50.0</v>
      </c>
      <c r="L1000" s="136" t="s">
        <v>112</v>
      </c>
      <c r="M1000" s="166"/>
      <c r="N1000" s="166"/>
      <c r="O1000" s="166"/>
      <c r="P1000" s="166"/>
      <c r="Q1000" s="166"/>
      <c r="R1000" s="166"/>
    </row>
    <row r="1001" ht="11.25" customHeight="1">
      <c r="A1001" s="95" t="s">
        <v>2983</v>
      </c>
      <c r="B1001" s="150" t="s">
        <v>3137</v>
      </c>
      <c r="C1001" s="81" t="s">
        <v>89</v>
      </c>
      <c r="D1001" s="395" t="s">
        <v>3142</v>
      </c>
      <c r="E1001" s="219" t="s">
        <v>3109</v>
      </c>
      <c r="F1001" s="81" t="s">
        <v>1001</v>
      </c>
      <c r="G1001" s="81">
        <v>1.0</v>
      </c>
      <c r="H1001" s="81">
        <v>1.0</v>
      </c>
      <c r="I1001" s="81">
        <v>1.0</v>
      </c>
      <c r="J1001" s="221">
        <v>50.0</v>
      </c>
      <c r="K1001" s="221">
        <v>50.0</v>
      </c>
      <c r="L1001" s="136" t="s">
        <v>112</v>
      </c>
      <c r="M1001" s="166"/>
      <c r="N1001" s="166"/>
      <c r="O1001" s="166"/>
      <c r="P1001" s="166"/>
      <c r="Q1001" s="166"/>
      <c r="R1001" s="166"/>
    </row>
    <row r="1002" ht="11.25" customHeight="1">
      <c r="A1002" s="95" t="s">
        <v>2983</v>
      </c>
      <c r="B1002" s="150" t="s">
        <v>3137</v>
      </c>
      <c r="C1002" s="81" t="s">
        <v>89</v>
      </c>
      <c r="D1002" s="100" t="s">
        <v>3011</v>
      </c>
      <c r="E1002" s="219" t="s">
        <v>3012</v>
      </c>
      <c r="F1002" s="81" t="s">
        <v>1001</v>
      </c>
      <c r="G1002" s="81">
        <v>1.0</v>
      </c>
      <c r="H1002" s="81">
        <v>1.0</v>
      </c>
      <c r="I1002" s="81">
        <v>1.0</v>
      </c>
      <c r="J1002" s="221">
        <v>50.0</v>
      </c>
      <c r="K1002" s="221">
        <v>50.0</v>
      </c>
      <c r="L1002" s="136" t="s">
        <v>112</v>
      </c>
      <c r="M1002" s="166"/>
      <c r="N1002" s="166"/>
      <c r="O1002" s="166"/>
      <c r="P1002" s="166"/>
      <c r="Q1002" s="166"/>
      <c r="R1002" s="166"/>
    </row>
    <row r="1003" ht="11.25" customHeight="1">
      <c r="A1003" s="95" t="s">
        <v>2983</v>
      </c>
      <c r="B1003" s="150" t="s">
        <v>3137</v>
      </c>
      <c r="C1003" s="81" t="s">
        <v>89</v>
      </c>
      <c r="D1003" s="395" t="s">
        <v>3143</v>
      </c>
      <c r="E1003" s="219" t="s">
        <v>3058</v>
      </c>
      <c r="F1003" s="81" t="s">
        <v>1001</v>
      </c>
      <c r="G1003" s="81">
        <v>1.0</v>
      </c>
      <c r="H1003" s="81">
        <v>1.0</v>
      </c>
      <c r="I1003" s="81">
        <v>1.0</v>
      </c>
      <c r="J1003" s="221">
        <v>50.0</v>
      </c>
      <c r="K1003" s="221">
        <v>50.0</v>
      </c>
      <c r="L1003" s="136" t="s">
        <v>112</v>
      </c>
      <c r="M1003" s="166"/>
      <c r="N1003" s="166"/>
      <c r="O1003" s="166"/>
      <c r="P1003" s="166"/>
      <c r="Q1003" s="166"/>
      <c r="R1003" s="166"/>
    </row>
    <row r="1004" ht="11.25" customHeight="1">
      <c r="A1004" s="95" t="s">
        <v>2983</v>
      </c>
      <c r="B1004" s="150" t="s">
        <v>3137</v>
      </c>
      <c r="C1004" s="81" t="s">
        <v>89</v>
      </c>
      <c r="D1004" s="396" t="s">
        <v>3005</v>
      </c>
      <c r="E1004" s="225" t="s">
        <v>3006</v>
      </c>
      <c r="F1004" s="81" t="s">
        <v>1001</v>
      </c>
      <c r="G1004" s="81">
        <v>1.0</v>
      </c>
      <c r="H1004" s="81">
        <v>1.0</v>
      </c>
      <c r="I1004" s="81">
        <v>1.0</v>
      </c>
      <c r="J1004" s="221">
        <v>50.0</v>
      </c>
      <c r="K1004" s="221">
        <v>50.0</v>
      </c>
      <c r="L1004" s="136" t="s">
        <v>112</v>
      </c>
      <c r="M1004" s="166"/>
      <c r="N1004" s="166"/>
      <c r="O1004" s="166"/>
      <c r="P1004" s="166"/>
      <c r="Q1004" s="166"/>
      <c r="R1004" s="166"/>
    </row>
    <row r="1005" ht="11.25" customHeight="1">
      <c r="A1005" s="95" t="s">
        <v>3052</v>
      </c>
      <c r="B1005" s="400" t="s">
        <v>3144</v>
      </c>
      <c r="C1005" s="81" t="s">
        <v>89</v>
      </c>
      <c r="D1005" s="334" t="s">
        <v>3145</v>
      </c>
      <c r="E1005" s="224" t="s">
        <v>3146</v>
      </c>
      <c r="F1005" s="86" t="s">
        <v>477</v>
      </c>
      <c r="G1005" s="86">
        <v>1.0</v>
      </c>
      <c r="H1005" s="86">
        <v>1.0</v>
      </c>
      <c r="I1005" s="86">
        <v>2.0</v>
      </c>
      <c r="J1005" s="256">
        <v>50.0</v>
      </c>
      <c r="K1005" s="257">
        <v>50.0</v>
      </c>
      <c r="L1005" s="136" t="s">
        <v>112</v>
      </c>
      <c r="M1005" s="166"/>
      <c r="N1005" s="166"/>
      <c r="O1005" s="166"/>
      <c r="P1005" s="166"/>
      <c r="Q1005" s="166"/>
      <c r="R1005" s="166"/>
    </row>
    <row r="1006" ht="11.25" customHeight="1">
      <c r="A1006" s="95" t="s">
        <v>2983</v>
      </c>
      <c r="B1006" s="400" t="s">
        <v>3147</v>
      </c>
      <c r="C1006" s="81" t="s">
        <v>89</v>
      </c>
      <c r="D1006" s="92" t="s">
        <v>3019</v>
      </c>
      <c r="E1006" s="225" t="s">
        <v>3020</v>
      </c>
      <c r="F1006" s="81" t="s">
        <v>1001</v>
      </c>
      <c r="G1006" s="81">
        <v>1.0</v>
      </c>
      <c r="H1006" s="81">
        <v>1.0</v>
      </c>
      <c r="I1006" s="81">
        <v>1.0</v>
      </c>
      <c r="J1006" s="221">
        <v>50.0</v>
      </c>
      <c r="K1006" s="221">
        <v>50.0</v>
      </c>
      <c r="L1006" s="136" t="s">
        <v>112</v>
      </c>
      <c r="M1006" s="166"/>
      <c r="N1006" s="166"/>
      <c r="O1006" s="166"/>
      <c r="P1006" s="166"/>
      <c r="Q1006" s="166"/>
      <c r="R1006" s="166"/>
    </row>
    <row r="1007" ht="11.25" customHeight="1">
      <c r="A1007" s="95" t="s">
        <v>2983</v>
      </c>
      <c r="B1007" s="400" t="s">
        <v>3147</v>
      </c>
      <c r="C1007" s="81" t="s">
        <v>89</v>
      </c>
      <c r="D1007" s="100" t="s">
        <v>3007</v>
      </c>
      <c r="E1007" s="219" t="s">
        <v>3008</v>
      </c>
      <c r="F1007" s="81" t="s">
        <v>1001</v>
      </c>
      <c r="G1007" s="81">
        <v>1.0</v>
      </c>
      <c r="H1007" s="81">
        <v>1.0</v>
      </c>
      <c r="I1007" s="81">
        <v>1.0</v>
      </c>
      <c r="J1007" s="221">
        <v>50.0</v>
      </c>
      <c r="K1007" s="221">
        <v>50.0</v>
      </c>
      <c r="L1007" s="136" t="s">
        <v>112</v>
      </c>
      <c r="M1007" s="166"/>
      <c r="N1007" s="166"/>
      <c r="O1007" s="166"/>
      <c r="P1007" s="166"/>
      <c r="Q1007" s="166"/>
      <c r="R1007" s="166"/>
    </row>
    <row r="1008" ht="11.25" customHeight="1">
      <c r="A1008" s="95" t="s">
        <v>2983</v>
      </c>
      <c r="B1008" s="400" t="s">
        <v>3147</v>
      </c>
      <c r="C1008" s="81" t="s">
        <v>89</v>
      </c>
      <c r="D1008" s="334" t="s">
        <v>3148</v>
      </c>
      <c r="E1008" s="224" t="s">
        <v>3146</v>
      </c>
      <c r="F1008" s="86" t="s">
        <v>477</v>
      </c>
      <c r="G1008" s="86">
        <v>1.0</v>
      </c>
      <c r="H1008" s="86">
        <v>1.0</v>
      </c>
      <c r="I1008" s="86">
        <v>1.0</v>
      </c>
      <c r="J1008" s="256">
        <v>50.0</v>
      </c>
      <c r="K1008" s="257">
        <v>50.0</v>
      </c>
      <c r="L1008" s="136" t="s">
        <v>112</v>
      </c>
      <c r="M1008" s="166"/>
      <c r="N1008" s="166"/>
      <c r="O1008" s="166"/>
      <c r="P1008" s="166"/>
      <c r="Q1008" s="166"/>
      <c r="R1008" s="166"/>
    </row>
    <row r="1009" ht="11.25" customHeight="1">
      <c r="A1009" s="95" t="s">
        <v>2983</v>
      </c>
      <c r="B1009" s="400" t="s">
        <v>3149</v>
      </c>
      <c r="C1009" s="81" t="s">
        <v>89</v>
      </c>
      <c r="D1009" s="395" t="s">
        <v>3150</v>
      </c>
      <c r="E1009" s="224" t="s">
        <v>3151</v>
      </c>
      <c r="F1009" s="86" t="s">
        <v>477</v>
      </c>
      <c r="G1009" s="86">
        <v>1.0</v>
      </c>
      <c r="H1009" s="86">
        <v>1.0</v>
      </c>
      <c r="I1009" s="86">
        <v>1.0</v>
      </c>
      <c r="J1009" s="401">
        <v>50.0</v>
      </c>
      <c r="K1009" s="257">
        <v>50.0</v>
      </c>
      <c r="L1009" s="136" t="s">
        <v>112</v>
      </c>
      <c r="M1009" s="166"/>
      <c r="N1009" s="166"/>
      <c r="O1009" s="166"/>
      <c r="P1009" s="166"/>
      <c r="Q1009" s="166"/>
      <c r="R1009" s="166"/>
    </row>
    <row r="1010" ht="11.25" customHeight="1">
      <c r="A1010" s="95" t="s">
        <v>2983</v>
      </c>
      <c r="B1010" s="400" t="s">
        <v>3149</v>
      </c>
      <c r="C1010" s="81" t="s">
        <v>89</v>
      </c>
      <c r="D1010" s="395" t="s">
        <v>3152</v>
      </c>
      <c r="E1010" s="219" t="s">
        <v>3126</v>
      </c>
      <c r="F1010" s="81" t="s">
        <v>1001</v>
      </c>
      <c r="G1010" s="81">
        <v>1.0</v>
      </c>
      <c r="H1010" s="81">
        <v>1.0</v>
      </c>
      <c r="I1010" s="81">
        <v>1.0</v>
      </c>
      <c r="J1010" s="227">
        <v>50.0</v>
      </c>
      <c r="K1010" s="221">
        <v>50.0</v>
      </c>
      <c r="L1010" s="136" t="s">
        <v>112</v>
      </c>
      <c r="M1010" s="166"/>
      <c r="N1010" s="166"/>
      <c r="O1010" s="166"/>
      <c r="P1010" s="166"/>
      <c r="Q1010" s="166"/>
      <c r="R1010" s="166"/>
    </row>
    <row r="1011" ht="11.25" customHeight="1">
      <c r="A1011" s="171" t="s">
        <v>3153</v>
      </c>
      <c r="B1011" s="112" t="s">
        <v>2380</v>
      </c>
      <c r="C1011" s="172" t="s">
        <v>89</v>
      </c>
      <c r="D1011" s="171" t="s">
        <v>3154</v>
      </c>
      <c r="E1011" s="113" t="s">
        <v>3155</v>
      </c>
      <c r="F1011" s="172" t="s">
        <v>477</v>
      </c>
      <c r="G1011" s="81">
        <v>2.0</v>
      </c>
      <c r="H1011" s="81">
        <v>2.0</v>
      </c>
      <c r="I1011" s="81">
        <v>3.0</v>
      </c>
      <c r="J1011" s="227">
        <v>50.0</v>
      </c>
      <c r="K1011" s="251">
        <v>25.0</v>
      </c>
      <c r="L1011" s="136" t="s">
        <v>113</v>
      </c>
      <c r="M1011" s="166"/>
      <c r="N1011" s="166"/>
      <c r="O1011" s="166"/>
      <c r="P1011" s="166"/>
      <c r="Q1011" s="166"/>
      <c r="R1011" s="166"/>
    </row>
    <row r="1012" ht="11.25" customHeight="1">
      <c r="A1012" s="171" t="s">
        <v>3153</v>
      </c>
      <c r="B1012" s="112" t="s">
        <v>2380</v>
      </c>
      <c r="C1012" s="172" t="s">
        <v>89</v>
      </c>
      <c r="D1012" s="171" t="s">
        <v>3156</v>
      </c>
      <c r="E1012" s="113" t="s">
        <v>3157</v>
      </c>
      <c r="F1012" s="172" t="s">
        <v>477</v>
      </c>
      <c r="G1012" s="81">
        <v>2.0</v>
      </c>
      <c r="H1012" s="81">
        <v>2.0</v>
      </c>
      <c r="I1012" s="81">
        <v>3.0</v>
      </c>
      <c r="J1012" s="227">
        <v>50.0</v>
      </c>
      <c r="K1012" s="251">
        <v>25.0</v>
      </c>
      <c r="L1012" s="136" t="s">
        <v>113</v>
      </c>
      <c r="M1012" s="166"/>
      <c r="N1012" s="166"/>
      <c r="O1012" s="166"/>
      <c r="P1012" s="166"/>
      <c r="Q1012" s="166"/>
      <c r="R1012" s="166"/>
    </row>
    <row r="1013" ht="11.25" customHeight="1">
      <c r="A1013" s="171" t="s">
        <v>3153</v>
      </c>
      <c r="B1013" s="112" t="s">
        <v>2380</v>
      </c>
      <c r="C1013" s="172" t="s">
        <v>89</v>
      </c>
      <c r="D1013" s="171" t="s">
        <v>3158</v>
      </c>
      <c r="E1013" s="113" t="s">
        <v>3159</v>
      </c>
      <c r="F1013" s="172" t="s">
        <v>477</v>
      </c>
      <c r="G1013" s="81">
        <v>2.0</v>
      </c>
      <c r="H1013" s="81">
        <v>2.0</v>
      </c>
      <c r="I1013" s="81">
        <v>3.0</v>
      </c>
      <c r="J1013" s="227">
        <v>50.0</v>
      </c>
      <c r="K1013" s="251">
        <v>25.0</v>
      </c>
      <c r="L1013" s="136" t="s">
        <v>113</v>
      </c>
      <c r="M1013" s="166"/>
      <c r="N1013" s="166"/>
      <c r="O1013" s="166"/>
      <c r="P1013" s="166"/>
      <c r="Q1013" s="166"/>
      <c r="R1013" s="166"/>
    </row>
    <row r="1014" ht="11.25" customHeight="1">
      <c r="A1014" s="171" t="s">
        <v>3153</v>
      </c>
      <c r="B1014" s="112" t="s">
        <v>2380</v>
      </c>
      <c r="C1014" s="172" t="s">
        <v>89</v>
      </c>
      <c r="D1014" s="171" t="s">
        <v>3160</v>
      </c>
      <c r="E1014" s="113" t="s">
        <v>3159</v>
      </c>
      <c r="F1014" s="172" t="s">
        <v>477</v>
      </c>
      <c r="G1014" s="81">
        <v>2.0</v>
      </c>
      <c r="H1014" s="81">
        <v>2.0</v>
      </c>
      <c r="I1014" s="81">
        <v>3.0</v>
      </c>
      <c r="J1014" s="227">
        <v>50.0</v>
      </c>
      <c r="K1014" s="251">
        <v>25.0</v>
      </c>
      <c r="L1014" s="136" t="s">
        <v>113</v>
      </c>
      <c r="M1014" s="166"/>
      <c r="N1014" s="166"/>
      <c r="O1014" s="166"/>
      <c r="P1014" s="166"/>
      <c r="Q1014" s="166"/>
      <c r="R1014" s="166"/>
    </row>
    <row r="1015" ht="11.25" customHeight="1">
      <c r="A1015" s="171" t="s">
        <v>3153</v>
      </c>
      <c r="B1015" s="112" t="s">
        <v>2380</v>
      </c>
      <c r="C1015" s="172" t="s">
        <v>89</v>
      </c>
      <c r="D1015" s="171" t="s">
        <v>3161</v>
      </c>
      <c r="E1015" s="113" t="s">
        <v>3162</v>
      </c>
      <c r="F1015" s="172" t="s">
        <v>477</v>
      </c>
      <c r="G1015" s="81">
        <v>2.0</v>
      </c>
      <c r="H1015" s="81">
        <v>2.0</v>
      </c>
      <c r="I1015" s="81">
        <v>3.0</v>
      </c>
      <c r="J1015" s="227">
        <v>50.0</v>
      </c>
      <c r="K1015" s="251">
        <v>25.0</v>
      </c>
      <c r="L1015" s="136" t="s">
        <v>113</v>
      </c>
      <c r="M1015" s="166"/>
      <c r="N1015" s="166"/>
      <c r="O1015" s="166"/>
      <c r="P1015" s="166"/>
      <c r="Q1015" s="166"/>
      <c r="R1015" s="166"/>
    </row>
    <row r="1016" ht="11.25" customHeight="1">
      <c r="A1016" s="171" t="s">
        <v>3153</v>
      </c>
      <c r="B1016" s="112" t="s">
        <v>2380</v>
      </c>
      <c r="C1016" s="172" t="s">
        <v>89</v>
      </c>
      <c r="D1016" s="171" t="s">
        <v>3163</v>
      </c>
      <c r="E1016" s="113" t="s">
        <v>3164</v>
      </c>
      <c r="F1016" s="172" t="s">
        <v>477</v>
      </c>
      <c r="G1016" s="81">
        <v>2.0</v>
      </c>
      <c r="H1016" s="81">
        <v>2.0</v>
      </c>
      <c r="I1016" s="81">
        <v>3.0</v>
      </c>
      <c r="J1016" s="227">
        <v>50.0</v>
      </c>
      <c r="K1016" s="251">
        <v>25.0</v>
      </c>
      <c r="L1016" s="136" t="s">
        <v>113</v>
      </c>
      <c r="M1016" s="166"/>
      <c r="N1016" s="166"/>
      <c r="O1016" s="166"/>
      <c r="P1016" s="166"/>
      <c r="Q1016" s="166"/>
      <c r="R1016" s="166"/>
    </row>
    <row r="1017" ht="11.25" customHeight="1">
      <c r="A1017" s="171" t="s">
        <v>3153</v>
      </c>
      <c r="B1017" s="112" t="s">
        <v>2380</v>
      </c>
      <c r="C1017" s="172" t="s">
        <v>89</v>
      </c>
      <c r="D1017" s="171" t="s">
        <v>3165</v>
      </c>
      <c r="E1017" s="113" t="s">
        <v>3166</v>
      </c>
      <c r="F1017" s="172" t="s">
        <v>477</v>
      </c>
      <c r="G1017" s="81">
        <v>2.0</v>
      </c>
      <c r="H1017" s="81">
        <v>2.0</v>
      </c>
      <c r="I1017" s="81">
        <v>3.0</v>
      </c>
      <c r="J1017" s="227">
        <v>50.0</v>
      </c>
      <c r="K1017" s="251">
        <v>25.0</v>
      </c>
      <c r="L1017" s="136" t="s">
        <v>113</v>
      </c>
      <c r="M1017" s="166"/>
      <c r="N1017" s="166"/>
      <c r="O1017" s="166"/>
      <c r="P1017" s="166"/>
      <c r="Q1017" s="166"/>
      <c r="R1017" s="166"/>
    </row>
    <row r="1018" ht="11.25" customHeight="1">
      <c r="A1018" s="171" t="s">
        <v>3153</v>
      </c>
      <c r="B1018" s="112" t="s">
        <v>2380</v>
      </c>
      <c r="C1018" s="172" t="s">
        <v>89</v>
      </c>
      <c r="D1018" s="171" t="s">
        <v>3167</v>
      </c>
      <c r="E1018" s="113" t="s">
        <v>3168</v>
      </c>
      <c r="F1018" s="172" t="s">
        <v>477</v>
      </c>
      <c r="G1018" s="81">
        <v>2.0</v>
      </c>
      <c r="H1018" s="81">
        <v>2.0</v>
      </c>
      <c r="I1018" s="81">
        <v>3.0</v>
      </c>
      <c r="J1018" s="227">
        <v>50.0</v>
      </c>
      <c r="K1018" s="251">
        <v>25.0</v>
      </c>
      <c r="L1018" s="136" t="s">
        <v>113</v>
      </c>
      <c r="M1018" s="166"/>
      <c r="N1018" s="166"/>
      <c r="O1018" s="166"/>
      <c r="P1018" s="166"/>
      <c r="Q1018" s="166"/>
      <c r="R1018" s="166"/>
    </row>
    <row r="1019" ht="11.25" customHeight="1">
      <c r="A1019" s="171" t="s">
        <v>3153</v>
      </c>
      <c r="B1019" s="112" t="s">
        <v>2380</v>
      </c>
      <c r="C1019" s="172" t="s">
        <v>89</v>
      </c>
      <c r="D1019" s="171" t="s">
        <v>3169</v>
      </c>
      <c r="E1019" s="113" t="s">
        <v>3170</v>
      </c>
      <c r="F1019" s="172" t="s">
        <v>477</v>
      </c>
      <c r="G1019" s="81">
        <v>2.0</v>
      </c>
      <c r="H1019" s="81">
        <v>2.0</v>
      </c>
      <c r="I1019" s="81">
        <v>3.0</v>
      </c>
      <c r="J1019" s="227">
        <v>50.0</v>
      </c>
      <c r="K1019" s="251">
        <v>25.0</v>
      </c>
      <c r="L1019" s="136" t="s">
        <v>113</v>
      </c>
      <c r="M1019" s="166"/>
      <c r="N1019" s="166"/>
      <c r="O1019" s="166"/>
      <c r="P1019" s="166"/>
      <c r="Q1019" s="166"/>
      <c r="R1019" s="166"/>
    </row>
    <row r="1020" ht="11.25" customHeight="1">
      <c r="A1020" s="171" t="s">
        <v>3153</v>
      </c>
      <c r="B1020" s="112" t="s">
        <v>2380</v>
      </c>
      <c r="C1020" s="172" t="s">
        <v>89</v>
      </c>
      <c r="D1020" s="171" t="s">
        <v>3171</v>
      </c>
      <c r="E1020" s="113" t="s">
        <v>3172</v>
      </c>
      <c r="F1020" s="172" t="s">
        <v>477</v>
      </c>
      <c r="G1020" s="81">
        <v>2.0</v>
      </c>
      <c r="H1020" s="81">
        <v>2.0</v>
      </c>
      <c r="I1020" s="81">
        <v>3.0</v>
      </c>
      <c r="J1020" s="227">
        <v>50.0</v>
      </c>
      <c r="K1020" s="251">
        <v>25.0</v>
      </c>
      <c r="L1020" s="136" t="s">
        <v>113</v>
      </c>
      <c r="M1020" s="166"/>
      <c r="N1020" s="166"/>
      <c r="O1020" s="166"/>
      <c r="P1020" s="166"/>
      <c r="Q1020" s="166"/>
      <c r="R1020" s="166"/>
    </row>
    <row r="1021" ht="11.25" customHeight="1">
      <c r="A1021" s="171" t="s">
        <v>3153</v>
      </c>
      <c r="B1021" s="112" t="s">
        <v>2380</v>
      </c>
      <c r="C1021" s="172" t="s">
        <v>89</v>
      </c>
      <c r="D1021" s="171" t="s">
        <v>3173</v>
      </c>
      <c r="E1021" s="113" t="s">
        <v>3174</v>
      </c>
      <c r="F1021" s="172" t="s">
        <v>477</v>
      </c>
      <c r="G1021" s="81">
        <v>2.0</v>
      </c>
      <c r="H1021" s="81">
        <v>2.0</v>
      </c>
      <c r="I1021" s="81">
        <v>3.0</v>
      </c>
      <c r="J1021" s="227">
        <v>50.0</v>
      </c>
      <c r="K1021" s="251">
        <v>25.0</v>
      </c>
      <c r="L1021" s="136" t="s">
        <v>113</v>
      </c>
      <c r="M1021" s="166"/>
      <c r="N1021" s="166"/>
      <c r="O1021" s="166"/>
      <c r="P1021" s="166"/>
      <c r="Q1021" s="166"/>
      <c r="R1021" s="166"/>
    </row>
    <row r="1022" ht="11.25" customHeight="1">
      <c r="A1022" s="171" t="s">
        <v>3153</v>
      </c>
      <c r="B1022" s="112" t="s">
        <v>2380</v>
      </c>
      <c r="C1022" s="172" t="s">
        <v>89</v>
      </c>
      <c r="D1022" s="171" t="s">
        <v>3175</v>
      </c>
      <c r="E1022" s="113" t="s">
        <v>3176</v>
      </c>
      <c r="F1022" s="172" t="s">
        <v>477</v>
      </c>
      <c r="G1022" s="81">
        <v>2.0</v>
      </c>
      <c r="H1022" s="81">
        <v>2.0</v>
      </c>
      <c r="I1022" s="81">
        <v>3.0</v>
      </c>
      <c r="J1022" s="227">
        <v>50.0</v>
      </c>
      <c r="K1022" s="251">
        <v>25.0</v>
      </c>
      <c r="L1022" s="136" t="s">
        <v>113</v>
      </c>
      <c r="M1022" s="166"/>
      <c r="N1022" s="166"/>
      <c r="O1022" s="166"/>
      <c r="P1022" s="166"/>
      <c r="Q1022" s="166"/>
      <c r="R1022" s="166"/>
    </row>
    <row r="1023" ht="11.25" customHeight="1">
      <c r="A1023" s="171" t="s">
        <v>3177</v>
      </c>
      <c r="B1023" s="112" t="s">
        <v>2450</v>
      </c>
      <c r="C1023" s="172" t="s">
        <v>89</v>
      </c>
      <c r="D1023" s="171" t="s">
        <v>3178</v>
      </c>
      <c r="E1023" s="113" t="s">
        <v>3179</v>
      </c>
      <c r="F1023" s="172" t="s">
        <v>477</v>
      </c>
      <c r="G1023" s="81">
        <v>2.0</v>
      </c>
      <c r="H1023" s="81">
        <v>2.0</v>
      </c>
      <c r="I1023" s="81">
        <v>3.0</v>
      </c>
      <c r="J1023" s="227">
        <v>50.0</v>
      </c>
      <c r="K1023" s="251">
        <v>25.0</v>
      </c>
      <c r="L1023" s="136" t="s">
        <v>113</v>
      </c>
      <c r="M1023" s="166"/>
      <c r="N1023" s="166"/>
      <c r="O1023" s="166"/>
      <c r="P1023" s="166"/>
      <c r="Q1023" s="166"/>
      <c r="R1023" s="166"/>
    </row>
    <row r="1024" ht="11.25" customHeight="1">
      <c r="A1024" s="171" t="s">
        <v>3177</v>
      </c>
      <c r="B1024" s="112" t="s">
        <v>2450</v>
      </c>
      <c r="C1024" s="172" t="s">
        <v>89</v>
      </c>
      <c r="D1024" s="171" t="s">
        <v>3180</v>
      </c>
      <c r="E1024" s="113" t="s">
        <v>3181</v>
      </c>
      <c r="F1024" s="172" t="s">
        <v>477</v>
      </c>
      <c r="G1024" s="81">
        <v>2.0</v>
      </c>
      <c r="H1024" s="81">
        <v>2.0</v>
      </c>
      <c r="I1024" s="81">
        <v>3.0</v>
      </c>
      <c r="J1024" s="227">
        <v>50.0</v>
      </c>
      <c r="K1024" s="251">
        <v>25.0</v>
      </c>
      <c r="L1024" s="136" t="s">
        <v>113</v>
      </c>
      <c r="M1024" s="166"/>
      <c r="N1024" s="166"/>
      <c r="O1024" s="166"/>
      <c r="P1024" s="166"/>
      <c r="Q1024" s="166"/>
      <c r="R1024" s="166"/>
    </row>
    <row r="1025" ht="11.25" customHeight="1">
      <c r="A1025" s="171" t="s">
        <v>3182</v>
      </c>
      <c r="B1025" s="171" t="s">
        <v>2512</v>
      </c>
      <c r="C1025" s="172" t="s">
        <v>89</v>
      </c>
      <c r="D1025" s="402" t="s">
        <v>3183</v>
      </c>
      <c r="E1025" s="113" t="s">
        <v>3184</v>
      </c>
      <c r="F1025" s="172" t="s">
        <v>614</v>
      </c>
      <c r="G1025" s="81">
        <v>3.0</v>
      </c>
      <c r="H1025" s="81">
        <v>2.0</v>
      </c>
      <c r="I1025" s="81">
        <v>4.0</v>
      </c>
      <c r="J1025" s="227">
        <v>50.0</v>
      </c>
      <c r="K1025" s="251">
        <v>16.666666666666668</v>
      </c>
      <c r="L1025" s="136" t="s">
        <v>113</v>
      </c>
      <c r="M1025" s="166"/>
      <c r="N1025" s="166"/>
      <c r="O1025" s="166"/>
      <c r="P1025" s="166"/>
      <c r="Q1025" s="166"/>
      <c r="R1025" s="166"/>
    </row>
    <row r="1026" ht="11.25" customHeight="1">
      <c r="A1026" s="171" t="s">
        <v>3153</v>
      </c>
      <c r="B1026" s="112" t="s">
        <v>2380</v>
      </c>
      <c r="C1026" s="172" t="s">
        <v>89</v>
      </c>
      <c r="D1026" s="171" t="s">
        <v>3185</v>
      </c>
      <c r="E1026" s="113" t="s">
        <v>3186</v>
      </c>
      <c r="F1026" s="172" t="s">
        <v>614</v>
      </c>
      <c r="G1026" s="81">
        <v>2.0</v>
      </c>
      <c r="H1026" s="81">
        <v>2.0</v>
      </c>
      <c r="I1026" s="81">
        <v>3.0</v>
      </c>
      <c r="J1026" s="227">
        <v>50.0</v>
      </c>
      <c r="K1026" s="251">
        <v>25.0</v>
      </c>
      <c r="L1026" s="136" t="s">
        <v>113</v>
      </c>
      <c r="M1026" s="166"/>
      <c r="N1026" s="166"/>
      <c r="O1026" s="166"/>
      <c r="P1026" s="166"/>
      <c r="Q1026" s="166"/>
      <c r="R1026" s="166"/>
    </row>
    <row r="1027" ht="11.25" customHeight="1">
      <c r="A1027" s="171" t="s">
        <v>3153</v>
      </c>
      <c r="B1027" s="112" t="s">
        <v>2380</v>
      </c>
      <c r="C1027" s="172" t="s">
        <v>89</v>
      </c>
      <c r="D1027" s="171" t="s">
        <v>3187</v>
      </c>
      <c r="E1027" s="113" t="s">
        <v>3188</v>
      </c>
      <c r="F1027" s="172" t="s">
        <v>614</v>
      </c>
      <c r="G1027" s="81">
        <v>2.0</v>
      </c>
      <c r="H1027" s="81">
        <v>2.0</v>
      </c>
      <c r="I1027" s="81">
        <v>3.0</v>
      </c>
      <c r="J1027" s="227">
        <v>50.0</v>
      </c>
      <c r="K1027" s="251">
        <v>25.0</v>
      </c>
      <c r="L1027" s="136" t="s">
        <v>113</v>
      </c>
      <c r="M1027" s="166"/>
      <c r="N1027" s="166"/>
      <c r="O1027" s="166"/>
      <c r="P1027" s="166"/>
      <c r="Q1027" s="166"/>
      <c r="R1027" s="166"/>
    </row>
    <row r="1028" ht="11.25" customHeight="1">
      <c r="A1028" s="171" t="s">
        <v>3153</v>
      </c>
      <c r="B1028" s="112" t="s">
        <v>2380</v>
      </c>
      <c r="C1028" s="172" t="s">
        <v>89</v>
      </c>
      <c r="D1028" s="171" t="s">
        <v>3187</v>
      </c>
      <c r="E1028" s="113" t="s">
        <v>3188</v>
      </c>
      <c r="F1028" s="172" t="s">
        <v>614</v>
      </c>
      <c r="G1028" s="81">
        <v>2.0</v>
      </c>
      <c r="H1028" s="81">
        <v>2.0</v>
      </c>
      <c r="I1028" s="81">
        <v>3.0</v>
      </c>
      <c r="J1028" s="227">
        <v>50.0</v>
      </c>
      <c r="K1028" s="251">
        <v>25.0</v>
      </c>
      <c r="L1028" s="136" t="s">
        <v>113</v>
      </c>
      <c r="M1028" s="166"/>
      <c r="N1028" s="166"/>
      <c r="O1028" s="166"/>
      <c r="P1028" s="166"/>
      <c r="Q1028" s="166"/>
      <c r="R1028" s="166"/>
    </row>
    <row r="1029" ht="11.25" customHeight="1">
      <c r="A1029" s="171" t="s">
        <v>3153</v>
      </c>
      <c r="B1029" s="112" t="s">
        <v>2380</v>
      </c>
      <c r="C1029" s="172" t="s">
        <v>89</v>
      </c>
      <c r="D1029" s="171" t="s">
        <v>3189</v>
      </c>
      <c r="E1029" s="113" t="s">
        <v>3190</v>
      </c>
      <c r="F1029" s="172" t="s">
        <v>614</v>
      </c>
      <c r="G1029" s="81">
        <v>2.0</v>
      </c>
      <c r="H1029" s="81">
        <v>2.0</v>
      </c>
      <c r="I1029" s="81">
        <v>3.0</v>
      </c>
      <c r="J1029" s="227">
        <v>50.0</v>
      </c>
      <c r="K1029" s="251">
        <v>25.0</v>
      </c>
      <c r="L1029" s="136" t="s">
        <v>113</v>
      </c>
      <c r="M1029" s="166"/>
      <c r="N1029" s="166"/>
      <c r="O1029" s="166"/>
      <c r="P1029" s="166"/>
      <c r="Q1029" s="166"/>
      <c r="R1029" s="166"/>
    </row>
    <row r="1030" ht="11.25" customHeight="1">
      <c r="A1030" s="388" t="s">
        <v>3191</v>
      </c>
      <c r="B1030" s="389" t="s">
        <v>3192</v>
      </c>
      <c r="C1030" s="390" t="s">
        <v>89</v>
      </c>
      <c r="D1030" s="388" t="s">
        <v>3193</v>
      </c>
      <c r="E1030" s="403" t="s">
        <v>3194</v>
      </c>
      <c r="F1030" s="390" t="s">
        <v>477</v>
      </c>
      <c r="G1030" s="214">
        <v>2.0</v>
      </c>
      <c r="H1030" s="214">
        <v>2.0</v>
      </c>
      <c r="I1030" s="214">
        <v>2.0</v>
      </c>
      <c r="J1030" s="404">
        <v>50.0</v>
      </c>
      <c r="K1030" s="405">
        <v>25.0</v>
      </c>
      <c r="L1030" s="136" t="s">
        <v>113</v>
      </c>
      <c r="M1030" s="166"/>
      <c r="N1030" s="166"/>
      <c r="O1030" s="166"/>
      <c r="P1030" s="166"/>
      <c r="Q1030" s="166"/>
      <c r="R1030" s="166"/>
    </row>
    <row r="1031" ht="11.25" customHeight="1">
      <c r="A1031" s="96" t="s">
        <v>3195</v>
      </c>
      <c r="B1031" s="171" t="s">
        <v>3196</v>
      </c>
      <c r="C1031" s="172" t="s">
        <v>89</v>
      </c>
      <c r="D1031" s="171" t="s">
        <v>3197</v>
      </c>
      <c r="E1031" s="113" t="s">
        <v>3198</v>
      </c>
      <c r="F1031" s="172" t="s">
        <v>614</v>
      </c>
      <c r="G1031" s="81">
        <v>1.0</v>
      </c>
      <c r="H1031" s="81">
        <v>1.0</v>
      </c>
      <c r="I1031" s="81">
        <v>3.0</v>
      </c>
      <c r="J1031" s="221">
        <v>50.0</v>
      </c>
      <c r="K1031" s="317">
        <v>50.0</v>
      </c>
      <c r="L1031" s="136" t="s">
        <v>114</v>
      </c>
      <c r="M1031" s="166"/>
      <c r="N1031" s="166"/>
      <c r="O1031" s="166"/>
      <c r="P1031" s="166"/>
      <c r="Q1031" s="166"/>
      <c r="R1031" s="166"/>
    </row>
    <row r="1032" ht="11.25" customHeight="1">
      <c r="A1032" s="96" t="s">
        <v>3195</v>
      </c>
      <c r="B1032" s="171" t="s">
        <v>3196</v>
      </c>
      <c r="C1032" s="172" t="s">
        <v>89</v>
      </c>
      <c r="D1032" s="171" t="s">
        <v>3199</v>
      </c>
      <c r="E1032" s="172" t="s">
        <v>3200</v>
      </c>
      <c r="F1032" s="173" t="s">
        <v>614</v>
      </c>
      <c r="G1032" s="172">
        <v>1.0</v>
      </c>
      <c r="H1032" s="172">
        <v>1.0</v>
      </c>
      <c r="I1032" s="172">
        <v>3.0</v>
      </c>
      <c r="J1032" s="220">
        <v>50.0</v>
      </c>
      <c r="K1032" s="351">
        <v>50.0</v>
      </c>
      <c r="L1032" s="136" t="s">
        <v>114</v>
      </c>
      <c r="M1032" s="166"/>
      <c r="N1032" s="166"/>
      <c r="O1032" s="166"/>
      <c r="P1032" s="166"/>
      <c r="Q1032" s="166"/>
      <c r="R1032" s="166"/>
    </row>
    <row r="1033" ht="11.25" customHeight="1">
      <c r="A1033" s="96" t="s">
        <v>3195</v>
      </c>
      <c r="B1033" s="171" t="s">
        <v>3196</v>
      </c>
      <c r="C1033" s="172" t="s">
        <v>89</v>
      </c>
      <c r="D1033" s="354" t="s">
        <v>3201</v>
      </c>
      <c r="E1033" s="377" t="s">
        <v>3202</v>
      </c>
      <c r="F1033" s="173" t="s">
        <v>614</v>
      </c>
      <c r="G1033" s="172">
        <v>1.0</v>
      </c>
      <c r="H1033" s="172">
        <v>1.0</v>
      </c>
      <c r="I1033" s="172">
        <v>3.0</v>
      </c>
      <c r="J1033" s="220">
        <v>50.0</v>
      </c>
      <c r="K1033" s="351">
        <v>50.0</v>
      </c>
      <c r="L1033" s="136" t="s">
        <v>114</v>
      </c>
      <c r="M1033" s="166"/>
      <c r="N1033" s="166"/>
      <c r="O1033" s="166"/>
      <c r="P1033" s="166"/>
      <c r="Q1033" s="166"/>
      <c r="R1033" s="166"/>
    </row>
    <row r="1034" ht="11.25" customHeight="1">
      <c r="A1034" s="171" t="s">
        <v>3203</v>
      </c>
      <c r="B1034" s="112" t="s">
        <v>3204</v>
      </c>
      <c r="C1034" s="172" t="s">
        <v>89</v>
      </c>
      <c r="D1034" s="171" t="s">
        <v>3205</v>
      </c>
      <c r="E1034" s="113" t="s">
        <v>3206</v>
      </c>
      <c r="F1034" s="172" t="s">
        <v>1001</v>
      </c>
      <c r="G1034" s="81">
        <v>1.0</v>
      </c>
      <c r="H1034" s="81">
        <v>1.0</v>
      </c>
      <c r="I1034" s="81"/>
      <c r="J1034" s="221">
        <v>50.0</v>
      </c>
      <c r="K1034" s="317">
        <v>50.0</v>
      </c>
      <c r="L1034" s="136" t="s">
        <v>115</v>
      </c>
      <c r="M1034" s="166"/>
      <c r="N1034" s="166"/>
      <c r="O1034" s="166"/>
      <c r="P1034" s="166"/>
      <c r="Q1034" s="166"/>
      <c r="R1034" s="166"/>
    </row>
    <row r="1035" ht="11.25" customHeight="1">
      <c r="A1035" s="112" t="s">
        <v>3207</v>
      </c>
      <c r="B1035" s="388" t="s">
        <v>3208</v>
      </c>
      <c r="C1035" s="352" t="s">
        <v>89</v>
      </c>
      <c r="D1035" s="171" t="s">
        <v>3205</v>
      </c>
      <c r="E1035" s="353" t="s">
        <v>3206</v>
      </c>
      <c r="F1035" s="173" t="s">
        <v>1001</v>
      </c>
      <c r="G1035" s="406"/>
      <c r="H1035" s="406"/>
      <c r="I1035" s="406"/>
      <c r="J1035" s="220">
        <v>50.0</v>
      </c>
      <c r="K1035" s="351">
        <v>50.0</v>
      </c>
      <c r="L1035" s="136" t="s">
        <v>115</v>
      </c>
      <c r="M1035" s="166"/>
      <c r="N1035" s="166"/>
      <c r="O1035" s="166"/>
      <c r="P1035" s="166"/>
      <c r="Q1035" s="166"/>
      <c r="R1035" s="166"/>
    </row>
    <row r="1036" ht="11.25" customHeight="1">
      <c r="A1036" s="171" t="s">
        <v>3207</v>
      </c>
      <c r="B1036" s="112" t="s">
        <v>3208</v>
      </c>
      <c r="C1036" s="352" t="s">
        <v>89</v>
      </c>
      <c r="D1036" s="171" t="s">
        <v>3209</v>
      </c>
      <c r="E1036" s="353" t="s">
        <v>3210</v>
      </c>
      <c r="F1036" s="173" t="s">
        <v>1001</v>
      </c>
      <c r="G1036" s="172"/>
      <c r="H1036" s="172"/>
      <c r="I1036" s="172"/>
      <c r="J1036" s="220">
        <v>50.0</v>
      </c>
      <c r="K1036" s="351">
        <v>50.0</v>
      </c>
      <c r="L1036" s="136" t="s">
        <v>115</v>
      </c>
      <c r="M1036" s="166"/>
      <c r="N1036" s="166"/>
      <c r="O1036" s="166"/>
      <c r="P1036" s="166"/>
      <c r="Q1036" s="166"/>
      <c r="R1036" s="166"/>
    </row>
    <row r="1037" ht="11.25" customHeight="1">
      <c r="A1037" s="171" t="s">
        <v>3211</v>
      </c>
      <c r="B1037" s="171" t="s">
        <v>3212</v>
      </c>
      <c r="C1037" s="172"/>
      <c r="D1037" s="171" t="s">
        <v>3213</v>
      </c>
      <c r="E1037" s="353" t="s">
        <v>3214</v>
      </c>
      <c r="F1037" s="173" t="s">
        <v>1001</v>
      </c>
      <c r="G1037" s="172"/>
      <c r="H1037" s="172"/>
      <c r="I1037" s="172"/>
      <c r="J1037" s="220">
        <v>50.0</v>
      </c>
      <c r="K1037" s="351">
        <v>50.0</v>
      </c>
      <c r="L1037" s="136" t="s">
        <v>115</v>
      </c>
      <c r="M1037" s="166"/>
      <c r="N1037" s="166"/>
      <c r="O1037" s="166"/>
      <c r="P1037" s="166"/>
      <c r="Q1037" s="166"/>
      <c r="R1037" s="166"/>
    </row>
    <row r="1038" ht="11.25" customHeight="1">
      <c r="A1038" s="171" t="s">
        <v>3215</v>
      </c>
      <c r="B1038" s="171" t="s">
        <v>3216</v>
      </c>
      <c r="C1038" s="172" t="s">
        <v>89</v>
      </c>
      <c r="D1038" s="171" t="s">
        <v>3217</v>
      </c>
      <c r="E1038" s="353" t="s">
        <v>3218</v>
      </c>
      <c r="F1038" s="173" t="s">
        <v>614</v>
      </c>
      <c r="G1038" s="172"/>
      <c r="H1038" s="172"/>
      <c r="I1038" s="172"/>
      <c r="J1038" s="220">
        <v>50.0</v>
      </c>
      <c r="K1038" s="351">
        <v>50.0</v>
      </c>
      <c r="L1038" s="136" t="s">
        <v>115</v>
      </c>
      <c r="M1038" s="166"/>
      <c r="N1038" s="166"/>
      <c r="O1038" s="166"/>
      <c r="P1038" s="166"/>
      <c r="Q1038" s="166"/>
      <c r="R1038" s="166"/>
    </row>
    <row r="1039" ht="11.25" customHeight="1">
      <c r="A1039" s="95" t="s">
        <v>3219</v>
      </c>
      <c r="B1039" s="74" t="s">
        <v>3220</v>
      </c>
      <c r="C1039" s="81" t="s">
        <v>89</v>
      </c>
      <c r="D1039" s="108" t="s">
        <v>3221</v>
      </c>
      <c r="E1039" s="88" t="s">
        <v>3222</v>
      </c>
      <c r="F1039" s="81" t="s">
        <v>1001</v>
      </c>
      <c r="G1039" s="81">
        <v>1.0</v>
      </c>
      <c r="H1039" s="81">
        <v>1.0</v>
      </c>
      <c r="I1039" s="81">
        <v>1.0</v>
      </c>
      <c r="J1039" s="221">
        <v>50.0</v>
      </c>
      <c r="K1039" s="221">
        <v>50.0</v>
      </c>
      <c r="L1039" s="136" t="s">
        <v>116</v>
      </c>
      <c r="M1039" s="166"/>
      <c r="N1039" s="166"/>
      <c r="O1039" s="166"/>
      <c r="P1039" s="166"/>
      <c r="Q1039" s="166"/>
      <c r="R1039" s="166"/>
    </row>
    <row r="1040" ht="11.25" customHeight="1">
      <c r="A1040" s="74" t="s">
        <v>3219</v>
      </c>
      <c r="B1040" s="108" t="s">
        <v>3223</v>
      </c>
      <c r="C1040" s="75" t="s">
        <v>89</v>
      </c>
      <c r="D1040" s="95" t="s">
        <v>3224</v>
      </c>
      <c r="E1040" s="88" t="s">
        <v>3222</v>
      </c>
      <c r="F1040" s="81" t="s">
        <v>1001</v>
      </c>
      <c r="G1040" s="81">
        <v>1.0</v>
      </c>
      <c r="H1040" s="81">
        <v>1.0</v>
      </c>
      <c r="I1040" s="81">
        <v>1.0</v>
      </c>
      <c r="J1040" s="221">
        <v>50.0</v>
      </c>
      <c r="K1040" s="221">
        <v>50.0</v>
      </c>
      <c r="L1040" s="136" t="s">
        <v>116</v>
      </c>
      <c r="M1040" s="166"/>
      <c r="N1040" s="166"/>
      <c r="O1040" s="166"/>
      <c r="P1040" s="166"/>
      <c r="Q1040" s="166"/>
      <c r="R1040" s="166"/>
    </row>
    <row r="1041" ht="11.25" customHeight="1">
      <c r="A1041" s="74" t="s">
        <v>3219</v>
      </c>
      <c r="B1041" s="95" t="s">
        <v>3223</v>
      </c>
      <c r="C1041" s="81" t="s">
        <v>89</v>
      </c>
      <c r="D1041" s="95" t="s">
        <v>3225</v>
      </c>
      <c r="E1041" s="219" t="s">
        <v>3226</v>
      </c>
      <c r="F1041" s="81" t="s">
        <v>1001</v>
      </c>
      <c r="G1041" s="81">
        <v>1.0</v>
      </c>
      <c r="H1041" s="81">
        <v>1.0</v>
      </c>
      <c r="I1041" s="81">
        <v>1.0</v>
      </c>
      <c r="J1041" s="221">
        <v>50.0</v>
      </c>
      <c r="K1041" s="221">
        <v>50.0</v>
      </c>
      <c r="L1041" s="136" t="s">
        <v>116</v>
      </c>
      <c r="M1041" s="166"/>
      <c r="N1041" s="166"/>
      <c r="O1041" s="166"/>
      <c r="P1041" s="166"/>
      <c r="Q1041" s="166"/>
      <c r="R1041" s="166"/>
    </row>
    <row r="1042" ht="11.25" customHeight="1">
      <c r="A1042" s="74" t="s">
        <v>3227</v>
      </c>
      <c r="B1042" s="95" t="s">
        <v>3228</v>
      </c>
      <c r="C1042" s="81" t="s">
        <v>89</v>
      </c>
      <c r="D1042" s="95" t="s">
        <v>3229</v>
      </c>
      <c r="E1042" s="219" t="s">
        <v>3230</v>
      </c>
      <c r="F1042" s="81" t="s">
        <v>1001</v>
      </c>
      <c r="G1042" s="81">
        <v>1.0</v>
      </c>
      <c r="H1042" s="81">
        <v>1.0</v>
      </c>
      <c r="I1042" s="81">
        <v>2.0</v>
      </c>
      <c r="J1042" s="221">
        <v>50.0</v>
      </c>
      <c r="K1042" s="221">
        <v>50.0</v>
      </c>
      <c r="L1042" s="136" t="s">
        <v>116</v>
      </c>
      <c r="M1042" s="166"/>
      <c r="N1042" s="166"/>
      <c r="O1042" s="166"/>
      <c r="P1042" s="166"/>
      <c r="Q1042" s="166"/>
      <c r="R1042" s="166"/>
    </row>
    <row r="1043" ht="11.25" customHeight="1">
      <c r="A1043" s="74" t="s">
        <v>3227</v>
      </c>
      <c r="B1043" s="95" t="s">
        <v>3231</v>
      </c>
      <c r="C1043" s="81" t="s">
        <v>89</v>
      </c>
      <c r="D1043" s="95" t="s">
        <v>3232</v>
      </c>
      <c r="E1043" s="219" t="s">
        <v>3233</v>
      </c>
      <c r="F1043" s="81" t="s">
        <v>1001</v>
      </c>
      <c r="G1043" s="81">
        <v>1.0</v>
      </c>
      <c r="H1043" s="81">
        <v>1.0</v>
      </c>
      <c r="I1043" s="81">
        <v>2.0</v>
      </c>
      <c r="J1043" s="221">
        <v>50.0</v>
      </c>
      <c r="K1043" s="221">
        <v>50.0</v>
      </c>
      <c r="L1043" s="136" t="s">
        <v>116</v>
      </c>
      <c r="M1043" s="166"/>
      <c r="N1043" s="166"/>
      <c r="O1043" s="166"/>
      <c r="P1043" s="166"/>
      <c r="Q1043" s="166"/>
      <c r="R1043" s="166"/>
    </row>
    <row r="1044" ht="11.25" customHeight="1">
      <c r="A1044" s="74" t="s">
        <v>3227</v>
      </c>
      <c r="B1044" s="95" t="s">
        <v>3228</v>
      </c>
      <c r="C1044" s="81" t="s">
        <v>89</v>
      </c>
      <c r="D1044" s="95" t="s">
        <v>3225</v>
      </c>
      <c r="E1044" s="219" t="s">
        <v>3226</v>
      </c>
      <c r="F1044" s="81" t="s">
        <v>1001</v>
      </c>
      <c r="G1044" s="81">
        <v>1.0</v>
      </c>
      <c r="H1044" s="81">
        <v>1.0</v>
      </c>
      <c r="I1044" s="81">
        <v>2.0</v>
      </c>
      <c r="J1044" s="221">
        <v>50.0</v>
      </c>
      <c r="K1044" s="221">
        <v>50.0</v>
      </c>
      <c r="L1044" s="136" t="s">
        <v>116</v>
      </c>
      <c r="M1044" s="166"/>
      <c r="N1044" s="166"/>
      <c r="O1044" s="166"/>
      <c r="P1044" s="166"/>
      <c r="Q1044" s="166"/>
      <c r="R1044" s="166"/>
    </row>
    <row r="1045" ht="11.25" customHeight="1">
      <c r="A1045" s="74" t="s">
        <v>3234</v>
      </c>
      <c r="B1045" s="95" t="s">
        <v>3235</v>
      </c>
      <c r="C1045" s="81" t="s">
        <v>89</v>
      </c>
      <c r="D1045" s="95" t="s">
        <v>3236</v>
      </c>
      <c r="E1045" s="219" t="s">
        <v>3237</v>
      </c>
      <c r="F1045" s="94" t="s">
        <v>1001</v>
      </c>
      <c r="G1045" s="81">
        <v>2.0</v>
      </c>
      <c r="H1045" s="81">
        <v>1.0</v>
      </c>
      <c r="I1045" s="81">
        <v>3.0</v>
      </c>
      <c r="J1045" s="220">
        <v>50.0</v>
      </c>
      <c r="K1045" s="220">
        <v>25.0</v>
      </c>
      <c r="L1045" s="136" t="s">
        <v>116</v>
      </c>
      <c r="M1045" s="166"/>
      <c r="N1045" s="166"/>
      <c r="O1045" s="166"/>
      <c r="P1045" s="166"/>
      <c r="Q1045" s="166"/>
      <c r="R1045" s="166"/>
    </row>
    <row r="1046" ht="11.25" customHeight="1">
      <c r="A1046" s="74" t="s">
        <v>3238</v>
      </c>
      <c r="B1046" s="95" t="s">
        <v>3239</v>
      </c>
      <c r="C1046" s="81" t="s">
        <v>89</v>
      </c>
      <c r="D1046" s="95" t="s">
        <v>3240</v>
      </c>
      <c r="E1046" s="219" t="s">
        <v>3241</v>
      </c>
      <c r="F1046" s="94" t="s">
        <v>1001</v>
      </c>
      <c r="G1046" s="81">
        <v>1.0</v>
      </c>
      <c r="H1046" s="81">
        <v>1.0</v>
      </c>
      <c r="I1046" s="81">
        <v>3.0</v>
      </c>
      <c r="J1046" s="220">
        <v>50.0</v>
      </c>
      <c r="K1046" s="220">
        <v>50.0</v>
      </c>
      <c r="L1046" s="136" t="s">
        <v>116</v>
      </c>
      <c r="M1046" s="166"/>
      <c r="N1046" s="166"/>
      <c r="O1046" s="166"/>
      <c r="P1046" s="166"/>
      <c r="Q1046" s="166"/>
      <c r="R1046" s="166"/>
    </row>
    <row r="1047" ht="11.25" customHeight="1">
      <c r="A1047" s="74" t="s">
        <v>3238</v>
      </c>
      <c r="B1047" s="95" t="s">
        <v>3239</v>
      </c>
      <c r="C1047" s="81" t="s">
        <v>89</v>
      </c>
      <c r="D1047" s="95" t="s">
        <v>3242</v>
      </c>
      <c r="E1047" s="219" t="s">
        <v>3243</v>
      </c>
      <c r="F1047" s="94" t="s">
        <v>1001</v>
      </c>
      <c r="G1047" s="81">
        <v>1.0</v>
      </c>
      <c r="H1047" s="81">
        <v>1.0</v>
      </c>
      <c r="I1047" s="81">
        <v>3.0</v>
      </c>
      <c r="J1047" s="220">
        <v>50.0</v>
      </c>
      <c r="K1047" s="220">
        <v>50.0</v>
      </c>
      <c r="L1047" s="136" t="s">
        <v>116</v>
      </c>
      <c r="M1047" s="166"/>
      <c r="N1047" s="166"/>
      <c r="O1047" s="166"/>
      <c r="P1047" s="166"/>
      <c r="Q1047" s="166"/>
      <c r="R1047" s="166"/>
    </row>
    <row r="1048" ht="11.25" customHeight="1">
      <c r="A1048" s="74" t="s">
        <v>3244</v>
      </c>
      <c r="B1048" s="97" t="s">
        <v>3245</v>
      </c>
      <c r="C1048" s="81" t="s">
        <v>89</v>
      </c>
      <c r="D1048" s="95" t="s">
        <v>3246</v>
      </c>
      <c r="E1048" s="219" t="s">
        <v>3247</v>
      </c>
      <c r="F1048" s="94" t="s">
        <v>1001</v>
      </c>
      <c r="G1048" s="81">
        <v>1.0</v>
      </c>
      <c r="H1048" s="81">
        <v>1.0</v>
      </c>
      <c r="I1048" s="81">
        <v>2.0</v>
      </c>
      <c r="J1048" s="220">
        <v>50.0</v>
      </c>
      <c r="K1048" s="220">
        <v>50.0</v>
      </c>
      <c r="L1048" s="136" t="s">
        <v>116</v>
      </c>
      <c r="M1048" s="166"/>
      <c r="N1048" s="166"/>
      <c r="O1048" s="166"/>
      <c r="P1048" s="166"/>
      <c r="Q1048" s="166"/>
      <c r="R1048" s="166"/>
    </row>
    <row r="1049" ht="11.25" customHeight="1">
      <c r="A1049" s="74" t="s">
        <v>3244</v>
      </c>
      <c r="B1049" s="97" t="s">
        <v>3248</v>
      </c>
      <c r="C1049" s="81" t="s">
        <v>89</v>
      </c>
      <c r="D1049" s="95" t="s">
        <v>3249</v>
      </c>
      <c r="E1049" s="219" t="s">
        <v>3250</v>
      </c>
      <c r="F1049" s="94" t="s">
        <v>1001</v>
      </c>
      <c r="G1049" s="81">
        <v>1.0</v>
      </c>
      <c r="H1049" s="81">
        <v>1.0</v>
      </c>
      <c r="I1049" s="81">
        <v>2.0</v>
      </c>
      <c r="J1049" s="220">
        <v>50.0</v>
      </c>
      <c r="K1049" s="220">
        <v>50.0</v>
      </c>
      <c r="L1049" s="136" t="s">
        <v>116</v>
      </c>
      <c r="M1049" s="166"/>
      <c r="N1049" s="166"/>
      <c r="O1049" s="166"/>
      <c r="P1049" s="166"/>
      <c r="Q1049" s="166"/>
      <c r="R1049" s="166"/>
    </row>
    <row r="1050" ht="11.25" customHeight="1">
      <c r="A1050" s="74" t="s">
        <v>3244</v>
      </c>
      <c r="B1050" s="97" t="s">
        <v>3251</v>
      </c>
      <c r="C1050" s="81" t="s">
        <v>89</v>
      </c>
      <c r="D1050" s="95" t="s">
        <v>3249</v>
      </c>
      <c r="E1050" s="219" t="s">
        <v>3250</v>
      </c>
      <c r="F1050" s="94" t="s">
        <v>1001</v>
      </c>
      <c r="G1050" s="81">
        <v>1.0</v>
      </c>
      <c r="H1050" s="81">
        <v>1.0</v>
      </c>
      <c r="I1050" s="81">
        <v>2.0</v>
      </c>
      <c r="J1050" s="220">
        <v>50.0</v>
      </c>
      <c r="K1050" s="220">
        <v>50.0</v>
      </c>
      <c r="L1050" s="136" t="s">
        <v>116</v>
      </c>
      <c r="M1050" s="166"/>
      <c r="N1050" s="166"/>
      <c r="O1050" s="166"/>
      <c r="P1050" s="166"/>
      <c r="Q1050" s="166"/>
      <c r="R1050" s="166"/>
    </row>
    <row r="1051" ht="11.25" customHeight="1">
      <c r="A1051" s="74" t="s">
        <v>3227</v>
      </c>
      <c r="B1051" s="95" t="s">
        <v>3228</v>
      </c>
      <c r="C1051" s="81" t="s">
        <v>89</v>
      </c>
      <c r="D1051" s="95" t="s">
        <v>3242</v>
      </c>
      <c r="E1051" s="219" t="s">
        <v>3243</v>
      </c>
      <c r="F1051" s="81" t="s">
        <v>1001</v>
      </c>
      <c r="G1051" s="81">
        <v>1.0</v>
      </c>
      <c r="H1051" s="81">
        <v>1.0</v>
      </c>
      <c r="I1051" s="81">
        <v>2.0</v>
      </c>
      <c r="J1051" s="221">
        <v>50.0</v>
      </c>
      <c r="K1051" s="221">
        <v>50.0</v>
      </c>
      <c r="L1051" s="136" t="s">
        <v>116</v>
      </c>
      <c r="M1051" s="166"/>
      <c r="N1051" s="166"/>
      <c r="O1051" s="166"/>
      <c r="P1051" s="166"/>
      <c r="Q1051" s="166"/>
      <c r="R1051" s="166"/>
    </row>
    <row r="1052" ht="11.25" customHeight="1">
      <c r="A1052" s="74" t="s">
        <v>3252</v>
      </c>
      <c r="B1052" s="97" t="s">
        <v>3253</v>
      </c>
      <c r="C1052" s="81" t="s">
        <v>89</v>
      </c>
      <c r="D1052" s="97" t="s">
        <v>3254</v>
      </c>
      <c r="E1052" s="219" t="s">
        <v>3255</v>
      </c>
      <c r="F1052" s="94" t="s">
        <v>1001</v>
      </c>
      <c r="G1052" s="81">
        <v>1.0</v>
      </c>
      <c r="H1052" s="81">
        <v>1.0</v>
      </c>
      <c r="I1052" s="81">
        <v>3.0</v>
      </c>
      <c r="J1052" s="220">
        <v>50.0</v>
      </c>
      <c r="K1052" s="220">
        <v>50.0</v>
      </c>
      <c r="L1052" s="136" t="s">
        <v>116</v>
      </c>
      <c r="M1052" s="166"/>
      <c r="N1052" s="166"/>
      <c r="O1052" s="166"/>
      <c r="P1052" s="166"/>
      <c r="Q1052" s="166"/>
      <c r="R1052" s="166"/>
    </row>
    <row r="1053" ht="11.25" customHeight="1">
      <c r="A1053" s="74" t="s">
        <v>3252</v>
      </c>
      <c r="B1053" s="97" t="s">
        <v>3256</v>
      </c>
      <c r="C1053" s="81" t="s">
        <v>89</v>
      </c>
      <c r="D1053" s="97" t="s">
        <v>3257</v>
      </c>
      <c r="E1053" s="219" t="s">
        <v>3258</v>
      </c>
      <c r="F1053" s="94" t="s">
        <v>1001</v>
      </c>
      <c r="G1053" s="81">
        <v>1.0</v>
      </c>
      <c r="H1053" s="81">
        <v>1.0</v>
      </c>
      <c r="I1053" s="81">
        <v>3.0</v>
      </c>
      <c r="J1053" s="220">
        <v>50.0</v>
      </c>
      <c r="K1053" s="220">
        <v>50.0</v>
      </c>
      <c r="L1053" s="136" t="s">
        <v>116</v>
      </c>
      <c r="M1053" s="166"/>
      <c r="N1053" s="166"/>
      <c r="O1053" s="166"/>
      <c r="P1053" s="166"/>
      <c r="Q1053" s="166"/>
      <c r="R1053" s="166"/>
    </row>
    <row r="1054" ht="11.25" customHeight="1">
      <c r="A1054" s="74" t="s">
        <v>3259</v>
      </c>
      <c r="B1054" s="97" t="s">
        <v>3260</v>
      </c>
      <c r="C1054" s="81" t="s">
        <v>89</v>
      </c>
      <c r="D1054" s="97" t="s">
        <v>3261</v>
      </c>
      <c r="E1054" s="219" t="s">
        <v>3255</v>
      </c>
      <c r="F1054" s="94" t="s">
        <v>1001</v>
      </c>
      <c r="G1054" s="81">
        <v>1.0</v>
      </c>
      <c r="H1054" s="81">
        <v>1.0</v>
      </c>
      <c r="I1054" s="81">
        <v>2.0</v>
      </c>
      <c r="J1054" s="220">
        <v>50.0</v>
      </c>
      <c r="K1054" s="220">
        <v>50.0</v>
      </c>
      <c r="L1054" s="136" t="s">
        <v>116</v>
      </c>
      <c r="M1054" s="166"/>
      <c r="N1054" s="166"/>
      <c r="O1054" s="166"/>
      <c r="P1054" s="166"/>
      <c r="Q1054" s="166"/>
      <c r="R1054" s="166"/>
    </row>
    <row r="1055" ht="11.25" customHeight="1">
      <c r="A1055" s="74" t="s">
        <v>3262</v>
      </c>
      <c r="B1055" s="95" t="s">
        <v>3263</v>
      </c>
      <c r="C1055" s="81" t="s">
        <v>89</v>
      </c>
      <c r="D1055" s="407" t="s">
        <v>3264</v>
      </c>
      <c r="E1055" s="408" t="s">
        <v>3265</v>
      </c>
      <c r="F1055" s="94" t="s">
        <v>1001</v>
      </c>
      <c r="G1055" s="81">
        <v>2.0</v>
      </c>
      <c r="H1055" s="81">
        <v>2.0</v>
      </c>
      <c r="I1055" s="81">
        <v>3.0</v>
      </c>
      <c r="J1055" s="221">
        <v>50.0</v>
      </c>
      <c r="K1055" s="220">
        <v>25.0</v>
      </c>
      <c r="L1055" s="136" t="s">
        <v>116</v>
      </c>
      <c r="M1055" s="166"/>
      <c r="N1055" s="166"/>
      <c r="O1055" s="166"/>
      <c r="P1055" s="166"/>
      <c r="Q1055" s="166"/>
      <c r="R1055" s="166"/>
    </row>
    <row r="1056" ht="11.25" customHeight="1">
      <c r="A1056" s="74" t="s">
        <v>3262</v>
      </c>
      <c r="B1056" s="95" t="s">
        <v>3263</v>
      </c>
      <c r="C1056" s="81" t="s">
        <v>89</v>
      </c>
      <c r="D1056" s="95" t="s">
        <v>3266</v>
      </c>
      <c r="E1056" s="409" t="s">
        <v>3267</v>
      </c>
      <c r="F1056" s="81" t="s">
        <v>1001</v>
      </c>
      <c r="G1056" s="81">
        <v>2.0</v>
      </c>
      <c r="H1056" s="81">
        <v>2.0</v>
      </c>
      <c r="I1056" s="81">
        <v>3.0</v>
      </c>
      <c r="J1056" s="220">
        <v>50.0</v>
      </c>
      <c r="K1056" s="220">
        <v>25.0</v>
      </c>
      <c r="L1056" s="136" t="s">
        <v>116</v>
      </c>
      <c r="M1056" s="166"/>
      <c r="N1056" s="166"/>
      <c r="O1056" s="166"/>
      <c r="P1056" s="166"/>
      <c r="Q1056" s="166"/>
      <c r="R1056" s="166"/>
    </row>
    <row r="1057" ht="11.25" customHeight="1">
      <c r="A1057" s="74" t="s">
        <v>3262</v>
      </c>
      <c r="B1057" s="95" t="s">
        <v>3263</v>
      </c>
      <c r="C1057" s="81" t="s">
        <v>89</v>
      </c>
      <c r="D1057" s="95" t="s">
        <v>3268</v>
      </c>
      <c r="E1057" s="409" t="s">
        <v>3269</v>
      </c>
      <c r="F1057" s="81" t="s">
        <v>1001</v>
      </c>
      <c r="G1057" s="81">
        <v>2.0</v>
      </c>
      <c r="H1057" s="81">
        <v>2.0</v>
      </c>
      <c r="I1057" s="81">
        <v>3.0</v>
      </c>
      <c r="J1057" s="220">
        <v>50.0</v>
      </c>
      <c r="K1057" s="220">
        <v>25.0</v>
      </c>
      <c r="L1057" s="136" t="s">
        <v>116</v>
      </c>
      <c r="M1057" s="166"/>
      <c r="N1057" s="166"/>
      <c r="O1057" s="166"/>
      <c r="P1057" s="166"/>
      <c r="Q1057" s="166"/>
      <c r="R1057" s="166"/>
    </row>
    <row r="1058" ht="11.25" customHeight="1">
      <c r="A1058" s="74" t="s">
        <v>3262</v>
      </c>
      <c r="B1058" s="95" t="s">
        <v>3263</v>
      </c>
      <c r="C1058" s="81" t="s">
        <v>89</v>
      </c>
      <c r="D1058" s="95" t="s">
        <v>3270</v>
      </c>
      <c r="E1058" s="407" t="s">
        <v>3271</v>
      </c>
      <c r="F1058" s="81" t="s">
        <v>1001</v>
      </c>
      <c r="G1058" s="81">
        <v>2.0</v>
      </c>
      <c r="H1058" s="81">
        <v>2.0</v>
      </c>
      <c r="I1058" s="81">
        <v>3.0</v>
      </c>
      <c r="J1058" s="220">
        <v>50.0</v>
      </c>
      <c r="K1058" s="220">
        <v>25.0</v>
      </c>
      <c r="L1058" s="136" t="s">
        <v>116</v>
      </c>
      <c r="M1058" s="166"/>
      <c r="N1058" s="166"/>
      <c r="O1058" s="166"/>
      <c r="P1058" s="166"/>
      <c r="Q1058" s="166"/>
      <c r="R1058" s="166"/>
    </row>
    <row r="1059" ht="11.25" customHeight="1">
      <c r="A1059" s="74" t="s">
        <v>3262</v>
      </c>
      <c r="B1059" s="95" t="s">
        <v>3263</v>
      </c>
      <c r="C1059" s="81" t="s">
        <v>89</v>
      </c>
      <c r="D1059" s="95" t="s">
        <v>3272</v>
      </c>
      <c r="E1059" s="409" t="s">
        <v>3273</v>
      </c>
      <c r="F1059" s="81" t="s">
        <v>1001</v>
      </c>
      <c r="G1059" s="81">
        <v>2.0</v>
      </c>
      <c r="H1059" s="81">
        <v>2.0</v>
      </c>
      <c r="I1059" s="81">
        <v>3.0</v>
      </c>
      <c r="J1059" s="221">
        <v>50.0</v>
      </c>
      <c r="K1059" s="220">
        <v>25.0</v>
      </c>
      <c r="L1059" s="136" t="s">
        <v>116</v>
      </c>
      <c r="M1059" s="166"/>
      <c r="N1059" s="166"/>
      <c r="O1059" s="166"/>
      <c r="P1059" s="166"/>
      <c r="Q1059" s="166"/>
      <c r="R1059" s="166"/>
    </row>
    <row r="1060" ht="11.25" customHeight="1">
      <c r="A1060" s="74" t="s">
        <v>3219</v>
      </c>
      <c r="B1060" s="95" t="s">
        <v>3274</v>
      </c>
      <c r="C1060" s="81" t="s">
        <v>89</v>
      </c>
      <c r="D1060" s="95" t="s">
        <v>3272</v>
      </c>
      <c r="E1060" s="409" t="s">
        <v>3273</v>
      </c>
      <c r="F1060" s="81" t="s">
        <v>1001</v>
      </c>
      <c r="G1060" s="81">
        <v>1.0</v>
      </c>
      <c r="H1060" s="81">
        <v>1.0</v>
      </c>
      <c r="I1060" s="81">
        <v>1.0</v>
      </c>
      <c r="J1060" s="220">
        <v>50.0</v>
      </c>
      <c r="K1060" s="220">
        <v>50.0</v>
      </c>
      <c r="L1060" s="136" t="s">
        <v>116</v>
      </c>
      <c r="M1060" s="166"/>
      <c r="N1060" s="166"/>
      <c r="O1060" s="166"/>
      <c r="P1060" s="166"/>
      <c r="Q1060" s="166"/>
      <c r="R1060" s="166"/>
    </row>
    <row r="1061" ht="11.25" customHeight="1">
      <c r="A1061" s="74" t="s">
        <v>3219</v>
      </c>
      <c r="B1061" s="95" t="s">
        <v>3275</v>
      </c>
      <c r="C1061" s="81" t="s">
        <v>89</v>
      </c>
      <c r="D1061" s="95" t="s">
        <v>3276</v>
      </c>
      <c r="E1061" s="409" t="s">
        <v>3277</v>
      </c>
      <c r="F1061" s="81" t="s">
        <v>1001</v>
      </c>
      <c r="G1061" s="81">
        <v>1.0</v>
      </c>
      <c r="H1061" s="81">
        <v>1.0</v>
      </c>
      <c r="I1061" s="81">
        <v>1.0</v>
      </c>
      <c r="J1061" s="220">
        <v>50.0</v>
      </c>
      <c r="K1061" s="220">
        <v>50.0</v>
      </c>
      <c r="L1061" s="136" t="s">
        <v>116</v>
      </c>
      <c r="M1061" s="166"/>
      <c r="N1061" s="166"/>
      <c r="O1061" s="166"/>
      <c r="P1061" s="166"/>
      <c r="Q1061" s="166"/>
      <c r="R1061" s="166"/>
    </row>
    <row r="1062" ht="11.25" customHeight="1">
      <c r="A1062" s="74" t="s">
        <v>3219</v>
      </c>
      <c r="B1062" s="95" t="s">
        <v>3278</v>
      </c>
      <c r="C1062" s="81" t="s">
        <v>89</v>
      </c>
      <c r="D1062" s="95" t="s">
        <v>3279</v>
      </c>
      <c r="E1062" s="409" t="s">
        <v>3280</v>
      </c>
      <c r="F1062" s="81" t="s">
        <v>1001</v>
      </c>
      <c r="G1062" s="81">
        <v>1.0</v>
      </c>
      <c r="H1062" s="81">
        <v>1.0</v>
      </c>
      <c r="I1062" s="81">
        <v>1.0</v>
      </c>
      <c r="J1062" s="220">
        <v>50.0</v>
      </c>
      <c r="K1062" s="220">
        <v>50.0</v>
      </c>
      <c r="L1062" s="136" t="s">
        <v>116</v>
      </c>
      <c r="M1062" s="166"/>
      <c r="N1062" s="166"/>
      <c r="O1062" s="166"/>
      <c r="P1062" s="166"/>
      <c r="Q1062" s="166"/>
      <c r="R1062" s="166"/>
    </row>
    <row r="1063" ht="11.25" customHeight="1">
      <c r="A1063" s="74" t="s">
        <v>3281</v>
      </c>
      <c r="B1063" s="95" t="s">
        <v>3282</v>
      </c>
      <c r="C1063" s="81" t="s">
        <v>89</v>
      </c>
      <c r="D1063" s="95" t="s">
        <v>3283</v>
      </c>
      <c r="E1063" s="409" t="s">
        <v>3284</v>
      </c>
      <c r="F1063" s="81" t="s">
        <v>1001</v>
      </c>
      <c r="G1063" s="81">
        <v>1.0</v>
      </c>
      <c r="H1063" s="81">
        <v>1.0</v>
      </c>
      <c r="I1063" s="81">
        <v>2.0</v>
      </c>
      <c r="J1063" s="220">
        <v>50.0</v>
      </c>
      <c r="K1063" s="220">
        <v>50.0</v>
      </c>
      <c r="L1063" s="136" t="s">
        <v>116</v>
      </c>
      <c r="M1063" s="166"/>
      <c r="N1063" s="166"/>
      <c r="O1063" s="166"/>
      <c r="P1063" s="166"/>
      <c r="Q1063" s="166"/>
      <c r="R1063" s="166"/>
    </row>
    <row r="1064" ht="11.25" customHeight="1">
      <c r="A1064" s="95" t="s">
        <v>3285</v>
      </c>
      <c r="B1064" s="74" t="s">
        <v>262</v>
      </c>
      <c r="C1064" s="81" t="s">
        <v>52</v>
      </c>
      <c r="D1064" s="95" t="s">
        <v>1327</v>
      </c>
      <c r="E1064" s="88" t="s">
        <v>1328</v>
      </c>
      <c r="F1064" s="81" t="s">
        <v>1001</v>
      </c>
      <c r="G1064" s="81">
        <v>2.0</v>
      </c>
      <c r="H1064" s="81">
        <v>2.0</v>
      </c>
      <c r="I1064" s="81">
        <v>12.0</v>
      </c>
      <c r="J1064" s="221">
        <v>50.0</v>
      </c>
      <c r="K1064" s="221">
        <v>25.0</v>
      </c>
      <c r="L1064" s="410" t="s">
        <v>711</v>
      </c>
      <c r="M1064" s="166"/>
      <c r="N1064" s="166"/>
      <c r="O1064" s="166"/>
      <c r="P1064" s="166"/>
      <c r="Q1064" s="166"/>
      <c r="R1064" s="166"/>
    </row>
    <row r="1065" ht="11.25" customHeight="1">
      <c r="A1065" s="74" t="s">
        <v>3285</v>
      </c>
      <c r="B1065" s="99" t="s">
        <v>262</v>
      </c>
      <c r="C1065" s="81" t="s">
        <v>52</v>
      </c>
      <c r="D1065" s="95" t="s">
        <v>3286</v>
      </c>
      <c r="E1065" s="81" t="s">
        <v>1332</v>
      </c>
      <c r="F1065" s="94" t="s">
        <v>1001</v>
      </c>
      <c r="G1065" s="77">
        <v>2.0</v>
      </c>
      <c r="H1065" s="77">
        <v>2.0</v>
      </c>
      <c r="I1065" s="77">
        <v>12.0</v>
      </c>
      <c r="J1065" s="220">
        <v>50.0</v>
      </c>
      <c r="K1065" s="91">
        <v>25.0</v>
      </c>
      <c r="L1065" s="410" t="s">
        <v>711</v>
      </c>
      <c r="M1065" s="166"/>
      <c r="N1065" s="166"/>
      <c r="O1065" s="166"/>
      <c r="P1065" s="166"/>
      <c r="Q1065" s="166"/>
      <c r="R1065" s="166"/>
    </row>
    <row r="1066" ht="11.25" customHeight="1">
      <c r="A1066" s="95" t="s">
        <v>3285</v>
      </c>
      <c r="B1066" s="74" t="s">
        <v>262</v>
      </c>
      <c r="C1066" s="75" t="s">
        <v>52</v>
      </c>
      <c r="D1066" s="95" t="s">
        <v>1333</v>
      </c>
      <c r="E1066" s="219" t="s">
        <v>1334</v>
      </c>
      <c r="F1066" s="94" t="s">
        <v>1001</v>
      </c>
      <c r="G1066" s="81">
        <v>2.0</v>
      </c>
      <c r="H1066" s="81">
        <v>2.0</v>
      </c>
      <c r="I1066" s="81">
        <v>12.0</v>
      </c>
      <c r="J1066" s="220">
        <v>50.0</v>
      </c>
      <c r="K1066" s="91">
        <v>25.0</v>
      </c>
      <c r="L1066" s="410" t="s">
        <v>711</v>
      </c>
      <c r="M1066" s="166"/>
      <c r="N1066" s="166"/>
      <c r="O1066" s="166"/>
      <c r="P1066" s="166"/>
      <c r="Q1066" s="166"/>
      <c r="R1066" s="166"/>
    </row>
    <row r="1067" ht="11.25" customHeight="1">
      <c r="A1067" s="95" t="s">
        <v>3285</v>
      </c>
      <c r="B1067" s="95" t="s">
        <v>262</v>
      </c>
      <c r="C1067" s="81" t="s">
        <v>52</v>
      </c>
      <c r="D1067" s="95" t="s">
        <v>1335</v>
      </c>
      <c r="E1067" s="219" t="s">
        <v>1336</v>
      </c>
      <c r="F1067" s="94" t="s">
        <v>1001</v>
      </c>
      <c r="G1067" s="81">
        <v>2.0</v>
      </c>
      <c r="H1067" s="81">
        <v>2.0</v>
      </c>
      <c r="I1067" s="81">
        <v>12.0</v>
      </c>
      <c r="J1067" s="220">
        <v>50.0</v>
      </c>
      <c r="K1067" s="91">
        <v>25.0</v>
      </c>
      <c r="L1067" s="410" t="s">
        <v>711</v>
      </c>
      <c r="M1067" s="166"/>
      <c r="N1067" s="166"/>
      <c r="O1067" s="166"/>
      <c r="P1067" s="166"/>
      <c r="Q1067" s="166"/>
      <c r="R1067" s="166"/>
    </row>
    <row r="1068" ht="11.25" customHeight="1">
      <c r="A1068" s="95" t="s">
        <v>3285</v>
      </c>
      <c r="B1068" s="95" t="s">
        <v>262</v>
      </c>
      <c r="C1068" s="81" t="s">
        <v>52</v>
      </c>
      <c r="D1068" s="95" t="s">
        <v>1337</v>
      </c>
      <c r="E1068" s="219" t="s">
        <v>1338</v>
      </c>
      <c r="F1068" s="94" t="s">
        <v>1001</v>
      </c>
      <c r="G1068" s="81">
        <v>2.0</v>
      </c>
      <c r="H1068" s="81">
        <v>2.0</v>
      </c>
      <c r="I1068" s="81">
        <v>12.0</v>
      </c>
      <c r="J1068" s="220">
        <v>50.0</v>
      </c>
      <c r="K1068" s="91">
        <v>25.0</v>
      </c>
      <c r="L1068" s="410" t="s">
        <v>711</v>
      </c>
      <c r="M1068" s="166"/>
      <c r="N1068" s="166"/>
      <c r="O1068" s="166"/>
      <c r="P1068" s="166"/>
      <c r="Q1068" s="166"/>
      <c r="R1068" s="166"/>
    </row>
    <row r="1069" ht="11.25" customHeight="1">
      <c r="A1069" s="95" t="s">
        <v>3285</v>
      </c>
      <c r="B1069" s="95" t="s">
        <v>262</v>
      </c>
      <c r="C1069" s="81" t="s">
        <v>52</v>
      </c>
      <c r="D1069" s="95" t="s">
        <v>3287</v>
      </c>
      <c r="E1069" s="219" t="s">
        <v>1340</v>
      </c>
      <c r="F1069" s="94" t="s">
        <v>1001</v>
      </c>
      <c r="G1069" s="81">
        <v>2.0</v>
      </c>
      <c r="H1069" s="81">
        <v>2.0</v>
      </c>
      <c r="I1069" s="81">
        <v>12.0</v>
      </c>
      <c r="J1069" s="220">
        <v>50.0</v>
      </c>
      <c r="K1069" s="91">
        <v>25.0</v>
      </c>
      <c r="L1069" s="410" t="s">
        <v>711</v>
      </c>
      <c r="M1069" s="166"/>
      <c r="N1069" s="166"/>
      <c r="O1069" s="166"/>
      <c r="P1069" s="166"/>
      <c r="Q1069" s="166"/>
      <c r="R1069" s="166"/>
    </row>
    <row r="1070" ht="11.25" customHeight="1">
      <c r="A1070" s="95" t="s">
        <v>3285</v>
      </c>
      <c r="B1070" s="95" t="s">
        <v>262</v>
      </c>
      <c r="C1070" s="81" t="s">
        <v>52</v>
      </c>
      <c r="D1070" s="95" t="s">
        <v>1341</v>
      </c>
      <c r="E1070" s="219" t="s">
        <v>1342</v>
      </c>
      <c r="F1070" s="94" t="s">
        <v>1001</v>
      </c>
      <c r="G1070" s="81">
        <v>2.0</v>
      </c>
      <c r="H1070" s="81">
        <v>2.0</v>
      </c>
      <c r="I1070" s="81">
        <v>12.0</v>
      </c>
      <c r="J1070" s="220">
        <v>50.0</v>
      </c>
      <c r="K1070" s="91">
        <v>25.0</v>
      </c>
      <c r="L1070" s="410" t="s">
        <v>711</v>
      </c>
      <c r="M1070" s="166"/>
      <c r="N1070" s="166"/>
      <c r="O1070" s="166"/>
      <c r="P1070" s="166"/>
      <c r="Q1070" s="166"/>
      <c r="R1070" s="166"/>
    </row>
    <row r="1071" ht="11.25" customHeight="1">
      <c r="A1071" s="95" t="s">
        <v>3288</v>
      </c>
      <c r="B1071" s="95" t="s">
        <v>199</v>
      </c>
      <c r="C1071" s="81" t="s">
        <v>52</v>
      </c>
      <c r="D1071" s="95" t="s">
        <v>3289</v>
      </c>
      <c r="E1071" s="219" t="s">
        <v>3290</v>
      </c>
      <c r="F1071" s="94" t="s">
        <v>1001</v>
      </c>
      <c r="G1071" s="81">
        <v>4.0</v>
      </c>
      <c r="H1071" s="81">
        <v>3.0</v>
      </c>
      <c r="I1071" s="81">
        <v>5.0</v>
      </c>
      <c r="J1071" s="220">
        <v>50.0</v>
      </c>
      <c r="K1071" s="91">
        <v>16.67</v>
      </c>
      <c r="L1071" s="410" t="s">
        <v>711</v>
      </c>
      <c r="M1071" s="166"/>
      <c r="N1071" s="166"/>
      <c r="O1071" s="166"/>
      <c r="P1071" s="166"/>
      <c r="Q1071" s="166"/>
      <c r="R1071" s="166"/>
    </row>
    <row r="1072" ht="11.25" customHeight="1">
      <c r="A1072" s="95" t="s">
        <v>3288</v>
      </c>
      <c r="B1072" s="95" t="s">
        <v>199</v>
      </c>
      <c r="C1072" s="81" t="s">
        <v>52</v>
      </c>
      <c r="D1072" s="95" t="s">
        <v>3291</v>
      </c>
      <c r="E1072" s="219" t="s">
        <v>3292</v>
      </c>
      <c r="F1072" s="94" t="s">
        <v>1001</v>
      </c>
      <c r="G1072" s="81">
        <v>4.0</v>
      </c>
      <c r="H1072" s="81">
        <v>3.0</v>
      </c>
      <c r="I1072" s="81">
        <v>5.0</v>
      </c>
      <c r="J1072" s="220">
        <v>50.0</v>
      </c>
      <c r="K1072" s="91">
        <v>16.67</v>
      </c>
      <c r="L1072" s="410" t="s">
        <v>711</v>
      </c>
      <c r="M1072" s="166"/>
      <c r="N1072" s="166"/>
      <c r="O1072" s="166"/>
      <c r="P1072" s="166"/>
      <c r="Q1072" s="166"/>
      <c r="R1072" s="166"/>
    </row>
    <row r="1073" ht="11.25" customHeight="1">
      <c r="A1073" s="95" t="s">
        <v>3293</v>
      </c>
      <c r="B1073" s="95" t="s">
        <v>3294</v>
      </c>
      <c r="C1073" s="81" t="s">
        <v>52</v>
      </c>
      <c r="D1073" s="95" t="s">
        <v>3295</v>
      </c>
      <c r="E1073" s="219" t="s">
        <v>3296</v>
      </c>
      <c r="F1073" s="94" t="s">
        <v>1001</v>
      </c>
      <c r="G1073" s="81">
        <v>1.0</v>
      </c>
      <c r="H1073" s="81">
        <v>1.0</v>
      </c>
      <c r="I1073" s="81">
        <v>10.0</v>
      </c>
      <c r="J1073" s="220">
        <v>50.0</v>
      </c>
      <c r="K1073" s="91">
        <v>50.0</v>
      </c>
      <c r="L1073" s="410" t="s">
        <v>711</v>
      </c>
      <c r="M1073" s="166"/>
      <c r="N1073" s="166"/>
      <c r="O1073" s="166"/>
      <c r="P1073" s="166"/>
      <c r="Q1073" s="166"/>
      <c r="R1073" s="166"/>
    </row>
    <row r="1074" ht="11.25" customHeight="1">
      <c r="A1074" s="95" t="s">
        <v>3297</v>
      </c>
      <c r="B1074" s="95" t="s">
        <v>3294</v>
      </c>
      <c r="C1074" s="81" t="s">
        <v>52</v>
      </c>
      <c r="D1074" s="95" t="s">
        <v>3298</v>
      </c>
      <c r="E1074" s="219" t="s">
        <v>3299</v>
      </c>
      <c r="F1074" s="94" t="s">
        <v>1001</v>
      </c>
      <c r="G1074" s="81">
        <v>1.0</v>
      </c>
      <c r="H1074" s="81">
        <v>1.0</v>
      </c>
      <c r="I1074" s="81">
        <v>10.0</v>
      </c>
      <c r="J1074" s="220">
        <v>50.0</v>
      </c>
      <c r="K1074" s="91">
        <v>50.0</v>
      </c>
      <c r="L1074" s="410" t="s">
        <v>711</v>
      </c>
      <c r="M1074" s="166"/>
      <c r="N1074" s="166"/>
      <c r="O1074" s="166"/>
      <c r="P1074" s="166"/>
      <c r="Q1074" s="166"/>
      <c r="R1074" s="166"/>
    </row>
    <row r="1075" ht="11.25" customHeight="1">
      <c r="A1075" s="95" t="s">
        <v>3297</v>
      </c>
      <c r="B1075" s="95" t="s">
        <v>3294</v>
      </c>
      <c r="C1075" s="81" t="s">
        <v>52</v>
      </c>
      <c r="D1075" s="95" t="s">
        <v>3300</v>
      </c>
      <c r="E1075" s="219" t="s">
        <v>3301</v>
      </c>
      <c r="F1075" s="94" t="s">
        <v>1001</v>
      </c>
      <c r="G1075" s="81">
        <v>1.0</v>
      </c>
      <c r="H1075" s="81">
        <v>1.0</v>
      </c>
      <c r="I1075" s="81">
        <v>10.0</v>
      </c>
      <c r="J1075" s="220">
        <v>50.0</v>
      </c>
      <c r="K1075" s="91">
        <v>50.0</v>
      </c>
      <c r="L1075" s="410" t="s">
        <v>711</v>
      </c>
      <c r="M1075" s="166"/>
      <c r="N1075" s="166"/>
      <c r="O1075" s="166"/>
      <c r="P1075" s="166"/>
      <c r="Q1075" s="166"/>
      <c r="R1075" s="166"/>
    </row>
    <row r="1076" ht="11.25" customHeight="1">
      <c r="A1076" s="95" t="s">
        <v>3302</v>
      </c>
      <c r="B1076" s="95" t="s">
        <v>3303</v>
      </c>
      <c r="C1076" s="81" t="s">
        <v>52</v>
      </c>
      <c r="D1076" s="95" t="s">
        <v>3304</v>
      </c>
      <c r="E1076" s="219" t="s">
        <v>3305</v>
      </c>
      <c r="F1076" s="94" t="s">
        <v>1001</v>
      </c>
      <c r="G1076" s="81">
        <v>5.0</v>
      </c>
      <c r="H1076" s="81">
        <v>2.0</v>
      </c>
      <c r="I1076" s="81">
        <v>7.0</v>
      </c>
      <c r="J1076" s="220">
        <v>50.0</v>
      </c>
      <c r="K1076" s="91">
        <v>25.0</v>
      </c>
      <c r="L1076" s="410" t="s">
        <v>711</v>
      </c>
      <c r="M1076" s="166"/>
      <c r="N1076" s="166"/>
      <c r="O1076" s="166"/>
      <c r="P1076" s="166"/>
      <c r="Q1076" s="166"/>
      <c r="R1076" s="166"/>
    </row>
    <row r="1077" ht="11.25" customHeight="1">
      <c r="A1077" s="411" t="s">
        <v>3306</v>
      </c>
      <c r="B1077" s="95" t="s">
        <v>3307</v>
      </c>
      <c r="C1077" s="81" t="s">
        <v>52</v>
      </c>
      <c r="D1077" s="95" t="s">
        <v>3308</v>
      </c>
      <c r="E1077" s="219" t="s">
        <v>3309</v>
      </c>
      <c r="F1077" s="94" t="s">
        <v>1001</v>
      </c>
      <c r="G1077" s="81">
        <v>5.0</v>
      </c>
      <c r="H1077" s="81">
        <v>5.0</v>
      </c>
      <c r="I1077" s="81">
        <v>6.0</v>
      </c>
      <c r="J1077" s="220">
        <v>50.0</v>
      </c>
      <c r="K1077" s="91">
        <v>10.0</v>
      </c>
      <c r="L1077" s="410" t="s">
        <v>711</v>
      </c>
      <c r="M1077" s="166"/>
      <c r="N1077" s="166"/>
      <c r="O1077" s="166"/>
      <c r="P1077" s="166"/>
      <c r="Q1077" s="166"/>
      <c r="R1077" s="166"/>
    </row>
    <row r="1078" ht="11.25" customHeight="1">
      <c r="A1078" s="411" t="s">
        <v>3310</v>
      </c>
      <c r="B1078" s="95" t="s">
        <v>3307</v>
      </c>
      <c r="C1078" s="81" t="s">
        <v>52</v>
      </c>
      <c r="D1078" s="95" t="s">
        <v>3311</v>
      </c>
      <c r="E1078" s="219" t="s">
        <v>3312</v>
      </c>
      <c r="F1078" s="94" t="s">
        <v>1001</v>
      </c>
      <c r="G1078" s="81">
        <v>5.0</v>
      </c>
      <c r="H1078" s="81">
        <v>5.0</v>
      </c>
      <c r="I1078" s="81">
        <v>6.0</v>
      </c>
      <c r="J1078" s="220">
        <v>50.0</v>
      </c>
      <c r="K1078" s="91">
        <v>10.0</v>
      </c>
      <c r="L1078" s="410" t="s">
        <v>711</v>
      </c>
      <c r="M1078" s="166"/>
      <c r="N1078" s="166"/>
      <c r="O1078" s="166"/>
      <c r="P1078" s="166"/>
      <c r="Q1078" s="166"/>
      <c r="R1078" s="166"/>
    </row>
    <row r="1079" ht="11.25" customHeight="1">
      <c r="A1079" s="95" t="s">
        <v>3313</v>
      </c>
      <c r="B1079" s="95" t="s">
        <v>3314</v>
      </c>
      <c r="C1079" s="81" t="s">
        <v>52</v>
      </c>
      <c r="D1079" s="95" t="s">
        <v>3315</v>
      </c>
      <c r="E1079" s="219" t="s">
        <v>3316</v>
      </c>
      <c r="F1079" s="94" t="s">
        <v>1001</v>
      </c>
      <c r="G1079" s="81">
        <v>1.0</v>
      </c>
      <c r="H1079" s="81">
        <v>1.0</v>
      </c>
      <c r="I1079" s="81">
        <v>2.0</v>
      </c>
      <c r="J1079" s="220">
        <v>50.0</v>
      </c>
      <c r="K1079" s="91">
        <v>50.0</v>
      </c>
      <c r="L1079" s="410" t="s">
        <v>711</v>
      </c>
      <c r="M1079" s="166"/>
      <c r="N1079" s="166"/>
      <c r="O1079" s="166"/>
      <c r="P1079" s="166"/>
      <c r="Q1079" s="166"/>
      <c r="R1079" s="166"/>
    </row>
    <row r="1080" ht="11.25" customHeight="1">
      <c r="A1080" s="95" t="s">
        <v>3313</v>
      </c>
      <c r="B1080" s="95" t="s">
        <v>3314</v>
      </c>
      <c r="C1080" s="81" t="s">
        <v>52</v>
      </c>
      <c r="D1080" s="95" t="s">
        <v>3317</v>
      </c>
      <c r="E1080" s="219" t="s">
        <v>3318</v>
      </c>
      <c r="F1080" s="94" t="s">
        <v>1001</v>
      </c>
      <c r="G1080" s="81">
        <v>1.0</v>
      </c>
      <c r="H1080" s="81">
        <v>1.0</v>
      </c>
      <c r="I1080" s="81">
        <v>2.0</v>
      </c>
      <c r="J1080" s="220">
        <v>50.0</v>
      </c>
      <c r="K1080" s="91">
        <v>50.0</v>
      </c>
      <c r="L1080" s="410" t="s">
        <v>711</v>
      </c>
      <c r="M1080" s="166"/>
      <c r="N1080" s="166"/>
      <c r="O1080" s="166"/>
      <c r="P1080" s="166"/>
      <c r="Q1080" s="166"/>
      <c r="R1080" s="166"/>
    </row>
    <row r="1081" ht="11.25" customHeight="1">
      <c r="A1081" s="95" t="s">
        <v>3319</v>
      </c>
      <c r="B1081" s="95" t="s">
        <v>3320</v>
      </c>
      <c r="C1081" s="81" t="s">
        <v>52</v>
      </c>
      <c r="D1081" s="95" t="s">
        <v>3321</v>
      </c>
      <c r="E1081" s="219" t="s">
        <v>3322</v>
      </c>
      <c r="F1081" s="94" t="s">
        <v>1001</v>
      </c>
      <c r="G1081" s="81">
        <v>2.0</v>
      </c>
      <c r="H1081" s="81">
        <v>2.0</v>
      </c>
      <c r="I1081" s="81">
        <v>4.0</v>
      </c>
      <c r="J1081" s="220">
        <v>50.0</v>
      </c>
      <c r="K1081" s="91">
        <v>25.0</v>
      </c>
      <c r="L1081" s="410" t="s">
        <v>711</v>
      </c>
      <c r="M1081" s="166"/>
      <c r="N1081" s="166"/>
      <c r="O1081" s="166"/>
      <c r="P1081" s="166"/>
      <c r="Q1081" s="166"/>
      <c r="R1081" s="166"/>
    </row>
    <row r="1082" ht="11.25" customHeight="1">
      <c r="A1082" s="95" t="s">
        <v>3319</v>
      </c>
      <c r="B1082" s="95" t="s">
        <v>3320</v>
      </c>
      <c r="C1082" s="81" t="s">
        <v>52</v>
      </c>
      <c r="D1082" s="95" t="s">
        <v>3323</v>
      </c>
      <c r="E1082" s="219" t="s">
        <v>3324</v>
      </c>
      <c r="F1082" s="94" t="s">
        <v>1001</v>
      </c>
      <c r="G1082" s="81">
        <v>2.0</v>
      </c>
      <c r="H1082" s="81">
        <v>2.0</v>
      </c>
      <c r="I1082" s="81">
        <v>4.0</v>
      </c>
      <c r="J1082" s="220">
        <v>50.0</v>
      </c>
      <c r="K1082" s="91">
        <v>25.0</v>
      </c>
      <c r="L1082" s="410" t="s">
        <v>711</v>
      </c>
      <c r="M1082" s="166"/>
      <c r="N1082" s="166"/>
      <c r="O1082" s="166"/>
      <c r="P1082" s="166"/>
      <c r="Q1082" s="166"/>
      <c r="R1082" s="166"/>
    </row>
    <row r="1083" ht="11.25" customHeight="1">
      <c r="A1083" s="95" t="s">
        <v>3325</v>
      </c>
      <c r="B1083" s="95" t="s">
        <v>3326</v>
      </c>
      <c r="C1083" s="81" t="s">
        <v>52</v>
      </c>
      <c r="D1083" s="95" t="s">
        <v>3327</v>
      </c>
      <c r="E1083" s="219" t="s">
        <v>3328</v>
      </c>
      <c r="F1083" s="94" t="s">
        <v>1001</v>
      </c>
      <c r="G1083" s="81">
        <v>2.0</v>
      </c>
      <c r="H1083" s="81">
        <v>2.0</v>
      </c>
      <c r="I1083" s="81">
        <v>9.0</v>
      </c>
      <c r="J1083" s="220">
        <v>50.0</v>
      </c>
      <c r="K1083" s="91">
        <v>25.0</v>
      </c>
      <c r="L1083" s="410" t="s">
        <v>711</v>
      </c>
      <c r="M1083" s="166"/>
      <c r="N1083" s="166"/>
      <c r="O1083" s="166"/>
      <c r="P1083" s="166"/>
      <c r="Q1083" s="166"/>
      <c r="R1083" s="166"/>
    </row>
    <row r="1084" ht="11.25" customHeight="1">
      <c r="A1084" s="95" t="s">
        <v>3325</v>
      </c>
      <c r="B1084" s="95" t="s">
        <v>3326</v>
      </c>
      <c r="C1084" s="81" t="s">
        <v>52</v>
      </c>
      <c r="D1084" s="95" t="s">
        <v>3329</v>
      </c>
      <c r="E1084" s="219" t="s">
        <v>3330</v>
      </c>
      <c r="F1084" s="94" t="s">
        <v>1001</v>
      </c>
      <c r="G1084" s="81">
        <v>2.0</v>
      </c>
      <c r="H1084" s="81">
        <v>2.0</v>
      </c>
      <c r="I1084" s="81">
        <v>9.0</v>
      </c>
      <c r="J1084" s="220">
        <v>50.0</v>
      </c>
      <c r="K1084" s="91">
        <v>25.0</v>
      </c>
      <c r="L1084" s="410" t="s">
        <v>711</v>
      </c>
      <c r="M1084" s="166"/>
      <c r="N1084" s="166"/>
      <c r="O1084" s="166"/>
      <c r="P1084" s="166"/>
      <c r="Q1084" s="166"/>
      <c r="R1084" s="166"/>
    </row>
    <row r="1085" ht="11.25" customHeight="1">
      <c r="A1085" s="95" t="s">
        <v>3325</v>
      </c>
      <c r="B1085" s="95" t="s">
        <v>3326</v>
      </c>
      <c r="C1085" s="81" t="s">
        <v>52</v>
      </c>
      <c r="D1085" s="95" t="s">
        <v>3331</v>
      </c>
      <c r="E1085" s="219" t="s">
        <v>3332</v>
      </c>
      <c r="F1085" s="94" t="s">
        <v>1001</v>
      </c>
      <c r="G1085" s="81">
        <v>2.0</v>
      </c>
      <c r="H1085" s="81">
        <v>2.0</v>
      </c>
      <c r="I1085" s="81">
        <v>9.0</v>
      </c>
      <c r="J1085" s="220">
        <v>50.0</v>
      </c>
      <c r="K1085" s="91">
        <v>25.0</v>
      </c>
      <c r="L1085" s="410" t="s">
        <v>711</v>
      </c>
      <c r="M1085" s="166"/>
      <c r="N1085" s="166"/>
      <c r="O1085" s="166"/>
      <c r="P1085" s="166"/>
      <c r="Q1085" s="166"/>
      <c r="R1085" s="166"/>
    </row>
    <row r="1086" ht="11.25" customHeight="1">
      <c r="A1086" s="95" t="s">
        <v>3325</v>
      </c>
      <c r="B1086" s="95" t="s">
        <v>3326</v>
      </c>
      <c r="C1086" s="81" t="s">
        <v>52</v>
      </c>
      <c r="D1086" s="95" t="s">
        <v>3333</v>
      </c>
      <c r="E1086" s="219" t="s">
        <v>3334</v>
      </c>
      <c r="F1086" s="94" t="s">
        <v>1001</v>
      </c>
      <c r="G1086" s="81">
        <v>2.0</v>
      </c>
      <c r="H1086" s="81">
        <v>2.0</v>
      </c>
      <c r="I1086" s="81">
        <v>9.0</v>
      </c>
      <c r="J1086" s="220">
        <v>50.0</v>
      </c>
      <c r="K1086" s="91">
        <v>25.0</v>
      </c>
      <c r="L1086" s="410" t="s">
        <v>711</v>
      </c>
      <c r="M1086" s="166"/>
      <c r="N1086" s="166"/>
      <c r="O1086" s="166"/>
      <c r="P1086" s="166"/>
      <c r="Q1086" s="166"/>
      <c r="R1086" s="166"/>
    </row>
    <row r="1087" ht="11.25" customHeight="1">
      <c r="A1087" s="95" t="s">
        <v>3325</v>
      </c>
      <c r="B1087" s="95" t="s">
        <v>3326</v>
      </c>
      <c r="C1087" s="81" t="s">
        <v>52</v>
      </c>
      <c r="D1087" s="95" t="s">
        <v>3335</v>
      </c>
      <c r="E1087" s="219" t="s">
        <v>3336</v>
      </c>
      <c r="F1087" s="94" t="s">
        <v>1001</v>
      </c>
      <c r="G1087" s="81">
        <v>2.0</v>
      </c>
      <c r="H1087" s="81">
        <v>2.0</v>
      </c>
      <c r="I1087" s="81">
        <v>9.0</v>
      </c>
      <c r="J1087" s="220">
        <v>50.0</v>
      </c>
      <c r="K1087" s="91">
        <v>25.0</v>
      </c>
      <c r="L1087" s="410" t="s">
        <v>711</v>
      </c>
      <c r="M1087" s="166"/>
      <c r="N1087" s="166"/>
      <c r="O1087" s="166"/>
      <c r="P1087" s="166"/>
      <c r="Q1087" s="166"/>
      <c r="R1087" s="166"/>
    </row>
    <row r="1088" ht="11.25" customHeight="1">
      <c r="A1088" s="95" t="s">
        <v>3325</v>
      </c>
      <c r="B1088" s="95" t="s">
        <v>3326</v>
      </c>
      <c r="C1088" s="81" t="s">
        <v>52</v>
      </c>
      <c r="D1088" s="95" t="s">
        <v>3337</v>
      </c>
      <c r="E1088" s="219" t="s">
        <v>3338</v>
      </c>
      <c r="F1088" s="94" t="s">
        <v>1001</v>
      </c>
      <c r="G1088" s="81">
        <v>2.0</v>
      </c>
      <c r="H1088" s="81">
        <v>2.0</v>
      </c>
      <c r="I1088" s="81">
        <v>9.0</v>
      </c>
      <c r="J1088" s="220">
        <v>50.0</v>
      </c>
      <c r="K1088" s="91">
        <v>25.0</v>
      </c>
      <c r="L1088" s="410" t="s">
        <v>711</v>
      </c>
      <c r="M1088" s="166"/>
      <c r="N1088" s="166"/>
      <c r="O1088" s="166"/>
      <c r="P1088" s="166"/>
      <c r="Q1088" s="166"/>
      <c r="R1088" s="166"/>
    </row>
    <row r="1089" ht="11.25" customHeight="1">
      <c r="A1089" s="95" t="s">
        <v>3325</v>
      </c>
      <c r="B1089" s="95" t="s">
        <v>3326</v>
      </c>
      <c r="C1089" s="81" t="s">
        <v>52</v>
      </c>
      <c r="D1089" s="95" t="s">
        <v>3339</v>
      </c>
      <c r="E1089" s="219" t="s">
        <v>3340</v>
      </c>
      <c r="F1089" s="94" t="s">
        <v>1001</v>
      </c>
      <c r="G1089" s="81">
        <v>2.0</v>
      </c>
      <c r="H1089" s="81">
        <v>2.0</v>
      </c>
      <c r="I1089" s="81">
        <v>9.0</v>
      </c>
      <c r="J1089" s="220">
        <v>50.0</v>
      </c>
      <c r="K1089" s="91">
        <v>25.0</v>
      </c>
      <c r="L1089" s="410" t="s">
        <v>711</v>
      </c>
      <c r="M1089" s="166"/>
      <c r="N1089" s="166"/>
      <c r="O1089" s="166"/>
      <c r="P1089" s="166"/>
      <c r="Q1089" s="166"/>
      <c r="R1089" s="166"/>
    </row>
    <row r="1090" ht="11.25" customHeight="1">
      <c r="A1090" s="95" t="s">
        <v>3325</v>
      </c>
      <c r="B1090" s="95" t="s">
        <v>3326</v>
      </c>
      <c r="C1090" s="81" t="s">
        <v>52</v>
      </c>
      <c r="D1090" s="95" t="s">
        <v>3341</v>
      </c>
      <c r="E1090" s="219" t="s">
        <v>3342</v>
      </c>
      <c r="F1090" s="94" t="s">
        <v>1001</v>
      </c>
      <c r="G1090" s="81">
        <v>2.0</v>
      </c>
      <c r="H1090" s="81">
        <v>2.0</v>
      </c>
      <c r="I1090" s="81">
        <v>9.0</v>
      </c>
      <c r="J1090" s="220">
        <v>50.0</v>
      </c>
      <c r="K1090" s="91">
        <v>25.0</v>
      </c>
      <c r="L1090" s="410" t="s">
        <v>711</v>
      </c>
      <c r="M1090" s="166"/>
      <c r="N1090" s="166"/>
      <c r="O1090" s="166"/>
      <c r="P1090" s="166"/>
      <c r="Q1090" s="166"/>
      <c r="R1090" s="166"/>
    </row>
    <row r="1091" ht="11.25" customHeight="1">
      <c r="A1091" s="95" t="s">
        <v>3325</v>
      </c>
      <c r="B1091" s="95" t="s">
        <v>3326</v>
      </c>
      <c r="C1091" s="81" t="s">
        <v>52</v>
      </c>
      <c r="D1091" s="95" t="s">
        <v>3343</v>
      </c>
      <c r="E1091" s="219" t="s">
        <v>3344</v>
      </c>
      <c r="F1091" s="94" t="s">
        <v>1001</v>
      </c>
      <c r="G1091" s="81">
        <v>2.0</v>
      </c>
      <c r="H1091" s="81">
        <v>2.0</v>
      </c>
      <c r="I1091" s="81">
        <v>9.0</v>
      </c>
      <c r="J1091" s="220">
        <v>50.0</v>
      </c>
      <c r="K1091" s="91">
        <v>25.0</v>
      </c>
      <c r="L1091" s="410" t="s">
        <v>711</v>
      </c>
      <c r="M1091" s="166"/>
      <c r="N1091" s="166"/>
      <c r="O1091" s="166"/>
      <c r="P1091" s="166"/>
      <c r="Q1091" s="166"/>
      <c r="R1091" s="166"/>
    </row>
    <row r="1092" ht="11.25" customHeight="1">
      <c r="A1092" s="95" t="s">
        <v>3325</v>
      </c>
      <c r="B1092" s="95" t="s">
        <v>3326</v>
      </c>
      <c r="C1092" s="81" t="s">
        <v>52</v>
      </c>
      <c r="D1092" s="95" t="s">
        <v>3345</v>
      </c>
      <c r="E1092" s="219" t="s">
        <v>3346</v>
      </c>
      <c r="F1092" s="94" t="s">
        <v>1001</v>
      </c>
      <c r="G1092" s="81">
        <v>2.0</v>
      </c>
      <c r="H1092" s="81">
        <v>2.0</v>
      </c>
      <c r="I1092" s="81">
        <v>9.0</v>
      </c>
      <c r="J1092" s="220">
        <v>50.0</v>
      </c>
      <c r="K1092" s="91">
        <v>25.0</v>
      </c>
      <c r="L1092" s="410" t="s">
        <v>711</v>
      </c>
      <c r="M1092" s="166"/>
      <c r="N1092" s="166"/>
      <c r="O1092" s="166"/>
      <c r="P1092" s="166"/>
      <c r="Q1092" s="166"/>
      <c r="R1092" s="166"/>
    </row>
    <row r="1093" ht="11.25" customHeight="1">
      <c r="A1093" s="95" t="s">
        <v>3325</v>
      </c>
      <c r="B1093" s="95" t="s">
        <v>3326</v>
      </c>
      <c r="C1093" s="81" t="s">
        <v>52</v>
      </c>
      <c r="D1093" s="95" t="s">
        <v>3347</v>
      </c>
      <c r="E1093" s="219" t="s">
        <v>3348</v>
      </c>
      <c r="F1093" s="94" t="s">
        <v>1001</v>
      </c>
      <c r="G1093" s="81">
        <v>2.0</v>
      </c>
      <c r="H1093" s="81">
        <v>2.0</v>
      </c>
      <c r="I1093" s="81">
        <v>9.0</v>
      </c>
      <c r="J1093" s="220">
        <v>50.0</v>
      </c>
      <c r="K1093" s="91">
        <v>25.0</v>
      </c>
      <c r="L1093" s="410" t="s">
        <v>711</v>
      </c>
      <c r="M1093" s="166"/>
      <c r="N1093" s="166"/>
      <c r="O1093" s="166"/>
      <c r="P1093" s="166"/>
      <c r="Q1093" s="166"/>
      <c r="R1093" s="166"/>
    </row>
    <row r="1094" ht="11.25" customHeight="1">
      <c r="A1094" s="95" t="s">
        <v>3325</v>
      </c>
      <c r="B1094" s="95" t="s">
        <v>3326</v>
      </c>
      <c r="C1094" s="81" t="s">
        <v>52</v>
      </c>
      <c r="D1094" s="95" t="s">
        <v>3349</v>
      </c>
      <c r="E1094" s="219" t="s">
        <v>3350</v>
      </c>
      <c r="F1094" s="94" t="s">
        <v>1001</v>
      </c>
      <c r="G1094" s="81">
        <v>2.0</v>
      </c>
      <c r="H1094" s="81">
        <v>2.0</v>
      </c>
      <c r="I1094" s="81">
        <v>9.0</v>
      </c>
      <c r="J1094" s="220">
        <v>50.0</v>
      </c>
      <c r="K1094" s="91">
        <v>25.0</v>
      </c>
      <c r="L1094" s="410" t="s">
        <v>711</v>
      </c>
      <c r="M1094" s="166"/>
      <c r="N1094" s="166"/>
      <c r="O1094" s="166"/>
      <c r="P1094" s="166"/>
      <c r="Q1094" s="166"/>
      <c r="R1094" s="166"/>
    </row>
    <row r="1095" ht="11.25" customHeight="1">
      <c r="A1095" s="95" t="s">
        <v>3325</v>
      </c>
      <c r="B1095" s="95" t="s">
        <v>3326</v>
      </c>
      <c r="C1095" s="81" t="s">
        <v>52</v>
      </c>
      <c r="D1095" s="95" t="s">
        <v>3351</v>
      </c>
      <c r="E1095" s="219" t="s">
        <v>3352</v>
      </c>
      <c r="F1095" s="94" t="s">
        <v>1001</v>
      </c>
      <c r="G1095" s="81">
        <v>2.0</v>
      </c>
      <c r="H1095" s="81">
        <v>2.0</v>
      </c>
      <c r="I1095" s="81">
        <v>9.0</v>
      </c>
      <c r="J1095" s="220">
        <v>50.0</v>
      </c>
      <c r="K1095" s="91">
        <v>25.0</v>
      </c>
      <c r="L1095" s="410" t="s">
        <v>711</v>
      </c>
      <c r="M1095" s="166"/>
      <c r="N1095" s="166"/>
      <c r="O1095" s="166"/>
      <c r="P1095" s="166"/>
      <c r="Q1095" s="166"/>
      <c r="R1095" s="166"/>
    </row>
    <row r="1096" ht="11.25" customHeight="1">
      <c r="A1096" s="95" t="s">
        <v>3325</v>
      </c>
      <c r="B1096" s="95" t="s">
        <v>3326</v>
      </c>
      <c r="C1096" s="81" t="s">
        <v>52</v>
      </c>
      <c r="D1096" s="95" t="s">
        <v>3353</v>
      </c>
      <c r="E1096" s="219" t="s">
        <v>3354</v>
      </c>
      <c r="F1096" s="94" t="s">
        <v>1001</v>
      </c>
      <c r="G1096" s="81">
        <v>2.0</v>
      </c>
      <c r="H1096" s="81">
        <v>2.0</v>
      </c>
      <c r="I1096" s="81">
        <v>9.0</v>
      </c>
      <c r="J1096" s="220">
        <v>50.0</v>
      </c>
      <c r="K1096" s="91">
        <v>25.0</v>
      </c>
      <c r="L1096" s="410" t="s">
        <v>711</v>
      </c>
      <c r="M1096" s="166"/>
      <c r="N1096" s="166"/>
      <c r="O1096" s="166"/>
      <c r="P1096" s="166"/>
      <c r="Q1096" s="166"/>
      <c r="R1096" s="166"/>
    </row>
    <row r="1097" ht="11.25" customHeight="1">
      <c r="A1097" s="95" t="s">
        <v>3325</v>
      </c>
      <c r="B1097" s="95" t="s">
        <v>3326</v>
      </c>
      <c r="C1097" s="81" t="s">
        <v>52</v>
      </c>
      <c r="D1097" s="95" t="s">
        <v>3355</v>
      </c>
      <c r="E1097" s="219" t="s">
        <v>3356</v>
      </c>
      <c r="F1097" s="94" t="s">
        <v>1001</v>
      </c>
      <c r="G1097" s="81">
        <v>2.0</v>
      </c>
      <c r="H1097" s="81">
        <v>2.0</v>
      </c>
      <c r="I1097" s="81">
        <v>9.0</v>
      </c>
      <c r="J1097" s="220">
        <v>50.0</v>
      </c>
      <c r="K1097" s="91">
        <v>25.0</v>
      </c>
      <c r="L1097" s="410" t="s">
        <v>711</v>
      </c>
      <c r="M1097" s="166"/>
      <c r="N1097" s="166"/>
      <c r="O1097" s="166"/>
      <c r="P1097" s="166"/>
      <c r="Q1097" s="166"/>
      <c r="R1097" s="166"/>
    </row>
    <row r="1098" ht="11.25" customHeight="1">
      <c r="A1098" s="95" t="s">
        <v>3325</v>
      </c>
      <c r="B1098" s="95" t="s">
        <v>3326</v>
      </c>
      <c r="C1098" s="81" t="s">
        <v>52</v>
      </c>
      <c r="D1098" s="95" t="s">
        <v>3357</v>
      </c>
      <c r="E1098" s="219" t="s">
        <v>3358</v>
      </c>
      <c r="F1098" s="94" t="s">
        <v>1001</v>
      </c>
      <c r="G1098" s="81">
        <v>2.0</v>
      </c>
      <c r="H1098" s="81">
        <v>2.0</v>
      </c>
      <c r="I1098" s="81">
        <v>9.0</v>
      </c>
      <c r="J1098" s="220">
        <v>50.0</v>
      </c>
      <c r="K1098" s="91">
        <v>25.0</v>
      </c>
      <c r="L1098" s="410" t="s">
        <v>711</v>
      </c>
      <c r="M1098" s="166"/>
      <c r="N1098" s="166"/>
      <c r="O1098" s="166"/>
      <c r="P1098" s="166"/>
      <c r="Q1098" s="166"/>
      <c r="R1098" s="166"/>
    </row>
    <row r="1099" ht="11.25" customHeight="1">
      <c r="A1099" s="95" t="s">
        <v>3325</v>
      </c>
      <c r="B1099" s="95" t="s">
        <v>3326</v>
      </c>
      <c r="C1099" s="81" t="s">
        <v>52</v>
      </c>
      <c r="D1099" s="95" t="s">
        <v>3359</v>
      </c>
      <c r="E1099" s="219" t="s">
        <v>3360</v>
      </c>
      <c r="F1099" s="94" t="s">
        <v>1001</v>
      </c>
      <c r="G1099" s="81">
        <v>2.0</v>
      </c>
      <c r="H1099" s="81">
        <v>2.0</v>
      </c>
      <c r="I1099" s="81">
        <v>9.0</v>
      </c>
      <c r="J1099" s="220">
        <v>50.0</v>
      </c>
      <c r="K1099" s="91">
        <v>25.0</v>
      </c>
      <c r="L1099" s="410" t="s">
        <v>711</v>
      </c>
      <c r="M1099" s="166"/>
      <c r="N1099" s="166"/>
      <c r="O1099" s="166"/>
      <c r="P1099" s="166"/>
      <c r="Q1099" s="166"/>
      <c r="R1099" s="166"/>
    </row>
    <row r="1100" ht="11.25" customHeight="1">
      <c r="A1100" s="95" t="s">
        <v>3325</v>
      </c>
      <c r="B1100" s="95" t="s">
        <v>3326</v>
      </c>
      <c r="C1100" s="81" t="s">
        <v>52</v>
      </c>
      <c r="D1100" s="95" t="s">
        <v>3361</v>
      </c>
      <c r="E1100" s="219" t="s">
        <v>3362</v>
      </c>
      <c r="F1100" s="94" t="s">
        <v>1001</v>
      </c>
      <c r="G1100" s="81">
        <v>2.0</v>
      </c>
      <c r="H1100" s="81">
        <v>2.0</v>
      </c>
      <c r="I1100" s="81">
        <v>9.0</v>
      </c>
      <c r="J1100" s="220">
        <v>50.0</v>
      </c>
      <c r="K1100" s="91">
        <v>25.0</v>
      </c>
      <c r="L1100" s="410" t="s">
        <v>711</v>
      </c>
      <c r="M1100" s="166"/>
      <c r="N1100" s="166"/>
      <c r="O1100" s="166"/>
      <c r="P1100" s="166"/>
      <c r="Q1100" s="166"/>
      <c r="R1100" s="166"/>
    </row>
    <row r="1101" ht="11.25" customHeight="1">
      <c r="A1101" s="95" t="s">
        <v>3325</v>
      </c>
      <c r="B1101" s="95" t="s">
        <v>3326</v>
      </c>
      <c r="C1101" s="81" t="s">
        <v>52</v>
      </c>
      <c r="D1101" s="95" t="s">
        <v>3363</v>
      </c>
      <c r="E1101" s="219" t="s">
        <v>3364</v>
      </c>
      <c r="F1101" s="94" t="s">
        <v>1001</v>
      </c>
      <c r="G1101" s="81">
        <v>2.0</v>
      </c>
      <c r="H1101" s="81">
        <v>2.0</v>
      </c>
      <c r="I1101" s="81">
        <v>9.0</v>
      </c>
      <c r="J1101" s="220">
        <v>50.0</v>
      </c>
      <c r="K1101" s="91">
        <v>25.0</v>
      </c>
      <c r="L1101" s="410" t="s">
        <v>711</v>
      </c>
      <c r="M1101" s="166"/>
      <c r="N1101" s="166"/>
      <c r="O1101" s="166"/>
      <c r="P1101" s="166"/>
      <c r="Q1101" s="166"/>
      <c r="R1101" s="166"/>
    </row>
    <row r="1102" ht="11.25" customHeight="1">
      <c r="A1102" s="95" t="s">
        <v>3325</v>
      </c>
      <c r="B1102" s="95" t="s">
        <v>3326</v>
      </c>
      <c r="C1102" s="81" t="s">
        <v>52</v>
      </c>
      <c r="D1102" s="95" t="s">
        <v>3365</v>
      </c>
      <c r="E1102" s="219" t="s">
        <v>3366</v>
      </c>
      <c r="F1102" s="94" t="s">
        <v>1001</v>
      </c>
      <c r="G1102" s="81">
        <v>2.0</v>
      </c>
      <c r="H1102" s="81">
        <v>2.0</v>
      </c>
      <c r="I1102" s="81">
        <v>9.0</v>
      </c>
      <c r="J1102" s="220">
        <v>50.0</v>
      </c>
      <c r="K1102" s="91">
        <v>25.0</v>
      </c>
      <c r="L1102" s="410" t="s">
        <v>711</v>
      </c>
      <c r="M1102" s="166"/>
      <c r="N1102" s="166"/>
      <c r="O1102" s="166"/>
      <c r="P1102" s="166"/>
      <c r="Q1102" s="166"/>
      <c r="R1102" s="166"/>
    </row>
    <row r="1103" ht="11.25" customHeight="1">
      <c r="A1103" s="95" t="s">
        <v>3367</v>
      </c>
      <c r="B1103" s="95" t="s">
        <v>3368</v>
      </c>
      <c r="C1103" s="81" t="s">
        <v>52</v>
      </c>
      <c r="D1103" s="95" t="s">
        <v>3369</v>
      </c>
      <c r="E1103" s="219" t="s">
        <v>3370</v>
      </c>
      <c r="F1103" s="94" t="s">
        <v>1001</v>
      </c>
      <c r="G1103" s="81">
        <v>2.0</v>
      </c>
      <c r="H1103" s="81">
        <v>2.0</v>
      </c>
      <c r="I1103" s="81">
        <v>11.0</v>
      </c>
      <c r="J1103" s="220">
        <v>50.0</v>
      </c>
      <c r="K1103" s="91">
        <v>25.0</v>
      </c>
      <c r="L1103" s="410" t="s">
        <v>711</v>
      </c>
      <c r="M1103" s="166"/>
      <c r="N1103" s="166"/>
      <c r="O1103" s="166"/>
      <c r="P1103" s="166"/>
      <c r="Q1103" s="166"/>
      <c r="R1103" s="166"/>
    </row>
    <row r="1104" ht="11.25" customHeight="1">
      <c r="A1104" s="95" t="s">
        <v>3367</v>
      </c>
      <c r="B1104" s="95" t="s">
        <v>3368</v>
      </c>
      <c r="C1104" s="81" t="s">
        <v>52</v>
      </c>
      <c r="D1104" s="95" t="s">
        <v>3371</v>
      </c>
      <c r="E1104" s="219" t="s">
        <v>3372</v>
      </c>
      <c r="F1104" s="94" t="s">
        <v>1001</v>
      </c>
      <c r="G1104" s="81">
        <v>2.0</v>
      </c>
      <c r="H1104" s="81">
        <v>2.0</v>
      </c>
      <c r="I1104" s="81">
        <v>11.0</v>
      </c>
      <c r="J1104" s="220">
        <v>50.0</v>
      </c>
      <c r="K1104" s="91">
        <v>25.0</v>
      </c>
      <c r="L1104" s="410" t="s">
        <v>711</v>
      </c>
      <c r="M1104" s="166"/>
      <c r="N1104" s="166"/>
      <c r="O1104" s="166"/>
      <c r="P1104" s="166"/>
      <c r="Q1104" s="166"/>
      <c r="R1104" s="166"/>
    </row>
    <row r="1105" ht="11.25" customHeight="1">
      <c r="A1105" s="95" t="s">
        <v>3373</v>
      </c>
      <c r="B1105" s="95" t="s">
        <v>3374</v>
      </c>
      <c r="C1105" s="81" t="s">
        <v>52</v>
      </c>
      <c r="D1105" s="95" t="s">
        <v>3375</v>
      </c>
      <c r="E1105" s="219" t="s">
        <v>3376</v>
      </c>
      <c r="F1105" s="94" t="s">
        <v>1001</v>
      </c>
      <c r="G1105" s="81">
        <v>4.0</v>
      </c>
      <c r="H1105" s="81">
        <v>4.0</v>
      </c>
      <c r="I1105" s="81">
        <v>4.0</v>
      </c>
      <c r="J1105" s="220">
        <v>50.0</v>
      </c>
      <c r="K1105" s="91">
        <v>12.5</v>
      </c>
      <c r="L1105" s="410" t="s">
        <v>711</v>
      </c>
      <c r="M1105" s="166"/>
      <c r="N1105" s="166"/>
      <c r="O1105" s="166"/>
      <c r="P1105" s="166"/>
      <c r="Q1105" s="166"/>
      <c r="R1105" s="166"/>
    </row>
    <row r="1106" ht="11.25" customHeight="1">
      <c r="A1106" s="95" t="s">
        <v>3373</v>
      </c>
      <c r="B1106" s="95" t="s">
        <v>3374</v>
      </c>
      <c r="C1106" s="81" t="s">
        <v>52</v>
      </c>
      <c r="D1106" s="95" t="s">
        <v>3377</v>
      </c>
      <c r="E1106" s="219" t="s">
        <v>3378</v>
      </c>
      <c r="F1106" s="94" t="s">
        <v>1001</v>
      </c>
      <c r="G1106" s="81">
        <v>4.0</v>
      </c>
      <c r="H1106" s="81">
        <v>4.0</v>
      </c>
      <c r="I1106" s="81">
        <v>4.0</v>
      </c>
      <c r="J1106" s="220">
        <v>50.0</v>
      </c>
      <c r="K1106" s="91">
        <v>12.5</v>
      </c>
      <c r="L1106" s="410" t="s">
        <v>711</v>
      </c>
      <c r="M1106" s="166"/>
      <c r="N1106" s="166"/>
      <c r="O1106" s="166"/>
      <c r="P1106" s="166"/>
      <c r="Q1106" s="166"/>
      <c r="R1106" s="166"/>
    </row>
    <row r="1107" ht="11.25" customHeight="1">
      <c r="A1107" s="95" t="s">
        <v>3379</v>
      </c>
      <c r="B1107" s="95" t="s">
        <v>3380</v>
      </c>
      <c r="C1107" s="81" t="s">
        <v>52</v>
      </c>
      <c r="D1107" s="95" t="s">
        <v>3381</v>
      </c>
      <c r="E1107" s="219" t="s">
        <v>3382</v>
      </c>
      <c r="F1107" s="94" t="s">
        <v>1001</v>
      </c>
      <c r="G1107" s="81">
        <v>1.0</v>
      </c>
      <c r="H1107" s="81">
        <v>1.0</v>
      </c>
      <c r="I1107" s="81">
        <v>6.0</v>
      </c>
      <c r="J1107" s="220">
        <v>50.0</v>
      </c>
      <c r="K1107" s="91">
        <v>50.0</v>
      </c>
      <c r="L1107" s="410" t="s">
        <v>711</v>
      </c>
      <c r="M1107" s="166"/>
      <c r="N1107" s="166"/>
      <c r="O1107" s="166"/>
      <c r="P1107" s="166"/>
      <c r="Q1107" s="166"/>
      <c r="R1107" s="166"/>
    </row>
    <row r="1108" ht="11.25" customHeight="1">
      <c r="A1108" s="95" t="s">
        <v>3379</v>
      </c>
      <c r="B1108" s="95" t="s">
        <v>3380</v>
      </c>
      <c r="C1108" s="81" t="s">
        <v>52</v>
      </c>
      <c r="D1108" s="95" t="s">
        <v>3383</v>
      </c>
      <c r="E1108" s="219" t="s">
        <v>3384</v>
      </c>
      <c r="F1108" s="94" t="s">
        <v>1001</v>
      </c>
      <c r="G1108" s="81">
        <v>1.0</v>
      </c>
      <c r="H1108" s="81">
        <v>1.0</v>
      </c>
      <c r="I1108" s="81">
        <v>6.0</v>
      </c>
      <c r="J1108" s="220">
        <v>50.0</v>
      </c>
      <c r="K1108" s="91">
        <v>50.0</v>
      </c>
      <c r="L1108" s="410" t="s">
        <v>711</v>
      </c>
      <c r="M1108" s="166"/>
      <c r="N1108" s="166"/>
      <c r="O1108" s="166"/>
      <c r="P1108" s="166"/>
      <c r="Q1108" s="166"/>
      <c r="R1108" s="166"/>
    </row>
    <row r="1109" ht="11.25" customHeight="1">
      <c r="A1109" s="95" t="s">
        <v>3379</v>
      </c>
      <c r="B1109" s="95" t="s">
        <v>3380</v>
      </c>
      <c r="C1109" s="81" t="s">
        <v>52</v>
      </c>
      <c r="D1109" s="95" t="s">
        <v>3385</v>
      </c>
      <c r="E1109" s="219" t="s">
        <v>3386</v>
      </c>
      <c r="F1109" s="94" t="s">
        <v>1001</v>
      </c>
      <c r="G1109" s="81">
        <v>1.0</v>
      </c>
      <c r="H1109" s="81">
        <v>1.0</v>
      </c>
      <c r="I1109" s="81">
        <v>6.0</v>
      </c>
      <c r="J1109" s="220">
        <v>50.0</v>
      </c>
      <c r="K1109" s="91">
        <v>50.0</v>
      </c>
      <c r="L1109" s="410" t="s">
        <v>711</v>
      </c>
      <c r="M1109" s="166"/>
      <c r="N1109" s="166"/>
      <c r="O1109" s="166"/>
      <c r="P1109" s="166"/>
      <c r="Q1109" s="166"/>
      <c r="R1109" s="166"/>
    </row>
    <row r="1110" ht="11.25" customHeight="1">
      <c r="A1110" s="95" t="s">
        <v>3379</v>
      </c>
      <c r="B1110" s="95" t="s">
        <v>3380</v>
      </c>
      <c r="C1110" s="81" t="s">
        <v>52</v>
      </c>
      <c r="D1110" s="95" t="s">
        <v>3387</v>
      </c>
      <c r="E1110" s="219" t="s">
        <v>3388</v>
      </c>
      <c r="F1110" s="94" t="s">
        <v>1001</v>
      </c>
      <c r="G1110" s="81">
        <v>1.0</v>
      </c>
      <c r="H1110" s="81">
        <v>1.0</v>
      </c>
      <c r="I1110" s="81">
        <v>6.0</v>
      </c>
      <c r="J1110" s="220">
        <v>50.0</v>
      </c>
      <c r="K1110" s="91">
        <v>50.0</v>
      </c>
      <c r="L1110" s="410" t="s">
        <v>711</v>
      </c>
      <c r="M1110" s="166"/>
      <c r="N1110" s="166"/>
      <c r="O1110" s="166"/>
      <c r="P1110" s="166"/>
      <c r="Q1110" s="166"/>
      <c r="R1110" s="166"/>
    </row>
    <row r="1111" ht="11.25" customHeight="1">
      <c r="A1111" s="95" t="s">
        <v>3379</v>
      </c>
      <c r="B1111" s="95" t="s">
        <v>3380</v>
      </c>
      <c r="C1111" s="81" t="s">
        <v>52</v>
      </c>
      <c r="D1111" s="95" t="s">
        <v>3389</v>
      </c>
      <c r="E1111" s="219" t="s">
        <v>3390</v>
      </c>
      <c r="F1111" s="94" t="s">
        <v>1001</v>
      </c>
      <c r="G1111" s="81">
        <v>1.0</v>
      </c>
      <c r="H1111" s="81">
        <v>1.0</v>
      </c>
      <c r="I1111" s="81">
        <v>6.0</v>
      </c>
      <c r="J1111" s="220">
        <v>50.0</v>
      </c>
      <c r="K1111" s="91">
        <v>50.0</v>
      </c>
      <c r="L1111" s="410" t="s">
        <v>711</v>
      </c>
      <c r="M1111" s="166"/>
      <c r="N1111" s="166"/>
      <c r="O1111" s="166"/>
      <c r="P1111" s="166"/>
      <c r="Q1111" s="166"/>
      <c r="R1111" s="166"/>
    </row>
    <row r="1112" ht="11.25" customHeight="1">
      <c r="A1112" s="95" t="s">
        <v>3391</v>
      </c>
      <c r="B1112" s="95" t="s">
        <v>3392</v>
      </c>
      <c r="C1112" s="81" t="s">
        <v>52</v>
      </c>
      <c r="D1112" s="95" t="s">
        <v>3393</v>
      </c>
      <c r="E1112" s="219" t="s">
        <v>3394</v>
      </c>
      <c r="F1112" s="94" t="s">
        <v>1001</v>
      </c>
      <c r="G1112" s="81">
        <v>5.0</v>
      </c>
      <c r="H1112" s="81">
        <v>4.0</v>
      </c>
      <c r="I1112" s="81">
        <v>5.0</v>
      </c>
      <c r="J1112" s="220">
        <v>50.0</v>
      </c>
      <c r="K1112" s="91">
        <v>10.0</v>
      </c>
      <c r="L1112" s="410" t="s">
        <v>711</v>
      </c>
      <c r="M1112" s="166"/>
      <c r="N1112" s="166"/>
      <c r="O1112" s="166"/>
      <c r="P1112" s="166"/>
      <c r="Q1112" s="166"/>
      <c r="R1112" s="166"/>
    </row>
    <row r="1113" ht="11.25" customHeight="1">
      <c r="A1113" s="95" t="s">
        <v>3395</v>
      </c>
      <c r="B1113" s="95" t="s">
        <v>3396</v>
      </c>
      <c r="C1113" s="81" t="s">
        <v>52</v>
      </c>
      <c r="D1113" s="95" t="s">
        <v>3397</v>
      </c>
      <c r="E1113" s="219" t="s">
        <v>3398</v>
      </c>
      <c r="F1113" s="94" t="s">
        <v>1001</v>
      </c>
      <c r="G1113" s="81">
        <v>3.0</v>
      </c>
      <c r="H1113" s="81">
        <v>2.0</v>
      </c>
      <c r="I1113" s="81">
        <v>5.0</v>
      </c>
      <c r="J1113" s="220">
        <v>50.0</v>
      </c>
      <c r="K1113" s="91">
        <v>25.0</v>
      </c>
      <c r="L1113" s="410" t="s">
        <v>711</v>
      </c>
      <c r="M1113" s="166"/>
      <c r="N1113" s="166"/>
      <c r="O1113" s="166"/>
      <c r="P1113" s="166"/>
      <c r="Q1113" s="166"/>
      <c r="R1113" s="166"/>
    </row>
    <row r="1114" ht="11.25" customHeight="1">
      <c r="A1114" s="95" t="s">
        <v>3395</v>
      </c>
      <c r="B1114" s="95" t="s">
        <v>3396</v>
      </c>
      <c r="C1114" s="81" t="s">
        <v>52</v>
      </c>
      <c r="D1114" s="95" t="s">
        <v>3399</v>
      </c>
      <c r="E1114" s="219" t="s">
        <v>3400</v>
      </c>
      <c r="F1114" s="94" t="s">
        <v>1001</v>
      </c>
      <c r="G1114" s="81">
        <v>3.0</v>
      </c>
      <c r="H1114" s="81">
        <v>2.0</v>
      </c>
      <c r="I1114" s="81">
        <v>5.0</v>
      </c>
      <c r="J1114" s="220">
        <v>50.0</v>
      </c>
      <c r="K1114" s="91">
        <v>25.0</v>
      </c>
      <c r="L1114" s="410" t="s">
        <v>711</v>
      </c>
      <c r="M1114" s="166"/>
      <c r="N1114" s="166"/>
      <c r="O1114" s="166"/>
      <c r="P1114" s="166"/>
      <c r="Q1114" s="166"/>
      <c r="R1114" s="166"/>
    </row>
    <row r="1115" ht="11.25" customHeight="1">
      <c r="A1115" s="95" t="s">
        <v>3395</v>
      </c>
      <c r="B1115" s="95" t="s">
        <v>3396</v>
      </c>
      <c r="C1115" s="81" t="s">
        <v>52</v>
      </c>
      <c r="D1115" s="95" t="s">
        <v>3401</v>
      </c>
      <c r="E1115" s="219" t="s">
        <v>3402</v>
      </c>
      <c r="F1115" s="94" t="s">
        <v>1001</v>
      </c>
      <c r="G1115" s="81">
        <v>3.0</v>
      </c>
      <c r="H1115" s="81">
        <v>2.0</v>
      </c>
      <c r="I1115" s="81">
        <v>5.0</v>
      </c>
      <c r="J1115" s="220">
        <v>50.0</v>
      </c>
      <c r="K1115" s="91">
        <v>25.0</v>
      </c>
      <c r="L1115" s="410" t="s">
        <v>711</v>
      </c>
      <c r="M1115" s="166"/>
      <c r="N1115" s="166"/>
      <c r="O1115" s="166"/>
      <c r="P1115" s="166"/>
      <c r="Q1115" s="166"/>
      <c r="R1115" s="166"/>
    </row>
    <row r="1116" ht="11.25" customHeight="1">
      <c r="A1116" s="95" t="s">
        <v>3395</v>
      </c>
      <c r="B1116" s="95" t="s">
        <v>3396</v>
      </c>
      <c r="C1116" s="81" t="s">
        <v>52</v>
      </c>
      <c r="D1116" s="95" t="s">
        <v>3403</v>
      </c>
      <c r="E1116" s="219" t="s">
        <v>3404</v>
      </c>
      <c r="F1116" s="94" t="s">
        <v>1001</v>
      </c>
      <c r="G1116" s="81">
        <v>3.0</v>
      </c>
      <c r="H1116" s="81">
        <v>2.0</v>
      </c>
      <c r="I1116" s="81">
        <v>5.0</v>
      </c>
      <c r="J1116" s="220">
        <v>50.0</v>
      </c>
      <c r="K1116" s="91">
        <v>25.0</v>
      </c>
      <c r="L1116" s="410" t="s">
        <v>711</v>
      </c>
      <c r="M1116" s="166"/>
      <c r="N1116" s="166"/>
      <c r="O1116" s="166"/>
      <c r="P1116" s="166"/>
      <c r="Q1116" s="166"/>
      <c r="R1116" s="166"/>
    </row>
    <row r="1117" ht="11.25" customHeight="1">
      <c r="A1117" s="95" t="s">
        <v>3395</v>
      </c>
      <c r="B1117" s="95" t="s">
        <v>3396</v>
      </c>
      <c r="C1117" s="81" t="s">
        <v>52</v>
      </c>
      <c r="D1117" s="95" t="s">
        <v>3405</v>
      </c>
      <c r="E1117" s="219" t="s">
        <v>3406</v>
      </c>
      <c r="F1117" s="94" t="s">
        <v>1001</v>
      </c>
      <c r="G1117" s="81">
        <v>3.0</v>
      </c>
      <c r="H1117" s="81">
        <v>2.0</v>
      </c>
      <c r="I1117" s="81">
        <v>5.0</v>
      </c>
      <c r="J1117" s="220">
        <v>50.0</v>
      </c>
      <c r="K1117" s="91">
        <v>25.0</v>
      </c>
      <c r="L1117" s="410" t="s">
        <v>711</v>
      </c>
      <c r="M1117" s="166"/>
      <c r="N1117" s="166"/>
      <c r="O1117" s="166"/>
      <c r="P1117" s="166"/>
      <c r="Q1117" s="166"/>
      <c r="R1117" s="166"/>
    </row>
    <row r="1118" ht="11.25" customHeight="1">
      <c r="A1118" s="95" t="s">
        <v>3407</v>
      </c>
      <c r="B1118" s="95" t="s">
        <v>3408</v>
      </c>
      <c r="C1118" s="81" t="s">
        <v>52</v>
      </c>
      <c r="D1118" s="95" t="s">
        <v>3409</v>
      </c>
      <c r="E1118" s="219" t="s">
        <v>3410</v>
      </c>
      <c r="F1118" s="94" t="s">
        <v>1001</v>
      </c>
      <c r="G1118" s="81">
        <v>4.0</v>
      </c>
      <c r="H1118" s="81">
        <v>4.0</v>
      </c>
      <c r="I1118" s="81">
        <v>4.0</v>
      </c>
      <c r="J1118" s="220">
        <v>50.0</v>
      </c>
      <c r="K1118" s="91">
        <v>12.5</v>
      </c>
      <c r="L1118" s="410" t="s">
        <v>711</v>
      </c>
      <c r="M1118" s="166"/>
      <c r="N1118" s="166"/>
      <c r="O1118" s="166"/>
      <c r="P1118" s="166"/>
      <c r="Q1118" s="166"/>
      <c r="R1118" s="166"/>
    </row>
    <row r="1119" ht="11.25" customHeight="1">
      <c r="A1119" s="95" t="s">
        <v>3411</v>
      </c>
      <c r="B1119" s="95" t="s">
        <v>3412</v>
      </c>
      <c r="C1119" s="81" t="s">
        <v>52</v>
      </c>
      <c r="D1119" s="95" t="s">
        <v>3413</v>
      </c>
      <c r="E1119" s="219" t="s">
        <v>3414</v>
      </c>
      <c r="F1119" s="94" t="s">
        <v>1001</v>
      </c>
      <c r="G1119" s="81">
        <v>3.0</v>
      </c>
      <c r="H1119" s="81">
        <v>2.0</v>
      </c>
      <c r="I1119" s="81">
        <v>5.0</v>
      </c>
      <c r="J1119" s="220">
        <v>50.0</v>
      </c>
      <c r="K1119" s="91">
        <v>25.0</v>
      </c>
      <c r="L1119" s="410" t="s">
        <v>711</v>
      </c>
      <c r="M1119" s="166"/>
      <c r="N1119" s="166"/>
      <c r="O1119" s="166"/>
      <c r="P1119" s="166"/>
      <c r="Q1119" s="166"/>
      <c r="R1119" s="166"/>
    </row>
    <row r="1120" ht="11.25" customHeight="1">
      <c r="A1120" s="95" t="s">
        <v>3411</v>
      </c>
      <c r="B1120" s="95" t="s">
        <v>3412</v>
      </c>
      <c r="C1120" s="81" t="s">
        <v>52</v>
      </c>
      <c r="D1120" s="95" t="s">
        <v>3415</v>
      </c>
      <c r="E1120" s="219" t="s">
        <v>3416</v>
      </c>
      <c r="F1120" s="94" t="s">
        <v>1001</v>
      </c>
      <c r="G1120" s="81">
        <v>3.0</v>
      </c>
      <c r="H1120" s="81">
        <v>2.0</v>
      </c>
      <c r="I1120" s="81">
        <v>5.0</v>
      </c>
      <c r="J1120" s="220">
        <v>50.0</v>
      </c>
      <c r="K1120" s="91">
        <v>25.0</v>
      </c>
      <c r="L1120" s="410" t="s">
        <v>711</v>
      </c>
      <c r="M1120" s="166"/>
      <c r="N1120" s="166"/>
      <c r="O1120" s="166"/>
      <c r="P1120" s="166"/>
      <c r="Q1120" s="166"/>
      <c r="R1120" s="166"/>
    </row>
    <row r="1121" ht="11.25" customHeight="1">
      <c r="A1121" s="95" t="s">
        <v>3411</v>
      </c>
      <c r="B1121" s="95" t="s">
        <v>3412</v>
      </c>
      <c r="C1121" s="81" t="s">
        <v>52</v>
      </c>
      <c r="D1121" s="95" t="s">
        <v>3417</v>
      </c>
      <c r="E1121" s="219" t="s">
        <v>3418</v>
      </c>
      <c r="F1121" s="94" t="s">
        <v>1001</v>
      </c>
      <c r="G1121" s="81">
        <v>3.0</v>
      </c>
      <c r="H1121" s="81">
        <v>2.0</v>
      </c>
      <c r="I1121" s="81">
        <v>5.0</v>
      </c>
      <c r="J1121" s="220">
        <v>50.0</v>
      </c>
      <c r="K1121" s="91">
        <v>25.0</v>
      </c>
      <c r="L1121" s="410" t="s">
        <v>711</v>
      </c>
      <c r="M1121" s="166"/>
      <c r="N1121" s="166"/>
      <c r="O1121" s="166"/>
      <c r="P1121" s="166"/>
      <c r="Q1121" s="166"/>
      <c r="R1121" s="166"/>
    </row>
    <row r="1122" ht="11.25" customHeight="1">
      <c r="A1122" s="95" t="s">
        <v>3411</v>
      </c>
      <c r="B1122" s="95" t="s">
        <v>3412</v>
      </c>
      <c r="C1122" s="81" t="s">
        <v>52</v>
      </c>
      <c r="D1122" s="95" t="s">
        <v>3419</v>
      </c>
      <c r="E1122" s="219" t="s">
        <v>3420</v>
      </c>
      <c r="F1122" s="94" t="s">
        <v>1001</v>
      </c>
      <c r="G1122" s="81">
        <v>3.0</v>
      </c>
      <c r="H1122" s="81">
        <v>2.0</v>
      </c>
      <c r="I1122" s="81">
        <v>5.0</v>
      </c>
      <c r="J1122" s="220">
        <v>50.0</v>
      </c>
      <c r="K1122" s="91">
        <v>25.0</v>
      </c>
      <c r="L1122" s="410" t="s">
        <v>711</v>
      </c>
      <c r="M1122" s="166"/>
      <c r="N1122" s="166"/>
      <c r="O1122" s="166"/>
      <c r="P1122" s="166"/>
      <c r="Q1122" s="166"/>
      <c r="R1122" s="166"/>
    </row>
    <row r="1123" ht="11.25" customHeight="1">
      <c r="A1123" s="95" t="s">
        <v>3411</v>
      </c>
      <c r="B1123" s="95" t="s">
        <v>3412</v>
      </c>
      <c r="C1123" s="81" t="s">
        <v>52</v>
      </c>
      <c r="D1123" s="95" t="s">
        <v>3421</v>
      </c>
      <c r="E1123" s="219" t="s">
        <v>3422</v>
      </c>
      <c r="F1123" s="94" t="s">
        <v>1001</v>
      </c>
      <c r="G1123" s="81">
        <v>3.0</v>
      </c>
      <c r="H1123" s="81">
        <v>2.0</v>
      </c>
      <c r="I1123" s="81">
        <v>5.0</v>
      </c>
      <c r="J1123" s="220">
        <v>50.0</v>
      </c>
      <c r="K1123" s="91">
        <v>25.0</v>
      </c>
      <c r="L1123" s="410" t="s">
        <v>711</v>
      </c>
      <c r="M1123" s="166"/>
      <c r="N1123" s="166"/>
      <c r="O1123" s="166"/>
      <c r="P1123" s="166"/>
      <c r="Q1123" s="166"/>
      <c r="R1123" s="166"/>
    </row>
    <row r="1124" ht="11.25" customHeight="1">
      <c r="A1124" s="95" t="s">
        <v>3411</v>
      </c>
      <c r="B1124" s="95" t="s">
        <v>3412</v>
      </c>
      <c r="C1124" s="81" t="s">
        <v>52</v>
      </c>
      <c r="D1124" s="95" t="s">
        <v>3423</v>
      </c>
      <c r="E1124" s="219" t="s">
        <v>3424</v>
      </c>
      <c r="F1124" s="94" t="s">
        <v>1001</v>
      </c>
      <c r="G1124" s="81">
        <v>3.0</v>
      </c>
      <c r="H1124" s="81">
        <v>2.0</v>
      </c>
      <c r="I1124" s="81">
        <v>5.0</v>
      </c>
      <c r="J1124" s="220">
        <v>50.0</v>
      </c>
      <c r="K1124" s="91">
        <v>25.0</v>
      </c>
      <c r="L1124" s="410" t="s">
        <v>711</v>
      </c>
      <c r="M1124" s="166"/>
      <c r="N1124" s="166"/>
      <c r="O1124" s="166"/>
      <c r="P1124" s="166"/>
      <c r="Q1124" s="166"/>
      <c r="R1124" s="166"/>
    </row>
    <row r="1125" ht="11.25" customHeight="1">
      <c r="A1125" s="95" t="s">
        <v>3411</v>
      </c>
      <c r="B1125" s="95" t="s">
        <v>3412</v>
      </c>
      <c r="C1125" s="81" t="s">
        <v>52</v>
      </c>
      <c r="D1125" s="95" t="s">
        <v>3425</v>
      </c>
      <c r="E1125" s="219" t="s">
        <v>3426</v>
      </c>
      <c r="F1125" s="94" t="s">
        <v>1001</v>
      </c>
      <c r="G1125" s="81">
        <v>3.0</v>
      </c>
      <c r="H1125" s="81">
        <v>2.0</v>
      </c>
      <c r="I1125" s="81">
        <v>5.0</v>
      </c>
      <c r="J1125" s="220">
        <v>50.0</v>
      </c>
      <c r="K1125" s="91">
        <v>25.0</v>
      </c>
      <c r="L1125" s="410" t="s">
        <v>711</v>
      </c>
      <c r="M1125" s="166"/>
      <c r="N1125" s="166"/>
      <c r="O1125" s="166"/>
      <c r="P1125" s="166"/>
      <c r="Q1125" s="166"/>
      <c r="R1125" s="166"/>
    </row>
    <row r="1126" ht="11.25" customHeight="1">
      <c r="A1126" s="95" t="s">
        <v>3411</v>
      </c>
      <c r="B1126" s="95" t="s">
        <v>3412</v>
      </c>
      <c r="C1126" s="81" t="s">
        <v>52</v>
      </c>
      <c r="D1126" s="95" t="s">
        <v>3427</v>
      </c>
      <c r="E1126" s="219" t="s">
        <v>3428</v>
      </c>
      <c r="F1126" s="94" t="s">
        <v>1001</v>
      </c>
      <c r="G1126" s="81">
        <v>3.0</v>
      </c>
      <c r="H1126" s="81">
        <v>2.0</v>
      </c>
      <c r="I1126" s="81">
        <v>5.0</v>
      </c>
      <c r="J1126" s="220">
        <v>50.0</v>
      </c>
      <c r="K1126" s="91">
        <v>25.0</v>
      </c>
      <c r="L1126" s="410" t="s">
        <v>711</v>
      </c>
      <c r="M1126" s="166"/>
      <c r="N1126" s="166"/>
      <c r="O1126" s="166"/>
      <c r="P1126" s="166"/>
      <c r="Q1126" s="166"/>
      <c r="R1126" s="166"/>
    </row>
    <row r="1127" ht="11.25" customHeight="1">
      <c r="A1127" s="95" t="s">
        <v>3429</v>
      </c>
      <c r="B1127" s="95" t="s">
        <v>3430</v>
      </c>
      <c r="C1127" s="81" t="s">
        <v>52</v>
      </c>
      <c r="D1127" s="95" t="s">
        <v>3431</v>
      </c>
      <c r="E1127" s="219" t="s">
        <v>3432</v>
      </c>
      <c r="F1127" s="94" t="s">
        <v>1001</v>
      </c>
      <c r="G1127" s="81">
        <v>3.0</v>
      </c>
      <c r="H1127" s="81">
        <v>3.0</v>
      </c>
      <c r="I1127" s="81">
        <v>5.0</v>
      </c>
      <c r="J1127" s="220">
        <v>50.0</v>
      </c>
      <c r="K1127" s="91">
        <v>16.67</v>
      </c>
      <c r="L1127" s="410" t="s">
        <v>711</v>
      </c>
      <c r="M1127" s="166"/>
      <c r="N1127" s="166"/>
      <c r="O1127" s="166"/>
      <c r="P1127" s="166"/>
      <c r="Q1127" s="166"/>
      <c r="R1127" s="166"/>
    </row>
    <row r="1128" ht="11.25" customHeight="1">
      <c r="A1128" s="95" t="s">
        <v>3429</v>
      </c>
      <c r="B1128" s="95" t="s">
        <v>3430</v>
      </c>
      <c r="C1128" s="81" t="s">
        <v>52</v>
      </c>
      <c r="D1128" s="95" t="s">
        <v>3433</v>
      </c>
      <c r="E1128" s="219" t="s">
        <v>3434</v>
      </c>
      <c r="F1128" s="94" t="s">
        <v>1001</v>
      </c>
      <c r="G1128" s="81">
        <v>3.0</v>
      </c>
      <c r="H1128" s="81">
        <v>3.0</v>
      </c>
      <c r="I1128" s="81">
        <v>5.0</v>
      </c>
      <c r="J1128" s="220">
        <v>50.0</v>
      </c>
      <c r="K1128" s="91">
        <v>16.67</v>
      </c>
      <c r="L1128" s="410" t="s">
        <v>711</v>
      </c>
      <c r="M1128" s="166"/>
      <c r="N1128" s="166"/>
      <c r="O1128" s="166"/>
      <c r="P1128" s="166"/>
      <c r="Q1128" s="166"/>
      <c r="R1128" s="166"/>
    </row>
    <row r="1129" ht="11.25" customHeight="1">
      <c r="A1129" s="95" t="s">
        <v>3435</v>
      </c>
      <c r="B1129" s="95" t="s">
        <v>3436</v>
      </c>
      <c r="C1129" s="81" t="s">
        <v>52</v>
      </c>
      <c r="D1129" s="95" t="s">
        <v>3437</v>
      </c>
      <c r="E1129" s="219" t="s">
        <v>3438</v>
      </c>
      <c r="F1129" s="94" t="s">
        <v>1001</v>
      </c>
      <c r="G1129" s="81">
        <v>6.0</v>
      </c>
      <c r="H1129" s="81">
        <v>6.0</v>
      </c>
      <c r="I1129" s="81">
        <v>6.0</v>
      </c>
      <c r="J1129" s="220">
        <v>50.0</v>
      </c>
      <c r="K1129" s="91">
        <v>8.34</v>
      </c>
      <c r="L1129" s="410" t="s">
        <v>711</v>
      </c>
      <c r="M1129" s="166"/>
      <c r="N1129" s="166"/>
      <c r="O1129" s="166"/>
      <c r="P1129" s="166"/>
      <c r="Q1129" s="166"/>
      <c r="R1129" s="166"/>
    </row>
    <row r="1130" ht="11.25" customHeight="1">
      <c r="A1130" s="95" t="s">
        <v>1343</v>
      </c>
      <c r="B1130" s="95" t="s">
        <v>1344</v>
      </c>
      <c r="C1130" s="81" t="s">
        <v>52</v>
      </c>
      <c r="D1130" s="95" t="s">
        <v>1345</v>
      </c>
      <c r="E1130" s="219" t="s">
        <v>1346</v>
      </c>
      <c r="F1130" s="94" t="s">
        <v>1001</v>
      </c>
      <c r="G1130" s="81">
        <v>3.0</v>
      </c>
      <c r="H1130" s="81">
        <v>3.0</v>
      </c>
      <c r="I1130" s="81">
        <v>5.0</v>
      </c>
      <c r="J1130" s="220">
        <v>50.0</v>
      </c>
      <c r="K1130" s="91">
        <v>16.67</v>
      </c>
      <c r="L1130" s="410" t="s">
        <v>711</v>
      </c>
      <c r="M1130" s="166"/>
      <c r="N1130" s="166"/>
      <c r="O1130" s="166"/>
      <c r="P1130" s="166"/>
      <c r="Q1130" s="166"/>
      <c r="R1130" s="166"/>
    </row>
    <row r="1131" ht="11.25" customHeight="1">
      <c r="A1131" s="95" t="s">
        <v>3439</v>
      </c>
      <c r="B1131" s="95" t="s">
        <v>3440</v>
      </c>
      <c r="C1131" s="81" t="s">
        <v>52</v>
      </c>
      <c r="D1131" s="95" t="s">
        <v>3441</v>
      </c>
      <c r="E1131" s="219" t="s">
        <v>3442</v>
      </c>
      <c r="F1131" s="94" t="s">
        <v>1001</v>
      </c>
      <c r="G1131" s="81">
        <v>9.0</v>
      </c>
      <c r="H1131" s="81">
        <v>9.0</v>
      </c>
      <c r="I1131" s="81">
        <v>9.0</v>
      </c>
      <c r="J1131" s="220">
        <v>50.0</v>
      </c>
      <c r="K1131" s="91">
        <v>5.56</v>
      </c>
      <c r="L1131" s="410" t="s">
        <v>711</v>
      </c>
      <c r="M1131" s="166"/>
      <c r="N1131" s="166"/>
      <c r="O1131" s="166"/>
      <c r="P1131" s="166"/>
      <c r="Q1131" s="166"/>
      <c r="R1131" s="166"/>
    </row>
    <row r="1132" ht="11.25" customHeight="1">
      <c r="A1132" s="95" t="s">
        <v>3439</v>
      </c>
      <c r="B1132" s="95" t="s">
        <v>3440</v>
      </c>
      <c r="C1132" s="81" t="s">
        <v>52</v>
      </c>
      <c r="D1132" s="95" t="s">
        <v>3443</v>
      </c>
      <c r="E1132" s="219" t="s">
        <v>3444</v>
      </c>
      <c r="F1132" s="94" t="s">
        <v>1001</v>
      </c>
      <c r="G1132" s="81">
        <v>9.0</v>
      </c>
      <c r="H1132" s="81">
        <v>9.0</v>
      </c>
      <c r="I1132" s="81">
        <v>9.0</v>
      </c>
      <c r="J1132" s="220">
        <v>50.0</v>
      </c>
      <c r="K1132" s="91">
        <v>5.56</v>
      </c>
      <c r="L1132" s="410" t="s">
        <v>711</v>
      </c>
      <c r="M1132" s="166"/>
      <c r="N1132" s="166"/>
      <c r="O1132" s="166"/>
      <c r="P1132" s="166"/>
      <c r="Q1132" s="166"/>
      <c r="R1132" s="166"/>
    </row>
    <row r="1133" ht="11.25" customHeight="1">
      <c r="A1133" s="95" t="s">
        <v>3445</v>
      </c>
      <c r="B1133" s="95" t="s">
        <v>3446</v>
      </c>
      <c r="C1133" s="81" t="s">
        <v>52</v>
      </c>
      <c r="D1133" s="95" t="s">
        <v>3447</v>
      </c>
      <c r="E1133" s="139" t="s">
        <v>3448</v>
      </c>
      <c r="F1133" s="94" t="s">
        <v>1001</v>
      </c>
      <c r="G1133" s="81">
        <v>2.0</v>
      </c>
      <c r="H1133" s="81">
        <v>2.0</v>
      </c>
      <c r="I1133" s="81">
        <v>6.0</v>
      </c>
      <c r="J1133" s="220">
        <v>50.0</v>
      </c>
      <c r="K1133" s="91">
        <v>25.0</v>
      </c>
      <c r="L1133" s="410" t="s">
        <v>711</v>
      </c>
      <c r="M1133" s="166"/>
      <c r="N1133" s="166"/>
      <c r="O1133" s="166"/>
      <c r="P1133" s="166"/>
      <c r="Q1133" s="166"/>
      <c r="R1133" s="166"/>
    </row>
    <row r="1134" ht="11.25" customHeight="1">
      <c r="A1134" s="95" t="s">
        <v>3445</v>
      </c>
      <c r="B1134" s="95" t="s">
        <v>3446</v>
      </c>
      <c r="C1134" s="81" t="s">
        <v>52</v>
      </c>
      <c r="D1134" s="95" t="s">
        <v>3449</v>
      </c>
      <c r="E1134" s="219" t="s">
        <v>3450</v>
      </c>
      <c r="F1134" s="94" t="s">
        <v>1001</v>
      </c>
      <c r="G1134" s="81">
        <v>2.0</v>
      </c>
      <c r="H1134" s="81">
        <v>2.0</v>
      </c>
      <c r="I1134" s="81">
        <v>6.0</v>
      </c>
      <c r="J1134" s="220">
        <v>50.0</v>
      </c>
      <c r="K1134" s="91">
        <v>25.0</v>
      </c>
      <c r="L1134" s="410" t="s">
        <v>711</v>
      </c>
      <c r="M1134" s="166"/>
      <c r="N1134" s="166"/>
      <c r="O1134" s="166"/>
      <c r="P1134" s="166"/>
      <c r="Q1134" s="166"/>
      <c r="R1134" s="166"/>
    </row>
    <row r="1135" ht="11.25" customHeight="1">
      <c r="A1135" s="95" t="s">
        <v>3451</v>
      </c>
      <c r="B1135" s="95" t="s">
        <v>3452</v>
      </c>
      <c r="C1135" s="81" t="s">
        <v>52</v>
      </c>
      <c r="D1135" s="95" t="s">
        <v>3453</v>
      </c>
      <c r="E1135" s="219" t="s">
        <v>3454</v>
      </c>
      <c r="F1135" s="94" t="s">
        <v>1001</v>
      </c>
      <c r="G1135" s="81">
        <v>1.0</v>
      </c>
      <c r="H1135" s="81">
        <v>1.0</v>
      </c>
      <c r="I1135" s="81">
        <v>14.0</v>
      </c>
      <c r="J1135" s="220">
        <v>50.0</v>
      </c>
      <c r="K1135" s="91">
        <v>50.0</v>
      </c>
      <c r="L1135" s="410" t="s">
        <v>711</v>
      </c>
      <c r="M1135" s="166"/>
      <c r="N1135" s="166"/>
      <c r="O1135" s="166"/>
      <c r="P1135" s="166"/>
      <c r="Q1135" s="166"/>
      <c r="R1135" s="166"/>
    </row>
    <row r="1136" ht="11.25" customHeight="1">
      <c r="A1136" s="95" t="s">
        <v>3451</v>
      </c>
      <c r="B1136" s="95" t="s">
        <v>3452</v>
      </c>
      <c r="C1136" s="81" t="s">
        <v>52</v>
      </c>
      <c r="D1136" s="95" t="s">
        <v>3455</v>
      </c>
      <c r="E1136" s="219" t="s">
        <v>3456</v>
      </c>
      <c r="F1136" s="94" t="s">
        <v>1001</v>
      </c>
      <c r="G1136" s="81">
        <v>1.0</v>
      </c>
      <c r="H1136" s="81">
        <v>1.0</v>
      </c>
      <c r="I1136" s="81">
        <v>14.0</v>
      </c>
      <c r="J1136" s="220">
        <v>50.0</v>
      </c>
      <c r="K1136" s="91">
        <v>50.0</v>
      </c>
      <c r="L1136" s="410" t="s">
        <v>711</v>
      </c>
      <c r="M1136" s="166"/>
      <c r="N1136" s="166"/>
      <c r="O1136" s="166"/>
      <c r="P1136" s="166"/>
      <c r="Q1136" s="166"/>
      <c r="R1136" s="166"/>
    </row>
    <row r="1137" ht="11.25" customHeight="1">
      <c r="A1137" s="95" t="s">
        <v>3451</v>
      </c>
      <c r="B1137" s="95" t="s">
        <v>3452</v>
      </c>
      <c r="C1137" s="81" t="s">
        <v>52</v>
      </c>
      <c r="D1137" s="95" t="s">
        <v>3457</v>
      </c>
      <c r="E1137" s="219" t="s">
        <v>3458</v>
      </c>
      <c r="F1137" s="94" t="s">
        <v>1001</v>
      </c>
      <c r="G1137" s="81">
        <v>1.0</v>
      </c>
      <c r="H1137" s="81">
        <v>1.0</v>
      </c>
      <c r="I1137" s="81">
        <v>14.0</v>
      </c>
      <c r="J1137" s="220">
        <v>50.0</v>
      </c>
      <c r="K1137" s="91">
        <v>50.0</v>
      </c>
      <c r="L1137" s="410" t="s">
        <v>711</v>
      </c>
      <c r="M1137" s="166"/>
      <c r="N1137" s="166"/>
      <c r="O1137" s="166"/>
      <c r="P1137" s="166"/>
      <c r="Q1137" s="166"/>
      <c r="R1137" s="166"/>
    </row>
    <row r="1138" ht="11.25" customHeight="1">
      <c r="A1138" s="95" t="s">
        <v>3451</v>
      </c>
      <c r="B1138" s="95" t="s">
        <v>3452</v>
      </c>
      <c r="C1138" s="81" t="s">
        <v>52</v>
      </c>
      <c r="D1138" s="95" t="s">
        <v>3371</v>
      </c>
      <c r="E1138" s="219" t="s">
        <v>3459</v>
      </c>
      <c r="F1138" s="94" t="s">
        <v>1001</v>
      </c>
      <c r="G1138" s="81">
        <v>1.0</v>
      </c>
      <c r="H1138" s="81">
        <v>1.0</v>
      </c>
      <c r="I1138" s="81">
        <v>14.0</v>
      </c>
      <c r="J1138" s="220">
        <v>50.0</v>
      </c>
      <c r="K1138" s="91">
        <v>50.0</v>
      </c>
      <c r="L1138" s="410" t="s">
        <v>711</v>
      </c>
      <c r="M1138" s="166"/>
      <c r="N1138" s="166"/>
      <c r="O1138" s="166"/>
      <c r="P1138" s="166"/>
      <c r="Q1138" s="166"/>
      <c r="R1138" s="166"/>
    </row>
    <row r="1139" ht="11.25" customHeight="1">
      <c r="A1139" s="95" t="s">
        <v>1347</v>
      </c>
      <c r="B1139" s="95" t="s">
        <v>1348</v>
      </c>
      <c r="C1139" s="81" t="s">
        <v>52</v>
      </c>
      <c r="D1139" s="95" t="s">
        <v>1349</v>
      </c>
      <c r="E1139" s="219" t="s">
        <v>1350</v>
      </c>
      <c r="F1139" s="94" t="s">
        <v>1001</v>
      </c>
      <c r="G1139" s="81">
        <v>3.0</v>
      </c>
      <c r="H1139" s="81">
        <v>3.0</v>
      </c>
      <c r="I1139" s="81">
        <v>3.0</v>
      </c>
      <c r="J1139" s="220">
        <v>50.0</v>
      </c>
      <c r="K1139" s="91">
        <v>50.0</v>
      </c>
      <c r="L1139" s="410" t="s">
        <v>711</v>
      </c>
      <c r="M1139" s="166"/>
      <c r="N1139" s="166"/>
      <c r="O1139" s="166"/>
      <c r="P1139" s="166"/>
      <c r="Q1139" s="166"/>
      <c r="R1139" s="166"/>
    </row>
    <row r="1140" ht="11.25" customHeight="1">
      <c r="A1140" s="95" t="s">
        <v>3460</v>
      </c>
      <c r="B1140" s="95" t="s">
        <v>3461</v>
      </c>
      <c r="C1140" s="81" t="s">
        <v>52</v>
      </c>
      <c r="D1140" s="95" t="s">
        <v>3462</v>
      </c>
      <c r="E1140" s="219" t="s">
        <v>3463</v>
      </c>
      <c r="F1140" s="94" t="s">
        <v>1001</v>
      </c>
      <c r="G1140" s="81">
        <v>2.0</v>
      </c>
      <c r="H1140" s="81">
        <v>2.0</v>
      </c>
      <c r="I1140" s="81">
        <v>5.0</v>
      </c>
      <c r="J1140" s="220">
        <v>50.0</v>
      </c>
      <c r="K1140" s="91">
        <v>25.0</v>
      </c>
      <c r="L1140" s="410" t="s">
        <v>711</v>
      </c>
      <c r="M1140" s="166"/>
      <c r="N1140" s="166"/>
      <c r="O1140" s="166"/>
      <c r="P1140" s="166"/>
      <c r="Q1140" s="166"/>
      <c r="R1140" s="166"/>
    </row>
    <row r="1141" ht="11.25" customHeight="1">
      <c r="A1141" s="95" t="s">
        <v>3460</v>
      </c>
      <c r="B1141" s="95" t="s">
        <v>3461</v>
      </c>
      <c r="C1141" s="81" t="s">
        <v>52</v>
      </c>
      <c r="D1141" s="95" t="s">
        <v>3464</v>
      </c>
      <c r="E1141" s="219" t="s">
        <v>3465</v>
      </c>
      <c r="F1141" s="94" t="s">
        <v>1001</v>
      </c>
      <c r="G1141" s="81">
        <v>2.0</v>
      </c>
      <c r="H1141" s="81">
        <v>2.0</v>
      </c>
      <c r="I1141" s="81">
        <v>5.0</v>
      </c>
      <c r="J1141" s="220">
        <v>50.0</v>
      </c>
      <c r="K1141" s="91">
        <v>25.0</v>
      </c>
      <c r="L1141" s="410" t="s">
        <v>711</v>
      </c>
      <c r="M1141" s="166"/>
      <c r="N1141" s="166"/>
      <c r="O1141" s="166"/>
      <c r="P1141" s="166"/>
      <c r="Q1141" s="166"/>
      <c r="R1141" s="166"/>
    </row>
    <row r="1142" ht="11.25" customHeight="1">
      <c r="A1142" s="95" t="s">
        <v>3460</v>
      </c>
      <c r="B1142" s="95" t="s">
        <v>3461</v>
      </c>
      <c r="C1142" s="81" t="s">
        <v>52</v>
      </c>
      <c r="D1142" s="95" t="s">
        <v>3466</v>
      </c>
      <c r="E1142" s="219" t="s">
        <v>3467</v>
      </c>
      <c r="F1142" s="94" t="s">
        <v>1001</v>
      </c>
      <c r="G1142" s="81">
        <v>2.0</v>
      </c>
      <c r="H1142" s="81">
        <v>2.0</v>
      </c>
      <c r="I1142" s="81">
        <v>5.0</v>
      </c>
      <c r="J1142" s="220">
        <v>50.0</v>
      </c>
      <c r="K1142" s="91">
        <v>25.0</v>
      </c>
      <c r="L1142" s="410" t="s">
        <v>711</v>
      </c>
      <c r="M1142" s="166"/>
      <c r="N1142" s="166"/>
      <c r="O1142" s="166"/>
      <c r="P1142" s="166"/>
      <c r="Q1142" s="166"/>
      <c r="R1142" s="166"/>
    </row>
    <row r="1143" ht="11.25" customHeight="1">
      <c r="A1143" s="95" t="s">
        <v>3468</v>
      </c>
      <c r="B1143" s="95" t="s">
        <v>3469</v>
      </c>
      <c r="C1143" s="81" t="s">
        <v>52</v>
      </c>
      <c r="D1143" s="95" t="s">
        <v>3409</v>
      </c>
      <c r="E1143" s="219" t="s">
        <v>3470</v>
      </c>
      <c r="F1143" s="94" t="s">
        <v>1001</v>
      </c>
      <c r="G1143" s="81">
        <v>3.0</v>
      </c>
      <c r="H1143" s="81">
        <v>3.0</v>
      </c>
      <c r="I1143" s="81">
        <v>3.0</v>
      </c>
      <c r="J1143" s="220">
        <v>50.0</v>
      </c>
      <c r="K1143" s="91">
        <v>16.67</v>
      </c>
      <c r="L1143" s="410" t="s">
        <v>711</v>
      </c>
      <c r="M1143" s="166"/>
      <c r="N1143" s="166"/>
      <c r="O1143" s="166"/>
      <c r="P1143" s="166"/>
      <c r="Q1143" s="166"/>
      <c r="R1143" s="166"/>
    </row>
    <row r="1144" ht="11.25" customHeight="1">
      <c r="A1144" s="95" t="s">
        <v>3471</v>
      </c>
      <c r="B1144" s="95" t="s">
        <v>3472</v>
      </c>
      <c r="C1144" s="81" t="s">
        <v>52</v>
      </c>
      <c r="D1144" s="95" t="s">
        <v>3473</v>
      </c>
      <c r="E1144" s="219" t="s">
        <v>3474</v>
      </c>
      <c r="F1144" s="94" t="s">
        <v>1001</v>
      </c>
      <c r="G1144" s="81">
        <v>2.0</v>
      </c>
      <c r="H1144" s="81">
        <v>2.0</v>
      </c>
      <c r="I1144" s="81">
        <v>7.0</v>
      </c>
      <c r="J1144" s="220">
        <v>50.0</v>
      </c>
      <c r="K1144" s="91">
        <v>25.0</v>
      </c>
      <c r="L1144" s="410" t="s">
        <v>711</v>
      </c>
      <c r="M1144" s="166"/>
      <c r="N1144" s="166"/>
      <c r="O1144" s="166"/>
      <c r="P1144" s="166"/>
      <c r="Q1144" s="166"/>
      <c r="R1144" s="166"/>
    </row>
    <row r="1145" ht="11.25" customHeight="1">
      <c r="A1145" s="95" t="s">
        <v>3471</v>
      </c>
      <c r="B1145" s="95" t="s">
        <v>3472</v>
      </c>
      <c r="C1145" s="81" t="s">
        <v>52</v>
      </c>
      <c r="D1145" s="95" t="s">
        <v>3475</v>
      </c>
      <c r="E1145" s="219" t="s">
        <v>3476</v>
      </c>
      <c r="F1145" s="94" t="s">
        <v>1001</v>
      </c>
      <c r="G1145" s="81">
        <v>2.0</v>
      </c>
      <c r="H1145" s="81">
        <v>2.0</v>
      </c>
      <c r="I1145" s="81">
        <v>7.0</v>
      </c>
      <c r="J1145" s="220">
        <v>50.0</v>
      </c>
      <c r="K1145" s="91">
        <v>25.0</v>
      </c>
      <c r="L1145" s="410" t="s">
        <v>711</v>
      </c>
      <c r="M1145" s="166"/>
      <c r="N1145" s="166"/>
      <c r="O1145" s="166"/>
      <c r="P1145" s="166"/>
      <c r="Q1145" s="166"/>
      <c r="R1145" s="166"/>
    </row>
    <row r="1146" ht="11.25" customHeight="1">
      <c r="A1146" s="95" t="s">
        <v>3477</v>
      </c>
      <c r="B1146" s="95" t="s">
        <v>3478</v>
      </c>
      <c r="C1146" s="81" t="s">
        <v>52</v>
      </c>
      <c r="D1146" s="95" t="s">
        <v>3479</v>
      </c>
      <c r="E1146" s="219" t="s">
        <v>3480</v>
      </c>
      <c r="F1146" s="94" t="s">
        <v>1001</v>
      </c>
      <c r="G1146" s="81">
        <v>6.0</v>
      </c>
      <c r="H1146" s="81">
        <v>6.0</v>
      </c>
      <c r="I1146" s="81">
        <v>6.0</v>
      </c>
      <c r="J1146" s="220">
        <v>50.0</v>
      </c>
      <c r="K1146" s="91">
        <v>8.34</v>
      </c>
      <c r="L1146" s="410" t="s">
        <v>711</v>
      </c>
      <c r="M1146" s="166"/>
      <c r="N1146" s="166"/>
      <c r="O1146" s="166"/>
      <c r="P1146" s="166"/>
      <c r="Q1146" s="166"/>
      <c r="R1146" s="166"/>
    </row>
    <row r="1147" ht="11.25" customHeight="1">
      <c r="A1147" s="95" t="s">
        <v>3477</v>
      </c>
      <c r="B1147" s="95" t="s">
        <v>3478</v>
      </c>
      <c r="C1147" s="81" t="s">
        <v>52</v>
      </c>
      <c r="D1147" s="95" t="s">
        <v>3481</v>
      </c>
      <c r="E1147" s="219" t="s">
        <v>3482</v>
      </c>
      <c r="F1147" s="94" t="s">
        <v>1001</v>
      </c>
      <c r="G1147" s="81">
        <v>6.0</v>
      </c>
      <c r="H1147" s="81">
        <v>6.0</v>
      </c>
      <c r="I1147" s="81">
        <v>6.0</v>
      </c>
      <c r="J1147" s="220">
        <v>50.0</v>
      </c>
      <c r="K1147" s="91">
        <v>8.34</v>
      </c>
      <c r="L1147" s="410" t="s">
        <v>711</v>
      </c>
      <c r="M1147" s="166"/>
      <c r="N1147" s="166"/>
      <c r="O1147" s="166"/>
      <c r="P1147" s="166"/>
      <c r="Q1147" s="166"/>
      <c r="R1147" s="166"/>
    </row>
    <row r="1148" ht="11.25" customHeight="1">
      <c r="A1148" s="95" t="s">
        <v>3477</v>
      </c>
      <c r="B1148" s="95" t="s">
        <v>3478</v>
      </c>
      <c r="C1148" s="81" t="s">
        <v>52</v>
      </c>
      <c r="D1148" s="95" t="s">
        <v>3483</v>
      </c>
      <c r="E1148" s="219" t="s">
        <v>3484</v>
      </c>
      <c r="F1148" s="94" t="s">
        <v>1001</v>
      </c>
      <c r="G1148" s="81">
        <v>6.0</v>
      </c>
      <c r="H1148" s="81">
        <v>6.0</v>
      </c>
      <c r="I1148" s="81">
        <v>6.0</v>
      </c>
      <c r="J1148" s="220">
        <v>50.0</v>
      </c>
      <c r="K1148" s="91">
        <v>8.34</v>
      </c>
      <c r="L1148" s="410" t="s">
        <v>711</v>
      </c>
      <c r="M1148" s="166"/>
      <c r="N1148" s="166"/>
      <c r="O1148" s="166"/>
      <c r="P1148" s="166"/>
      <c r="Q1148" s="166"/>
      <c r="R1148" s="166"/>
    </row>
    <row r="1149" ht="11.25" customHeight="1">
      <c r="A1149" s="95" t="s">
        <v>1351</v>
      </c>
      <c r="B1149" s="95" t="s">
        <v>1352</v>
      </c>
      <c r="C1149" s="81" t="s">
        <v>52</v>
      </c>
      <c r="D1149" s="95" t="s">
        <v>1353</v>
      </c>
      <c r="E1149" s="219" t="s">
        <v>1354</v>
      </c>
      <c r="F1149" s="94" t="s">
        <v>1001</v>
      </c>
      <c r="G1149" s="81">
        <v>3.0</v>
      </c>
      <c r="H1149" s="81">
        <v>3.0</v>
      </c>
      <c r="I1149" s="81">
        <v>5.0</v>
      </c>
      <c r="J1149" s="220">
        <v>50.0</v>
      </c>
      <c r="K1149" s="91">
        <v>16.67</v>
      </c>
      <c r="L1149" s="410" t="s">
        <v>711</v>
      </c>
      <c r="M1149" s="166"/>
      <c r="N1149" s="166"/>
      <c r="O1149" s="166"/>
      <c r="P1149" s="166"/>
      <c r="Q1149" s="166"/>
      <c r="R1149" s="166"/>
    </row>
    <row r="1150" ht="11.25" customHeight="1">
      <c r="A1150" s="95" t="s">
        <v>3485</v>
      </c>
      <c r="B1150" s="95" t="s">
        <v>3486</v>
      </c>
      <c r="C1150" s="81" t="s">
        <v>52</v>
      </c>
      <c r="D1150" s="95" t="s">
        <v>3487</v>
      </c>
      <c r="E1150" s="219" t="s">
        <v>2119</v>
      </c>
      <c r="F1150" s="94" t="s">
        <v>1001</v>
      </c>
      <c r="G1150" s="81">
        <v>3.0</v>
      </c>
      <c r="H1150" s="81">
        <v>3.0</v>
      </c>
      <c r="I1150" s="81">
        <v>3.0</v>
      </c>
      <c r="J1150" s="220">
        <v>50.0</v>
      </c>
      <c r="K1150" s="91">
        <v>16.67</v>
      </c>
      <c r="L1150" s="410" t="s">
        <v>711</v>
      </c>
      <c r="M1150" s="166"/>
      <c r="N1150" s="166"/>
      <c r="O1150" s="166"/>
      <c r="P1150" s="166"/>
      <c r="Q1150" s="166"/>
      <c r="R1150" s="166"/>
    </row>
    <row r="1151" ht="11.25" customHeight="1">
      <c r="A1151" s="95" t="s">
        <v>3488</v>
      </c>
      <c r="B1151" s="95" t="s">
        <v>3489</v>
      </c>
      <c r="C1151" s="81" t="s">
        <v>52</v>
      </c>
      <c r="D1151" s="95" t="s">
        <v>3490</v>
      </c>
      <c r="E1151" s="219" t="s">
        <v>3491</v>
      </c>
      <c r="F1151" s="94" t="s">
        <v>1001</v>
      </c>
      <c r="G1151" s="81">
        <v>2.0</v>
      </c>
      <c r="H1151" s="81">
        <v>2.0</v>
      </c>
      <c r="I1151" s="81">
        <v>4.0</v>
      </c>
      <c r="J1151" s="220">
        <v>50.0</v>
      </c>
      <c r="K1151" s="91">
        <v>25.0</v>
      </c>
      <c r="L1151" s="410" t="s">
        <v>711</v>
      </c>
      <c r="M1151" s="166"/>
      <c r="N1151" s="166"/>
      <c r="O1151" s="166"/>
      <c r="P1151" s="166"/>
      <c r="Q1151" s="166"/>
      <c r="R1151" s="166"/>
    </row>
    <row r="1152" ht="11.25" customHeight="1">
      <c r="A1152" s="95" t="s">
        <v>3492</v>
      </c>
      <c r="B1152" s="95" t="s">
        <v>3493</v>
      </c>
      <c r="C1152" s="81" t="s">
        <v>52</v>
      </c>
      <c r="D1152" s="95" t="s">
        <v>3494</v>
      </c>
      <c r="E1152" s="219" t="s">
        <v>3495</v>
      </c>
      <c r="F1152" s="94" t="s">
        <v>1001</v>
      </c>
      <c r="G1152" s="81">
        <v>2.0</v>
      </c>
      <c r="H1152" s="81">
        <v>2.0</v>
      </c>
      <c r="I1152" s="81">
        <v>2.0</v>
      </c>
      <c r="J1152" s="220">
        <v>50.0</v>
      </c>
      <c r="K1152" s="91">
        <v>25.0</v>
      </c>
      <c r="L1152" s="410" t="s">
        <v>711</v>
      </c>
      <c r="M1152" s="166"/>
      <c r="N1152" s="166"/>
      <c r="O1152" s="166"/>
      <c r="P1152" s="166"/>
      <c r="Q1152" s="166"/>
      <c r="R1152" s="166"/>
    </row>
    <row r="1153" ht="11.25" customHeight="1">
      <c r="A1153" s="95" t="s">
        <v>3496</v>
      </c>
      <c r="B1153" s="95" t="s">
        <v>3497</v>
      </c>
      <c r="C1153" s="81" t="s">
        <v>52</v>
      </c>
      <c r="D1153" s="95" t="s">
        <v>3498</v>
      </c>
      <c r="E1153" s="219" t="s">
        <v>3499</v>
      </c>
      <c r="F1153" s="94" t="s">
        <v>1001</v>
      </c>
      <c r="G1153" s="81">
        <v>2.0</v>
      </c>
      <c r="H1153" s="81">
        <v>2.0</v>
      </c>
      <c r="I1153" s="81">
        <v>9.0</v>
      </c>
      <c r="J1153" s="220">
        <v>50.0</v>
      </c>
      <c r="K1153" s="91">
        <v>25.0</v>
      </c>
      <c r="L1153" s="410" t="s">
        <v>711</v>
      </c>
      <c r="M1153" s="166"/>
      <c r="N1153" s="166"/>
      <c r="O1153" s="166"/>
      <c r="P1153" s="166"/>
      <c r="Q1153" s="166"/>
      <c r="R1153" s="166"/>
    </row>
    <row r="1154" ht="11.25" customHeight="1">
      <c r="A1154" s="95" t="s">
        <v>3500</v>
      </c>
      <c r="B1154" s="95" t="s">
        <v>3501</v>
      </c>
      <c r="C1154" s="81" t="s">
        <v>52</v>
      </c>
      <c r="D1154" s="95" t="s">
        <v>3502</v>
      </c>
      <c r="E1154" s="219" t="s">
        <v>171</v>
      </c>
      <c r="F1154" s="94" t="s">
        <v>1001</v>
      </c>
      <c r="G1154" s="81">
        <v>2.0</v>
      </c>
      <c r="H1154" s="81">
        <v>2.0</v>
      </c>
      <c r="I1154" s="81">
        <v>4.0</v>
      </c>
      <c r="J1154" s="220">
        <v>50.0</v>
      </c>
      <c r="K1154" s="91">
        <v>25.0</v>
      </c>
      <c r="L1154" s="410" t="s">
        <v>711</v>
      </c>
      <c r="M1154" s="166"/>
      <c r="N1154" s="166"/>
      <c r="O1154" s="166"/>
      <c r="P1154" s="166"/>
      <c r="Q1154" s="166"/>
      <c r="R1154" s="166"/>
    </row>
    <row r="1155" ht="11.25" customHeight="1">
      <c r="A1155" s="95" t="s">
        <v>3503</v>
      </c>
      <c r="B1155" s="95" t="s">
        <v>3504</v>
      </c>
      <c r="C1155" s="81" t="s">
        <v>52</v>
      </c>
      <c r="D1155" s="95" t="s">
        <v>3505</v>
      </c>
      <c r="E1155" s="219" t="s">
        <v>3506</v>
      </c>
      <c r="F1155" s="94" t="s">
        <v>1001</v>
      </c>
      <c r="G1155" s="81">
        <v>3.0</v>
      </c>
      <c r="H1155" s="81">
        <v>3.0</v>
      </c>
      <c r="I1155" s="81">
        <v>3.0</v>
      </c>
      <c r="J1155" s="220">
        <v>50.0</v>
      </c>
      <c r="K1155" s="91">
        <v>16.67</v>
      </c>
      <c r="L1155" s="410" t="s">
        <v>711</v>
      </c>
      <c r="M1155" s="166"/>
      <c r="N1155" s="166"/>
      <c r="O1155" s="166"/>
      <c r="P1155" s="166"/>
      <c r="Q1155" s="166"/>
      <c r="R1155" s="166"/>
    </row>
    <row r="1156" ht="11.25" customHeight="1">
      <c r="A1156" s="95" t="s">
        <v>3507</v>
      </c>
      <c r="B1156" s="95" t="s">
        <v>3508</v>
      </c>
      <c r="C1156" s="81" t="s">
        <v>52</v>
      </c>
      <c r="D1156" s="95" t="s">
        <v>3509</v>
      </c>
      <c r="E1156" s="219" t="s">
        <v>3510</v>
      </c>
      <c r="F1156" s="94" t="s">
        <v>3511</v>
      </c>
      <c r="G1156" s="81">
        <v>5.0</v>
      </c>
      <c r="H1156" s="81">
        <v>5.0</v>
      </c>
      <c r="I1156" s="81">
        <v>7.0</v>
      </c>
      <c r="J1156" s="220">
        <v>50.0</v>
      </c>
      <c r="K1156" s="91">
        <v>10.0</v>
      </c>
      <c r="L1156" s="410" t="s">
        <v>711</v>
      </c>
      <c r="M1156" s="166"/>
      <c r="N1156" s="166"/>
      <c r="O1156" s="166"/>
      <c r="P1156" s="166"/>
      <c r="Q1156" s="166"/>
      <c r="R1156" s="166"/>
    </row>
    <row r="1157" ht="11.25" customHeight="1">
      <c r="A1157" s="93" t="s">
        <v>3512</v>
      </c>
      <c r="B1157" s="101" t="s">
        <v>3326</v>
      </c>
      <c r="C1157" s="101" t="s">
        <v>52</v>
      </c>
      <c r="D1157" s="147" t="s">
        <v>3513</v>
      </c>
      <c r="E1157" s="148" t="s">
        <v>3514</v>
      </c>
      <c r="F1157" s="101" t="s">
        <v>1001</v>
      </c>
      <c r="G1157" s="123">
        <v>2.0</v>
      </c>
      <c r="H1157" s="412">
        <v>2.0</v>
      </c>
      <c r="I1157" s="6">
        <v>9.0</v>
      </c>
      <c r="J1157" s="413">
        <v>50.0</v>
      </c>
      <c r="K1157" s="413">
        <v>25.0</v>
      </c>
      <c r="L1157" s="410" t="s">
        <v>711</v>
      </c>
      <c r="M1157" s="166"/>
      <c r="N1157" s="166"/>
      <c r="O1157" s="166"/>
      <c r="P1157" s="166"/>
      <c r="Q1157" s="166"/>
      <c r="R1157" s="166"/>
    </row>
    <row r="1158" ht="11.25" customHeight="1">
      <c r="A1158" s="93" t="s">
        <v>3512</v>
      </c>
      <c r="B1158" s="101" t="s">
        <v>3326</v>
      </c>
      <c r="C1158" s="101" t="s">
        <v>52</v>
      </c>
      <c r="D1158" s="147" t="s">
        <v>3515</v>
      </c>
      <c r="E1158" s="148" t="s">
        <v>3516</v>
      </c>
      <c r="F1158" s="101" t="s">
        <v>1001</v>
      </c>
      <c r="G1158" s="123">
        <v>2.0</v>
      </c>
      <c r="H1158" s="412">
        <v>2.0</v>
      </c>
      <c r="I1158" s="6">
        <v>9.0</v>
      </c>
      <c r="J1158" s="413">
        <v>50.0</v>
      </c>
      <c r="K1158" s="413">
        <v>25.0</v>
      </c>
      <c r="L1158" s="410" t="s">
        <v>711</v>
      </c>
      <c r="M1158" s="166"/>
      <c r="N1158" s="166"/>
      <c r="O1158" s="166"/>
      <c r="P1158" s="166"/>
      <c r="Q1158" s="166"/>
      <c r="R1158" s="166"/>
    </row>
    <row r="1159" ht="11.25" customHeight="1">
      <c r="A1159" s="93" t="s">
        <v>3512</v>
      </c>
      <c r="B1159" s="101" t="s">
        <v>3326</v>
      </c>
      <c r="C1159" s="101" t="s">
        <v>52</v>
      </c>
      <c r="D1159" s="147" t="s">
        <v>3517</v>
      </c>
      <c r="E1159" s="148" t="s">
        <v>3518</v>
      </c>
      <c r="F1159" s="101" t="s">
        <v>1001</v>
      </c>
      <c r="G1159" s="123">
        <v>2.0</v>
      </c>
      <c r="H1159" s="412">
        <v>2.0</v>
      </c>
      <c r="I1159" s="6">
        <v>9.0</v>
      </c>
      <c r="J1159" s="413">
        <v>50.0</v>
      </c>
      <c r="K1159" s="413">
        <v>25.0</v>
      </c>
      <c r="L1159" s="410" t="s">
        <v>711</v>
      </c>
      <c r="M1159" s="166"/>
      <c r="N1159" s="166"/>
      <c r="O1159" s="166"/>
      <c r="P1159" s="166"/>
      <c r="Q1159" s="166"/>
      <c r="R1159" s="166"/>
    </row>
    <row r="1160" ht="11.25" customHeight="1">
      <c r="A1160" s="93" t="s">
        <v>3519</v>
      </c>
      <c r="B1160" s="101" t="s">
        <v>3326</v>
      </c>
      <c r="C1160" s="101" t="s">
        <v>52</v>
      </c>
      <c r="D1160" s="147" t="s">
        <v>3520</v>
      </c>
      <c r="E1160" s="148" t="s">
        <v>3521</v>
      </c>
      <c r="F1160" s="101" t="s">
        <v>1001</v>
      </c>
      <c r="G1160" s="123">
        <v>2.0</v>
      </c>
      <c r="H1160" s="412">
        <v>2.0</v>
      </c>
      <c r="I1160" s="6">
        <v>9.0</v>
      </c>
      <c r="J1160" s="413">
        <v>50.0</v>
      </c>
      <c r="K1160" s="413">
        <v>25.0</v>
      </c>
      <c r="L1160" s="410" t="s">
        <v>711</v>
      </c>
      <c r="M1160" s="166"/>
      <c r="N1160" s="166"/>
      <c r="O1160" s="166"/>
      <c r="P1160" s="166"/>
      <c r="Q1160" s="166"/>
      <c r="R1160" s="166"/>
    </row>
    <row r="1161" ht="11.25" customHeight="1">
      <c r="A1161" s="93" t="s">
        <v>3522</v>
      </c>
      <c r="B1161" s="101" t="s">
        <v>3523</v>
      </c>
      <c r="C1161" s="101" t="s">
        <v>52</v>
      </c>
      <c r="D1161" s="100" t="s">
        <v>3524</v>
      </c>
      <c r="E1161" s="148" t="s">
        <v>1330</v>
      </c>
      <c r="F1161" s="81" t="s">
        <v>1001</v>
      </c>
      <c r="G1161" s="82">
        <v>1.0</v>
      </c>
      <c r="H1161" s="250">
        <v>1.0</v>
      </c>
      <c r="I1161" s="6">
        <v>2.0</v>
      </c>
      <c r="J1161" s="413">
        <v>50.0</v>
      </c>
      <c r="K1161" s="413">
        <v>50.0</v>
      </c>
      <c r="L1161" s="410" t="s">
        <v>711</v>
      </c>
      <c r="M1161" s="166"/>
      <c r="N1161" s="166"/>
      <c r="O1161" s="166"/>
      <c r="P1161" s="166"/>
      <c r="Q1161" s="166"/>
      <c r="R1161" s="166"/>
    </row>
    <row r="1162" ht="11.25" customHeight="1">
      <c r="A1162" s="93" t="s">
        <v>3525</v>
      </c>
      <c r="B1162" s="101" t="s">
        <v>3526</v>
      </c>
      <c r="C1162" s="101" t="s">
        <v>52</v>
      </c>
      <c r="D1162" s="100" t="s">
        <v>3527</v>
      </c>
      <c r="E1162" s="148" t="s">
        <v>1330</v>
      </c>
      <c r="F1162" s="81" t="s">
        <v>1001</v>
      </c>
      <c r="G1162" s="82">
        <v>2.0</v>
      </c>
      <c r="H1162" s="250">
        <v>2.0</v>
      </c>
      <c r="I1162" s="6">
        <v>12.0</v>
      </c>
      <c r="J1162" s="413">
        <v>50.0</v>
      </c>
      <c r="K1162" s="413">
        <v>25.0</v>
      </c>
      <c r="L1162" s="410" t="s">
        <v>711</v>
      </c>
      <c r="M1162" s="166"/>
      <c r="N1162" s="166"/>
      <c r="O1162" s="166"/>
      <c r="P1162" s="166"/>
      <c r="Q1162" s="166"/>
      <c r="R1162" s="166"/>
    </row>
    <row r="1163" ht="11.25" customHeight="1">
      <c r="A1163" s="93" t="s">
        <v>3528</v>
      </c>
      <c r="B1163" s="101" t="s">
        <v>3529</v>
      </c>
      <c r="C1163" s="101" t="s">
        <v>52</v>
      </c>
      <c r="D1163" s="147" t="s">
        <v>3530</v>
      </c>
      <c r="E1163" s="148" t="s">
        <v>3531</v>
      </c>
      <c r="F1163" s="101" t="s">
        <v>1001</v>
      </c>
      <c r="G1163" s="123">
        <v>2.0</v>
      </c>
      <c r="H1163" s="412">
        <v>2.0</v>
      </c>
      <c r="I1163" s="6">
        <v>3.0</v>
      </c>
      <c r="J1163" s="413">
        <v>50.0</v>
      </c>
      <c r="K1163" s="413">
        <v>25.0</v>
      </c>
      <c r="L1163" s="410" t="s">
        <v>711</v>
      </c>
      <c r="M1163" s="166"/>
      <c r="N1163" s="166"/>
      <c r="O1163" s="166"/>
      <c r="P1163" s="166"/>
      <c r="Q1163" s="166"/>
      <c r="R1163" s="166"/>
    </row>
    <row r="1164" ht="11.25" customHeight="1">
      <c r="A1164" s="414" t="s">
        <v>3532</v>
      </c>
      <c r="B1164" s="415" t="s">
        <v>3533</v>
      </c>
      <c r="C1164" s="416" t="s">
        <v>52</v>
      </c>
      <c r="D1164" s="147" t="s">
        <v>3534</v>
      </c>
      <c r="E1164" s="148" t="s">
        <v>3535</v>
      </c>
      <c r="F1164" s="101" t="s">
        <v>1001</v>
      </c>
      <c r="G1164" s="123">
        <v>1.0</v>
      </c>
      <c r="H1164" s="412">
        <v>1.0</v>
      </c>
      <c r="I1164" s="6">
        <v>7.0</v>
      </c>
      <c r="J1164" s="413">
        <v>50.0</v>
      </c>
      <c r="K1164" s="413">
        <v>50.0</v>
      </c>
      <c r="L1164" s="410" t="s">
        <v>711</v>
      </c>
      <c r="M1164" s="166"/>
      <c r="N1164" s="166"/>
      <c r="O1164" s="166"/>
      <c r="P1164" s="166"/>
      <c r="Q1164" s="166"/>
      <c r="R1164" s="166"/>
    </row>
    <row r="1165" ht="11.25" customHeight="1">
      <c r="A1165" s="93" t="s">
        <v>3512</v>
      </c>
      <c r="B1165" s="101" t="s">
        <v>3326</v>
      </c>
      <c r="C1165" s="101" t="s">
        <v>52</v>
      </c>
      <c r="D1165" s="147" t="s">
        <v>3536</v>
      </c>
      <c r="E1165" s="148" t="s">
        <v>3537</v>
      </c>
      <c r="F1165" s="101" t="s">
        <v>1001</v>
      </c>
      <c r="G1165" s="123">
        <v>2.0</v>
      </c>
      <c r="H1165" s="412">
        <v>2.0</v>
      </c>
      <c r="I1165" s="6">
        <v>9.0</v>
      </c>
      <c r="J1165" s="413">
        <v>50.0</v>
      </c>
      <c r="K1165" s="413">
        <v>25.0</v>
      </c>
      <c r="L1165" s="410" t="s">
        <v>711</v>
      </c>
      <c r="M1165" s="166"/>
      <c r="N1165" s="166"/>
      <c r="O1165" s="166"/>
      <c r="P1165" s="166"/>
      <c r="Q1165" s="166"/>
      <c r="R1165" s="166"/>
    </row>
    <row r="1166" ht="11.25" customHeight="1">
      <c r="A1166" s="93" t="s">
        <v>3538</v>
      </c>
      <c r="B1166" s="101" t="s">
        <v>3539</v>
      </c>
      <c r="C1166" s="101" t="s">
        <v>52</v>
      </c>
      <c r="D1166" s="147" t="s">
        <v>3540</v>
      </c>
      <c r="E1166" s="148" t="s">
        <v>3541</v>
      </c>
      <c r="F1166" s="101" t="s">
        <v>1001</v>
      </c>
      <c r="G1166" s="123">
        <v>2.0</v>
      </c>
      <c r="H1166" s="412">
        <v>2.0</v>
      </c>
      <c r="I1166" s="6">
        <v>9.0</v>
      </c>
      <c r="J1166" s="413">
        <v>50.0</v>
      </c>
      <c r="K1166" s="413">
        <v>25.0</v>
      </c>
      <c r="L1166" s="410" t="s">
        <v>711</v>
      </c>
      <c r="M1166" s="166"/>
      <c r="N1166" s="166"/>
      <c r="O1166" s="166"/>
      <c r="P1166" s="166"/>
      <c r="Q1166" s="166"/>
      <c r="R1166" s="166"/>
    </row>
    <row r="1167" ht="11.25" customHeight="1">
      <c r="A1167" s="93" t="s">
        <v>3542</v>
      </c>
      <c r="B1167" s="101" t="s">
        <v>3543</v>
      </c>
      <c r="C1167" s="101" t="s">
        <v>52</v>
      </c>
      <c r="D1167" s="147" t="s">
        <v>3544</v>
      </c>
      <c r="E1167" s="148" t="s">
        <v>3545</v>
      </c>
      <c r="F1167" s="101" t="s">
        <v>614</v>
      </c>
      <c r="G1167" s="123">
        <v>2.0</v>
      </c>
      <c r="H1167" s="412">
        <v>2.0</v>
      </c>
      <c r="I1167" s="6">
        <v>5.0</v>
      </c>
      <c r="J1167" s="413">
        <v>50.0</v>
      </c>
      <c r="K1167" s="413">
        <v>25.0</v>
      </c>
      <c r="L1167" s="410" t="s">
        <v>711</v>
      </c>
      <c r="M1167" s="166"/>
      <c r="N1167" s="166"/>
      <c r="O1167" s="166"/>
      <c r="P1167" s="166"/>
      <c r="Q1167" s="166"/>
      <c r="R1167" s="166"/>
    </row>
    <row r="1168" ht="11.25" customHeight="1">
      <c r="A1168" s="93" t="s">
        <v>3507</v>
      </c>
      <c r="B1168" s="101" t="s">
        <v>3508</v>
      </c>
      <c r="C1168" s="101" t="s">
        <v>52</v>
      </c>
      <c r="D1168" s="147" t="s">
        <v>3546</v>
      </c>
      <c r="E1168" s="148" t="s">
        <v>3547</v>
      </c>
      <c r="F1168" s="101" t="s">
        <v>614</v>
      </c>
      <c r="G1168" s="123">
        <v>2.0</v>
      </c>
      <c r="H1168" s="412">
        <v>2.0</v>
      </c>
      <c r="I1168" s="6">
        <v>7.0</v>
      </c>
      <c r="J1168" s="413">
        <v>50.0</v>
      </c>
      <c r="K1168" s="413">
        <v>25.0</v>
      </c>
      <c r="L1168" s="410" t="s">
        <v>711</v>
      </c>
      <c r="M1168" s="166"/>
      <c r="N1168" s="166"/>
      <c r="O1168" s="166"/>
      <c r="P1168" s="166"/>
      <c r="Q1168" s="166"/>
      <c r="R1168" s="166"/>
    </row>
    <row r="1169" ht="11.25" customHeight="1">
      <c r="A1169" s="93" t="s">
        <v>3548</v>
      </c>
      <c r="B1169" s="101" t="s">
        <v>3549</v>
      </c>
      <c r="C1169" s="101" t="s">
        <v>52</v>
      </c>
      <c r="D1169" s="147" t="s">
        <v>3550</v>
      </c>
      <c r="E1169" s="148" t="s">
        <v>3551</v>
      </c>
      <c r="F1169" s="101" t="s">
        <v>614</v>
      </c>
      <c r="G1169" s="123">
        <v>1.0</v>
      </c>
      <c r="H1169" s="412">
        <v>1.0</v>
      </c>
      <c r="I1169" s="6">
        <v>2.0</v>
      </c>
      <c r="J1169" s="413">
        <v>50.0</v>
      </c>
      <c r="K1169" s="413">
        <v>50.0</v>
      </c>
      <c r="L1169" s="410" t="s">
        <v>711</v>
      </c>
      <c r="M1169" s="166"/>
      <c r="N1169" s="166"/>
      <c r="O1169" s="166"/>
      <c r="P1169" s="166"/>
      <c r="Q1169" s="166"/>
      <c r="R1169" s="166"/>
    </row>
    <row r="1170" ht="11.25" customHeight="1">
      <c r="A1170" s="93" t="s">
        <v>3552</v>
      </c>
      <c r="B1170" s="101" t="s">
        <v>3553</v>
      </c>
      <c r="C1170" s="101" t="s">
        <v>52</v>
      </c>
      <c r="D1170" s="147" t="s">
        <v>3554</v>
      </c>
      <c r="E1170" s="148" t="s">
        <v>3555</v>
      </c>
      <c r="F1170" s="101" t="s">
        <v>614</v>
      </c>
      <c r="G1170" s="123">
        <v>2.0</v>
      </c>
      <c r="H1170" s="412">
        <v>2.0</v>
      </c>
      <c r="I1170" s="6">
        <v>9.0</v>
      </c>
      <c r="J1170" s="413">
        <v>50.0</v>
      </c>
      <c r="K1170" s="413">
        <v>25.0</v>
      </c>
      <c r="L1170" s="410" t="s">
        <v>711</v>
      </c>
      <c r="M1170" s="166"/>
      <c r="N1170" s="166"/>
      <c r="O1170" s="166"/>
      <c r="P1170" s="166"/>
      <c r="Q1170" s="166"/>
      <c r="R1170" s="166"/>
    </row>
    <row r="1171" ht="11.25" customHeight="1">
      <c r="A1171" s="93" t="s">
        <v>3538</v>
      </c>
      <c r="B1171" s="101" t="s">
        <v>3556</v>
      </c>
      <c r="C1171" s="101" t="s">
        <v>52</v>
      </c>
      <c r="D1171" s="147" t="s">
        <v>3556</v>
      </c>
      <c r="E1171" s="148" t="s">
        <v>3557</v>
      </c>
      <c r="F1171" s="101" t="s">
        <v>614</v>
      </c>
      <c r="G1171" s="123">
        <v>2.0</v>
      </c>
      <c r="H1171" s="412">
        <v>2.0</v>
      </c>
      <c r="I1171" s="6">
        <v>9.0</v>
      </c>
      <c r="J1171" s="413">
        <v>50.0</v>
      </c>
      <c r="K1171" s="413">
        <v>25.0</v>
      </c>
      <c r="L1171" s="410" t="s">
        <v>711</v>
      </c>
      <c r="M1171" s="166"/>
      <c r="N1171" s="166"/>
      <c r="O1171" s="166"/>
      <c r="P1171" s="166"/>
      <c r="Q1171" s="166"/>
      <c r="R1171" s="166"/>
    </row>
    <row r="1172" ht="11.25" customHeight="1">
      <c r="A1172" s="93" t="s">
        <v>3558</v>
      </c>
      <c r="B1172" s="101" t="s">
        <v>3559</v>
      </c>
      <c r="C1172" s="101" t="s">
        <v>52</v>
      </c>
      <c r="D1172" s="147" t="s">
        <v>3560</v>
      </c>
      <c r="E1172" s="148" t="s">
        <v>3561</v>
      </c>
      <c r="F1172" s="101" t="s">
        <v>614</v>
      </c>
      <c r="G1172" s="123">
        <v>1.0</v>
      </c>
      <c r="H1172" s="412">
        <v>1.0</v>
      </c>
      <c r="I1172" s="6">
        <v>6.0</v>
      </c>
      <c r="J1172" s="413">
        <v>50.0</v>
      </c>
      <c r="K1172" s="413">
        <v>50.0</v>
      </c>
      <c r="L1172" s="410" t="s">
        <v>711</v>
      </c>
      <c r="M1172" s="166"/>
      <c r="N1172" s="166"/>
      <c r="O1172" s="166"/>
      <c r="P1172" s="166"/>
      <c r="Q1172" s="166"/>
      <c r="R1172" s="166"/>
    </row>
    <row r="1173" ht="11.25" customHeight="1">
      <c r="A1173" s="93" t="s">
        <v>3558</v>
      </c>
      <c r="B1173" s="101" t="s">
        <v>3559</v>
      </c>
      <c r="C1173" s="101" t="s">
        <v>52</v>
      </c>
      <c r="D1173" s="147" t="s">
        <v>3562</v>
      </c>
      <c r="E1173" s="148" t="s">
        <v>3563</v>
      </c>
      <c r="F1173" s="101" t="s">
        <v>614</v>
      </c>
      <c r="G1173" s="123">
        <v>1.0</v>
      </c>
      <c r="H1173" s="412">
        <v>1.0</v>
      </c>
      <c r="I1173" s="6">
        <v>6.0</v>
      </c>
      <c r="J1173" s="413">
        <v>50.0</v>
      </c>
      <c r="K1173" s="413">
        <v>50.0</v>
      </c>
      <c r="L1173" s="410" t="s">
        <v>711</v>
      </c>
      <c r="M1173" s="166"/>
      <c r="N1173" s="166"/>
      <c r="O1173" s="166"/>
      <c r="P1173" s="166"/>
      <c r="Q1173" s="166"/>
      <c r="R1173" s="166"/>
    </row>
    <row r="1174" ht="11.25" customHeight="1">
      <c r="A1174" s="93" t="s">
        <v>3564</v>
      </c>
      <c r="B1174" s="101" t="s">
        <v>3412</v>
      </c>
      <c r="C1174" s="101" t="s">
        <v>52</v>
      </c>
      <c r="D1174" s="147" t="s">
        <v>3565</v>
      </c>
      <c r="E1174" s="148" t="s">
        <v>3566</v>
      </c>
      <c r="F1174" s="101" t="s">
        <v>614</v>
      </c>
      <c r="G1174" s="123">
        <v>2.0</v>
      </c>
      <c r="H1174" s="412">
        <v>2.0</v>
      </c>
      <c r="I1174" s="6">
        <v>2.0</v>
      </c>
      <c r="J1174" s="413">
        <v>50.0</v>
      </c>
      <c r="K1174" s="413">
        <v>25.0</v>
      </c>
      <c r="L1174" s="410" t="s">
        <v>711</v>
      </c>
      <c r="M1174" s="166"/>
      <c r="N1174" s="166"/>
      <c r="O1174" s="166"/>
      <c r="P1174" s="166"/>
      <c r="Q1174" s="166"/>
      <c r="R1174" s="166"/>
    </row>
    <row r="1175" ht="11.25" customHeight="1">
      <c r="A1175" s="93" t="s">
        <v>3552</v>
      </c>
      <c r="B1175" s="101" t="s">
        <v>3539</v>
      </c>
      <c r="C1175" s="101" t="s">
        <v>52</v>
      </c>
      <c r="D1175" s="147" t="s">
        <v>3567</v>
      </c>
      <c r="E1175" s="148" t="s">
        <v>3568</v>
      </c>
      <c r="F1175" s="101" t="s">
        <v>3569</v>
      </c>
      <c r="G1175" s="123">
        <v>2.0</v>
      </c>
      <c r="H1175" s="412">
        <v>2.0</v>
      </c>
      <c r="I1175" s="6">
        <v>9.0</v>
      </c>
      <c r="J1175" s="413">
        <v>50.0</v>
      </c>
      <c r="K1175" s="413">
        <v>25.0</v>
      </c>
      <c r="L1175" s="410" t="s">
        <v>711</v>
      </c>
      <c r="M1175" s="166"/>
      <c r="N1175" s="166"/>
      <c r="O1175" s="166"/>
      <c r="P1175" s="166"/>
      <c r="Q1175" s="166"/>
      <c r="R1175" s="166"/>
    </row>
    <row r="1176" ht="11.25" customHeight="1">
      <c r="A1176" s="93" t="s">
        <v>3570</v>
      </c>
      <c r="B1176" s="101" t="s">
        <v>3571</v>
      </c>
      <c r="C1176" s="101" t="s">
        <v>52</v>
      </c>
      <c r="D1176" s="147" t="s">
        <v>3572</v>
      </c>
      <c r="E1176" s="148" t="s">
        <v>3573</v>
      </c>
      <c r="F1176" s="101" t="s">
        <v>3569</v>
      </c>
      <c r="G1176" s="123">
        <v>1.0</v>
      </c>
      <c r="H1176" s="412">
        <v>1.0</v>
      </c>
      <c r="I1176" s="6">
        <v>5.0</v>
      </c>
      <c r="J1176" s="413">
        <v>50.0</v>
      </c>
      <c r="K1176" s="413">
        <v>50.0</v>
      </c>
      <c r="L1176" s="410" t="s">
        <v>711</v>
      </c>
      <c r="M1176" s="166"/>
      <c r="N1176" s="166"/>
      <c r="O1176" s="166"/>
      <c r="P1176" s="166"/>
      <c r="Q1176" s="166"/>
      <c r="R1176" s="166"/>
    </row>
    <row r="1177" ht="11.25" customHeight="1">
      <c r="A1177" s="93" t="s">
        <v>3471</v>
      </c>
      <c r="B1177" s="101" t="s">
        <v>3574</v>
      </c>
      <c r="C1177" s="101" t="s">
        <v>52</v>
      </c>
      <c r="D1177" s="147" t="s">
        <v>3575</v>
      </c>
      <c r="E1177" s="148" t="s">
        <v>3576</v>
      </c>
      <c r="F1177" s="101" t="s">
        <v>3569</v>
      </c>
      <c r="G1177" s="123">
        <v>2.0</v>
      </c>
      <c r="H1177" s="412">
        <v>2.0</v>
      </c>
      <c r="I1177" s="6">
        <v>7.0</v>
      </c>
      <c r="J1177" s="413">
        <v>50.0</v>
      </c>
      <c r="K1177" s="413">
        <v>25.0</v>
      </c>
      <c r="L1177" s="410" t="s">
        <v>711</v>
      </c>
      <c r="M1177" s="166"/>
      <c r="N1177" s="166"/>
      <c r="O1177" s="166"/>
      <c r="P1177" s="166"/>
      <c r="Q1177" s="166"/>
      <c r="R1177" s="166"/>
    </row>
    <row r="1178" ht="11.25" customHeight="1">
      <c r="A1178" s="93" t="s">
        <v>3471</v>
      </c>
      <c r="B1178" s="101" t="s">
        <v>3574</v>
      </c>
      <c r="C1178" s="101" t="s">
        <v>52</v>
      </c>
      <c r="D1178" s="147" t="s">
        <v>3577</v>
      </c>
      <c r="E1178" s="148" t="s">
        <v>3578</v>
      </c>
      <c r="F1178" s="101" t="s">
        <v>3569</v>
      </c>
      <c r="G1178" s="123">
        <v>2.0</v>
      </c>
      <c r="H1178" s="412">
        <v>2.0</v>
      </c>
      <c r="I1178" s="6">
        <v>7.0</v>
      </c>
      <c r="J1178" s="413">
        <v>50.0</v>
      </c>
      <c r="K1178" s="413">
        <v>25.0</v>
      </c>
      <c r="L1178" s="410" t="s">
        <v>711</v>
      </c>
      <c r="M1178" s="166"/>
      <c r="N1178" s="166"/>
      <c r="O1178" s="166"/>
      <c r="P1178" s="166"/>
      <c r="Q1178" s="166"/>
      <c r="R1178" s="166"/>
    </row>
    <row r="1179" ht="11.25" customHeight="1">
      <c r="A1179" s="93" t="s">
        <v>3471</v>
      </c>
      <c r="B1179" s="101" t="s">
        <v>3574</v>
      </c>
      <c r="C1179" s="101" t="s">
        <v>52</v>
      </c>
      <c r="D1179" s="147" t="s">
        <v>3579</v>
      </c>
      <c r="E1179" s="148" t="s">
        <v>3580</v>
      </c>
      <c r="F1179" s="101" t="s">
        <v>3569</v>
      </c>
      <c r="G1179" s="123">
        <v>2.0</v>
      </c>
      <c r="H1179" s="412">
        <v>2.0</v>
      </c>
      <c r="I1179" s="6">
        <v>7.0</v>
      </c>
      <c r="J1179" s="413">
        <v>50.0</v>
      </c>
      <c r="K1179" s="413">
        <v>25.0</v>
      </c>
      <c r="L1179" s="410" t="s">
        <v>711</v>
      </c>
      <c r="M1179" s="166"/>
      <c r="N1179" s="166"/>
      <c r="O1179" s="166"/>
      <c r="P1179" s="166"/>
      <c r="Q1179" s="166"/>
      <c r="R1179" s="166"/>
    </row>
    <row r="1180" ht="11.25" customHeight="1">
      <c r="A1180" s="93" t="s">
        <v>3581</v>
      </c>
      <c r="B1180" s="101" t="s">
        <v>3452</v>
      </c>
      <c r="C1180" s="101" t="s">
        <v>52</v>
      </c>
      <c r="D1180" s="147" t="s">
        <v>3582</v>
      </c>
      <c r="E1180" s="148" t="s">
        <v>3573</v>
      </c>
      <c r="F1180" s="101" t="s">
        <v>3569</v>
      </c>
      <c r="G1180" s="123">
        <v>1.0</v>
      </c>
      <c r="H1180" s="412">
        <v>1.0</v>
      </c>
      <c r="I1180" s="6">
        <v>14.0</v>
      </c>
      <c r="J1180" s="413">
        <v>50.0</v>
      </c>
      <c r="K1180" s="413">
        <v>50.0</v>
      </c>
      <c r="L1180" s="410" t="s">
        <v>711</v>
      </c>
      <c r="M1180" s="166"/>
      <c r="N1180" s="166"/>
      <c r="O1180" s="166"/>
      <c r="P1180" s="166"/>
      <c r="Q1180" s="166"/>
      <c r="R1180" s="166"/>
    </row>
    <row r="1181" ht="11.25" customHeight="1">
      <c r="A1181" s="93" t="s">
        <v>3583</v>
      </c>
      <c r="B1181" s="101" t="s">
        <v>3584</v>
      </c>
      <c r="C1181" s="101" t="s">
        <v>52</v>
      </c>
      <c r="D1181" s="147" t="s">
        <v>3585</v>
      </c>
      <c r="E1181" s="148" t="s">
        <v>3586</v>
      </c>
      <c r="F1181" s="101" t="s">
        <v>3569</v>
      </c>
      <c r="G1181" s="123">
        <v>2.0</v>
      </c>
      <c r="H1181" s="412">
        <v>2.0</v>
      </c>
      <c r="I1181" s="6">
        <v>5.0</v>
      </c>
      <c r="J1181" s="413">
        <v>50.0</v>
      </c>
      <c r="K1181" s="413">
        <v>25.0</v>
      </c>
      <c r="L1181" s="410" t="s">
        <v>711</v>
      </c>
      <c r="M1181" s="166"/>
      <c r="N1181" s="166"/>
      <c r="O1181" s="166"/>
      <c r="P1181" s="166"/>
      <c r="Q1181" s="166"/>
      <c r="R1181" s="166"/>
    </row>
    <row r="1182" ht="11.25" customHeight="1">
      <c r="A1182" s="93" t="s">
        <v>3538</v>
      </c>
      <c r="B1182" s="101" t="s">
        <v>3539</v>
      </c>
      <c r="C1182" s="101" t="s">
        <v>52</v>
      </c>
      <c r="D1182" s="147" t="s">
        <v>3587</v>
      </c>
      <c r="E1182" s="148" t="s">
        <v>3588</v>
      </c>
      <c r="F1182" s="101" t="s">
        <v>1001</v>
      </c>
      <c r="G1182" s="123">
        <v>2.0</v>
      </c>
      <c r="H1182" s="412">
        <v>2.0</v>
      </c>
      <c r="I1182" s="6">
        <v>9.0</v>
      </c>
      <c r="J1182" s="413">
        <v>50.0</v>
      </c>
      <c r="K1182" s="413">
        <v>25.0</v>
      </c>
      <c r="L1182" s="410" t="s">
        <v>711</v>
      </c>
      <c r="M1182" s="166"/>
      <c r="N1182" s="166"/>
      <c r="O1182" s="166"/>
      <c r="P1182" s="166"/>
      <c r="Q1182" s="166"/>
      <c r="R1182" s="166"/>
    </row>
    <row r="1183" ht="11.25" customHeight="1">
      <c r="A1183" s="93" t="s">
        <v>3589</v>
      </c>
      <c r="B1183" s="101" t="s">
        <v>3590</v>
      </c>
      <c r="C1183" s="101" t="s">
        <v>52</v>
      </c>
      <c r="D1183" s="147" t="s">
        <v>3591</v>
      </c>
      <c r="E1183" s="148" t="s">
        <v>3592</v>
      </c>
      <c r="F1183" s="101" t="s">
        <v>1001</v>
      </c>
      <c r="G1183" s="123">
        <v>2.0</v>
      </c>
      <c r="H1183" s="412">
        <v>2.0</v>
      </c>
      <c r="I1183" s="6">
        <v>10.0</v>
      </c>
      <c r="J1183" s="413">
        <v>50.0</v>
      </c>
      <c r="K1183" s="413">
        <v>25.0</v>
      </c>
      <c r="L1183" s="410" t="s">
        <v>711</v>
      </c>
      <c r="M1183" s="166"/>
      <c r="N1183" s="166"/>
      <c r="O1183" s="166"/>
      <c r="P1183" s="166"/>
      <c r="Q1183" s="166"/>
      <c r="R1183" s="166"/>
    </row>
    <row r="1184" ht="11.25" customHeight="1">
      <c r="A1184" s="93" t="s">
        <v>3471</v>
      </c>
      <c r="B1184" s="101" t="s">
        <v>3574</v>
      </c>
      <c r="C1184" s="101" t="s">
        <v>52</v>
      </c>
      <c r="D1184" s="147" t="s">
        <v>3593</v>
      </c>
      <c r="E1184" s="148" t="s">
        <v>3594</v>
      </c>
      <c r="F1184" s="101" t="s">
        <v>1001</v>
      </c>
      <c r="G1184" s="123">
        <v>2.0</v>
      </c>
      <c r="H1184" s="412">
        <v>2.0</v>
      </c>
      <c r="I1184" s="6">
        <v>7.0</v>
      </c>
      <c r="J1184" s="413">
        <v>50.0</v>
      </c>
      <c r="K1184" s="413">
        <v>25.0</v>
      </c>
      <c r="L1184" s="410" t="s">
        <v>711</v>
      </c>
      <c r="M1184" s="166"/>
      <c r="N1184" s="166"/>
      <c r="O1184" s="166"/>
      <c r="P1184" s="166"/>
      <c r="Q1184" s="166"/>
      <c r="R1184" s="166"/>
    </row>
    <row r="1185" ht="11.25" customHeight="1">
      <c r="A1185" s="93" t="s">
        <v>3538</v>
      </c>
      <c r="B1185" s="101" t="s">
        <v>3539</v>
      </c>
      <c r="C1185" s="101" t="s">
        <v>52</v>
      </c>
      <c r="D1185" s="147" t="s">
        <v>3595</v>
      </c>
      <c r="E1185" s="148" t="s">
        <v>3596</v>
      </c>
      <c r="F1185" s="101" t="s">
        <v>1001</v>
      </c>
      <c r="G1185" s="123">
        <v>2.0</v>
      </c>
      <c r="H1185" s="412">
        <v>2.0</v>
      </c>
      <c r="I1185" s="6">
        <v>9.0</v>
      </c>
      <c r="J1185" s="413">
        <v>50.0</v>
      </c>
      <c r="K1185" s="413">
        <v>25.0</v>
      </c>
      <c r="L1185" s="410" t="s">
        <v>711</v>
      </c>
      <c r="M1185" s="166"/>
      <c r="N1185" s="166"/>
      <c r="O1185" s="166"/>
      <c r="P1185" s="166"/>
      <c r="Q1185" s="166"/>
      <c r="R1185" s="166"/>
    </row>
    <row r="1186" ht="11.25" customHeight="1">
      <c r="A1186" s="93" t="s">
        <v>3589</v>
      </c>
      <c r="B1186" s="101" t="s">
        <v>3590</v>
      </c>
      <c r="C1186" s="101" t="s">
        <v>52</v>
      </c>
      <c r="D1186" s="147" t="s">
        <v>3597</v>
      </c>
      <c r="E1186" s="148" t="s">
        <v>3598</v>
      </c>
      <c r="F1186" s="101" t="s">
        <v>1001</v>
      </c>
      <c r="G1186" s="123">
        <v>2.0</v>
      </c>
      <c r="H1186" s="412">
        <v>2.0</v>
      </c>
      <c r="I1186" s="6">
        <v>10.0</v>
      </c>
      <c r="J1186" s="413">
        <v>50.0</v>
      </c>
      <c r="K1186" s="413">
        <v>25.0</v>
      </c>
      <c r="L1186" s="410" t="s">
        <v>711</v>
      </c>
      <c r="M1186" s="166"/>
      <c r="N1186" s="166"/>
      <c r="O1186" s="166"/>
      <c r="P1186" s="166"/>
      <c r="Q1186" s="166"/>
      <c r="R1186" s="166"/>
    </row>
    <row r="1187" ht="11.25" customHeight="1">
      <c r="A1187" s="93" t="s">
        <v>3599</v>
      </c>
      <c r="B1187" s="101" t="s">
        <v>3600</v>
      </c>
      <c r="C1187" s="101" t="s">
        <v>52</v>
      </c>
      <c r="D1187" s="147" t="s">
        <v>3601</v>
      </c>
      <c r="E1187" s="148" t="s">
        <v>3602</v>
      </c>
      <c r="F1187" s="101" t="s">
        <v>1001</v>
      </c>
      <c r="G1187" s="123">
        <v>5.0</v>
      </c>
      <c r="H1187" s="412">
        <v>5.0</v>
      </c>
      <c r="I1187" s="6">
        <v>20.0</v>
      </c>
      <c r="J1187" s="413">
        <v>50.0</v>
      </c>
      <c r="K1187" s="413">
        <v>10.0</v>
      </c>
      <c r="L1187" s="410" t="s">
        <v>711</v>
      </c>
      <c r="M1187" s="166"/>
      <c r="N1187" s="166"/>
      <c r="O1187" s="166"/>
      <c r="P1187" s="166"/>
      <c r="Q1187" s="166"/>
      <c r="R1187" s="166"/>
    </row>
    <row r="1188" ht="11.25" customHeight="1">
      <c r="A1188" s="93" t="s">
        <v>3564</v>
      </c>
      <c r="B1188" s="101" t="s">
        <v>3412</v>
      </c>
      <c r="C1188" s="101" t="s">
        <v>52</v>
      </c>
      <c r="D1188" s="147" t="s">
        <v>3603</v>
      </c>
      <c r="E1188" s="148" t="s">
        <v>3604</v>
      </c>
      <c r="F1188" s="101" t="s">
        <v>1001</v>
      </c>
      <c r="G1188" s="123">
        <v>2.0</v>
      </c>
      <c r="H1188" s="412">
        <v>2.0</v>
      </c>
      <c r="I1188" s="6">
        <v>5.0</v>
      </c>
      <c r="J1188" s="413">
        <v>50.0</v>
      </c>
      <c r="K1188" s="413">
        <v>25.0</v>
      </c>
      <c r="L1188" s="410" t="s">
        <v>711</v>
      </c>
      <c r="M1188" s="166"/>
      <c r="N1188" s="166"/>
      <c r="O1188" s="166"/>
      <c r="P1188" s="166"/>
      <c r="Q1188" s="166"/>
      <c r="R1188" s="166"/>
    </row>
    <row r="1189" ht="11.25" customHeight="1">
      <c r="A1189" s="93" t="s">
        <v>3564</v>
      </c>
      <c r="B1189" s="101" t="s">
        <v>3412</v>
      </c>
      <c r="C1189" s="101" t="s">
        <v>52</v>
      </c>
      <c r="D1189" s="147" t="s">
        <v>3605</v>
      </c>
      <c r="E1189" s="148" t="s">
        <v>3606</v>
      </c>
      <c r="F1189" s="101" t="s">
        <v>1001</v>
      </c>
      <c r="G1189" s="123">
        <v>2.0</v>
      </c>
      <c r="H1189" s="412">
        <v>2.0</v>
      </c>
      <c r="I1189" s="6">
        <v>5.0</v>
      </c>
      <c r="J1189" s="413">
        <v>50.0</v>
      </c>
      <c r="K1189" s="413">
        <v>25.0</v>
      </c>
      <c r="L1189" s="410" t="s">
        <v>711</v>
      </c>
      <c r="M1189" s="166"/>
      <c r="N1189" s="166"/>
      <c r="O1189" s="166"/>
      <c r="P1189" s="166"/>
      <c r="Q1189" s="166"/>
      <c r="R1189" s="166"/>
    </row>
    <row r="1190" ht="11.25" customHeight="1">
      <c r="A1190" s="93" t="s">
        <v>3607</v>
      </c>
      <c r="B1190" s="101" t="s">
        <v>3608</v>
      </c>
      <c r="C1190" s="101" t="s">
        <v>52</v>
      </c>
      <c r="D1190" s="147" t="s">
        <v>3609</v>
      </c>
      <c r="E1190" s="148" t="s">
        <v>3610</v>
      </c>
      <c r="F1190" s="101" t="s">
        <v>1001</v>
      </c>
      <c r="G1190" s="123">
        <v>3.0</v>
      </c>
      <c r="H1190" s="412">
        <v>3.0</v>
      </c>
      <c r="I1190" s="6">
        <v>5.0</v>
      </c>
      <c r="J1190" s="413">
        <v>50.0</v>
      </c>
      <c r="K1190" s="413">
        <v>1.67</v>
      </c>
      <c r="L1190" s="410" t="s">
        <v>711</v>
      </c>
      <c r="M1190" s="166"/>
      <c r="N1190" s="166"/>
      <c r="O1190" s="166"/>
      <c r="P1190" s="166"/>
      <c r="Q1190" s="166"/>
      <c r="R1190" s="166"/>
    </row>
    <row r="1191" ht="11.25" customHeight="1">
      <c r="A1191" s="93" t="s">
        <v>3581</v>
      </c>
      <c r="B1191" s="101" t="s">
        <v>3452</v>
      </c>
      <c r="C1191" s="101" t="s">
        <v>52</v>
      </c>
      <c r="D1191" s="147" t="s">
        <v>3611</v>
      </c>
      <c r="E1191" s="148" t="s">
        <v>3598</v>
      </c>
      <c r="F1191" s="101" t="s">
        <v>1001</v>
      </c>
      <c r="G1191" s="123">
        <v>1.0</v>
      </c>
      <c r="H1191" s="412">
        <v>1.0</v>
      </c>
      <c r="I1191" s="6">
        <v>14.0</v>
      </c>
      <c r="J1191" s="413">
        <v>50.0</v>
      </c>
      <c r="K1191" s="413">
        <v>50.0</v>
      </c>
      <c r="L1191" s="410" t="s">
        <v>711</v>
      </c>
      <c r="M1191" s="166"/>
      <c r="N1191" s="166"/>
      <c r="O1191" s="166"/>
      <c r="P1191" s="166"/>
      <c r="Q1191" s="166"/>
      <c r="R1191" s="166"/>
    </row>
    <row r="1192" ht="11.25" customHeight="1">
      <c r="A1192" s="93" t="s">
        <v>3612</v>
      </c>
      <c r="B1192" s="101" t="s">
        <v>3613</v>
      </c>
      <c r="C1192" s="101" t="s">
        <v>52</v>
      </c>
      <c r="D1192" s="147" t="s">
        <v>3614</v>
      </c>
      <c r="E1192" s="148" t="s">
        <v>3615</v>
      </c>
      <c r="F1192" s="101" t="s">
        <v>1001</v>
      </c>
      <c r="G1192" s="123">
        <v>3.0</v>
      </c>
      <c r="H1192" s="412">
        <v>3.0</v>
      </c>
      <c r="I1192" s="6">
        <v>5.0</v>
      </c>
      <c r="J1192" s="413">
        <v>50.0</v>
      </c>
      <c r="K1192" s="413">
        <v>16.67</v>
      </c>
      <c r="L1192" s="410" t="s">
        <v>711</v>
      </c>
      <c r="M1192" s="166"/>
      <c r="N1192" s="166"/>
      <c r="O1192" s="166"/>
      <c r="P1192" s="166"/>
      <c r="Q1192" s="166"/>
      <c r="R1192" s="166"/>
    </row>
    <row r="1193" ht="11.25" customHeight="1">
      <c r="A1193" s="93" t="s">
        <v>3616</v>
      </c>
      <c r="B1193" s="101" t="s">
        <v>3617</v>
      </c>
      <c r="C1193" s="101" t="s">
        <v>52</v>
      </c>
      <c r="D1193" s="147" t="s">
        <v>3618</v>
      </c>
      <c r="E1193" s="148" t="s">
        <v>3619</v>
      </c>
      <c r="F1193" s="101" t="s">
        <v>1001</v>
      </c>
      <c r="G1193" s="123">
        <v>3.0</v>
      </c>
      <c r="H1193" s="412">
        <v>3.0</v>
      </c>
      <c r="I1193" s="6">
        <v>3.0</v>
      </c>
      <c r="J1193" s="413">
        <v>50.0</v>
      </c>
      <c r="K1193" s="413">
        <v>16.66</v>
      </c>
      <c r="L1193" s="410" t="s">
        <v>711</v>
      </c>
      <c r="M1193" s="166"/>
      <c r="N1193" s="166"/>
      <c r="O1193" s="166"/>
      <c r="P1193" s="166"/>
      <c r="Q1193" s="166"/>
      <c r="R1193" s="166"/>
    </row>
    <row r="1194" ht="11.25" customHeight="1">
      <c r="A1194" s="93" t="s">
        <v>3620</v>
      </c>
      <c r="B1194" s="101" t="s">
        <v>3621</v>
      </c>
      <c r="C1194" s="101" t="s">
        <v>52</v>
      </c>
      <c r="D1194" s="147" t="s">
        <v>3597</v>
      </c>
      <c r="E1194" s="148" t="s">
        <v>3598</v>
      </c>
      <c r="F1194" s="101" t="s">
        <v>1001</v>
      </c>
      <c r="G1194" s="123">
        <v>2.0</v>
      </c>
      <c r="H1194" s="412">
        <v>2.0</v>
      </c>
      <c r="I1194" s="6">
        <v>2.0</v>
      </c>
      <c r="J1194" s="413">
        <v>50.0</v>
      </c>
      <c r="K1194" s="413">
        <v>25.0</v>
      </c>
      <c r="L1194" s="410" t="s">
        <v>711</v>
      </c>
      <c r="M1194" s="166"/>
      <c r="N1194" s="166"/>
      <c r="O1194" s="166"/>
      <c r="P1194" s="166"/>
      <c r="Q1194" s="166"/>
      <c r="R1194" s="166"/>
    </row>
    <row r="1195" ht="11.25" customHeight="1">
      <c r="A1195" s="93" t="s">
        <v>3622</v>
      </c>
      <c r="B1195" s="101" t="s">
        <v>3623</v>
      </c>
      <c r="C1195" s="101" t="s">
        <v>52</v>
      </c>
      <c r="D1195" s="147" t="s">
        <v>3597</v>
      </c>
      <c r="E1195" s="148" t="s">
        <v>3598</v>
      </c>
      <c r="F1195" s="101" t="s">
        <v>1001</v>
      </c>
      <c r="G1195" s="123">
        <v>2.0</v>
      </c>
      <c r="H1195" s="412">
        <v>2.0</v>
      </c>
      <c r="I1195" s="6">
        <v>2.0</v>
      </c>
      <c r="J1195" s="413">
        <v>50.0</v>
      </c>
      <c r="K1195" s="413">
        <v>25.0</v>
      </c>
      <c r="L1195" s="410" t="s">
        <v>711</v>
      </c>
      <c r="M1195" s="166"/>
      <c r="N1195" s="166"/>
      <c r="O1195" s="166"/>
      <c r="P1195" s="166"/>
      <c r="Q1195" s="166"/>
      <c r="R1195" s="166"/>
    </row>
    <row r="1196" ht="11.25" customHeight="1">
      <c r="A1196" s="93" t="s">
        <v>3492</v>
      </c>
      <c r="B1196" s="101" t="s">
        <v>3624</v>
      </c>
      <c r="C1196" s="101" t="s">
        <v>52</v>
      </c>
      <c r="D1196" s="147" t="s">
        <v>3625</v>
      </c>
      <c r="E1196" s="148" t="s">
        <v>3626</v>
      </c>
      <c r="F1196" s="101" t="s">
        <v>1001</v>
      </c>
      <c r="G1196" s="123">
        <v>2.0</v>
      </c>
      <c r="H1196" s="412">
        <v>2.0</v>
      </c>
      <c r="I1196" s="6">
        <v>2.0</v>
      </c>
      <c r="J1196" s="413">
        <v>50.0</v>
      </c>
      <c r="K1196" s="413">
        <v>25.0</v>
      </c>
      <c r="L1196" s="410" t="s">
        <v>711</v>
      </c>
      <c r="M1196" s="166"/>
      <c r="N1196" s="166"/>
      <c r="O1196" s="166"/>
      <c r="P1196" s="166"/>
      <c r="Q1196" s="166"/>
      <c r="R1196" s="166"/>
    </row>
    <row r="1197" ht="11.25" customHeight="1">
      <c r="A1197" s="93" t="s">
        <v>3542</v>
      </c>
      <c r="B1197" s="101" t="s">
        <v>3543</v>
      </c>
      <c r="C1197" s="101" t="s">
        <v>52</v>
      </c>
      <c r="D1197" s="147" t="s">
        <v>3627</v>
      </c>
      <c r="E1197" s="148" t="s">
        <v>3628</v>
      </c>
      <c r="F1197" s="101" t="s">
        <v>1001</v>
      </c>
      <c r="G1197" s="123">
        <v>2.0</v>
      </c>
      <c r="H1197" s="412">
        <v>2.0</v>
      </c>
      <c r="I1197" s="6">
        <v>4.0</v>
      </c>
      <c r="J1197" s="413">
        <v>50.0</v>
      </c>
      <c r="K1197" s="413">
        <v>25.0</v>
      </c>
      <c r="L1197" s="410" t="s">
        <v>711</v>
      </c>
      <c r="M1197" s="166"/>
      <c r="N1197" s="166"/>
      <c r="O1197" s="166"/>
      <c r="P1197" s="166"/>
      <c r="Q1197" s="166"/>
      <c r="R1197" s="166"/>
    </row>
    <row r="1198" ht="11.25" customHeight="1">
      <c r="A1198" s="93" t="s">
        <v>3629</v>
      </c>
      <c r="B1198" s="101" t="s">
        <v>3630</v>
      </c>
      <c r="C1198" s="101" t="s">
        <v>52</v>
      </c>
      <c r="D1198" s="147" t="s">
        <v>3631</v>
      </c>
      <c r="E1198" s="148" t="s">
        <v>3632</v>
      </c>
      <c r="F1198" s="101" t="s">
        <v>1001</v>
      </c>
      <c r="G1198" s="123">
        <v>4.0</v>
      </c>
      <c r="H1198" s="412">
        <v>4.0</v>
      </c>
      <c r="I1198" s="6">
        <v>4.0</v>
      </c>
      <c r="J1198" s="413">
        <v>50.0</v>
      </c>
      <c r="K1198" s="413">
        <v>12.5</v>
      </c>
      <c r="L1198" s="410" t="s">
        <v>711</v>
      </c>
      <c r="M1198" s="166"/>
      <c r="N1198" s="166"/>
      <c r="O1198" s="166"/>
      <c r="P1198" s="166"/>
      <c r="Q1198" s="166"/>
      <c r="R1198" s="166"/>
    </row>
    <row r="1199" ht="11.25" customHeight="1">
      <c r="A1199" s="93" t="s">
        <v>3552</v>
      </c>
      <c r="B1199" s="101" t="s">
        <v>3553</v>
      </c>
      <c r="C1199" s="101" t="s">
        <v>52</v>
      </c>
      <c r="D1199" s="147" t="s">
        <v>3633</v>
      </c>
      <c r="E1199" s="148" t="s">
        <v>3634</v>
      </c>
      <c r="F1199" s="101" t="s">
        <v>3635</v>
      </c>
      <c r="G1199" s="123">
        <v>2.0</v>
      </c>
      <c r="H1199" s="412">
        <v>2.0</v>
      </c>
      <c r="I1199" s="6">
        <v>9.0</v>
      </c>
      <c r="J1199" s="413">
        <v>50.0</v>
      </c>
      <c r="K1199" s="413">
        <v>25.0</v>
      </c>
      <c r="L1199" s="410" t="s">
        <v>711</v>
      </c>
      <c r="M1199" s="166"/>
      <c r="N1199" s="166"/>
      <c r="O1199" s="166"/>
      <c r="P1199" s="166"/>
      <c r="Q1199" s="166"/>
      <c r="R1199" s="166"/>
    </row>
    <row r="1200" ht="11.25" customHeight="1">
      <c r="A1200" s="93" t="s">
        <v>3538</v>
      </c>
      <c r="B1200" s="101" t="s">
        <v>3539</v>
      </c>
      <c r="C1200" s="101" t="s">
        <v>52</v>
      </c>
      <c r="D1200" s="147" t="s">
        <v>3636</v>
      </c>
      <c r="E1200" s="148" t="s">
        <v>3580</v>
      </c>
      <c r="F1200" s="101" t="s">
        <v>3637</v>
      </c>
      <c r="G1200" s="123">
        <v>2.0</v>
      </c>
      <c r="H1200" s="412">
        <v>2.0</v>
      </c>
      <c r="I1200" s="6">
        <v>9.0</v>
      </c>
      <c r="J1200" s="413">
        <v>50.0</v>
      </c>
      <c r="K1200" s="413">
        <v>25.0</v>
      </c>
      <c r="L1200" s="410" t="s">
        <v>711</v>
      </c>
      <c r="M1200" s="166"/>
      <c r="N1200" s="166"/>
      <c r="O1200" s="166"/>
      <c r="P1200" s="166"/>
      <c r="Q1200" s="166"/>
      <c r="R1200" s="166"/>
    </row>
    <row r="1201" ht="11.25" customHeight="1">
      <c r="A1201" s="93" t="s">
        <v>2121</v>
      </c>
      <c r="B1201" s="101" t="s">
        <v>2122</v>
      </c>
      <c r="C1201" s="101" t="s">
        <v>52</v>
      </c>
      <c r="D1201" s="147" t="s">
        <v>2123</v>
      </c>
      <c r="E1201" s="148" t="s">
        <v>2124</v>
      </c>
      <c r="F1201" s="101" t="s">
        <v>2125</v>
      </c>
      <c r="G1201" s="123">
        <v>3.0</v>
      </c>
      <c r="H1201" s="412">
        <v>3.0</v>
      </c>
      <c r="I1201" s="6">
        <v>3.0</v>
      </c>
      <c r="J1201" s="413">
        <v>50.0</v>
      </c>
      <c r="K1201" s="413">
        <v>16.67</v>
      </c>
      <c r="L1201" s="410" t="s">
        <v>711</v>
      </c>
      <c r="M1201" s="166"/>
      <c r="N1201" s="166"/>
      <c r="O1201" s="166"/>
      <c r="P1201" s="166"/>
      <c r="Q1201" s="166"/>
      <c r="R1201" s="166"/>
    </row>
    <row r="1202" ht="11.25" customHeight="1">
      <c r="A1202" s="74"/>
      <c r="B1202" s="95"/>
      <c r="C1202" s="81"/>
      <c r="D1202" s="95"/>
      <c r="E1202" s="409"/>
      <c r="F1202" s="100"/>
      <c r="G1202" s="417"/>
      <c r="H1202" s="417"/>
      <c r="I1202" s="417"/>
      <c r="J1202" s="220"/>
      <c r="K1202" s="418"/>
      <c r="L1202" s="136"/>
      <c r="M1202" s="166"/>
      <c r="N1202" s="166"/>
      <c r="O1202" s="166"/>
      <c r="P1202" s="166"/>
      <c r="Q1202" s="166"/>
      <c r="R1202" s="166"/>
    </row>
    <row r="1203" ht="11.25" customHeight="1">
      <c r="A1203" s="74"/>
      <c r="B1203" s="95"/>
      <c r="C1203" s="81"/>
      <c r="D1203" s="95"/>
      <c r="E1203" s="409"/>
      <c r="F1203" s="100"/>
      <c r="G1203" s="417"/>
      <c r="H1203" s="417"/>
      <c r="I1203" s="417"/>
      <c r="J1203" s="220"/>
      <c r="K1203" s="418"/>
      <c r="L1203" s="136"/>
      <c r="M1203" s="166"/>
      <c r="N1203" s="166"/>
      <c r="O1203" s="166"/>
      <c r="P1203" s="166"/>
      <c r="Q1203" s="166"/>
      <c r="R1203" s="166"/>
    </row>
    <row r="1204" ht="11.25" customHeight="1">
      <c r="A1204" s="74"/>
      <c r="B1204" s="95"/>
      <c r="C1204" s="81"/>
      <c r="D1204" s="95"/>
      <c r="E1204" s="409"/>
      <c r="F1204" s="100"/>
      <c r="G1204" s="417"/>
      <c r="H1204" s="417"/>
      <c r="I1204" s="417"/>
      <c r="J1204" s="220"/>
      <c r="K1204" s="418"/>
      <c r="L1204" s="136"/>
      <c r="M1204" s="166"/>
      <c r="N1204" s="166"/>
      <c r="O1204" s="166"/>
      <c r="P1204" s="166"/>
      <c r="Q1204" s="166"/>
      <c r="R1204" s="166"/>
    </row>
    <row r="1205" ht="11.25" customHeight="1">
      <c r="A1205" s="74"/>
      <c r="B1205" s="95"/>
      <c r="C1205" s="81"/>
      <c r="D1205" s="95"/>
      <c r="E1205" s="409"/>
      <c r="F1205" s="100"/>
      <c r="G1205" s="417"/>
      <c r="H1205" s="417"/>
      <c r="I1205" s="417"/>
      <c r="J1205" s="220"/>
      <c r="K1205" s="418"/>
      <c r="L1205" s="136"/>
      <c r="M1205" s="166"/>
      <c r="N1205" s="166"/>
      <c r="O1205" s="166"/>
      <c r="P1205" s="166"/>
      <c r="Q1205" s="166"/>
      <c r="R1205" s="166"/>
    </row>
    <row r="1206" ht="11.25" customHeight="1">
      <c r="A1206" s="74"/>
      <c r="B1206" s="95"/>
      <c r="C1206" s="81"/>
      <c r="D1206" s="95"/>
      <c r="E1206" s="409"/>
      <c r="F1206" s="100"/>
      <c r="G1206" s="417"/>
      <c r="H1206" s="417"/>
      <c r="I1206" s="417"/>
      <c r="J1206" s="220"/>
      <c r="K1206" s="418"/>
      <c r="L1206" s="136"/>
      <c r="M1206" s="166"/>
      <c r="N1206" s="166"/>
      <c r="O1206" s="166"/>
      <c r="P1206" s="166"/>
      <c r="Q1206" s="166"/>
      <c r="R1206" s="166"/>
    </row>
    <row r="1207" ht="11.25" customHeight="1">
      <c r="A1207" s="74"/>
      <c r="B1207" s="95"/>
      <c r="C1207" s="81"/>
      <c r="D1207" s="95"/>
      <c r="E1207" s="409"/>
      <c r="F1207" s="100"/>
      <c r="G1207" s="417"/>
      <c r="H1207" s="417"/>
      <c r="I1207" s="417"/>
      <c r="J1207" s="220"/>
      <c r="K1207" s="418"/>
      <c r="L1207" s="136"/>
      <c r="M1207" s="166"/>
      <c r="N1207" s="166"/>
      <c r="O1207" s="166"/>
      <c r="P1207" s="166"/>
      <c r="Q1207" s="166"/>
      <c r="R1207" s="166"/>
    </row>
    <row r="1208" ht="11.25" customHeight="1">
      <c r="A1208" s="74"/>
      <c r="B1208" s="95"/>
      <c r="C1208" s="81"/>
      <c r="D1208" s="95"/>
      <c r="E1208" s="409"/>
      <c r="F1208" s="100"/>
      <c r="G1208" s="417"/>
      <c r="H1208" s="417"/>
      <c r="I1208" s="417"/>
      <c r="J1208" s="220"/>
      <c r="K1208" s="418"/>
      <c r="L1208" s="136"/>
      <c r="M1208" s="166"/>
      <c r="N1208" s="166"/>
      <c r="O1208" s="166"/>
      <c r="P1208" s="166"/>
      <c r="Q1208" s="166"/>
      <c r="R1208" s="166"/>
    </row>
    <row r="1209" ht="11.25" customHeight="1">
      <c r="A1209" s="74"/>
      <c r="B1209" s="95"/>
      <c r="C1209" s="81"/>
      <c r="D1209" s="95"/>
      <c r="E1209" s="409"/>
      <c r="F1209" s="100"/>
      <c r="G1209" s="417"/>
      <c r="H1209" s="417"/>
      <c r="I1209" s="417"/>
      <c r="J1209" s="220"/>
      <c r="K1209" s="418"/>
      <c r="L1209" s="136"/>
      <c r="M1209" s="166"/>
      <c r="N1209" s="166"/>
      <c r="O1209" s="166"/>
      <c r="P1209" s="166"/>
      <c r="Q1209" s="166"/>
      <c r="R1209" s="166"/>
    </row>
    <row r="1210" ht="11.25" customHeight="1">
      <c r="A1210" s="74"/>
      <c r="B1210" s="95"/>
      <c r="C1210" s="81"/>
      <c r="D1210" s="95"/>
      <c r="E1210" s="409"/>
      <c r="F1210" s="100"/>
      <c r="G1210" s="417"/>
      <c r="H1210" s="417"/>
      <c r="I1210" s="417"/>
      <c r="J1210" s="220"/>
      <c r="K1210" s="418"/>
      <c r="L1210" s="136"/>
      <c r="M1210" s="166"/>
      <c r="N1210" s="166"/>
      <c r="O1210" s="166"/>
      <c r="P1210" s="166"/>
      <c r="Q1210" s="166"/>
      <c r="R1210" s="166"/>
    </row>
    <row r="1211" ht="11.25" customHeight="1">
      <c r="A1211" s="74"/>
      <c r="B1211" s="95"/>
      <c r="C1211" s="81"/>
      <c r="D1211" s="95"/>
      <c r="E1211" s="409"/>
      <c r="F1211" s="100"/>
      <c r="G1211" s="417"/>
      <c r="H1211" s="417"/>
      <c r="I1211" s="417"/>
      <c r="J1211" s="220"/>
      <c r="K1211" s="418"/>
      <c r="L1211" s="136"/>
      <c r="M1211" s="166"/>
      <c r="N1211" s="166"/>
      <c r="O1211" s="166"/>
      <c r="P1211" s="166"/>
      <c r="Q1211" s="166"/>
      <c r="R1211" s="166"/>
    </row>
    <row r="1212" ht="11.25" customHeight="1">
      <c r="A1212" s="74"/>
      <c r="B1212" s="95"/>
      <c r="C1212" s="81"/>
      <c r="D1212" s="95"/>
      <c r="E1212" s="409"/>
      <c r="F1212" s="100"/>
      <c r="G1212" s="417"/>
      <c r="H1212" s="417"/>
      <c r="I1212" s="417"/>
      <c r="J1212" s="220"/>
      <c r="K1212" s="418"/>
      <c r="L1212" s="136"/>
      <c r="M1212" s="166"/>
      <c r="N1212" s="166"/>
      <c r="O1212" s="166"/>
      <c r="P1212" s="166"/>
      <c r="Q1212" s="166"/>
      <c r="R1212" s="166"/>
    </row>
    <row r="1213" ht="11.25" customHeight="1">
      <c r="A1213" s="74"/>
      <c r="B1213" s="95"/>
      <c r="C1213" s="81"/>
      <c r="D1213" s="95"/>
      <c r="E1213" s="409"/>
      <c r="F1213" s="100"/>
      <c r="G1213" s="417"/>
      <c r="H1213" s="417"/>
      <c r="I1213" s="417"/>
      <c r="J1213" s="220"/>
      <c r="K1213" s="418"/>
      <c r="L1213" s="136"/>
      <c r="M1213" s="166"/>
      <c r="N1213" s="166"/>
      <c r="O1213" s="166"/>
      <c r="P1213" s="166"/>
      <c r="Q1213" s="166"/>
      <c r="R1213" s="166"/>
    </row>
    <row r="1214" ht="11.25" customHeight="1">
      <c r="A1214" s="74"/>
      <c r="B1214" s="95"/>
      <c r="C1214" s="81"/>
      <c r="D1214" s="95"/>
      <c r="E1214" s="409"/>
      <c r="F1214" s="100"/>
      <c r="G1214" s="417"/>
      <c r="H1214" s="417"/>
      <c r="I1214" s="417"/>
      <c r="J1214" s="220"/>
      <c r="K1214" s="418"/>
      <c r="L1214" s="136"/>
      <c r="M1214" s="166"/>
      <c r="N1214" s="166"/>
      <c r="O1214" s="166"/>
      <c r="P1214" s="166"/>
      <c r="Q1214" s="166"/>
      <c r="R1214" s="166"/>
    </row>
    <row r="1215" ht="11.25" customHeight="1">
      <c r="A1215" s="74"/>
      <c r="B1215" s="95"/>
      <c r="C1215" s="81"/>
      <c r="D1215" s="95"/>
      <c r="E1215" s="409"/>
      <c r="F1215" s="100"/>
      <c r="G1215" s="417"/>
      <c r="H1215" s="417"/>
      <c r="I1215" s="417"/>
      <c r="J1215" s="220"/>
      <c r="K1215" s="418"/>
      <c r="L1215" s="136"/>
      <c r="M1215" s="166"/>
      <c r="N1215" s="166"/>
      <c r="O1215" s="166"/>
      <c r="P1215" s="166"/>
      <c r="Q1215" s="166"/>
      <c r="R1215" s="166"/>
    </row>
    <row r="1216" ht="11.25" customHeight="1">
      <c r="A1216" s="74"/>
      <c r="B1216" s="95"/>
      <c r="C1216" s="81"/>
      <c r="D1216" s="95"/>
      <c r="E1216" s="409"/>
      <c r="F1216" s="100"/>
      <c r="G1216" s="417"/>
      <c r="H1216" s="417"/>
      <c r="I1216" s="417"/>
      <c r="J1216" s="220"/>
      <c r="K1216" s="418"/>
      <c r="L1216" s="136"/>
      <c r="M1216" s="166"/>
      <c r="N1216" s="166"/>
      <c r="O1216" s="166"/>
      <c r="P1216" s="166"/>
      <c r="Q1216" s="166"/>
      <c r="R1216" s="166"/>
    </row>
    <row r="1217" ht="11.25" customHeight="1">
      <c r="A1217" s="74"/>
      <c r="B1217" s="95"/>
      <c r="C1217" s="81"/>
      <c r="D1217" s="95"/>
      <c r="E1217" s="409"/>
      <c r="F1217" s="100"/>
      <c r="G1217" s="417"/>
      <c r="H1217" s="417"/>
      <c r="I1217" s="417"/>
      <c r="J1217" s="220"/>
      <c r="K1217" s="418"/>
      <c r="L1217" s="136"/>
      <c r="M1217" s="166"/>
      <c r="N1217" s="166"/>
      <c r="O1217" s="166"/>
      <c r="P1217" s="166"/>
      <c r="Q1217" s="166"/>
      <c r="R1217" s="166"/>
    </row>
    <row r="1218" ht="11.25" customHeight="1">
      <c r="A1218" s="74"/>
      <c r="B1218" s="95"/>
      <c r="C1218" s="81"/>
      <c r="D1218" s="95"/>
      <c r="E1218" s="409"/>
      <c r="F1218" s="100"/>
      <c r="G1218" s="417"/>
      <c r="H1218" s="417"/>
      <c r="I1218" s="417"/>
      <c r="J1218" s="220"/>
      <c r="K1218" s="418"/>
      <c r="L1218" s="136"/>
      <c r="M1218" s="166"/>
      <c r="N1218" s="166"/>
      <c r="O1218" s="166"/>
      <c r="P1218" s="166"/>
      <c r="Q1218" s="166"/>
      <c r="R1218" s="166"/>
    </row>
    <row r="1219" ht="11.25" customHeight="1">
      <c r="A1219" s="74"/>
      <c r="B1219" s="95"/>
      <c r="C1219" s="81"/>
      <c r="D1219" s="95"/>
      <c r="E1219" s="409"/>
      <c r="F1219" s="100"/>
      <c r="G1219" s="417"/>
      <c r="H1219" s="417"/>
      <c r="I1219" s="417"/>
      <c r="J1219" s="220"/>
      <c r="K1219" s="418"/>
      <c r="L1219" s="136"/>
      <c r="M1219" s="166"/>
      <c r="N1219" s="166"/>
      <c r="O1219" s="166"/>
      <c r="P1219" s="166"/>
      <c r="Q1219" s="166"/>
      <c r="R1219" s="166"/>
    </row>
    <row r="1220" ht="11.25" customHeight="1">
      <c r="A1220" s="74"/>
      <c r="B1220" s="95"/>
      <c r="C1220" s="81"/>
      <c r="D1220" s="95"/>
      <c r="E1220" s="409"/>
      <c r="F1220" s="100"/>
      <c r="G1220" s="417"/>
      <c r="H1220" s="417"/>
      <c r="I1220" s="417"/>
      <c r="J1220" s="220"/>
      <c r="K1220" s="418"/>
      <c r="L1220" s="136"/>
      <c r="M1220" s="166"/>
      <c r="N1220" s="166"/>
      <c r="O1220" s="166"/>
      <c r="P1220" s="166"/>
      <c r="Q1220" s="166"/>
      <c r="R1220" s="166"/>
    </row>
    <row r="1221" ht="11.25" customHeight="1">
      <c r="A1221" s="74"/>
      <c r="B1221" s="95"/>
      <c r="C1221" s="81"/>
      <c r="D1221" s="95"/>
      <c r="E1221" s="409"/>
      <c r="F1221" s="100"/>
      <c r="G1221" s="417"/>
      <c r="H1221" s="417"/>
      <c r="I1221" s="417"/>
      <c r="J1221" s="220"/>
      <c r="K1221" s="418"/>
      <c r="L1221" s="136"/>
      <c r="M1221" s="166"/>
      <c r="N1221" s="166"/>
      <c r="O1221" s="166"/>
      <c r="P1221" s="166"/>
      <c r="Q1221" s="166"/>
      <c r="R1221" s="166"/>
    </row>
    <row r="1222" ht="11.25" customHeight="1">
      <c r="A1222" s="74"/>
      <c r="B1222" s="95"/>
      <c r="C1222" s="81"/>
      <c r="D1222" s="95"/>
      <c r="E1222" s="409"/>
      <c r="F1222" s="100"/>
      <c r="G1222" s="417"/>
      <c r="H1222" s="417"/>
      <c r="I1222" s="417"/>
      <c r="J1222" s="220"/>
      <c r="K1222" s="418"/>
      <c r="L1222" s="136"/>
      <c r="M1222" s="166"/>
      <c r="N1222" s="166"/>
      <c r="O1222" s="166"/>
      <c r="P1222" s="166"/>
      <c r="Q1222" s="166"/>
      <c r="R1222" s="166"/>
    </row>
    <row r="1223" ht="11.25" customHeight="1">
      <c r="A1223" s="74"/>
      <c r="B1223" s="95"/>
      <c r="C1223" s="81"/>
      <c r="D1223" s="95"/>
      <c r="E1223" s="409"/>
      <c r="F1223" s="100"/>
      <c r="G1223" s="417"/>
      <c r="H1223" s="417"/>
      <c r="I1223" s="417"/>
      <c r="J1223" s="220"/>
      <c r="K1223" s="418"/>
      <c r="L1223" s="136"/>
      <c r="M1223" s="166"/>
      <c r="N1223" s="166"/>
      <c r="O1223" s="166"/>
      <c r="P1223" s="166"/>
      <c r="Q1223" s="166"/>
      <c r="R1223" s="166"/>
    </row>
    <row r="1224" ht="11.25" customHeight="1">
      <c r="A1224" s="74"/>
      <c r="B1224" s="95"/>
      <c r="C1224" s="81"/>
      <c r="D1224" s="95"/>
      <c r="E1224" s="409"/>
      <c r="F1224" s="100"/>
      <c r="G1224" s="417"/>
      <c r="H1224" s="417"/>
      <c r="I1224" s="417"/>
      <c r="J1224" s="220"/>
      <c r="K1224" s="418"/>
      <c r="L1224" s="136"/>
      <c r="M1224" s="166"/>
      <c r="N1224" s="166"/>
      <c r="O1224" s="166"/>
      <c r="P1224" s="166"/>
      <c r="Q1224" s="166"/>
      <c r="R1224" s="166"/>
    </row>
    <row r="1225" ht="11.25" customHeight="1">
      <c r="A1225" s="74"/>
      <c r="B1225" s="95"/>
      <c r="C1225" s="81"/>
      <c r="D1225" s="95"/>
      <c r="E1225" s="409"/>
      <c r="F1225" s="100"/>
      <c r="G1225" s="417"/>
      <c r="H1225" s="417"/>
      <c r="I1225" s="417"/>
      <c r="J1225" s="220"/>
      <c r="K1225" s="418"/>
      <c r="L1225" s="136"/>
      <c r="M1225" s="166"/>
      <c r="N1225" s="166"/>
      <c r="O1225" s="166"/>
      <c r="P1225" s="166"/>
      <c r="Q1225" s="166"/>
      <c r="R1225" s="166"/>
    </row>
    <row r="1226" ht="11.25" customHeight="1">
      <c r="A1226" s="74"/>
      <c r="B1226" s="95"/>
      <c r="C1226" s="81"/>
      <c r="D1226" s="95"/>
      <c r="E1226" s="409"/>
      <c r="F1226" s="100"/>
      <c r="G1226" s="417"/>
      <c r="H1226" s="417"/>
      <c r="I1226" s="417"/>
      <c r="J1226" s="220"/>
      <c r="K1226" s="418"/>
      <c r="L1226" s="136"/>
      <c r="M1226" s="166"/>
      <c r="N1226" s="166"/>
      <c r="O1226" s="166"/>
      <c r="P1226" s="166"/>
      <c r="Q1226" s="166"/>
      <c r="R1226" s="166"/>
    </row>
    <row r="1227" ht="11.25" customHeight="1">
      <c r="A1227" s="74"/>
      <c r="B1227" s="95"/>
      <c r="C1227" s="81"/>
      <c r="D1227" s="95"/>
      <c r="E1227" s="409"/>
      <c r="F1227" s="100"/>
      <c r="G1227" s="417"/>
      <c r="H1227" s="417"/>
      <c r="I1227" s="417"/>
      <c r="J1227" s="220"/>
      <c r="K1227" s="418"/>
      <c r="L1227" s="136"/>
      <c r="M1227" s="166"/>
      <c r="N1227" s="166"/>
      <c r="O1227" s="166"/>
      <c r="P1227" s="166"/>
      <c r="Q1227" s="166"/>
      <c r="R1227" s="166"/>
    </row>
    <row r="1228" ht="11.25" customHeight="1">
      <c r="A1228" s="74"/>
      <c r="B1228" s="95"/>
      <c r="C1228" s="81"/>
      <c r="D1228" s="95"/>
      <c r="E1228" s="409"/>
      <c r="F1228" s="100"/>
      <c r="G1228" s="417"/>
      <c r="H1228" s="417"/>
      <c r="I1228" s="417"/>
      <c r="J1228" s="220"/>
      <c r="K1228" s="418"/>
      <c r="L1228" s="136"/>
      <c r="M1228" s="166"/>
      <c r="N1228" s="166"/>
      <c r="O1228" s="166"/>
      <c r="P1228" s="166"/>
      <c r="Q1228" s="166"/>
      <c r="R1228" s="166"/>
    </row>
    <row r="1229" ht="11.25" customHeight="1">
      <c r="A1229" s="74"/>
      <c r="B1229" s="95"/>
      <c r="C1229" s="81"/>
      <c r="D1229" s="95"/>
      <c r="E1229" s="409"/>
      <c r="F1229" s="100"/>
      <c r="G1229" s="417"/>
      <c r="H1229" s="417"/>
      <c r="I1229" s="417"/>
      <c r="J1229" s="220"/>
      <c r="K1229" s="418"/>
      <c r="L1229" s="136"/>
      <c r="M1229" s="166"/>
      <c r="N1229" s="166"/>
      <c r="O1229" s="166"/>
      <c r="P1229" s="166"/>
      <c r="Q1229" s="166"/>
      <c r="R1229" s="166"/>
    </row>
    <row r="1230" ht="11.25" customHeight="1">
      <c r="A1230" s="74"/>
      <c r="B1230" s="95"/>
      <c r="C1230" s="81"/>
      <c r="D1230" s="95"/>
      <c r="E1230" s="409"/>
      <c r="F1230" s="100"/>
      <c r="G1230" s="417"/>
      <c r="H1230" s="417"/>
      <c r="I1230" s="417"/>
      <c r="J1230" s="220"/>
      <c r="K1230" s="418"/>
      <c r="L1230" s="136"/>
      <c r="M1230" s="166"/>
      <c r="N1230" s="166"/>
      <c r="O1230" s="166"/>
      <c r="P1230" s="166"/>
      <c r="Q1230" s="166"/>
      <c r="R1230" s="166"/>
    </row>
    <row r="1231" ht="11.25" customHeight="1">
      <c r="A1231" s="74"/>
      <c r="B1231" s="95"/>
      <c r="C1231" s="81"/>
      <c r="D1231" s="95"/>
      <c r="E1231" s="409"/>
      <c r="F1231" s="100"/>
      <c r="G1231" s="417"/>
      <c r="H1231" s="417"/>
      <c r="I1231" s="417"/>
      <c r="J1231" s="220"/>
      <c r="K1231" s="418"/>
      <c r="L1231" s="136"/>
      <c r="M1231" s="166"/>
      <c r="N1231" s="166"/>
      <c r="O1231" s="166"/>
      <c r="P1231" s="166"/>
      <c r="Q1231" s="166"/>
      <c r="R1231" s="166"/>
    </row>
    <row r="1232" ht="11.25" customHeight="1">
      <c r="A1232" s="74"/>
      <c r="B1232" s="95"/>
      <c r="C1232" s="81"/>
      <c r="D1232" s="95"/>
      <c r="E1232" s="409"/>
      <c r="F1232" s="100"/>
      <c r="G1232" s="417"/>
      <c r="H1232" s="417"/>
      <c r="I1232" s="417"/>
      <c r="J1232" s="220"/>
      <c r="K1232" s="418"/>
      <c r="L1232" s="136"/>
      <c r="M1232" s="166"/>
      <c r="N1232" s="166"/>
      <c r="O1232" s="166"/>
      <c r="P1232" s="166"/>
      <c r="Q1232" s="166"/>
      <c r="R1232" s="166"/>
    </row>
    <row r="1233" ht="11.25" customHeight="1">
      <c r="A1233" s="74"/>
      <c r="B1233" s="95"/>
      <c r="C1233" s="81"/>
      <c r="D1233" s="95"/>
      <c r="E1233" s="409"/>
      <c r="F1233" s="100"/>
      <c r="G1233" s="417"/>
      <c r="H1233" s="417"/>
      <c r="I1233" s="417"/>
      <c r="J1233" s="220"/>
      <c r="K1233" s="418"/>
      <c r="L1233" s="136"/>
      <c r="M1233" s="166"/>
      <c r="N1233" s="166"/>
      <c r="O1233" s="166"/>
      <c r="P1233" s="166"/>
      <c r="Q1233" s="166"/>
      <c r="R1233" s="166"/>
    </row>
    <row r="1234" ht="11.25" customHeight="1">
      <c r="A1234" s="74"/>
      <c r="B1234" s="95"/>
      <c r="C1234" s="81"/>
      <c r="D1234" s="95"/>
      <c r="E1234" s="409"/>
      <c r="F1234" s="100"/>
      <c r="G1234" s="417"/>
      <c r="H1234" s="417"/>
      <c r="I1234" s="417"/>
      <c r="J1234" s="220"/>
      <c r="K1234" s="418"/>
      <c r="L1234" s="136"/>
      <c r="M1234" s="166"/>
      <c r="N1234" s="166"/>
      <c r="O1234" s="166"/>
      <c r="P1234" s="166"/>
      <c r="Q1234" s="166"/>
      <c r="R1234" s="166"/>
    </row>
    <row r="1235" ht="11.25" customHeight="1">
      <c r="A1235" s="74"/>
      <c r="B1235" s="95"/>
      <c r="C1235" s="81"/>
      <c r="D1235" s="95"/>
      <c r="E1235" s="409"/>
      <c r="F1235" s="100"/>
      <c r="G1235" s="417"/>
      <c r="H1235" s="417"/>
      <c r="I1235" s="417"/>
      <c r="J1235" s="220"/>
      <c r="K1235" s="418"/>
      <c r="L1235" s="136"/>
      <c r="M1235" s="166"/>
      <c r="N1235" s="166"/>
      <c r="O1235" s="166"/>
      <c r="P1235" s="166"/>
      <c r="Q1235" s="166"/>
      <c r="R1235" s="166"/>
    </row>
    <row r="1236" ht="11.25" customHeight="1">
      <c r="A1236" s="74"/>
      <c r="B1236" s="95"/>
      <c r="C1236" s="81"/>
      <c r="D1236" s="95"/>
      <c r="E1236" s="409"/>
      <c r="F1236" s="100"/>
      <c r="G1236" s="417"/>
      <c r="H1236" s="417"/>
      <c r="I1236" s="417"/>
      <c r="J1236" s="220"/>
      <c r="K1236" s="418"/>
      <c r="L1236" s="136"/>
      <c r="M1236" s="166"/>
      <c r="N1236" s="166"/>
      <c r="O1236" s="166"/>
      <c r="P1236" s="166"/>
      <c r="Q1236" s="166"/>
      <c r="R1236" s="166"/>
    </row>
    <row r="1237" ht="11.25" customHeight="1">
      <c r="A1237" s="74"/>
      <c r="B1237" s="95"/>
      <c r="C1237" s="81"/>
      <c r="D1237" s="95"/>
      <c r="E1237" s="409"/>
      <c r="F1237" s="100"/>
      <c r="G1237" s="417"/>
      <c r="H1237" s="417"/>
      <c r="I1237" s="417"/>
      <c r="J1237" s="220"/>
      <c r="K1237" s="418"/>
      <c r="L1237" s="136"/>
      <c r="M1237" s="166"/>
      <c r="N1237" s="166"/>
      <c r="O1237" s="166"/>
      <c r="P1237" s="166"/>
      <c r="Q1237" s="166"/>
      <c r="R1237" s="166"/>
    </row>
    <row r="1238" ht="11.25" customHeight="1">
      <c r="A1238" s="74"/>
      <c r="B1238" s="95"/>
      <c r="C1238" s="81"/>
      <c r="D1238" s="95"/>
      <c r="E1238" s="409"/>
      <c r="F1238" s="100"/>
      <c r="G1238" s="417"/>
      <c r="H1238" s="417"/>
      <c r="I1238" s="417"/>
      <c r="J1238" s="220"/>
      <c r="K1238" s="418"/>
      <c r="L1238" s="136"/>
      <c r="M1238" s="166"/>
      <c r="N1238" s="166"/>
      <c r="O1238" s="166"/>
      <c r="P1238" s="166"/>
      <c r="Q1238" s="166"/>
      <c r="R1238" s="166"/>
    </row>
    <row r="1239" ht="11.25" customHeight="1">
      <c r="A1239" s="74"/>
      <c r="B1239" s="95"/>
      <c r="C1239" s="81"/>
      <c r="D1239" s="95"/>
      <c r="E1239" s="409"/>
      <c r="F1239" s="100"/>
      <c r="G1239" s="417"/>
      <c r="H1239" s="417"/>
      <c r="I1239" s="417"/>
      <c r="J1239" s="220"/>
      <c r="K1239" s="418"/>
      <c r="L1239" s="136"/>
      <c r="M1239" s="166"/>
      <c r="N1239" s="166"/>
      <c r="O1239" s="166"/>
      <c r="P1239" s="166"/>
      <c r="Q1239" s="166"/>
      <c r="R1239" s="166"/>
    </row>
    <row r="1240" ht="11.25" customHeight="1">
      <c r="A1240" s="74"/>
      <c r="B1240" s="95"/>
      <c r="C1240" s="81"/>
      <c r="D1240" s="95"/>
      <c r="E1240" s="409"/>
      <c r="F1240" s="100"/>
      <c r="G1240" s="417"/>
      <c r="H1240" s="417"/>
      <c r="I1240" s="417"/>
      <c r="J1240" s="220"/>
      <c r="K1240" s="418"/>
      <c r="L1240" s="136"/>
      <c r="M1240" s="166"/>
      <c r="N1240" s="166"/>
      <c r="O1240" s="166"/>
      <c r="P1240" s="166"/>
      <c r="Q1240" s="166"/>
      <c r="R1240" s="166"/>
    </row>
    <row r="1241" ht="11.25" customHeight="1">
      <c r="A1241" s="74"/>
      <c r="B1241" s="95"/>
      <c r="C1241" s="81"/>
      <c r="D1241" s="95"/>
      <c r="E1241" s="409"/>
      <c r="F1241" s="100"/>
      <c r="G1241" s="417"/>
      <c r="H1241" s="417"/>
      <c r="I1241" s="417"/>
      <c r="J1241" s="220"/>
      <c r="K1241" s="418"/>
      <c r="L1241" s="136"/>
      <c r="M1241" s="166"/>
      <c r="N1241" s="166"/>
      <c r="O1241" s="166"/>
      <c r="P1241" s="166"/>
      <c r="Q1241" s="166"/>
      <c r="R1241" s="166"/>
    </row>
    <row r="1242" ht="11.25" customHeight="1">
      <c r="A1242" s="74"/>
      <c r="B1242" s="95"/>
      <c r="C1242" s="81"/>
      <c r="D1242" s="95"/>
      <c r="E1242" s="409"/>
      <c r="F1242" s="100"/>
      <c r="G1242" s="417"/>
      <c r="H1242" s="417"/>
      <c r="I1242" s="417"/>
      <c r="J1242" s="220"/>
      <c r="K1242" s="418"/>
      <c r="L1242" s="136"/>
      <c r="M1242" s="166"/>
      <c r="N1242" s="166"/>
      <c r="O1242" s="166"/>
      <c r="P1242" s="166"/>
      <c r="Q1242" s="166"/>
      <c r="R1242" s="166"/>
    </row>
    <row r="1243" ht="11.25" customHeight="1">
      <c r="A1243" s="74"/>
      <c r="B1243" s="95"/>
      <c r="C1243" s="81"/>
      <c r="D1243" s="95"/>
      <c r="E1243" s="409"/>
      <c r="F1243" s="100"/>
      <c r="G1243" s="417"/>
      <c r="H1243" s="417"/>
      <c r="I1243" s="417"/>
      <c r="J1243" s="220"/>
      <c r="K1243" s="418"/>
      <c r="L1243" s="136"/>
      <c r="M1243" s="166"/>
      <c r="N1243" s="166"/>
      <c r="O1243" s="166"/>
      <c r="P1243" s="166"/>
      <c r="Q1243" s="166"/>
      <c r="R1243" s="166"/>
    </row>
    <row r="1244" ht="11.25" customHeight="1">
      <c r="A1244" s="74"/>
      <c r="B1244" s="95"/>
      <c r="C1244" s="81"/>
      <c r="D1244" s="95"/>
      <c r="E1244" s="409"/>
      <c r="F1244" s="100"/>
      <c r="G1244" s="417"/>
      <c r="H1244" s="417"/>
      <c r="I1244" s="417"/>
      <c r="J1244" s="220"/>
      <c r="K1244" s="418"/>
      <c r="L1244" s="136"/>
      <c r="M1244" s="166"/>
      <c r="N1244" s="166"/>
      <c r="O1244" s="166"/>
      <c r="P1244" s="166"/>
      <c r="Q1244" s="166"/>
      <c r="R1244" s="166"/>
    </row>
    <row r="1245" ht="11.25" customHeight="1">
      <c r="A1245" s="74"/>
      <c r="B1245" s="95"/>
      <c r="C1245" s="81"/>
      <c r="D1245" s="95"/>
      <c r="E1245" s="409"/>
      <c r="F1245" s="100"/>
      <c r="G1245" s="417"/>
      <c r="H1245" s="417"/>
      <c r="I1245" s="417"/>
      <c r="J1245" s="220"/>
      <c r="K1245" s="418"/>
      <c r="L1245" s="136"/>
      <c r="M1245" s="166"/>
      <c r="N1245" s="166"/>
      <c r="O1245" s="166"/>
      <c r="P1245" s="166"/>
      <c r="Q1245" s="166"/>
      <c r="R1245" s="166"/>
    </row>
    <row r="1246" ht="11.25" customHeight="1">
      <c r="A1246" s="74"/>
      <c r="B1246" s="95"/>
      <c r="C1246" s="81"/>
      <c r="D1246" s="95"/>
      <c r="E1246" s="409"/>
      <c r="F1246" s="100"/>
      <c r="G1246" s="417"/>
      <c r="H1246" s="417"/>
      <c r="I1246" s="417"/>
      <c r="J1246" s="220"/>
      <c r="K1246" s="418"/>
      <c r="L1246" s="136"/>
      <c r="M1246" s="166"/>
      <c r="N1246" s="166"/>
      <c r="O1246" s="166"/>
      <c r="P1246" s="166"/>
      <c r="Q1246" s="166"/>
      <c r="R1246" s="166"/>
    </row>
    <row r="1247" ht="11.25" customHeight="1">
      <c r="A1247" s="74"/>
      <c r="B1247" s="95"/>
      <c r="C1247" s="81"/>
      <c r="D1247" s="95"/>
      <c r="E1247" s="409"/>
      <c r="F1247" s="100"/>
      <c r="G1247" s="417"/>
      <c r="H1247" s="417"/>
      <c r="I1247" s="417"/>
      <c r="J1247" s="220"/>
      <c r="K1247" s="418"/>
      <c r="L1247" s="136"/>
      <c r="M1247" s="166"/>
      <c r="N1247" s="166"/>
      <c r="O1247" s="166"/>
      <c r="P1247" s="166"/>
      <c r="Q1247" s="166"/>
      <c r="R1247" s="166"/>
    </row>
    <row r="1248" ht="11.25" customHeight="1">
      <c r="A1248" s="74"/>
      <c r="B1248" s="95"/>
      <c r="C1248" s="81"/>
      <c r="D1248" s="95"/>
      <c r="E1248" s="409"/>
      <c r="F1248" s="100"/>
      <c r="G1248" s="417"/>
      <c r="H1248" s="417"/>
      <c r="I1248" s="417"/>
      <c r="J1248" s="220"/>
      <c r="K1248" s="418"/>
      <c r="L1248" s="136"/>
      <c r="M1248" s="166"/>
      <c r="N1248" s="166"/>
      <c r="O1248" s="166"/>
      <c r="P1248" s="166"/>
      <c r="Q1248" s="166"/>
      <c r="R1248" s="166"/>
    </row>
    <row r="1249" ht="11.25" customHeight="1">
      <c r="A1249" s="74"/>
      <c r="B1249" s="95"/>
      <c r="C1249" s="81"/>
      <c r="D1249" s="95"/>
      <c r="E1249" s="409"/>
      <c r="F1249" s="100"/>
      <c r="G1249" s="417"/>
      <c r="H1249" s="417"/>
      <c r="I1249" s="417"/>
      <c r="J1249" s="220"/>
      <c r="K1249" s="418"/>
      <c r="L1249" s="136"/>
      <c r="M1249" s="166"/>
      <c r="N1249" s="166"/>
      <c r="O1249" s="166"/>
      <c r="P1249" s="166"/>
      <c r="Q1249" s="166"/>
      <c r="R1249" s="166"/>
    </row>
    <row r="1250" ht="11.25" customHeight="1">
      <c r="A1250" s="74"/>
      <c r="B1250" s="95"/>
      <c r="C1250" s="81"/>
      <c r="D1250" s="95"/>
      <c r="E1250" s="409"/>
      <c r="F1250" s="100"/>
      <c r="G1250" s="417"/>
      <c r="H1250" s="417"/>
      <c r="I1250" s="417"/>
      <c r="J1250" s="220"/>
      <c r="K1250" s="418"/>
      <c r="L1250" s="136"/>
      <c r="M1250" s="166"/>
      <c r="N1250" s="166"/>
      <c r="O1250" s="166"/>
      <c r="P1250" s="166"/>
      <c r="Q1250" s="166"/>
      <c r="R1250" s="166"/>
    </row>
    <row r="1251" ht="11.25" customHeight="1">
      <c r="A1251" s="74"/>
      <c r="B1251" s="95"/>
      <c r="C1251" s="81"/>
      <c r="D1251" s="95"/>
      <c r="E1251" s="409"/>
      <c r="F1251" s="100"/>
      <c r="G1251" s="417"/>
      <c r="H1251" s="417"/>
      <c r="I1251" s="417"/>
      <c r="J1251" s="220"/>
      <c r="K1251" s="418"/>
      <c r="L1251" s="136"/>
      <c r="M1251" s="166"/>
      <c r="N1251" s="166"/>
      <c r="O1251" s="166"/>
      <c r="P1251" s="166"/>
      <c r="Q1251" s="166"/>
      <c r="R1251" s="166"/>
    </row>
    <row r="1252" ht="11.25" customHeight="1">
      <c r="A1252" s="74"/>
      <c r="B1252" s="95"/>
      <c r="C1252" s="81"/>
      <c r="D1252" s="95"/>
      <c r="E1252" s="409"/>
      <c r="F1252" s="100"/>
      <c r="G1252" s="417"/>
      <c r="H1252" s="417"/>
      <c r="I1252" s="417"/>
      <c r="J1252" s="220"/>
      <c r="K1252" s="418"/>
      <c r="L1252" s="136"/>
      <c r="M1252" s="166"/>
      <c r="N1252" s="166"/>
      <c r="O1252" s="166"/>
      <c r="P1252" s="166"/>
      <c r="Q1252" s="166"/>
      <c r="R1252" s="166"/>
    </row>
    <row r="1253" ht="11.25" customHeight="1">
      <c r="A1253" s="74"/>
      <c r="B1253" s="95"/>
      <c r="C1253" s="81"/>
      <c r="D1253" s="95"/>
      <c r="E1253" s="409"/>
      <c r="F1253" s="100"/>
      <c r="G1253" s="417"/>
      <c r="H1253" s="417"/>
      <c r="I1253" s="417"/>
      <c r="J1253" s="220"/>
      <c r="K1253" s="418"/>
      <c r="L1253" s="136"/>
      <c r="M1253" s="166"/>
      <c r="N1253" s="166"/>
      <c r="O1253" s="166"/>
      <c r="P1253" s="166"/>
      <c r="Q1253" s="166"/>
      <c r="R1253" s="166"/>
    </row>
    <row r="1254" ht="11.25" customHeight="1">
      <c r="A1254" s="74"/>
      <c r="B1254" s="95"/>
      <c r="C1254" s="81"/>
      <c r="D1254" s="95"/>
      <c r="E1254" s="409"/>
      <c r="F1254" s="100"/>
      <c r="G1254" s="417"/>
      <c r="H1254" s="417"/>
      <c r="I1254" s="417"/>
      <c r="J1254" s="220"/>
      <c r="K1254" s="418"/>
      <c r="L1254" s="136"/>
      <c r="M1254" s="166"/>
      <c r="N1254" s="166"/>
      <c r="O1254" s="166"/>
      <c r="P1254" s="166"/>
      <c r="Q1254" s="166"/>
      <c r="R1254" s="166"/>
    </row>
    <row r="1255" ht="11.25" customHeight="1">
      <c r="A1255" s="74"/>
      <c r="B1255" s="95"/>
      <c r="C1255" s="81"/>
      <c r="D1255" s="95"/>
      <c r="E1255" s="409"/>
      <c r="F1255" s="100"/>
      <c r="G1255" s="417"/>
      <c r="H1255" s="417"/>
      <c r="I1255" s="417"/>
      <c r="J1255" s="220"/>
      <c r="K1255" s="418"/>
      <c r="L1255" s="136"/>
      <c r="M1255" s="166"/>
      <c r="N1255" s="166"/>
      <c r="O1255" s="166"/>
      <c r="P1255" s="166"/>
      <c r="Q1255" s="166"/>
      <c r="R1255" s="166"/>
    </row>
    <row r="1256" ht="11.25" customHeight="1">
      <c r="A1256" s="74"/>
      <c r="B1256" s="95"/>
      <c r="C1256" s="81"/>
      <c r="D1256" s="95"/>
      <c r="E1256" s="409"/>
      <c r="F1256" s="100"/>
      <c r="G1256" s="417"/>
      <c r="H1256" s="417"/>
      <c r="I1256" s="417"/>
      <c r="J1256" s="220"/>
      <c r="K1256" s="418"/>
      <c r="L1256" s="136"/>
      <c r="M1256" s="166"/>
      <c r="N1256" s="166"/>
      <c r="O1256" s="166"/>
      <c r="P1256" s="166"/>
      <c r="Q1256" s="166"/>
      <c r="R1256" s="166"/>
    </row>
    <row r="1257" ht="11.25" customHeight="1">
      <c r="A1257" s="74"/>
      <c r="B1257" s="95"/>
      <c r="C1257" s="81"/>
      <c r="D1257" s="95"/>
      <c r="E1257" s="409"/>
      <c r="F1257" s="100"/>
      <c r="G1257" s="417"/>
      <c r="H1257" s="417"/>
      <c r="I1257" s="417"/>
      <c r="J1257" s="220"/>
      <c r="K1257" s="418"/>
      <c r="L1257" s="136"/>
      <c r="M1257" s="166"/>
      <c r="N1257" s="166"/>
      <c r="O1257" s="166"/>
      <c r="P1257" s="166"/>
      <c r="Q1257" s="166"/>
      <c r="R1257" s="166"/>
    </row>
    <row r="1258" ht="11.25" customHeight="1">
      <c r="A1258" s="74"/>
      <c r="B1258" s="95"/>
      <c r="C1258" s="81"/>
      <c r="D1258" s="95"/>
      <c r="E1258" s="409"/>
      <c r="F1258" s="100"/>
      <c r="G1258" s="417"/>
      <c r="H1258" s="417"/>
      <c r="I1258" s="417"/>
      <c r="J1258" s="220"/>
      <c r="K1258" s="418"/>
      <c r="L1258" s="136"/>
      <c r="M1258" s="166"/>
      <c r="N1258" s="166"/>
      <c r="O1258" s="166"/>
      <c r="P1258" s="166"/>
      <c r="Q1258" s="166"/>
      <c r="R1258" s="166"/>
    </row>
    <row r="1259" ht="11.25" customHeight="1">
      <c r="A1259" s="74"/>
      <c r="B1259" s="95"/>
      <c r="C1259" s="81"/>
      <c r="D1259" s="95"/>
      <c r="E1259" s="409"/>
      <c r="F1259" s="100"/>
      <c r="G1259" s="417"/>
      <c r="H1259" s="417"/>
      <c r="I1259" s="417"/>
      <c r="J1259" s="220"/>
      <c r="K1259" s="418"/>
      <c r="L1259" s="136"/>
      <c r="M1259" s="166"/>
      <c r="N1259" s="166"/>
      <c r="O1259" s="166"/>
      <c r="P1259" s="166"/>
      <c r="Q1259" s="166"/>
      <c r="R1259" s="166"/>
    </row>
    <row r="1260" ht="11.25" customHeight="1">
      <c r="A1260" s="95"/>
      <c r="B1260" s="95"/>
      <c r="C1260" s="81"/>
      <c r="D1260" s="95"/>
      <c r="E1260" s="81"/>
      <c r="F1260" s="94"/>
      <c r="G1260" s="81"/>
      <c r="H1260" s="81"/>
      <c r="I1260" s="81"/>
      <c r="J1260" s="220"/>
      <c r="K1260" s="230"/>
      <c r="L1260" s="165"/>
      <c r="M1260" s="166"/>
      <c r="N1260" s="166"/>
      <c r="O1260" s="166"/>
      <c r="P1260" s="166"/>
      <c r="Q1260" s="166"/>
      <c r="R1260" s="166"/>
    </row>
    <row r="1261" ht="11.25" customHeight="1">
      <c r="A1261" s="59" t="s">
        <v>118</v>
      </c>
      <c r="B1261" s="55"/>
      <c r="C1261" s="1"/>
      <c r="D1261" s="1"/>
      <c r="E1261" s="1"/>
      <c r="F1261" s="1"/>
      <c r="G1261" s="1"/>
      <c r="H1261" s="1"/>
      <c r="I1261" s="1"/>
      <c r="J1261" s="59"/>
      <c r="K1261" s="152">
        <f>SUM(K16:K1260)</f>
        <v>32167.775</v>
      </c>
      <c r="L1261" s="419"/>
      <c r="M1261" s="166"/>
      <c r="N1261" s="166"/>
      <c r="O1261" s="166"/>
      <c r="P1261" s="166"/>
      <c r="Q1261" s="166"/>
      <c r="R1261" s="166"/>
    </row>
    <row r="1262" ht="11.25" customHeight="1">
      <c r="A1262" s="59"/>
      <c r="B1262" s="55"/>
      <c r="C1262" s="1"/>
      <c r="D1262" s="1"/>
      <c r="E1262" s="1"/>
      <c r="F1262" s="1"/>
      <c r="G1262" s="1"/>
      <c r="H1262" s="1"/>
      <c r="I1262" s="1"/>
      <c r="J1262" s="1"/>
      <c r="K1262" s="420"/>
      <c r="L1262" s="419"/>
      <c r="M1262" s="166"/>
      <c r="N1262" s="166"/>
      <c r="O1262" s="166"/>
      <c r="P1262" s="166"/>
      <c r="Q1262" s="166"/>
      <c r="R1262" s="166"/>
    </row>
    <row r="1263" ht="11.25" customHeight="1">
      <c r="A1263" s="153" t="s">
        <v>742</v>
      </c>
      <c r="B1263" s="154"/>
      <c r="C1263" s="154"/>
      <c r="D1263" s="154"/>
      <c r="E1263" s="154"/>
      <c r="F1263" s="154"/>
      <c r="G1263" s="154"/>
      <c r="H1263" s="154"/>
      <c r="I1263" s="154"/>
      <c r="J1263" s="154"/>
      <c r="K1263" s="154"/>
      <c r="L1263" s="419"/>
      <c r="M1263" s="166"/>
      <c r="N1263" s="166"/>
      <c r="O1263" s="166"/>
      <c r="P1263" s="166"/>
      <c r="Q1263" s="166"/>
      <c r="R1263" s="166"/>
    </row>
    <row r="1264" ht="15.75" customHeight="1">
      <c r="A1264" s="1"/>
      <c r="B1264" s="55"/>
      <c r="C1264" s="1"/>
      <c r="D1264" s="1"/>
      <c r="E1264" s="1"/>
      <c r="F1264" s="1"/>
      <c r="G1264" s="1"/>
      <c r="H1264" s="1"/>
      <c r="I1264" s="1"/>
      <c r="J1264" s="1"/>
      <c r="K1264" s="198"/>
      <c r="L1264" s="199"/>
    </row>
    <row r="1265" ht="15.75" customHeight="1">
      <c r="A1265" s="1"/>
      <c r="B1265" s="55"/>
      <c r="C1265" s="1"/>
      <c r="D1265" s="1"/>
      <c r="E1265" s="1"/>
      <c r="F1265" s="1"/>
      <c r="G1265" s="1"/>
      <c r="H1265" s="1"/>
      <c r="I1265" s="1"/>
      <c r="J1265" s="1"/>
      <c r="K1265" s="198"/>
      <c r="L1265" s="199"/>
    </row>
    <row r="1266" ht="15.75" customHeight="1">
      <c r="A1266" s="1"/>
      <c r="B1266" s="55"/>
      <c r="C1266" s="1"/>
      <c r="D1266" s="1"/>
      <c r="E1266" s="1"/>
      <c r="F1266" s="1"/>
      <c r="G1266" s="1"/>
      <c r="H1266" s="1"/>
      <c r="I1266" s="1"/>
      <c r="J1266" s="1"/>
      <c r="K1266" s="198"/>
      <c r="L1266" s="199"/>
    </row>
    <row r="1267" ht="15.75" customHeight="1">
      <c r="A1267" s="421"/>
      <c r="B1267" s="55"/>
      <c r="C1267" s="1"/>
      <c r="D1267" s="1"/>
      <c r="E1267" s="1"/>
      <c r="F1267" s="1"/>
      <c r="G1267" s="1"/>
      <c r="H1267" s="1"/>
      <c r="I1267" s="1"/>
      <c r="J1267" s="1"/>
      <c r="K1267" s="198"/>
      <c r="L1267" s="199"/>
    </row>
    <row r="1268" ht="15.75" customHeight="1">
      <c r="A1268" s="1"/>
      <c r="B1268" s="55"/>
      <c r="C1268" s="1"/>
      <c r="D1268" s="1"/>
      <c r="E1268" s="1"/>
      <c r="F1268" s="1"/>
      <c r="G1268" s="1"/>
      <c r="H1268" s="1"/>
      <c r="I1268" s="1"/>
      <c r="J1268" s="1"/>
      <c r="K1268" s="198"/>
      <c r="L1268" s="199"/>
    </row>
    <row r="1269" ht="15.75" customHeight="1">
      <c r="A1269" s="1"/>
      <c r="B1269" s="55"/>
      <c r="C1269" s="1"/>
      <c r="D1269" s="1"/>
      <c r="E1269" s="1"/>
      <c r="F1269" s="1"/>
      <c r="G1269" s="1"/>
      <c r="H1269" s="1"/>
      <c r="I1269" s="1"/>
      <c r="J1269" s="1"/>
      <c r="K1269" s="198"/>
      <c r="L1269" s="199"/>
    </row>
    <row r="1270" ht="15.75" customHeight="1">
      <c r="A1270" s="1"/>
      <c r="B1270" s="55"/>
      <c r="C1270" s="1"/>
      <c r="D1270" s="1"/>
      <c r="E1270" s="1"/>
      <c r="F1270" s="1"/>
      <c r="G1270" s="1"/>
      <c r="H1270" s="1"/>
      <c r="I1270" s="1"/>
      <c r="J1270" s="1"/>
      <c r="K1270" s="198"/>
      <c r="L1270" s="199"/>
    </row>
    <row r="1271" ht="15.75" customHeight="1">
      <c r="A1271" s="1"/>
      <c r="B1271" s="55"/>
      <c r="C1271" s="1"/>
      <c r="D1271" s="1"/>
      <c r="E1271" s="1"/>
      <c r="F1271" s="1"/>
      <c r="G1271" s="1"/>
      <c r="H1271" s="1"/>
      <c r="I1271" s="1"/>
      <c r="J1271" s="1"/>
      <c r="K1271" s="198"/>
      <c r="L1271" s="199"/>
    </row>
    <row r="1272" ht="15.75" customHeight="1">
      <c r="A1272" s="1"/>
      <c r="B1272" s="55"/>
      <c r="C1272" s="1"/>
      <c r="D1272" s="1"/>
      <c r="E1272" s="1"/>
      <c r="F1272" s="1"/>
      <c r="G1272" s="1"/>
      <c r="H1272" s="1"/>
      <c r="I1272" s="1"/>
      <c r="J1272" s="1"/>
      <c r="K1272" s="198"/>
      <c r="L1272" s="199"/>
    </row>
    <row r="1273" ht="15.75" customHeight="1">
      <c r="A1273" s="1"/>
      <c r="B1273" s="55"/>
      <c r="C1273" s="1"/>
      <c r="D1273" s="1"/>
      <c r="E1273" s="1"/>
      <c r="F1273" s="1"/>
      <c r="G1273" s="1"/>
      <c r="H1273" s="1"/>
      <c r="I1273" s="1"/>
      <c r="J1273" s="1"/>
      <c r="K1273" s="198"/>
      <c r="L1273" s="199"/>
    </row>
    <row r="1274" ht="15.75" customHeight="1">
      <c r="A1274" s="1"/>
      <c r="B1274" s="55"/>
      <c r="C1274" s="1"/>
      <c r="D1274" s="1"/>
      <c r="E1274" s="1"/>
      <c r="F1274" s="1"/>
      <c r="G1274" s="1"/>
      <c r="H1274" s="1"/>
      <c r="I1274" s="1"/>
      <c r="J1274" s="1"/>
      <c r="K1274" s="198"/>
      <c r="L1274" s="199"/>
    </row>
    <row r="1275" ht="15.75" customHeight="1">
      <c r="A1275" s="1"/>
      <c r="B1275" s="55"/>
      <c r="C1275" s="1"/>
      <c r="D1275" s="1"/>
      <c r="E1275" s="1"/>
      <c r="F1275" s="1"/>
      <c r="G1275" s="1"/>
      <c r="H1275" s="1"/>
      <c r="I1275" s="1"/>
      <c r="J1275" s="1"/>
      <c r="K1275" s="198"/>
      <c r="L1275" s="199"/>
    </row>
    <row r="1276" ht="15.75" customHeight="1">
      <c r="A1276" s="1"/>
      <c r="B1276" s="55"/>
      <c r="C1276" s="1"/>
      <c r="D1276" s="1"/>
      <c r="E1276" s="1"/>
      <c r="F1276" s="1"/>
      <c r="G1276" s="1"/>
      <c r="H1276" s="1"/>
      <c r="I1276" s="1"/>
      <c r="J1276" s="1"/>
      <c r="K1276" s="198"/>
      <c r="L1276" s="199"/>
    </row>
    <row r="1277" ht="15.75" customHeight="1">
      <c r="A1277" s="1"/>
      <c r="B1277" s="55"/>
      <c r="C1277" s="1"/>
      <c r="D1277" s="1"/>
      <c r="E1277" s="1"/>
      <c r="F1277" s="1"/>
      <c r="G1277" s="1"/>
      <c r="H1277" s="1"/>
      <c r="I1277" s="1"/>
      <c r="J1277" s="1"/>
      <c r="K1277" s="198"/>
      <c r="L1277" s="199"/>
    </row>
    <row r="1278" ht="15.75" customHeight="1">
      <c r="A1278" s="1"/>
      <c r="B1278" s="55"/>
      <c r="C1278" s="1"/>
      <c r="D1278" s="1"/>
      <c r="E1278" s="1"/>
      <c r="F1278" s="1"/>
      <c r="G1278" s="1"/>
      <c r="H1278" s="1"/>
      <c r="I1278" s="1"/>
      <c r="J1278" s="1"/>
      <c r="K1278" s="198"/>
      <c r="L1278" s="199"/>
    </row>
    <row r="1279" ht="15.75" customHeight="1">
      <c r="A1279" s="1"/>
      <c r="B1279" s="55"/>
      <c r="C1279" s="1"/>
      <c r="D1279" s="1"/>
      <c r="E1279" s="1"/>
      <c r="F1279" s="1"/>
      <c r="G1279" s="1"/>
      <c r="H1279" s="1"/>
      <c r="I1279" s="1"/>
      <c r="J1279" s="1"/>
      <c r="K1279" s="198"/>
      <c r="L1279" s="199"/>
    </row>
    <row r="1280" ht="15.75" customHeight="1">
      <c r="A1280" s="1"/>
      <c r="B1280" s="55"/>
      <c r="C1280" s="1"/>
      <c r="D1280" s="1"/>
      <c r="E1280" s="1"/>
      <c r="F1280" s="1"/>
      <c r="G1280" s="1"/>
      <c r="H1280" s="1"/>
      <c r="I1280" s="1"/>
      <c r="J1280" s="1"/>
      <c r="K1280" s="198"/>
      <c r="L1280" s="199"/>
    </row>
    <row r="1281" ht="15.75" customHeight="1">
      <c r="A1281" s="1"/>
      <c r="B1281" s="55"/>
      <c r="C1281" s="1"/>
      <c r="D1281" s="1"/>
      <c r="E1281" s="1"/>
      <c r="F1281" s="1"/>
      <c r="G1281" s="1"/>
      <c r="H1281" s="1"/>
      <c r="I1281" s="1"/>
      <c r="J1281" s="1"/>
      <c r="K1281" s="198"/>
      <c r="L1281" s="199"/>
    </row>
    <row r="1282" ht="15.75" customHeight="1">
      <c r="A1282" s="1"/>
      <c r="B1282" s="55"/>
      <c r="C1282" s="1"/>
      <c r="D1282" s="1"/>
      <c r="E1282" s="1"/>
      <c r="F1282" s="1"/>
      <c r="G1282" s="1"/>
      <c r="H1282" s="1"/>
      <c r="I1282" s="1"/>
      <c r="J1282" s="1"/>
      <c r="K1282" s="198"/>
      <c r="L1282" s="199"/>
    </row>
    <row r="1283" ht="15.75" customHeight="1">
      <c r="A1283" s="1"/>
      <c r="B1283" s="55"/>
      <c r="C1283" s="1"/>
      <c r="D1283" s="1"/>
      <c r="E1283" s="1"/>
      <c r="F1283" s="1"/>
      <c r="G1283" s="1"/>
      <c r="H1283" s="1"/>
      <c r="I1283" s="1"/>
      <c r="J1283" s="1"/>
      <c r="K1283" s="198"/>
      <c r="L1283" s="199"/>
    </row>
    <row r="1284" ht="15.75" customHeight="1">
      <c r="A1284" s="1"/>
      <c r="B1284" s="55"/>
      <c r="C1284" s="1"/>
      <c r="D1284" s="1"/>
      <c r="E1284" s="1"/>
      <c r="F1284" s="1"/>
      <c r="G1284" s="1"/>
      <c r="H1284" s="1"/>
      <c r="I1284" s="1"/>
      <c r="J1284" s="1"/>
      <c r="K1284" s="198"/>
      <c r="L1284" s="199"/>
    </row>
    <row r="1285" ht="15.75" customHeight="1">
      <c r="A1285" s="1"/>
      <c r="B1285" s="55"/>
      <c r="C1285" s="1"/>
      <c r="D1285" s="1"/>
      <c r="E1285" s="1"/>
      <c r="F1285" s="1"/>
      <c r="G1285" s="1"/>
      <c r="H1285" s="1"/>
      <c r="I1285" s="1"/>
      <c r="J1285" s="1"/>
      <c r="K1285" s="198"/>
      <c r="L1285" s="199"/>
    </row>
    <row r="1286" ht="15.75" customHeight="1">
      <c r="A1286" s="1"/>
      <c r="B1286" s="55"/>
      <c r="C1286" s="1"/>
      <c r="D1286" s="1"/>
      <c r="E1286" s="1"/>
      <c r="F1286" s="1"/>
      <c r="G1286" s="1"/>
      <c r="H1286" s="1"/>
      <c r="I1286" s="1"/>
      <c r="J1286" s="1"/>
      <c r="K1286" s="198"/>
      <c r="L1286" s="199"/>
    </row>
    <row r="1287" ht="15.75" customHeight="1">
      <c r="A1287" s="1"/>
      <c r="B1287" s="55"/>
      <c r="C1287" s="1"/>
      <c r="D1287" s="1"/>
      <c r="E1287" s="1"/>
      <c r="F1287" s="1"/>
      <c r="G1287" s="1"/>
      <c r="H1287" s="1"/>
      <c r="I1287" s="1"/>
      <c r="J1287" s="1"/>
      <c r="K1287" s="198"/>
      <c r="L1287" s="199"/>
    </row>
    <row r="1288" ht="15.75" customHeight="1">
      <c r="A1288" s="1"/>
      <c r="B1288" s="55"/>
      <c r="C1288" s="1"/>
      <c r="D1288" s="1"/>
      <c r="E1288" s="1"/>
      <c r="F1288" s="1"/>
      <c r="G1288" s="1"/>
      <c r="H1288" s="1"/>
      <c r="I1288" s="1"/>
      <c r="J1288" s="1"/>
      <c r="K1288" s="198"/>
      <c r="L1288" s="199"/>
    </row>
    <row r="1289" ht="15.75" customHeight="1">
      <c r="A1289" s="1"/>
      <c r="B1289" s="55"/>
      <c r="C1289" s="1"/>
      <c r="D1289" s="1"/>
      <c r="E1289" s="1"/>
      <c r="F1289" s="1"/>
      <c r="G1289" s="1"/>
      <c r="H1289" s="1"/>
      <c r="I1289" s="1"/>
      <c r="J1289" s="1"/>
      <c r="K1289" s="198"/>
      <c r="L1289" s="199"/>
    </row>
    <row r="1290" ht="15.75" customHeight="1">
      <c r="A1290" s="1"/>
      <c r="B1290" s="55"/>
      <c r="C1290" s="1"/>
      <c r="D1290" s="1"/>
      <c r="E1290" s="1"/>
      <c r="F1290" s="1"/>
      <c r="G1290" s="1"/>
      <c r="H1290" s="1"/>
      <c r="I1290" s="1"/>
      <c r="J1290" s="1"/>
      <c r="K1290" s="198"/>
      <c r="L1290" s="199"/>
    </row>
    <row r="1291" ht="15.75" customHeight="1">
      <c r="A1291" s="1"/>
      <c r="B1291" s="55"/>
      <c r="C1291" s="1"/>
      <c r="D1291" s="1"/>
      <c r="E1291" s="1"/>
      <c r="F1291" s="1"/>
      <c r="G1291" s="1"/>
      <c r="H1291" s="1"/>
      <c r="I1291" s="1"/>
      <c r="J1291" s="1"/>
      <c r="K1291" s="198"/>
      <c r="L1291" s="199"/>
    </row>
    <row r="1292" ht="15.75" customHeight="1">
      <c r="A1292" s="1"/>
      <c r="B1292" s="55"/>
      <c r="C1292" s="1"/>
      <c r="D1292" s="1"/>
      <c r="E1292" s="1"/>
      <c r="F1292" s="1"/>
      <c r="G1292" s="1"/>
      <c r="H1292" s="1"/>
      <c r="I1292" s="1"/>
      <c r="J1292" s="1"/>
      <c r="K1292" s="198"/>
      <c r="L1292" s="199"/>
    </row>
    <row r="1293" ht="15.75" customHeight="1">
      <c r="A1293" s="1"/>
      <c r="B1293" s="55"/>
      <c r="C1293" s="1"/>
      <c r="D1293" s="1"/>
      <c r="E1293" s="1"/>
      <c r="F1293" s="1"/>
      <c r="G1293" s="1"/>
      <c r="H1293" s="1"/>
      <c r="I1293" s="1"/>
      <c r="J1293" s="1"/>
      <c r="K1293" s="198"/>
      <c r="L1293" s="199"/>
    </row>
    <row r="1294" ht="15.75" customHeight="1">
      <c r="A1294" s="1"/>
      <c r="B1294" s="55"/>
      <c r="C1294" s="1"/>
      <c r="D1294" s="1"/>
      <c r="E1294" s="1"/>
      <c r="F1294" s="1"/>
      <c r="G1294" s="1"/>
      <c r="H1294" s="1"/>
      <c r="I1294" s="1"/>
      <c r="J1294" s="1"/>
      <c r="K1294" s="198"/>
      <c r="L1294" s="199"/>
    </row>
    <row r="1295" ht="15.75" customHeight="1">
      <c r="A1295" s="1"/>
      <c r="B1295" s="55"/>
      <c r="C1295" s="1"/>
      <c r="D1295" s="1"/>
      <c r="E1295" s="1"/>
      <c r="F1295" s="1"/>
      <c r="G1295" s="1"/>
      <c r="H1295" s="1"/>
      <c r="I1295" s="1"/>
      <c r="J1295" s="1"/>
      <c r="K1295" s="198"/>
      <c r="L1295" s="199"/>
    </row>
    <row r="1296" ht="15.75" customHeight="1">
      <c r="A1296" s="1"/>
      <c r="B1296" s="55"/>
      <c r="C1296" s="1"/>
      <c r="D1296" s="1"/>
      <c r="E1296" s="1"/>
      <c r="F1296" s="1"/>
      <c r="G1296" s="1"/>
      <c r="H1296" s="1"/>
      <c r="I1296" s="1"/>
      <c r="J1296" s="1"/>
      <c r="K1296" s="198"/>
      <c r="L1296" s="199"/>
    </row>
    <row r="1297" ht="15.75" customHeight="1">
      <c r="A1297" s="1"/>
      <c r="B1297" s="55"/>
      <c r="C1297" s="1"/>
      <c r="D1297" s="1"/>
      <c r="E1297" s="1"/>
      <c r="F1297" s="1"/>
      <c r="G1297" s="1"/>
      <c r="H1297" s="1"/>
      <c r="I1297" s="1"/>
      <c r="J1297" s="1"/>
      <c r="K1297" s="198"/>
      <c r="L1297" s="199"/>
    </row>
    <row r="1298" ht="15.75" customHeight="1">
      <c r="A1298" s="1"/>
      <c r="B1298" s="55"/>
      <c r="C1298" s="1"/>
      <c r="D1298" s="1"/>
      <c r="E1298" s="1"/>
      <c r="F1298" s="1"/>
      <c r="G1298" s="1"/>
      <c r="H1298" s="1"/>
      <c r="I1298" s="1"/>
      <c r="J1298" s="1"/>
      <c r="K1298" s="198"/>
      <c r="L1298" s="199"/>
    </row>
    <row r="1299" ht="15.75" customHeight="1">
      <c r="A1299" s="1"/>
      <c r="B1299" s="55"/>
      <c r="C1299" s="1"/>
      <c r="D1299" s="1"/>
      <c r="E1299" s="1"/>
      <c r="F1299" s="1"/>
      <c r="G1299" s="1"/>
      <c r="H1299" s="1"/>
      <c r="I1299" s="1"/>
      <c r="J1299" s="1"/>
      <c r="K1299" s="198"/>
      <c r="L1299" s="199"/>
    </row>
    <row r="1300" ht="15.75" customHeight="1">
      <c r="A1300" s="1"/>
      <c r="B1300" s="55"/>
      <c r="C1300" s="1"/>
      <c r="D1300" s="1"/>
      <c r="E1300" s="1"/>
      <c r="F1300" s="1"/>
      <c r="G1300" s="1"/>
      <c r="H1300" s="1"/>
      <c r="I1300" s="1"/>
      <c r="J1300" s="1"/>
      <c r="K1300" s="198"/>
      <c r="L1300" s="199"/>
    </row>
    <row r="1301" ht="15.75" customHeight="1">
      <c r="A1301" s="1"/>
      <c r="B1301" s="55"/>
      <c r="C1301" s="1"/>
      <c r="D1301" s="1"/>
      <c r="E1301" s="1"/>
      <c r="F1301" s="1"/>
      <c r="G1301" s="1"/>
      <c r="H1301" s="1"/>
      <c r="I1301" s="1"/>
      <c r="J1301" s="1"/>
      <c r="K1301" s="198"/>
      <c r="L1301" s="199"/>
    </row>
    <row r="1302" ht="15.75" customHeight="1">
      <c r="A1302" s="1"/>
      <c r="B1302" s="55"/>
      <c r="C1302" s="1"/>
      <c r="D1302" s="1"/>
      <c r="E1302" s="1"/>
      <c r="F1302" s="1"/>
      <c r="G1302" s="1"/>
      <c r="H1302" s="1"/>
      <c r="I1302" s="1"/>
      <c r="J1302" s="1"/>
      <c r="K1302" s="198"/>
      <c r="L1302" s="199"/>
    </row>
    <row r="1303" ht="15.75" customHeight="1">
      <c r="A1303" s="1"/>
      <c r="B1303" s="55"/>
      <c r="C1303" s="1"/>
      <c r="D1303" s="1"/>
      <c r="E1303" s="1"/>
      <c r="F1303" s="1"/>
      <c r="G1303" s="1"/>
      <c r="H1303" s="1"/>
      <c r="I1303" s="1"/>
      <c r="J1303" s="1"/>
      <c r="K1303" s="198"/>
      <c r="L1303" s="199"/>
    </row>
    <row r="1304" ht="15.75" customHeight="1">
      <c r="A1304" s="1"/>
      <c r="B1304" s="55"/>
      <c r="C1304" s="1"/>
      <c r="D1304" s="1"/>
      <c r="E1304" s="1"/>
      <c r="F1304" s="1"/>
      <c r="G1304" s="1"/>
      <c r="H1304" s="1"/>
      <c r="I1304" s="1"/>
      <c r="J1304" s="1"/>
      <c r="K1304" s="198"/>
      <c r="L1304" s="199"/>
    </row>
    <row r="1305" ht="15.75" customHeight="1">
      <c r="A1305" s="1"/>
      <c r="B1305" s="55"/>
      <c r="C1305" s="1"/>
      <c r="D1305" s="1"/>
      <c r="E1305" s="1"/>
      <c r="F1305" s="1"/>
      <c r="G1305" s="1"/>
      <c r="H1305" s="1"/>
      <c r="I1305" s="1"/>
      <c r="J1305" s="1"/>
      <c r="K1305" s="198"/>
      <c r="L1305" s="199"/>
    </row>
    <row r="1306" ht="15.75" customHeight="1">
      <c r="A1306" s="1"/>
      <c r="B1306" s="55"/>
      <c r="C1306" s="1"/>
      <c r="D1306" s="1"/>
      <c r="E1306" s="1"/>
      <c r="F1306" s="1"/>
      <c r="G1306" s="1"/>
      <c r="H1306" s="1"/>
      <c r="I1306" s="1"/>
      <c r="J1306" s="1"/>
      <c r="K1306" s="198"/>
      <c r="L1306" s="199"/>
    </row>
    <row r="1307" ht="15.75" customHeight="1">
      <c r="A1307" s="1"/>
      <c r="B1307" s="55"/>
      <c r="C1307" s="1"/>
      <c r="D1307" s="1"/>
      <c r="E1307" s="1"/>
      <c r="F1307" s="1"/>
      <c r="G1307" s="1"/>
      <c r="H1307" s="1"/>
      <c r="I1307" s="1"/>
      <c r="J1307" s="1"/>
      <c r="K1307" s="198"/>
      <c r="L1307" s="199"/>
    </row>
    <row r="1308" ht="15.75" customHeight="1">
      <c r="A1308" s="1"/>
      <c r="B1308" s="55"/>
      <c r="C1308" s="1"/>
      <c r="D1308" s="1"/>
      <c r="E1308" s="1"/>
      <c r="F1308" s="1"/>
      <c r="G1308" s="1"/>
      <c r="H1308" s="1"/>
      <c r="I1308" s="1"/>
      <c r="J1308" s="1"/>
      <c r="K1308" s="198"/>
      <c r="L1308" s="199"/>
    </row>
    <row r="1309" ht="15.75" customHeight="1">
      <c r="A1309" s="1"/>
      <c r="B1309" s="55"/>
      <c r="C1309" s="1"/>
      <c r="D1309" s="1"/>
      <c r="E1309" s="1"/>
      <c r="F1309" s="1"/>
      <c r="G1309" s="1"/>
      <c r="H1309" s="1"/>
      <c r="I1309" s="1"/>
      <c r="J1309" s="1"/>
      <c r="K1309" s="198"/>
      <c r="L1309" s="199"/>
    </row>
    <row r="1310" ht="15.75" customHeight="1">
      <c r="A1310" s="1"/>
      <c r="B1310" s="55"/>
      <c r="C1310" s="1"/>
      <c r="D1310" s="1"/>
      <c r="E1310" s="1"/>
      <c r="F1310" s="1"/>
      <c r="G1310" s="1"/>
      <c r="H1310" s="1"/>
      <c r="I1310" s="1"/>
      <c r="J1310" s="1"/>
      <c r="K1310" s="198"/>
      <c r="L1310" s="199"/>
    </row>
    <row r="1311" ht="15.75" customHeight="1">
      <c r="A1311" s="1"/>
      <c r="B1311" s="55"/>
      <c r="C1311" s="1"/>
      <c r="D1311" s="1"/>
      <c r="E1311" s="1"/>
      <c r="F1311" s="1"/>
      <c r="G1311" s="1"/>
      <c r="H1311" s="1"/>
      <c r="I1311" s="1"/>
      <c r="J1311" s="1"/>
      <c r="K1311" s="198"/>
      <c r="L1311" s="199"/>
    </row>
    <row r="1312" ht="15.75" customHeight="1">
      <c r="A1312" s="1"/>
      <c r="B1312" s="55"/>
      <c r="C1312" s="1"/>
      <c r="D1312" s="1"/>
      <c r="E1312" s="1"/>
      <c r="F1312" s="1"/>
      <c r="G1312" s="1"/>
      <c r="H1312" s="1"/>
      <c r="I1312" s="1"/>
      <c r="J1312" s="1"/>
      <c r="K1312" s="198"/>
      <c r="L1312" s="199"/>
    </row>
    <row r="1313" ht="15.75" customHeight="1">
      <c r="A1313" s="1"/>
      <c r="B1313" s="55"/>
      <c r="C1313" s="1"/>
      <c r="D1313" s="1"/>
      <c r="E1313" s="1"/>
      <c r="F1313" s="1"/>
      <c r="G1313" s="1"/>
      <c r="H1313" s="1"/>
      <c r="I1313" s="1"/>
      <c r="J1313" s="1"/>
      <c r="K1313" s="198"/>
      <c r="L1313" s="199"/>
    </row>
    <row r="1314" ht="15.75" customHeight="1">
      <c r="A1314" s="1"/>
      <c r="B1314" s="55"/>
      <c r="C1314" s="1"/>
      <c r="D1314" s="1"/>
      <c r="E1314" s="1"/>
      <c r="F1314" s="1"/>
      <c r="G1314" s="1"/>
      <c r="H1314" s="1"/>
      <c r="I1314" s="1"/>
      <c r="J1314" s="1"/>
      <c r="K1314" s="198"/>
      <c r="L1314" s="199"/>
    </row>
    <row r="1315" ht="15.75" customHeight="1">
      <c r="A1315" s="1"/>
      <c r="B1315" s="55"/>
      <c r="C1315" s="1"/>
      <c r="D1315" s="1"/>
      <c r="E1315" s="1"/>
      <c r="F1315" s="1"/>
      <c r="G1315" s="1"/>
      <c r="H1315" s="1"/>
      <c r="I1315" s="1"/>
      <c r="J1315" s="1"/>
      <c r="K1315" s="198"/>
      <c r="L1315" s="199"/>
    </row>
    <row r="1316" ht="15.75" customHeight="1">
      <c r="A1316" s="1"/>
      <c r="B1316" s="55"/>
      <c r="C1316" s="1"/>
      <c r="D1316" s="1"/>
      <c r="E1316" s="1"/>
      <c r="F1316" s="1"/>
      <c r="G1316" s="1"/>
      <c r="H1316" s="1"/>
      <c r="I1316" s="1"/>
      <c r="J1316" s="1"/>
      <c r="K1316" s="198"/>
      <c r="L1316" s="199"/>
    </row>
    <row r="1317" ht="15.75" customHeight="1">
      <c r="A1317" s="1"/>
      <c r="B1317" s="55"/>
      <c r="C1317" s="1"/>
      <c r="D1317" s="1"/>
      <c r="E1317" s="1"/>
      <c r="F1317" s="1"/>
      <c r="G1317" s="1"/>
      <c r="H1317" s="1"/>
      <c r="I1317" s="1"/>
      <c r="J1317" s="1"/>
      <c r="K1317" s="198"/>
      <c r="L1317" s="199"/>
    </row>
    <row r="1318" ht="15.75" customHeight="1">
      <c r="A1318" s="1"/>
      <c r="B1318" s="55"/>
      <c r="C1318" s="1"/>
      <c r="D1318" s="1"/>
      <c r="E1318" s="1"/>
      <c r="F1318" s="1"/>
      <c r="G1318" s="1"/>
      <c r="H1318" s="1"/>
      <c r="I1318" s="1"/>
      <c r="J1318" s="1"/>
      <c r="K1318" s="198"/>
      <c r="L1318" s="199"/>
    </row>
    <row r="1319" ht="15.75" customHeight="1">
      <c r="A1319" s="1"/>
      <c r="B1319" s="55"/>
      <c r="C1319" s="1"/>
      <c r="D1319" s="1"/>
      <c r="E1319" s="1"/>
      <c r="F1319" s="1"/>
      <c r="G1319" s="1"/>
      <c r="H1319" s="1"/>
      <c r="I1319" s="1"/>
      <c r="J1319" s="1"/>
      <c r="K1319" s="198"/>
      <c r="L1319" s="199"/>
    </row>
    <row r="1320" ht="15.75" customHeight="1">
      <c r="A1320" s="1"/>
      <c r="B1320" s="55"/>
      <c r="C1320" s="1"/>
      <c r="D1320" s="1"/>
      <c r="E1320" s="1"/>
      <c r="F1320" s="1"/>
      <c r="G1320" s="1"/>
      <c r="H1320" s="1"/>
      <c r="I1320" s="1"/>
      <c r="J1320" s="1"/>
      <c r="K1320" s="198"/>
      <c r="L1320" s="199"/>
    </row>
    <row r="1321" ht="15.75" customHeight="1">
      <c r="A1321" s="1"/>
      <c r="B1321" s="55"/>
      <c r="C1321" s="1"/>
      <c r="D1321" s="1"/>
      <c r="E1321" s="1"/>
      <c r="F1321" s="1"/>
      <c r="G1321" s="1"/>
      <c r="H1321" s="1"/>
      <c r="I1321" s="1"/>
      <c r="J1321" s="1"/>
      <c r="K1321" s="198"/>
      <c r="L1321" s="199"/>
    </row>
    <row r="1322" ht="15.75" customHeight="1">
      <c r="A1322" s="1"/>
      <c r="B1322" s="55"/>
      <c r="C1322" s="1"/>
      <c r="D1322" s="1"/>
      <c r="E1322" s="1"/>
      <c r="F1322" s="1"/>
      <c r="G1322" s="1"/>
      <c r="H1322" s="1"/>
      <c r="I1322" s="1"/>
      <c r="J1322" s="1"/>
      <c r="K1322" s="198"/>
      <c r="L1322" s="199"/>
    </row>
    <row r="1323" ht="15.75" customHeight="1">
      <c r="A1323" s="1"/>
      <c r="B1323" s="55"/>
      <c r="C1323" s="1"/>
      <c r="D1323" s="1"/>
      <c r="E1323" s="1"/>
      <c r="F1323" s="1"/>
      <c r="G1323" s="1"/>
      <c r="H1323" s="1"/>
      <c r="I1323" s="1"/>
      <c r="J1323" s="1"/>
      <c r="K1323" s="198"/>
      <c r="L1323" s="199"/>
    </row>
    <row r="1324" ht="15.75" customHeight="1">
      <c r="A1324" s="1"/>
      <c r="B1324" s="55"/>
      <c r="C1324" s="1"/>
      <c r="D1324" s="1"/>
      <c r="E1324" s="1"/>
      <c r="F1324" s="1"/>
      <c r="G1324" s="1"/>
      <c r="H1324" s="1"/>
      <c r="I1324" s="1"/>
      <c r="J1324" s="1"/>
      <c r="K1324" s="198"/>
      <c r="L1324" s="199"/>
    </row>
    <row r="1325" ht="15.75" customHeight="1">
      <c r="A1325" s="1"/>
      <c r="B1325" s="55"/>
      <c r="C1325" s="1"/>
      <c r="D1325" s="1"/>
      <c r="E1325" s="1"/>
      <c r="F1325" s="1"/>
      <c r="G1325" s="1"/>
      <c r="H1325" s="1"/>
      <c r="I1325" s="1"/>
      <c r="J1325" s="1"/>
      <c r="K1325" s="198"/>
      <c r="L1325" s="199"/>
    </row>
    <row r="1326" ht="15.75" customHeight="1">
      <c r="A1326" s="1"/>
      <c r="B1326" s="55"/>
      <c r="C1326" s="1"/>
      <c r="D1326" s="1"/>
      <c r="E1326" s="1"/>
      <c r="F1326" s="1"/>
      <c r="G1326" s="1"/>
      <c r="H1326" s="1"/>
      <c r="I1326" s="1"/>
      <c r="J1326" s="1"/>
      <c r="K1326" s="198"/>
      <c r="L1326" s="199"/>
    </row>
    <row r="1327" ht="15.75" customHeight="1">
      <c r="A1327" s="1"/>
      <c r="B1327" s="55"/>
      <c r="C1327" s="1"/>
      <c r="D1327" s="1"/>
      <c r="E1327" s="1"/>
      <c r="F1327" s="1"/>
      <c r="G1327" s="1"/>
      <c r="H1327" s="1"/>
      <c r="I1327" s="1"/>
      <c r="J1327" s="1"/>
      <c r="K1327" s="198"/>
      <c r="L1327" s="199"/>
    </row>
    <row r="1328" ht="15.75" customHeight="1">
      <c r="A1328" s="1"/>
      <c r="B1328" s="55"/>
      <c r="C1328" s="1"/>
      <c r="D1328" s="1"/>
      <c r="E1328" s="1"/>
      <c r="F1328" s="1"/>
      <c r="G1328" s="1"/>
      <c r="H1328" s="1"/>
      <c r="I1328" s="1"/>
      <c r="J1328" s="1"/>
      <c r="K1328" s="198"/>
      <c r="L1328" s="199"/>
    </row>
    <row r="1329" ht="15.75" customHeight="1">
      <c r="A1329" s="1"/>
      <c r="B1329" s="55"/>
      <c r="C1329" s="1"/>
      <c r="D1329" s="1"/>
      <c r="E1329" s="1"/>
      <c r="F1329" s="1"/>
      <c r="G1329" s="1"/>
      <c r="H1329" s="1"/>
      <c r="I1329" s="1"/>
      <c r="J1329" s="1"/>
      <c r="K1329" s="198"/>
      <c r="L1329" s="199"/>
    </row>
    <row r="1330" ht="15.75" customHeight="1">
      <c r="A1330" s="1"/>
      <c r="B1330" s="55"/>
      <c r="C1330" s="1"/>
      <c r="D1330" s="1"/>
      <c r="E1330" s="1"/>
      <c r="F1330" s="1"/>
      <c r="G1330" s="1"/>
      <c r="H1330" s="1"/>
      <c r="I1330" s="1"/>
      <c r="J1330" s="1"/>
      <c r="K1330" s="198"/>
      <c r="L1330" s="199"/>
    </row>
    <row r="1331" ht="15.75" customHeight="1">
      <c r="A1331" s="1"/>
      <c r="B1331" s="55"/>
      <c r="C1331" s="1"/>
      <c r="D1331" s="1"/>
      <c r="E1331" s="1"/>
      <c r="F1331" s="1"/>
      <c r="G1331" s="1"/>
      <c r="H1331" s="1"/>
      <c r="I1331" s="1"/>
      <c r="J1331" s="1"/>
      <c r="K1331" s="198"/>
      <c r="L1331" s="199"/>
    </row>
    <row r="1332" ht="15.75" customHeight="1">
      <c r="A1332" s="1"/>
      <c r="B1332" s="55"/>
      <c r="C1332" s="1"/>
      <c r="D1332" s="1"/>
      <c r="E1332" s="1"/>
      <c r="F1332" s="1"/>
      <c r="G1332" s="1"/>
      <c r="H1332" s="1"/>
      <c r="I1332" s="1"/>
      <c r="J1332" s="1"/>
      <c r="K1332" s="198"/>
      <c r="L1332" s="199"/>
    </row>
    <row r="1333" ht="15.75" customHeight="1">
      <c r="A1333" s="1"/>
      <c r="B1333" s="55"/>
      <c r="C1333" s="1"/>
      <c r="D1333" s="1"/>
      <c r="E1333" s="1"/>
      <c r="F1333" s="1"/>
      <c r="G1333" s="1"/>
      <c r="H1333" s="1"/>
      <c r="I1333" s="1"/>
      <c r="J1333" s="1"/>
      <c r="K1333" s="198"/>
      <c r="L1333" s="199"/>
    </row>
    <row r="1334" ht="15.75" customHeight="1">
      <c r="A1334" s="1"/>
      <c r="B1334" s="55"/>
      <c r="C1334" s="1"/>
      <c r="D1334" s="1"/>
      <c r="E1334" s="1"/>
      <c r="F1334" s="1"/>
      <c r="G1334" s="1"/>
      <c r="H1334" s="1"/>
      <c r="I1334" s="1"/>
      <c r="J1334" s="1"/>
      <c r="K1334" s="198"/>
      <c r="L1334" s="199"/>
    </row>
    <row r="1335" ht="15.75" customHeight="1">
      <c r="A1335" s="1"/>
      <c r="B1335" s="55"/>
      <c r="C1335" s="1"/>
      <c r="D1335" s="1"/>
      <c r="E1335" s="1"/>
      <c r="F1335" s="1"/>
      <c r="G1335" s="1"/>
      <c r="H1335" s="1"/>
      <c r="I1335" s="1"/>
      <c r="J1335" s="1"/>
      <c r="K1335" s="198"/>
      <c r="L1335" s="199"/>
    </row>
    <row r="1336" ht="15.75" customHeight="1">
      <c r="A1336" s="1"/>
      <c r="B1336" s="55"/>
      <c r="C1336" s="1"/>
      <c r="D1336" s="1"/>
      <c r="E1336" s="1"/>
      <c r="F1336" s="1"/>
      <c r="G1336" s="1"/>
      <c r="H1336" s="1"/>
      <c r="I1336" s="1"/>
      <c r="J1336" s="1"/>
      <c r="K1336" s="198"/>
      <c r="L1336" s="199"/>
    </row>
    <row r="1337" ht="15.75" customHeight="1">
      <c r="A1337" s="1"/>
      <c r="B1337" s="55"/>
      <c r="C1337" s="1"/>
      <c r="D1337" s="1"/>
      <c r="E1337" s="1"/>
      <c r="F1337" s="1"/>
      <c r="G1337" s="1"/>
      <c r="H1337" s="1"/>
      <c r="I1337" s="1"/>
      <c r="J1337" s="1"/>
      <c r="K1337" s="198"/>
      <c r="L1337" s="199"/>
    </row>
    <row r="1338" ht="15.75" customHeight="1">
      <c r="A1338" s="1"/>
      <c r="B1338" s="55"/>
      <c r="C1338" s="1"/>
      <c r="D1338" s="1"/>
      <c r="E1338" s="1"/>
      <c r="F1338" s="1"/>
      <c r="G1338" s="1"/>
      <c r="H1338" s="1"/>
      <c r="I1338" s="1"/>
      <c r="J1338" s="1"/>
      <c r="K1338" s="198"/>
      <c r="L1338" s="199"/>
    </row>
    <row r="1339" ht="15.75" customHeight="1">
      <c r="A1339" s="1"/>
      <c r="B1339" s="55"/>
      <c r="C1339" s="1"/>
      <c r="D1339" s="1"/>
      <c r="E1339" s="1"/>
      <c r="F1339" s="1"/>
      <c r="G1339" s="1"/>
      <c r="H1339" s="1"/>
      <c r="I1339" s="1"/>
      <c r="J1339" s="1"/>
      <c r="K1339" s="198"/>
      <c r="L1339" s="199"/>
    </row>
    <row r="1340" ht="15.75" customHeight="1">
      <c r="A1340" s="1"/>
      <c r="B1340" s="55"/>
      <c r="C1340" s="1"/>
      <c r="D1340" s="1"/>
      <c r="E1340" s="1"/>
      <c r="F1340" s="1"/>
      <c r="G1340" s="1"/>
      <c r="H1340" s="1"/>
      <c r="I1340" s="1"/>
      <c r="J1340" s="1"/>
      <c r="K1340" s="198"/>
      <c r="L1340" s="199"/>
    </row>
    <row r="1341" ht="15.75" customHeight="1">
      <c r="A1341" s="1"/>
      <c r="B1341" s="55"/>
      <c r="C1341" s="1"/>
      <c r="D1341" s="1"/>
      <c r="E1341" s="1"/>
      <c r="F1341" s="1"/>
      <c r="G1341" s="1"/>
      <c r="H1341" s="1"/>
      <c r="I1341" s="1"/>
      <c r="J1341" s="1"/>
      <c r="K1341" s="198"/>
      <c r="L1341" s="199"/>
    </row>
    <row r="1342" ht="15.75" customHeight="1">
      <c r="A1342" s="1"/>
      <c r="B1342" s="55"/>
      <c r="C1342" s="1"/>
      <c r="D1342" s="1"/>
      <c r="E1342" s="1"/>
      <c r="F1342" s="1"/>
      <c r="G1342" s="1"/>
      <c r="H1342" s="1"/>
      <c r="I1342" s="1"/>
      <c r="J1342" s="1"/>
      <c r="K1342" s="198"/>
      <c r="L1342" s="199"/>
    </row>
    <row r="1343" ht="15.75" customHeight="1">
      <c r="A1343" s="1"/>
      <c r="B1343" s="55"/>
      <c r="C1343" s="1"/>
      <c r="D1343" s="1"/>
      <c r="E1343" s="1"/>
      <c r="F1343" s="1"/>
      <c r="G1343" s="1"/>
      <c r="H1343" s="1"/>
      <c r="I1343" s="1"/>
      <c r="J1343" s="1"/>
      <c r="K1343" s="198"/>
      <c r="L1343" s="199"/>
    </row>
    <row r="1344" ht="15.75" customHeight="1">
      <c r="A1344" s="1"/>
      <c r="B1344" s="55"/>
      <c r="C1344" s="1"/>
      <c r="D1344" s="1"/>
      <c r="E1344" s="1"/>
      <c r="F1344" s="1"/>
      <c r="G1344" s="1"/>
      <c r="H1344" s="1"/>
      <c r="I1344" s="1"/>
      <c r="J1344" s="1"/>
      <c r="K1344" s="198"/>
      <c r="L1344" s="199"/>
    </row>
    <row r="1345" ht="15.75" customHeight="1">
      <c r="A1345" s="1"/>
      <c r="B1345" s="55"/>
      <c r="C1345" s="1"/>
      <c r="D1345" s="1"/>
      <c r="E1345" s="1"/>
      <c r="F1345" s="1"/>
      <c r="G1345" s="1"/>
      <c r="H1345" s="1"/>
      <c r="I1345" s="1"/>
      <c r="J1345" s="1"/>
      <c r="K1345" s="198"/>
      <c r="L1345" s="199"/>
    </row>
    <row r="1346" ht="15.75" customHeight="1">
      <c r="A1346" s="1"/>
      <c r="B1346" s="55"/>
      <c r="C1346" s="1"/>
      <c r="D1346" s="1"/>
      <c r="E1346" s="1"/>
      <c r="F1346" s="1"/>
      <c r="G1346" s="1"/>
      <c r="H1346" s="1"/>
      <c r="I1346" s="1"/>
      <c r="J1346" s="1"/>
      <c r="K1346" s="198"/>
      <c r="L1346" s="199"/>
    </row>
    <row r="1347" ht="15.75" customHeight="1">
      <c r="A1347" s="1"/>
      <c r="B1347" s="55"/>
      <c r="C1347" s="1"/>
      <c r="D1347" s="1"/>
      <c r="E1347" s="1"/>
      <c r="F1347" s="1"/>
      <c r="G1347" s="1"/>
      <c r="H1347" s="1"/>
      <c r="I1347" s="1"/>
      <c r="J1347" s="1"/>
      <c r="K1347" s="198"/>
      <c r="L1347" s="199"/>
    </row>
    <row r="1348" ht="15.75" customHeight="1">
      <c r="A1348" s="1"/>
      <c r="B1348" s="55"/>
      <c r="C1348" s="1"/>
      <c r="D1348" s="1"/>
      <c r="E1348" s="1"/>
      <c r="F1348" s="1"/>
      <c r="G1348" s="1"/>
      <c r="H1348" s="1"/>
      <c r="I1348" s="1"/>
      <c r="J1348" s="1"/>
      <c r="K1348" s="198"/>
      <c r="L1348" s="199"/>
    </row>
    <row r="1349" ht="15.75" customHeight="1">
      <c r="A1349" s="1"/>
      <c r="B1349" s="55"/>
      <c r="C1349" s="1"/>
      <c r="D1349" s="1"/>
      <c r="E1349" s="1"/>
      <c r="F1349" s="1"/>
      <c r="G1349" s="1"/>
      <c r="H1349" s="1"/>
      <c r="I1349" s="1"/>
      <c r="J1349" s="1"/>
      <c r="K1349" s="198"/>
      <c r="L1349" s="199"/>
    </row>
    <row r="1350" ht="15.75" customHeight="1">
      <c r="A1350" s="1"/>
      <c r="B1350" s="55"/>
      <c r="C1350" s="1"/>
      <c r="D1350" s="1"/>
      <c r="E1350" s="1"/>
      <c r="F1350" s="1"/>
      <c r="G1350" s="1"/>
      <c r="H1350" s="1"/>
      <c r="I1350" s="1"/>
      <c r="J1350" s="1"/>
      <c r="K1350" s="198"/>
      <c r="L1350" s="199"/>
    </row>
    <row r="1351" ht="15.75" customHeight="1">
      <c r="A1351" s="1"/>
      <c r="B1351" s="55"/>
      <c r="C1351" s="1"/>
      <c r="D1351" s="1"/>
      <c r="E1351" s="1"/>
      <c r="F1351" s="1"/>
      <c r="G1351" s="1"/>
      <c r="H1351" s="1"/>
      <c r="I1351" s="1"/>
      <c r="J1351" s="1"/>
      <c r="K1351" s="198"/>
      <c r="L1351" s="199"/>
    </row>
    <row r="1352" ht="15.75" customHeight="1">
      <c r="A1352" s="1"/>
      <c r="B1352" s="55"/>
      <c r="C1352" s="1"/>
      <c r="D1352" s="1"/>
      <c r="E1352" s="1"/>
      <c r="F1352" s="1"/>
      <c r="G1352" s="1"/>
      <c r="H1352" s="1"/>
      <c r="I1352" s="1"/>
      <c r="J1352" s="1"/>
      <c r="K1352" s="198"/>
      <c r="L1352" s="199"/>
    </row>
    <row r="1353" ht="15.75" customHeight="1">
      <c r="A1353" s="1"/>
      <c r="B1353" s="55"/>
      <c r="C1353" s="1"/>
      <c r="D1353" s="1"/>
      <c r="E1353" s="1"/>
      <c r="F1353" s="1"/>
      <c r="G1353" s="1"/>
      <c r="H1353" s="1"/>
      <c r="I1353" s="1"/>
      <c r="J1353" s="1"/>
      <c r="K1353" s="198"/>
      <c r="L1353" s="199"/>
    </row>
    <row r="1354" ht="15.75" customHeight="1">
      <c r="A1354" s="1"/>
      <c r="B1354" s="55"/>
      <c r="C1354" s="1"/>
      <c r="D1354" s="1"/>
      <c r="E1354" s="1"/>
      <c r="F1354" s="1"/>
      <c r="G1354" s="1"/>
      <c r="H1354" s="1"/>
      <c r="I1354" s="1"/>
      <c r="J1354" s="1"/>
      <c r="K1354" s="198"/>
      <c r="L1354" s="199"/>
    </row>
    <row r="1355" ht="15.75" customHeight="1">
      <c r="A1355" s="1"/>
      <c r="B1355" s="55"/>
      <c r="C1355" s="1"/>
      <c r="D1355" s="1"/>
      <c r="E1355" s="1"/>
      <c r="F1355" s="1"/>
      <c r="G1355" s="1"/>
      <c r="H1355" s="1"/>
      <c r="I1355" s="1"/>
      <c r="J1355" s="1"/>
      <c r="K1355" s="198"/>
      <c r="L1355" s="199"/>
    </row>
    <row r="1356" ht="15.75" customHeight="1">
      <c r="A1356" s="1"/>
      <c r="B1356" s="55"/>
      <c r="C1356" s="1"/>
      <c r="D1356" s="1"/>
      <c r="E1356" s="1"/>
      <c r="F1356" s="1"/>
      <c r="G1356" s="1"/>
      <c r="H1356" s="1"/>
      <c r="I1356" s="1"/>
      <c r="J1356" s="1"/>
      <c r="K1356" s="198"/>
      <c r="L1356" s="199"/>
    </row>
    <row r="1357" ht="15.75" customHeight="1">
      <c r="A1357" s="1"/>
      <c r="B1357" s="55"/>
      <c r="C1357" s="1"/>
      <c r="D1357" s="1"/>
      <c r="E1357" s="1"/>
      <c r="F1357" s="1"/>
      <c r="G1357" s="1"/>
      <c r="H1357" s="1"/>
      <c r="I1357" s="1"/>
      <c r="J1357" s="1"/>
      <c r="K1357" s="198"/>
      <c r="L1357" s="199"/>
    </row>
    <row r="1358" ht="15.75" customHeight="1">
      <c r="A1358" s="1"/>
      <c r="B1358" s="55"/>
      <c r="C1358" s="1"/>
      <c r="D1358" s="1"/>
      <c r="E1358" s="1"/>
      <c r="F1358" s="1"/>
      <c r="G1358" s="1"/>
      <c r="H1358" s="1"/>
      <c r="I1358" s="1"/>
      <c r="J1358" s="1"/>
      <c r="K1358" s="198"/>
      <c r="L1358" s="199"/>
    </row>
    <row r="1359" ht="15.75" customHeight="1">
      <c r="A1359" s="1"/>
      <c r="B1359" s="55"/>
      <c r="C1359" s="1"/>
      <c r="D1359" s="1"/>
      <c r="E1359" s="1"/>
      <c r="F1359" s="1"/>
      <c r="G1359" s="1"/>
      <c r="H1359" s="1"/>
      <c r="I1359" s="1"/>
      <c r="J1359" s="1"/>
      <c r="K1359" s="198"/>
      <c r="L1359" s="199"/>
    </row>
    <row r="1360" ht="15.75" customHeight="1">
      <c r="A1360" s="1"/>
      <c r="B1360" s="55"/>
      <c r="C1360" s="1"/>
      <c r="D1360" s="1"/>
      <c r="E1360" s="1"/>
      <c r="F1360" s="1"/>
      <c r="G1360" s="1"/>
      <c r="H1360" s="1"/>
      <c r="I1360" s="1"/>
      <c r="J1360" s="1"/>
      <c r="K1360" s="198"/>
      <c r="L1360" s="199"/>
    </row>
    <row r="1361" ht="15.75" customHeight="1">
      <c r="A1361" s="1"/>
      <c r="B1361" s="55"/>
      <c r="C1361" s="1"/>
      <c r="D1361" s="1"/>
      <c r="E1361" s="1"/>
      <c r="F1361" s="1"/>
      <c r="G1361" s="1"/>
      <c r="H1361" s="1"/>
      <c r="I1361" s="1"/>
      <c r="J1361" s="1"/>
      <c r="K1361" s="198"/>
      <c r="L1361" s="199"/>
    </row>
    <row r="1362" ht="15.75" customHeight="1">
      <c r="A1362" s="1"/>
      <c r="B1362" s="55"/>
      <c r="C1362" s="1"/>
      <c r="D1362" s="1"/>
      <c r="E1362" s="1"/>
      <c r="F1362" s="1"/>
      <c r="G1362" s="1"/>
      <c r="H1362" s="1"/>
      <c r="I1362" s="1"/>
      <c r="J1362" s="1"/>
      <c r="K1362" s="198"/>
      <c r="L1362" s="199"/>
    </row>
    <row r="1363" ht="15.75" customHeight="1">
      <c r="A1363" s="1"/>
      <c r="B1363" s="55"/>
      <c r="C1363" s="1"/>
      <c r="D1363" s="1"/>
      <c r="E1363" s="1"/>
      <c r="F1363" s="1"/>
      <c r="G1363" s="1"/>
      <c r="H1363" s="1"/>
      <c r="I1363" s="1"/>
      <c r="J1363" s="1"/>
      <c r="K1363" s="198"/>
      <c r="L1363" s="199"/>
    </row>
    <row r="1364" ht="15.75" customHeight="1">
      <c r="A1364" s="1"/>
      <c r="B1364" s="55"/>
      <c r="C1364" s="1"/>
      <c r="D1364" s="1"/>
      <c r="E1364" s="1"/>
      <c r="F1364" s="1"/>
      <c r="G1364" s="1"/>
      <c r="H1364" s="1"/>
      <c r="I1364" s="1"/>
      <c r="J1364" s="1"/>
      <c r="K1364" s="198"/>
      <c r="L1364" s="199"/>
    </row>
    <row r="1365" ht="15.75" customHeight="1">
      <c r="A1365" s="1"/>
      <c r="B1365" s="55"/>
      <c r="C1365" s="1"/>
      <c r="D1365" s="1"/>
      <c r="E1365" s="1"/>
      <c r="F1365" s="1"/>
      <c r="G1365" s="1"/>
      <c r="H1365" s="1"/>
      <c r="I1365" s="1"/>
      <c r="J1365" s="1"/>
      <c r="K1365" s="198"/>
      <c r="L1365" s="199"/>
    </row>
    <row r="1366" ht="15.75" customHeight="1">
      <c r="A1366" s="1"/>
      <c r="B1366" s="55"/>
      <c r="C1366" s="1"/>
      <c r="D1366" s="1"/>
      <c r="E1366" s="1"/>
      <c r="F1366" s="1"/>
      <c r="G1366" s="1"/>
      <c r="H1366" s="1"/>
      <c r="I1366" s="1"/>
      <c r="J1366" s="1"/>
      <c r="K1366" s="198"/>
      <c r="L1366" s="199"/>
    </row>
    <row r="1367" ht="15.75" customHeight="1">
      <c r="A1367" s="1"/>
      <c r="B1367" s="55"/>
      <c r="C1367" s="1"/>
      <c r="D1367" s="1"/>
      <c r="E1367" s="1"/>
      <c r="F1367" s="1"/>
      <c r="G1367" s="1"/>
      <c r="H1367" s="1"/>
      <c r="I1367" s="1"/>
      <c r="J1367" s="1"/>
      <c r="K1367" s="198"/>
      <c r="L1367" s="199"/>
    </row>
    <row r="1368" ht="15.75" customHeight="1">
      <c r="A1368" s="1"/>
      <c r="B1368" s="55"/>
      <c r="C1368" s="1"/>
      <c r="D1368" s="1"/>
      <c r="E1368" s="1"/>
      <c r="F1368" s="1"/>
      <c r="G1368" s="1"/>
      <c r="H1368" s="1"/>
      <c r="I1368" s="1"/>
      <c r="J1368" s="1"/>
      <c r="K1368" s="198"/>
      <c r="L1368" s="199"/>
    </row>
    <row r="1369" ht="15.75" customHeight="1">
      <c r="A1369" s="1"/>
      <c r="B1369" s="55"/>
      <c r="C1369" s="1"/>
      <c r="D1369" s="1"/>
      <c r="E1369" s="1"/>
      <c r="F1369" s="1"/>
      <c r="G1369" s="1"/>
      <c r="H1369" s="1"/>
      <c r="I1369" s="1"/>
      <c r="J1369" s="1"/>
      <c r="K1369" s="198"/>
      <c r="L1369" s="199"/>
    </row>
    <row r="1370" ht="15.75" customHeight="1">
      <c r="A1370" s="1"/>
      <c r="B1370" s="55"/>
      <c r="C1370" s="1"/>
      <c r="D1370" s="1"/>
      <c r="E1370" s="1"/>
      <c r="F1370" s="1"/>
      <c r="G1370" s="1"/>
      <c r="H1370" s="1"/>
      <c r="I1370" s="1"/>
      <c r="J1370" s="1"/>
      <c r="K1370" s="198"/>
      <c r="L1370" s="199"/>
    </row>
    <row r="1371" ht="15.75" customHeight="1">
      <c r="A1371" s="1"/>
      <c r="B1371" s="55"/>
      <c r="C1371" s="1"/>
      <c r="D1371" s="1"/>
      <c r="E1371" s="1"/>
      <c r="F1371" s="1"/>
      <c r="G1371" s="1"/>
      <c r="H1371" s="1"/>
      <c r="I1371" s="1"/>
      <c r="J1371" s="1"/>
      <c r="K1371" s="198"/>
      <c r="L1371" s="199"/>
    </row>
    <row r="1372" ht="15.75" customHeight="1">
      <c r="A1372" s="1"/>
      <c r="B1372" s="55"/>
      <c r="C1372" s="1"/>
      <c r="D1372" s="1"/>
      <c r="E1372" s="1"/>
      <c r="F1372" s="1"/>
      <c r="G1372" s="1"/>
      <c r="H1372" s="1"/>
      <c r="I1372" s="1"/>
      <c r="J1372" s="1"/>
      <c r="K1372" s="198"/>
      <c r="L1372" s="199"/>
    </row>
    <row r="1373" ht="15.75" customHeight="1">
      <c r="A1373" s="1"/>
      <c r="B1373" s="55"/>
      <c r="C1373" s="1"/>
      <c r="D1373" s="1"/>
      <c r="E1373" s="1"/>
      <c r="F1373" s="1"/>
      <c r="G1373" s="1"/>
      <c r="H1373" s="1"/>
      <c r="I1373" s="1"/>
      <c r="J1373" s="1"/>
      <c r="K1373" s="198"/>
      <c r="L1373" s="199"/>
    </row>
    <row r="1374" ht="15.75" customHeight="1">
      <c r="A1374" s="1"/>
      <c r="B1374" s="55"/>
      <c r="C1374" s="1"/>
      <c r="D1374" s="1"/>
      <c r="E1374" s="1"/>
      <c r="F1374" s="1"/>
      <c r="G1374" s="1"/>
      <c r="H1374" s="1"/>
      <c r="I1374" s="1"/>
      <c r="J1374" s="1"/>
      <c r="K1374" s="198"/>
      <c r="L1374" s="199"/>
    </row>
    <row r="1375" ht="15.75" customHeight="1">
      <c r="A1375" s="1"/>
      <c r="B1375" s="55"/>
      <c r="C1375" s="1"/>
      <c r="D1375" s="1"/>
      <c r="E1375" s="1"/>
      <c r="F1375" s="1"/>
      <c r="G1375" s="1"/>
      <c r="H1375" s="1"/>
      <c r="I1375" s="1"/>
      <c r="J1375" s="1"/>
      <c r="K1375" s="198"/>
      <c r="L1375" s="199"/>
    </row>
    <row r="1376" ht="15.75" customHeight="1">
      <c r="A1376" s="1"/>
      <c r="B1376" s="55"/>
      <c r="C1376" s="1"/>
      <c r="D1376" s="1"/>
      <c r="E1376" s="1"/>
      <c r="F1376" s="1"/>
      <c r="G1376" s="1"/>
      <c r="H1376" s="1"/>
      <c r="I1376" s="1"/>
      <c r="J1376" s="1"/>
      <c r="K1376" s="198"/>
      <c r="L1376" s="199"/>
    </row>
    <row r="1377" ht="15.75" customHeight="1">
      <c r="A1377" s="1"/>
      <c r="B1377" s="55"/>
      <c r="C1377" s="1"/>
      <c r="D1377" s="1"/>
      <c r="E1377" s="1"/>
      <c r="F1377" s="1"/>
      <c r="G1377" s="1"/>
      <c r="H1377" s="1"/>
      <c r="I1377" s="1"/>
      <c r="J1377" s="1"/>
      <c r="K1377" s="198"/>
      <c r="L1377" s="199"/>
    </row>
    <row r="1378" ht="15.75" customHeight="1">
      <c r="A1378" s="1"/>
      <c r="B1378" s="55"/>
      <c r="C1378" s="1"/>
      <c r="D1378" s="1"/>
      <c r="E1378" s="1"/>
      <c r="F1378" s="1"/>
      <c r="G1378" s="1"/>
      <c r="H1378" s="1"/>
      <c r="I1378" s="1"/>
      <c r="J1378" s="1"/>
      <c r="K1378" s="198"/>
      <c r="L1378" s="199"/>
    </row>
    <row r="1379" ht="15.75" customHeight="1">
      <c r="A1379" s="1"/>
      <c r="B1379" s="55"/>
      <c r="C1379" s="1"/>
      <c r="D1379" s="1"/>
      <c r="E1379" s="1"/>
      <c r="F1379" s="1"/>
      <c r="G1379" s="1"/>
      <c r="H1379" s="1"/>
      <c r="I1379" s="1"/>
      <c r="J1379" s="1"/>
      <c r="K1379" s="198"/>
      <c r="L1379" s="199"/>
    </row>
    <row r="1380" ht="15.75" customHeight="1">
      <c r="A1380" s="1"/>
      <c r="B1380" s="55"/>
      <c r="C1380" s="1"/>
      <c r="D1380" s="1"/>
      <c r="E1380" s="1"/>
      <c r="F1380" s="1"/>
      <c r="G1380" s="1"/>
      <c r="H1380" s="1"/>
      <c r="I1380" s="1"/>
      <c r="J1380" s="1"/>
      <c r="K1380" s="198"/>
      <c r="L1380" s="199"/>
    </row>
    <row r="1381" ht="15.75" customHeight="1">
      <c r="A1381" s="1"/>
      <c r="B1381" s="55"/>
      <c r="C1381" s="1"/>
      <c r="D1381" s="1"/>
      <c r="E1381" s="1"/>
      <c r="F1381" s="1"/>
      <c r="G1381" s="1"/>
      <c r="H1381" s="1"/>
      <c r="I1381" s="1"/>
      <c r="J1381" s="1"/>
      <c r="K1381" s="198"/>
      <c r="L1381" s="199"/>
    </row>
    <row r="1382" ht="15.75" customHeight="1">
      <c r="A1382" s="1"/>
      <c r="B1382" s="55"/>
      <c r="C1382" s="1"/>
      <c r="D1382" s="1"/>
      <c r="E1382" s="1"/>
      <c r="F1382" s="1"/>
      <c r="G1382" s="1"/>
      <c r="H1382" s="1"/>
      <c r="I1382" s="1"/>
      <c r="J1382" s="1"/>
      <c r="K1382" s="198"/>
      <c r="L1382" s="199"/>
    </row>
    <row r="1383" ht="15.75" customHeight="1">
      <c r="A1383" s="1"/>
      <c r="B1383" s="55"/>
      <c r="C1383" s="1"/>
      <c r="D1383" s="1"/>
      <c r="E1383" s="1"/>
      <c r="F1383" s="1"/>
      <c r="G1383" s="1"/>
      <c r="H1383" s="1"/>
      <c r="I1383" s="1"/>
      <c r="J1383" s="1"/>
      <c r="K1383" s="198"/>
      <c r="L1383" s="199"/>
    </row>
    <row r="1384" ht="15.75" customHeight="1">
      <c r="A1384" s="1"/>
      <c r="B1384" s="55"/>
      <c r="C1384" s="1"/>
      <c r="D1384" s="1"/>
      <c r="E1384" s="1"/>
      <c r="F1384" s="1"/>
      <c r="G1384" s="1"/>
      <c r="H1384" s="1"/>
      <c r="I1384" s="1"/>
      <c r="J1384" s="1"/>
      <c r="K1384" s="198"/>
      <c r="L1384" s="199"/>
    </row>
    <row r="1385" ht="15.75" customHeight="1">
      <c r="A1385" s="1"/>
      <c r="B1385" s="55"/>
      <c r="C1385" s="1"/>
      <c r="D1385" s="1"/>
      <c r="E1385" s="1"/>
      <c r="F1385" s="1"/>
      <c r="G1385" s="1"/>
      <c r="H1385" s="1"/>
      <c r="I1385" s="1"/>
      <c r="J1385" s="1"/>
      <c r="K1385" s="198"/>
      <c r="L1385" s="199"/>
    </row>
    <row r="1386" ht="15.75" customHeight="1">
      <c r="A1386" s="1"/>
      <c r="B1386" s="55"/>
      <c r="C1386" s="1"/>
      <c r="D1386" s="1"/>
      <c r="E1386" s="1"/>
      <c r="F1386" s="1"/>
      <c r="G1386" s="1"/>
      <c r="H1386" s="1"/>
      <c r="I1386" s="1"/>
      <c r="J1386" s="1"/>
      <c r="K1386" s="198"/>
      <c r="L1386" s="199"/>
    </row>
    <row r="1387" ht="15.75" customHeight="1">
      <c r="A1387" s="1"/>
      <c r="B1387" s="55"/>
      <c r="C1387" s="1"/>
      <c r="D1387" s="1"/>
      <c r="E1387" s="1"/>
      <c r="F1387" s="1"/>
      <c r="G1387" s="1"/>
      <c r="H1387" s="1"/>
      <c r="I1387" s="1"/>
      <c r="J1387" s="1"/>
      <c r="K1387" s="198"/>
      <c r="L1387" s="199"/>
    </row>
    <row r="1388" ht="15.75" customHeight="1">
      <c r="A1388" s="1"/>
      <c r="B1388" s="55"/>
      <c r="C1388" s="1"/>
      <c r="D1388" s="1"/>
      <c r="E1388" s="1"/>
      <c r="F1388" s="1"/>
      <c r="G1388" s="1"/>
      <c r="H1388" s="1"/>
      <c r="I1388" s="1"/>
      <c r="J1388" s="1"/>
      <c r="K1388" s="198"/>
      <c r="L1388" s="199"/>
    </row>
    <row r="1389" ht="15.75" customHeight="1">
      <c r="A1389" s="1"/>
      <c r="B1389" s="55"/>
      <c r="C1389" s="1"/>
      <c r="D1389" s="1"/>
      <c r="E1389" s="1"/>
      <c r="F1389" s="1"/>
      <c r="G1389" s="1"/>
      <c r="H1389" s="1"/>
      <c r="I1389" s="1"/>
      <c r="J1389" s="1"/>
      <c r="K1389" s="198"/>
      <c r="L1389" s="199"/>
    </row>
    <row r="1390" ht="15.75" customHeight="1">
      <c r="A1390" s="1"/>
      <c r="B1390" s="55"/>
      <c r="C1390" s="1"/>
      <c r="D1390" s="1"/>
      <c r="E1390" s="1"/>
      <c r="F1390" s="1"/>
      <c r="G1390" s="1"/>
      <c r="H1390" s="1"/>
      <c r="I1390" s="1"/>
      <c r="J1390" s="1"/>
      <c r="K1390" s="198"/>
      <c r="L1390" s="199"/>
    </row>
    <row r="1391" ht="15.75" customHeight="1">
      <c r="A1391" s="1"/>
      <c r="B1391" s="55"/>
      <c r="C1391" s="1"/>
      <c r="D1391" s="1"/>
      <c r="E1391" s="1"/>
      <c r="F1391" s="1"/>
      <c r="G1391" s="1"/>
      <c r="H1391" s="1"/>
      <c r="I1391" s="1"/>
      <c r="J1391" s="1"/>
      <c r="K1391" s="198"/>
      <c r="L1391" s="199"/>
    </row>
    <row r="1392" ht="15.75" customHeight="1">
      <c r="A1392" s="1"/>
      <c r="B1392" s="55"/>
      <c r="C1392" s="1"/>
      <c r="D1392" s="1"/>
      <c r="E1392" s="1"/>
      <c r="F1392" s="1"/>
      <c r="G1392" s="1"/>
      <c r="H1392" s="1"/>
      <c r="I1392" s="1"/>
      <c r="J1392" s="1"/>
      <c r="K1392" s="198"/>
      <c r="L1392" s="199"/>
    </row>
    <row r="1393" ht="15.75" customHeight="1">
      <c r="A1393" s="1"/>
      <c r="B1393" s="55"/>
      <c r="C1393" s="1"/>
      <c r="D1393" s="1"/>
      <c r="E1393" s="1"/>
      <c r="F1393" s="1"/>
      <c r="G1393" s="1"/>
      <c r="H1393" s="1"/>
      <c r="I1393" s="1"/>
      <c r="J1393" s="1"/>
      <c r="K1393" s="198"/>
      <c r="L1393" s="199"/>
    </row>
    <row r="1394" ht="15.75" customHeight="1">
      <c r="A1394" s="1"/>
      <c r="B1394" s="55"/>
      <c r="C1394" s="1"/>
      <c r="D1394" s="1"/>
      <c r="E1394" s="1"/>
      <c r="F1394" s="1"/>
      <c r="G1394" s="1"/>
      <c r="H1394" s="1"/>
      <c r="I1394" s="1"/>
      <c r="J1394" s="1"/>
      <c r="K1394" s="198"/>
      <c r="L1394" s="199"/>
    </row>
    <row r="1395" ht="15.75" customHeight="1">
      <c r="A1395" s="1"/>
      <c r="B1395" s="55"/>
      <c r="C1395" s="1"/>
      <c r="D1395" s="1"/>
      <c r="E1395" s="1"/>
      <c r="F1395" s="1"/>
      <c r="G1395" s="1"/>
      <c r="H1395" s="1"/>
      <c r="I1395" s="1"/>
      <c r="J1395" s="1"/>
      <c r="K1395" s="198"/>
      <c r="L1395" s="199"/>
    </row>
    <row r="1396" ht="15.75" customHeight="1">
      <c r="A1396" s="1"/>
      <c r="B1396" s="55"/>
      <c r="C1396" s="1"/>
      <c r="D1396" s="1"/>
      <c r="E1396" s="1"/>
      <c r="F1396" s="1"/>
      <c r="G1396" s="1"/>
      <c r="H1396" s="1"/>
      <c r="I1396" s="1"/>
      <c r="J1396" s="1"/>
      <c r="K1396" s="198"/>
      <c r="L1396" s="199"/>
    </row>
    <row r="1397" ht="15.75" customHeight="1">
      <c r="A1397" s="1"/>
      <c r="B1397" s="55"/>
      <c r="C1397" s="1"/>
      <c r="D1397" s="1"/>
      <c r="E1397" s="1"/>
      <c r="F1397" s="1"/>
      <c r="G1397" s="1"/>
      <c r="H1397" s="1"/>
      <c r="I1397" s="1"/>
      <c r="J1397" s="1"/>
      <c r="K1397" s="198"/>
      <c r="L1397" s="199"/>
    </row>
    <row r="1398" ht="15.75" customHeight="1">
      <c r="A1398" s="1"/>
      <c r="B1398" s="55"/>
      <c r="C1398" s="1"/>
      <c r="D1398" s="1"/>
      <c r="E1398" s="1"/>
      <c r="F1398" s="1"/>
      <c r="G1398" s="1"/>
      <c r="H1398" s="1"/>
      <c r="I1398" s="1"/>
      <c r="J1398" s="1"/>
      <c r="K1398" s="198"/>
      <c r="L1398" s="199"/>
    </row>
    <row r="1399" ht="15.75" customHeight="1">
      <c r="A1399" s="1"/>
      <c r="B1399" s="55"/>
      <c r="C1399" s="1"/>
      <c r="D1399" s="1"/>
      <c r="E1399" s="1"/>
      <c r="F1399" s="1"/>
      <c r="G1399" s="1"/>
      <c r="H1399" s="1"/>
      <c r="I1399" s="1"/>
      <c r="J1399" s="1"/>
      <c r="K1399" s="198"/>
      <c r="L1399" s="199"/>
    </row>
    <row r="1400" ht="15.75" customHeight="1">
      <c r="A1400" s="1"/>
      <c r="B1400" s="55"/>
      <c r="C1400" s="1"/>
      <c r="D1400" s="1"/>
      <c r="E1400" s="1"/>
      <c r="F1400" s="1"/>
      <c r="G1400" s="1"/>
      <c r="H1400" s="1"/>
      <c r="I1400" s="1"/>
      <c r="J1400" s="1"/>
      <c r="K1400" s="198"/>
      <c r="L1400" s="199"/>
    </row>
    <row r="1401" ht="15.75" customHeight="1">
      <c r="A1401" s="1"/>
      <c r="B1401" s="55"/>
      <c r="C1401" s="1"/>
      <c r="D1401" s="1"/>
      <c r="E1401" s="1"/>
      <c r="F1401" s="1"/>
      <c r="G1401" s="1"/>
      <c r="H1401" s="1"/>
      <c r="I1401" s="1"/>
      <c r="J1401" s="1"/>
      <c r="K1401" s="198"/>
      <c r="L1401" s="199"/>
    </row>
    <row r="1402" ht="15.75" customHeight="1">
      <c r="A1402" s="1"/>
      <c r="B1402" s="55"/>
      <c r="C1402" s="1"/>
      <c r="D1402" s="1"/>
      <c r="E1402" s="1"/>
      <c r="F1402" s="1"/>
      <c r="G1402" s="1"/>
      <c r="H1402" s="1"/>
      <c r="I1402" s="1"/>
      <c r="J1402" s="1"/>
      <c r="K1402" s="198"/>
      <c r="L1402" s="199"/>
    </row>
    <row r="1403" ht="15.75" customHeight="1">
      <c r="A1403" s="1"/>
      <c r="B1403" s="55"/>
      <c r="C1403" s="1"/>
      <c r="D1403" s="1"/>
      <c r="E1403" s="1"/>
      <c r="F1403" s="1"/>
      <c r="G1403" s="1"/>
      <c r="H1403" s="1"/>
      <c r="I1403" s="1"/>
      <c r="J1403" s="1"/>
      <c r="K1403" s="198"/>
      <c r="L1403" s="199"/>
    </row>
    <row r="1404" ht="15.75" customHeight="1">
      <c r="A1404" s="1"/>
      <c r="B1404" s="55"/>
      <c r="C1404" s="1"/>
      <c r="D1404" s="1"/>
      <c r="E1404" s="1"/>
      <c r="F1404" s="1"/>
      <c r="G1404" s="1"/>
      <c r="H1404" s="1"/>
      <c r="I1404" s="1"/>
      <c r="J1404" s="1"/>
      <c r="K1404" s="198"/>
      <c r="L1404" s="199"/>
    </row>
    <row r="1405" ht="15.75" customHeight="1">
      <c r="A1405" s="1"/>
      <c r="B1405" s="55"/>
      <c r="C1405" s="1"/>
      <c r="D1405" s="1"/>
      <c r="E1405" s="1"/>
      <c r="F1405" s="1"/>
      <c r="G1405" s="1"/>
      <c r="H1405" s="1"/>
      <c r="I1405" s="1"/>
      <c r="J1405" s="1"/>
      <c r="K1405" s="198"/>
      <c r="L1405" s="199"/>
    </row>
    <row r="1406" ht="15.75" customHeight="1">
      <c r="A1406" s="1"/>
      <c r="B1406" s="55"/>
      <c r="C1406" s="1"/>
      <c r="D1406" s="1"/>
      <c r="E1406" s="1"/>
      <c r="F1406" s="1"/>
      <c r="G1406" s="1"/>
      <c r="H1406" s="1"/>
      <c r="I1406" s="1"/>
      <c r="J1406" s="1"/>
      <c r="K1406" s="198"/>
      <c r="L1406" s="199"/>
    </row>
    <row r="1407" ht="15.75" customHeight="1">
      <c r="A1407" s="1"/>
      <c r="B1407" s="55"/>
      <c r="C1407" s="1"/>
      <c r="D1407" s="1"/>
      <c r="E1407" s="1"/>
      <c r="F1407" s="1"/>
      <c r="G1407" s="1"/>
      <c r="H1407" s="1"/>
      <c r="I1407" s="1"/>
      <c r="J1407" s="1"/>
      <c r="K1407" s="198"/>
      <c r="L1407" s="199"/>
    </row>
    <row r="1408" ht="15.75" customHeight="1">
      <c r="A1408" s="1"/>
      <c r="B1408" s="55"/>
      <c r="C1408" s="1"/>
      <c r="D1408" s="1"/>
      <c r="E1408" s="1"/>
      <c r="F1408" s="1"/>
      <c r="G1408" s="1"/>
      <c r="H1408" s="1"/>
      <c r="I1408" s="1"/>
      <c r="J1408" s="1"/>
      <c r="K1408" s="198"/>
      <c r="L1408" s="199"/>
    </row>
    <row r="1409" ht="15.75" customHeight="1">
      <c r="A1409" s="1"/>
      <c r="B1409" s="55"/>
      <c r="C1409" s="1"/>
      <c r="D1409" s="1"/>
      <c r="E1409" s="1"/>
      <c r="F1409" s="1"/>
      <c r="G1409" s="1"/>
      <c r="H1409" s="1"/>
      <c r="I1409" s="1"/>
      <c r="J1409" s="1"/>
      <c r="K1409" s="198"/>
      <c r="L1409" s="199"/>
    </row>
    <row r="1410" ht="15.75" customHeight="1">
      <c r="A1410" s="1"/>
      <c r="B1410" s="55"/>
      <c r="C1410" s="1"/>
      <c r="D1410" s="1"/>
      <c r="E1410" s="1"/>
      <c r="F1410" s="1"/>
      <c r="G1410" s="1"/>
      <c r="H1410" s="1"/>
      <c r="I1410" s="1"/>
      <c r="J1410" s="1"/>
      <c r="K1410" s="198"/>
      <c r="L1410" s="199"/>
    </row>
    <row r="1411" ht="15.75" customHeight="1">
      <c r="A1411" s="1"/>
      <c r="B1411" s="55"/>
      <c r="C1411" s="1"/>
      <c r="D1411" s="1"/>
      <c r="E1411" s="1"/>
      <c r="F1411" s="1"/>
      <c r="G1411" s="1"/>
      <c r="H1411" s="1"/>
      <c r="I1411" s="1"/>
      <c r="J1411" s="1"/>
      <c r="K1411" s="198"/>
      <c r="L1411" s="199"/>
    </row>
    <row r="1412" ht="15.75" customHeight="1">
      <c r="A1412" s="1"/>
      <c r="B1412" s="55"/>
      <c r="C1412" s="1"/>
      <c r="D1412" s="1"/>
      <c r="E1412" s="1"/>
      <c r="F1412" s="1"/>
      <c r="G1412" s="1"/>
      <c r="H1412" s="1"/>
      <c r="I1412" s="1"/>
      <c r="J1412" s="1"/>
      <c r="K1412" s="198"/>
      <c r="L1412" s="199"/>
    </row>
    <row r="1413" ht="15.75" customHeight="1">
      <c r="A1413" s="1"/>
      <c r="B1413" s="55"/>
      <c r="C1413" s="1"/>
      <c r="D1413" s="1"/>
      <c r="E1413" s="1"/>
      <c r="F1413" s="1"/>
      <c r="G1413" s="1"/>
      <c r="H1413" s="1"/>
      <c r="I1413" s="1"/>
      <c r="J1413" s="1"/>
      <c r="K1413" s="198"/>
      <c r="L1413" s="199"/>
    </row>
    <row r="1414" ht="15.75" customHeight="1">
      <c r="A1414" s="1"/>
      <c r="B1414" s="55"/>
      <c r="C1414" s="1"/>
      <c r="D1414" s="1"/>
      <c r="E1414" s="1"/>
      <c r="F1414" s="1"/>
      <c r="G1414" s="1"/>
      <c r="H1414" s="1"/>
      <c r="I1414" s="1"/>
      <c r="J1414" s="1"/>
      <c r="K1414" s="198"/>
      <c r="L1414" s="199"/>
    </row>
    <row r="1415" ht="15.75" customHeight="1">
      <c r="A1415" s="1"/>
      <c r="B1415" s="55"/>
      <c r="C1415" s="1"/>
      <c r="D1415" s="1"/>
      <c r="E1415" s="1"/>
      <c r="F1415" s="1"/>
      <c r="G1415" s="1"/>
      <c r="H1415" s="1"/>
      <c r="I1415" s="1"/>
      <c r="J1415" s="1"/>
      <c r="K1415" s="198"/>
      <c r="L1415" s="199"/>
    </row>
    <row r="1416" ht="15.75" customHeight="1">
      <c r="A1416" s="1"/>
      <c r="B1416" s="55"/>
      <c r="C1416" s="1"/>
      <c r="D1416" s="1"/>
      <c r="E1416" s="1"/>
      <c r="F1416" s="1"/>
      <c r="G1416" s="1"/>
      <c r="H1416" s="1"/>
      <c r="I1416" s="1"/>
      <c r="J1416" s="1"/>
      <c r="K1416" s="198"/>
      <c r="L1416" s="199"/>
    </row>
    <row r="1417" ht="15.75" customHeight="1">
      <c r="A1417" s="1"/>
      <c r="B1417" s="55"/>
      <c r="C1417" s="1"/>
      <c r="D1417" s="1"/>
      <c r="E1417" s="1"/>
      <c r="F1417" s="1"/>
      <c r="G1417" s="1"/>
      <c r="H1417" s="1"/>
      <c r="I1417" s="1"/>
      <c r="J1417" s="1"/>
      <c r="K1417" s="198"/>
      <c r="L1417" s="199"/>
    </row>
    <row r="1418" ht="15.75" customHeight="1">
      <c r="A1418" s="1"/>
      <c r="B1418" s="55"/>
      <c r="C1418" s="1"/>
      <c r="D1418" s="1"/>
      <c r="E1418" s="1"/>
      <c r="F1418" s="1"/>
      <c r="G1418" s="1"/>
      <c r="H1418" s="1"/>
      <c r="I1418" s="1"/>
      <c r="J1418" s="1"/>
      <c r="K1418" s="198"/>
      <c r="L1418" s="199"/>
    </row>
    <row r="1419" ht="15.75" customHeight="1">
      <c r="A1419" s="1"/>
      <c r="B1419" s="55"/>
      <c r="C1419" s="1"/>
      <c r="D1419" s="1"/>
      <c r="E1419" s="1"/>
      <c r="F1419" s="1"/>
      <c r="G1419" s="1"/>
      <c r="H1419" s="1"/>
      <c r="I1419" s="1"/>
      <c r="J1419" s="1"/>
      <c r="K1419" s="198"/>
      <c r="L1419" s="199"/>
    </row>
    <row r="1420" ht="15.75" customHeight="1">
      <c r="A1420" s="1"/>
      <c r="B1420" s="55"/>
      <c r="C1420" s="1"/>
      <c r="D1420" s="1"/>
      <c r="E1420" s="1"/>
      <c r="F1420" s="1"/>
      <c r="G1420" s="1"/>
      <c r="H1420" s="1"/>
      <c r="I1420" s="1"/>
      <c r="J1420" s="1"/>
      <c r="K1420" s="198"/>
      <c r="L1420" s="199"/>
    </row>
    <row r="1421" ht="15.75" customHeight="1">
      <c r="A1421" s="1"/>
      <c r="B1421" s="55"/>
      <c r="C1421" s="1"/>
      <c r="D1421" s="1"/>
      <c r="E1421" s="1"/>
      <c r="F1421" s="1"/>
      <c r="G1421" s="1"/>
      <c r="H1421" s="1"/>
      <c r="I1421" s="1"/>
      <c r="J1421" s="1"/>
      <c r="K1421" s="198"/>
      <c r="L1421" s="199"/>
    </row>
    <row r="1422" ht="15.75" customHeight="1">
      <c r="A1422" s="1"/>
      <c r="B1422" s="55"/>
      <c r="C1422" s="1"/>
      <c r="D1422" s="1"/>
      <c r="E1422" s="1"/>
      <c r="F1422" s="1"/>
      <c r="G1422" s="1"/>
      <c r="H1422" s="1"/>
      <c r="I1422" s="1"/>
      <c r="J1422" s="1"/>
      <c r="K1422" s="198"/>
      <c r="L1422" s="199"/>
    </row>
    <row r="1423" ht="15.75" customHeight="1">
      <c r="A1423" s="1"/>
      <c r="B1423" s="55"/>
      <c r="C1423" s="1"/>
      <c r="D1423" s="1"/>
      <c r="E1423" s="1"/>
      <c r="F1423" s="1"/>
      <c r="G1423" s="1"/>
      <c r="H1423" s="1"/>
      <c r="I1423" s="1"/>
      <c r="J1423" s="1"/>
      <c r="K1423" s="198"/>
      <c r="L1423" s="199"/>
    </row>
    <row r="1424" ht="15.75" customHeight="1">
      <c r="A1424" s="1"/>
      <c r="B1424" s="55"/>
      <c r="C1424" s="1"/>
      <c r="D1424" s="1"/>
      <c r="E1424" s="1"/>
      <c r="F1424" s="1"/>
      <c r="G1424" s="1"/>
      <c r="H1424" s="1"/>
      <c r="I1424" s="1"/>
      <c r="J1424" s="1"/>
      <c r="K1424" s="198"/>
      <c r="L1424" s="199"/>
    </row>
    <row r="1425" ht="15.75" customHeight="1">
      <c r="A1425" s="1"/>
      <c r="B1425" s="55"/>
      <c r="C1425" s="1"/>
      <c r="D1425" s="1"/>
      <c r="E1425" s="1"/>
      <c r="F1425" s="1"/>
      <c r="G1425" s="1"/>
      <c r="H1425" s="1"/>
      <c r="I1425" s="1"/>
      <c r="J1425" s="1"/>
      <c r="K1425" s="198"/>
      <c r="L1425" s="199"/>
    </row>
    <row r="1426" ht="15.75" customHeight="1">
      <c r="A1426" s="1"/>
      <c r="B1426" s="55"/>
      <c r="C1426" s="1"/>
      <c r="D1426" s="1"/>
      <c r="E1426" s="1"/>
      <c r="F1426" s="1"/>
      <c r="G1426" s="1"/>
      <c r="H1426" s="1"/>
      <c r="I1426" s="1"/>
      <c r="J1426" s="1"/>
      <c r="K1426" s="198"/>
      <c r="L1426" s="199"/>
    </row>
    <row r="1427" ht="15.75" customHeight="1">
      <c r="A1427" s="1"/>
      <c r="B1427" s="55"/>
      <c r="C1427" s="1"/>
      <c r="D1427" s="1"/>
      <c r="E1427" s="1"/>
      <c r="F1427" s="1"/>
      <c r="G1427" s="1"/>
      <c r="H1427" s="1"/>
      <c r="I1427" s="1"/>
      <c r="J1427" s="1"/>
      <c r="K1427" s="198"/>
      <c r="L1427" s="199"/>
    </row>
    <row r="1428" ht="15.75" customHeight="1">
      <c r="A1428" s="1"/>
      <c r="B1428" s="55"/>
      <c r="C1428" s="1"/>
      <c r="D1428" s="1"/>
      <c r="E1428" s="1"/>
      <c r="F1428" s="1"/>
      <c r="G1428" s="1"/>
      <c r="H1428" s="1"/>
      <c r="I1428" s="1"/>
      <c r="J1428" s="1"/>
      <c r="K1428" s="198"/>
      <c r="L1428" s="199"/>
    </row>
    <row r="1429" ht="15.75" customHeight="1">
      <c r="A1429" s="1"/>
      <c r="B1429" s="55"/>
      <c r="C1429" s="1"/>
      <c r="D1429" s="1"/>
      <c r="E1429" s="1"/>
      <c r="F1429" s="1"/>
      <c r="G1429" s="1"/>
      <c r="H1429" s="1"/>
      <c r="I1429" s="1"/>
      <c r="J1429" s="1"/>
      <c r="K1429" s="198"/>
      <c r="L1429" s="199"/>
    </row>
    <row r="1430" ht="15.75" customHeight="1">
      <c r="A1430" s="1"/>
      <c r="B1430" s="55"/>
      <c r="C1430" s="1"/>
      <c r="D1430" s="1"/>
      <c r="E1430" s="1"/>
      <c r="F1430" s="1"/>
      <c r="G1430" s="1"/>
      <c r="H1430" s="1"/>
      <c r="I1430" s="1"/>
      <c r="J1430" s="1"/>
      <c r="K1430" s="198"/>
      <c r="L1430" s="199"/>
    </row>
    <row r="1431" ht="15.75" customHeight="1">
      <c r="A1431" s="1"/>
      <c r="B1431" s="55"/>
      <c r="C1431" s="1"/>
      <c r="D1431" s="1"/>
      <c r="E1431" s="1"/>
      <c r="F1431" s="1"/>
      <c r="G1431" s="1"/>
      <c r="H1431" s="1"/>
      <c r="I1431" s="1"/>
      <c r="J1431" s="1"/>
      <c r="K1431" s="198"/>
      <c r="L1431" s="199"/>
    </row>
    <row r="1432" ht="15.75" customHeight="1">
      <c r="A1432" s="1"/>
      <c r="B1432" s="55"/>
      <c r="C1432" s="1"/>
      <c r="D1432" s="1"/>
      <c r="E1432" s="1"/>
      <c r="F1432" s="1"/>
      <c r="G1432" s="1"/>
      <c r="H1432" s="1"/>
      <c r="I1432" s="1"/>
      <c r="J1432" s="1"/>
      <c r="K1432" s="198"/>
      <c r="L1432" s="199"/>
    </row>
    <row r="1433" ht="15.75" customHeight="1">
      <c r="A1433" s="1"/>
      <c r="B1433" s="55"/>
      <c r="C1433" s="1"/>
      <c r="D1433" s="1"/>
      <c r="E1433" s="1"/>
      <c r="F1433" s="1"/>
      <c r="G1433" s="1"/>
      <c r="H1433" s="1"/>
      <c r="I1433" s="1"/>
      <c r="J1433" s="1"/>
      <c r="K1433" s="198"/>
      <c r="L1433" s="199"/>
    </row>
    <row r="1434" ht="15.75" customHeight="1">
      <c r="A1434" s="1"/>
      <c r="B1434" s="55"/>
      <c r="C1434" s="1"/>
      <c r="D1434" s="1"/>
      <c r="E1434" s="1"/>
      <c r="F1434" s="1"/>
      <c r="G1434" s="1"/>
      <c r="H1434" s="1"/>
      <c r="I1434" s="1"/>
      <c r="J1434" s="1"/>
      <c r="K1434" s="198"/>
      <c r="L1434" s="199"/>
    </row>
    <row r="1435" ht="15.75" customHeight="1">
      <c r="A1435" s="1"/>
      <c r="B1435" s="55"/>
      <c r="C1435" s="1"/>
      <c r="D1435" s="1"/>
      <c r="E1435" s="1"/>
      <c r="F1435" s="1"/>
      <c r="G1435" s="1"/>
      <c r="H1435" s="1"/>
      <c r="I1435" s="1"/>
      <c r="J1435" s="1"/>
      <c r="K1435" s="198"/>
      <c r="L1435" s="199"/>
    </row>
    <row r="1436" ht="15.75" customHeight="1">
      <c r="A1436" s="1"/>
      <c r="B1436" s="55"/>
      <c r="C1436" s="1"/>
      <c r="D1436" s="1"/>
      <c r="E1436" s="1"/>
      <c r="F1436" s="1"/>
      <c r="G1436" s="1"/>
      <c r="H1436" s="1"/>
      <c r="I1436" s="1"/>
      <c r="J1436" s="1"/>
      <c r="K1436" s="198"/>
      <c r="L1436" s="199"/>
    </row>
    <row r="1437" ht="15.75" customHeight="1">
      <c r="A1437" s="1"/>
      <c r="B1437" s="55"/>
      <c r="C1437" s="1"/>
      <c r="D1437" s="1"/>
      <c r="E1437" s="1"/>
      <c r="F1437" s="1"/>
      <c r="G1437" s="1"/>
      <c r="H1437" s="1"/>
      <c r="I1437" s="1"/>
      <c r="J1437" s="1"/>
      <c r="K1437" s="198"/>
      <c r="L1437" s="199"/>
    </row>
    <row r="1438" ht="15.75" customHeight="1">
      <c r="A1438" s="1"/>
      <c r="B1438" s="55"/>
      <c r="C1438" s="1"/>
      <c r="D1438" s="1"/>
      <c r="E1438" s="1"/>
      <c r="F1438" s="1"/>
      <c r="G1438" s="1"/>
      <c r="H1438" s="1"/>
      <c r="I1438" s="1"/>
      <c r="J1438" s="1"/>
      <c r="K1438" s="198"/>
      <c r="L1438" s="199"/>
    </row>
    <row r="1439" ht="15.75" customHeight="1">
      <c r="A1439" s="1"/>
      <c r="B1439" s="55"/>
      <c r="C1439" s="1"/>
      <c r="D1439" s="1"/>
      <c r="E1439" s="1"/>
      <c r="F1439" s="1"/>
      <c r="G1439" s="1"/>
      <c r="H1439" s="1"/>
      <c r="I1439" s="1"/>
      <c r="J1439" s="1"/>
      <c r="K1439" s="198"/>
      <c r="L1439" s="199"/>
    </row>
    <row r="1440" ht="15.75" customHeight="1">
      <c r="A1440" s="1"/>
      <c r="B1440" s="55"/>
      <c r="C1440" s="1"/>
      <c r="D1440" s="1"/>
      <c r="E1440" s="1"/>
      <c r="F1440" s="1"/>
      <c r="G1440" s="1"/>
      <c r="H1440" s="1"/>
      <c r="I1440" s="1"/>
      <c r="J1440" s="1"/>
      <c r="K1440" s="198"/>
      <c r="L1440" s="199"/>
    </row>
    <row r="1441" ht="15.75" customHeight="1">
      <c r="A1441" s="1"/>
      <c r="B1441" s="55"/>
      <c r="C1441" s="1"/>
      <c r="D1441" s="1"/>
      <c r="E1441" s="1"/>
      <c r="F1441" s="1"/>
      <c r="G1441" s="1"/>
      <c r="H1441" s="1"/>
      <c r="I1441" s="1"/>
      <c r="J1441" s="1"/>
      <c r="K1441" s="198"/>
      <c r="L1441" s="199"/>
    </row>
    <row r="1442" ht="15.75" customHeight="1">
      <c r="A1442" s="1"/>
      <c r="B1442" s="55"/>
      <c r="C1442" s="1"/>
      <c r="D1442" s="1"/>
      <c r="E1442" s="1"/>
      <c r="F1442" s="1"/>
      <c r="G1442" s="1"/>
      <c r="H1442" s="1"/>
      <c r="I1442" s="1"/>
      <c r="J1442" s="1"/>
      <c r="K1442" s="198"/>
      <c r="L1442" s="199"/>
    </row>
    <row r="1443" ht="15.75" customHeight="1">
      <c r="A1443" s="1"/>
      <c r="B1443" s="55"/>
      <c r="C1443" s="1"/>
      <c r="D1443" s="1"/>
      <c r="E1443" s="1"/>
      <c r="F1443" s="1"/>
      <c r="G1443" s="1"/>
      <c r="H1443" s="1"/>
      <c r="I1443" s="1"/>
      <c r="J1443" s="1"/>
      <c r="K1443" s="198"/>
      <c r="L1443" s="199"/>
    </row>
    <row r="1444" ht="15.75" customHeight="1">
      <c r="A1444" s="1"/>
      <c r="B1444" s="55"/>
      <c r="C1444" s="1"/>
      <c r="D1444" s="1"/>
      <c r="E1444" s="1"/>
      <c r="F1444" s="1"/>
      <c r="G1444" s="1"/>
      <c r="H1444" s="1"/>
      <c r="I1444" s="1"/>
      <c r="J1444" s="1"/>
      <c r="K1444" s="198"/>
      <c r="L1444" s="199"/>
    </row>
    <row r="1445" ht="15.75" customHeight="1">
      <c r="A1445" s="1"/>
      <c r="B1445" s="55"/>
      <c r="C1445" s="1"/>
      <c r="D1445" s="1"/>
      <c r="E1445" s="1"/>
      <c r="F1445" s="1"/>
      <c r="G1445" s="1"/>
      <c r="H1445" s="1"/>
      <c r="I1445" s="1"/>
      <c r="J1445" s="1"/>
      <c r="K1445" s="198"/>
      <c r="L1445" s="199"/>
    </row>
    <row r="1446" ht="15.75" customHeight="1">
      <c r="A1446" s="1"/>
      <c r="B1446" s="55"/>
      <c r="C1446" s="1"/>
      <c r="D1446" s="1"/>
      <c r="E1446" s="1"/>
      <c r="F1446" s="1"/>
      <c r="G1446" s="1"/>
      <c r="H1446" s="1"/>
      <c r="I1446" s="1"/>
      <c r="J1446" s="1"/>
      <c r="K1446" s="198"/>
      <c r="L1446" s="199"/>
    </row>
    <row r="1447" ht="15.75" customHeight="1">
      <c r="A1447" s="1"/>
      <c r="B1447" s="55"/>
      <c r="C1447" s="1"/>
      <c r="D1447" s="1"/>
      <c r="E1447" s="1"/>
      <c r="F1447" s="1"/>
      <c r="G1447" s="1"/>
      <c r="H1447" s="1"/>
      <c r="I1447" s="1"/>
      <c r="J1447" s="1"/>
      <c r="K1447" s="198"/>
      <c r="L1447" s="199"/>
    </row>
    <row r="1448" ht="15.75" customHeight="1">
      <c r="A1448" s="1"/>
      <c r="B1448" s="55"/>
      <c r="C1448" s="1"/>
      <c r="D1448" s="1"/>
      <c r="E1448" s="1"/>
      <c r="F1448" s="1"/>
      <c r="G1448" s="1"/>
      <c r="H1448" s="1"/>
      <c r="I1448" s="1"/>
      <c r="J1448" s="1"/>
      <c r="K1448" s="198"/>
      <c r="L1448" s="199"/>
    </row>
    <row r="1449" ht="15.75" customHeight="1">
      <c r="A1449" s="1"/>
      <c r="B1449" s="55"/>
      <c r="C1449" s="1"/>
      <c r="D1449" s="1"/>
      <c r="E1449" s="1"/>
      <c r="F1449" s="1"/>
      <c r="G1449" s="1"/>
      <c r="H1449" s="1"/>
      <c r="I1449" s="1"/>
      <c r="J1449" s="1"/>
      <c r="K1449" s="198"/>
      <c r="L1449" s="199"/>
    </row>
    <row r="1450" ht="15.75" customHeight="1">
      <c r="A1450" s="1"/>
      <c r="B1450" s="55"/>
      <c r="C1450" s="1"/>
      <c r="D1450" s="1"/>
      <c r="E1450" s="1"/>
      <c r="F1450" s="1"/>
      <c r="G1450" s="1"/>
      <c r="H1450" s="1"/>
      <c r="I1450" s="1"/>
      <c r="J1450" s="1"/>
      <c r="K1450" s="198"/>
      <c r="L1450" s="199"/>
    </row>
    <row r="1451" ht="15.75" customHeight="1">
      <c r="A1451" s="1"/>
      <c r="B1451" s="55"/>
      <c r="C1451" s="1"/>
      <c r="D1451" s="1"/>
      <c r="E1451" s="1"/>
      <c r="F1451" s="1"/>
      <c r="G1451" s="1"/>
      <c r="H1451" s="1"/>
      <c r="I1451" s="1"/>
      <c r="J1451" s="1"/>
      <c r="K1451" s="198"/>
      <c r="L1451" s="199"/>
    </row>
    <row r="1452" ht="15.75" customHeight="1">
      <c r="A1452" s="1"/>
      <c r="B1452" s="55"/>
      <c r="C1452" s="1"/>
      <c r="D1452" s="1"/>
      <c r="E1452" s="1"/>
      <c r="F1452" s="1"/>
      <c r="G1452" s="1"/>
      <c r="H1452" s="1"/>
      <c r="I1452" s="1"/>
      <c r="J1452" s="1"/>
      <c r="K1452" s="198"/>
      <c r="L1452" s="199"/>
    </row>
    <row r="1453" ht="15.75" customHeight="1">
      <c r="A1453" s="1"/>
      <c r="B1453" s="55"/>
      <c r="C1453" s="1"/>
      <c r="D1453" s="1"/>
      <c r="E1453" s="1"/>
      <c r="F1453" s="1"/>
      <c r="G1453" s="1"/>
      <c r="H1453" s="1"/>
      <c r="I1453" s="1"/>
      <c r="J1453" s="1"/>
      <c r="K1453" s="198"/>
      <c r="L1453" s="199"/>
    </row>
    <row r="1454" ht="15.75" customHeight="1">
      <c r="A1454" s="1"/>
      <c r="B1454" s="55"/>
      <c r="C1454" s="1"/>
      <c r="D1454" s="1"/>
      <c r="E1454" s="1"/>
      <c r="F1454" s="1"/>
      <c r="G1454" s="1"/>
      <c r="H1454" s="1"/>
      <c r="I1454" s="1"/>
      <c r="J1454" s="1"/>
      <c r="K1454" s="198"/>
      <c r="L1454" s="199"/>
    </row>
    <row r="1455" ht="15.75" customHeight="1">
      <c r="A1455" s="1"/>
      <c r="B1455" s="55"/>
      <c r="C1455" s="1"/>
      <c r="D1455" s="1"/>
      <c r="E1455" s="1"/>
      <c r="F1455" s="1"/>
      <c r="G1455" s="1"/>
      <c r="H1455" s="1"/>
      <c r="I1455" s="1"/>
      <c r="J1455" s="1"/>
      <c r="K1455" s="198"/>
      <c r="L1455" s="199"/>
    </row>
    <row r="1456" ht="15.75" customHeight="1">
      <c r="A1456" s="1"/>
      <c r="B1456" s="55"/>
      <c r="C1456" s="1"/>
      <c r="D1456" s="1"/>
      <c r="E1456" s="1"/>
      <c r="F1456" s="1"/>
      <c r="G1456" s="1"/>
      <c r="H1456" s="1"/>
      <c r="I1456" s="1"/>
      <c r="J1456" s="1"/>
      <c r="K1456" s="198"/>
      <c r="L1456" s="199"/>
    </row>
    <row r="1457" ht="15.75" customHeight="1">
      <c r="A1457" s="1"/>
      <c r="B1457" s="55"/>
      <c r="C1457" s="1"/>
      <c r="D1457" s="1"/>
      <c r="E1457" s="1"/>
      <c r="F1457" s="1"/>
      <c r="G1457" s="1"/>
      <c r="H1457" s="1"/>
      <c r="I1457" s="1"/>
      <c r="J1457" s="1"/>
      <c r="K1457" s="198"/>
      <c r="L1457" s="199"/>
    </row>
    <row r="1458" ht="15.75" customHeight="1">
      <c r="A1458" s="1"/>
      <c r="B1458" s="55"/>
      <c r="C1458" s="1"/>
      <c r="D1458" s="1"/>
      <c r="E1458" s="1"/>
      <c r="F1458" s="1"/>
      <c r="G1458" s="1"/>
      <c r="H1458" s="1"/>
      <c r="I1458" s="1"/>
      <c r="J1458" s="1"/>
      <c r="K1458" s="198"/>
      <c r="L1458" s="199"/>
    </row>
    <row r="1459" ht="15.75" customHeight="1">
      <c r="A1459" s="1"/>
      <c r="B1459" s="55"/>
      <c r="C1459" s="1"/>
      <c r="D1459" s="1"/>
      <c r="E1459" s="1"/>
      <c r="F1459" s="1"/>
      <c r="G1459" s="1"/>
      <c r="H1459" s="1"/>
      <c r="I1459" s="1"/>
      <c r="J1459" s="1"/>
      <c r="K1459" s="198"/>
      <c r="L1459" s="199"/>
    </row>
    <row r="1460" ht="15.75" customHeight="1">
      <c r="A1460" s="1"/>
      <c r="B1460" s="55"/>
      <c r="C1460" s="1"/>
      <c r="D1460" s="1"/>
      <c r="E1460" s="1"/>
      <c r="F1460" s="1"/>
      <c r="G1460" s="1"/>
      <c r="H1460" s="1"/>
      <c r="I1460" s="1"/>
      <c r="J1460" s="1"/>
      <c r="K1460" s="198"/>
      <c r="L1460" s="199"/>
    </row>
    <row r="1461" ht="15.75" customHeight="1">
      <c r="A1461" s="1"/>
      <c r="B1461" s="55"/>
      <c r="C1461" s="1"/>
      <c r="D1461" s="1"/>
      <c r="E1461" s="1"/>
      <c r="F1461" s="1"/>
      <c r="G1461" s="1"/>
      <c r="H1461" s="1"/>
      <c r="I1461" s="1"/>
      <c r="J1461" s="1"/>
      <c r="K1461" s="198"/>
      <c r="L1461" s="199"/>
    </row>
    <row r="1462" ht="15.75" customHeight="1">
      <c r="A1462" s="1"/>
      <c r="B1462" s="55"/>
      <c r="C1462" s="1"/>
      <c r="D1462" s="1"/>
      <c r="E1462" s="1"/>
      <c r="F1462" s="1"/>
      <c r="G1462" s="1"/>
      <c r="H1462" s="1"/>
      <c r="I1462" s="1"/>
      <c r="J1462" s="1"/>
      <c r="K1462" s="198"/>
      <c r="L1462" s="199"/>
    </row>
    <row r="1463" ht="15.75" customHeight="1">
      <c r="A1463" s="1"/>
      <c r="B1463" s="55"/>
      <c r="C1463" s="1"/>
      <c r="D1463" s="1"/>
      <c r="E1463" s="1"/>
      <c r="F1463" s="1"/>
      <c r="G1463" s="1"/>
      <c r="H1463" s="1"/>
      <c r="I1463" s="1"/>
      <c r="J1463" s="1"/>
      <c r="K1463" s="198"/>
      <c r="L1463" s="199"/>
    </row>
  </sheetData>
  <mergeCells count="12">
    <mergeCell ref="A10:K10"/>
    <mergeCell ref="A11:K11"/>
    <mergeCell ref="A12:K12"/>
    <mergeCell ref="A13:K13"/>
    <mergeCell ref="A1263:K1263"/>
    <mergeCell ref="A2:K2"/>
    <mergeCell ref="A4:K4"/>
    <mergeCell ref="A5:K5"/>
    <mergeCell ref="A6:K6"/>
    <mergeCell ref="A7:K7"/>
    <mergeCell ref="A8:K8"/>
    <mergeCell ref="A9:K9"/>
  </mergeCells>
  <hyperlinks>
    <hyperlink r:id="rId1" ref="E16"/>
    <hyperlink r:id="rId2" ref="E17"/>
    <hyperlink r:id="rId3" ref="E18"/>
    <hyperlink r:id="rId4" ref="E19"/>
    <hyperlink r:id="rId5" ref="E20"/>
    <hyperlink r:id="rId6" ref="E21"/>
    <hyperlink r:id="rId7" ref="E22"/>
    <hyperlink r:id="rId8" ref="E23"/>
    <hyperlink r:id="rId9" ref="E24"/>
    <hyperlink r:id="rId10" ref="E25"/>
    <hyperlink r:id="rId11" ref="E26"/>
    <hyperlink r:id="rId12" ref="E27"/>
    <hyperlink r:id="rId13" ref="E28"/>
    <hyperlink r:id="rId14" ref="E29"/>
    <hyperlink r:id="rId15" ref="E30"/>
    <hyperlink r:id="rId16" ref="E31"/>
    <hyperlink r:id="rId17" ref="E32"/>
    <hyperlink r:id="rId18" ref="E33"/>
    <hyperlink r:id="rId19" ref="E34"/>
    <hyperlink r:id="rId20" ref="E35"/>
    <hyperlink r:id="rId21" ref="E36"/>
    <hyperlink r:id="rId22" ref="E37"/>
    <hyperlink r:id="rId23" ref="E38"/>
    <hyperlink r:id="rId24" ref="E39"/>
    <hyperlink r:id="rId25" ref="E40"/>
    <hyperlink r:id="rId26" ref="E41"/>
    <hyperlink r:id="rId27" ref="E42"/>
    <hyperlink r:id="rId28" ref="E43"/>
    <hyperlink r:id="rId29" ref="E44"/>
    <hyperlink r:id="rId30" ref="E45"/>
    <hyperlink r:id="rId31" ref="E46"/>
    <hyperlink r:id="rId32" ref="E47"/>
    <hyperlink r:id="rId33" ref="E48"/>
    <hyperlink r:id="rId34" ref="E49"/>
    <hyperlink r:id="rId35" ref="E50"/>
    <hyperlink r:id="rId36" ref="E51"/>
    <hyperlink r:id="rId37" ref="E53"/>
    <hyperlink r:id="rId38" ref="E54"/>
    <hyperlink r:id="rId39" ref="E55"/>
    <hyperlink r:id="rId40" ref="E56"/>
    <hyperlink r:id="rId41" ref="E57"/>
    <hyperlink r:id="rId42" ref="E58"/>
    <hyperlink r:id="rId43" ref="E59"/>
    <hyperlink r:id="rId44" ref="E60"/>
    <hyperlink r:id="rId45" ref="E61"/>
    <hyperlink r:id="rId46" ref="E62"/>
    <hyperlink r:id="rId47" ref="E63"/>
    <hyperlink r:id="rId48" ref="E64"/>
    <hyperlink r:id="rId49" ref="E65"/>
    <hyperlink r:id="rId50" ref="E66"/>
    <hyperlink r:id="rId51" ref="E68"/>
    <hyperlink r:id="rId52" ref="E69"/>
    <hyperlink r:id="rId53" ref="E70"/>
    <hyperlink r:id="rId54" ref="E71"/>
    <hyperlink r:id="rId55" ref="E72"/>
    <hyperlink r:id="rId56" ref="E73"/>
    <hyperlink r:id="rId57" ref="E74"/>
    <hyperlink r:id="rId58" ref="E75"/>
    <hyperlink r:id="rId59" ref="E76"/>
    <hyperlink r:id="rId60" ref="E77"/>
    <hyperlink r:id="rId61" ref="E78"/>
    <hyperlink r:id="rId62" ref="E79"/>
    <hyperlink r:id="rId63" ref="E80"/>
    <hyperlink r:id="rId64" ref="E81"/>
    <hyperlink r:id="rId65" ref="E82"/>
    <hyperlink r:id="rId66" ref="E83"/>
    <hyperlink r:id="rId67" ref="E84"/>
    <hyperlink r:id="rId68" ref="E85"/>
    <hyperlink r:id="rId69" ref="E86"/>
    <hyperlink r:id="rId70" ref="E122"/>
    <hyperlink r:id="rId71" ref="D132"/>
    <hyperlink r:id="rId72" ref="D133"/>
    <hyperlink r:id="rId73" ref="E135"/>
    <hyperlink r:id="rId74" ref="E136"/>
    <hyperlink r:id="rId75" ref="E137"/>
    <hyperlink r:id="rId76" ref="E138"/>
    <hyperlink r:id="rId77" ref="E139"/>
    <hyperlink r:id="rId78" ref="E140"/>
    <hyperlink r:id="rId79" ref="E141"/>
    <hyperlink r:id="rId80" ref="E142"/>
    <hyperlink r:id="rId81" ref="E143"/>
    <hyperlink r:id="rId82" ref="E144"/>
    <hyperlink r:id="rId83" ref="E145"/>
    <hyperlink r:id="rId84" ref="E146"/>
    <hyperlink r:id="rId85" ref="E147"/>
    <hyperlink r:id="rId86" ref="E148"/>
    <hyperlink r:id="rId87" ref="E149"/>
    <hyperlink r:id="rId88" ref="E150"/>
    <hyperlink r:id="rId89" ref="E151"/>
    <hyperlink r:id="rId90" ref="E152"/>
    <hyperlink r:id="rId91" ref="E153"/>
    <hyperlink r:id="rId92" ref="E154"/>
    <hyperlink r:id="rId93" ref="E155"/>
    <hyperlink r:id="rId94" ref="E156"/>
    <hyperlink r:id="rId95" ref="E157"/>
    <hyperlink r:id="rId96" ref="E158"/>
    <hyperlink r:id="rId97" ref="E159"/>
    <hyperlink r:id="rId98" ref="E160"/>
    <hyperlink r:id="rId99" ref="E161"/>
    <hyperlink r:id="rId100" ref="E162"/>
    <hyperlink r:id="rId101" ref="E163"/>
    <hyperlink r:id="rId102" ref="E164"/>
    <hyperlink r:id="rId103" ref="E165"/>
    <hyperlink r:id="rId104" ref="E166"/>
    <hyperlink r:id="rId105" ref="E167"/>
    <hyperlink r:id="rId106" ref="E168"/>
    <hyperlink r:id="rId107" ref="E169"/>
    <hyperlink r:id="rId108" ref="E170"/>
    <hyperlink r:id="rId109" ref="E171"/>
    <hyperlink r:id="rId110" ref="E172"/>
    <hyperlink r:id="rId111" ref="E173"/>
    <hyperlink r:id="rId112" ref="E174"/>
    <hyperlink r:id="rId113" ref="E175"/>
    <hyperlink r:id="rId114" ref="E176"/>
    <hyperlink r:id="rId115" ref="E177"/>
    <hyperlink r:id="rId116" ref="E178"/>
    <hyperlink r:id="rId117" ref="E179"/>
    <hyperlink r:id="rId118" ref="E180"/>
    <hyperlink r:id="rId119" ref="E181"/>
    <hyperlink r:id="rId120" ref="E182"/>
    <hyperlink r:id="rId121" ref="E183"/>
    <hyperlink r:id="rId122" ref="E184"/>
    <hyperlink r:id="rId123" ref="E185"/>
    <hyperlink r:id="rId124" ref="E186"/>
    <hyperlink r:id="rId125" ref="E187"/>
    <hyperlink r:id="rId126" ref="E188"/>
    <hyperlink r:id="rId127" ref="E189"/>
    <hyperlink r:id="rId128" ref="E190"/>
    <hyperlink r:id="rId129" ref="E191"/>
    <hyperlink r:id="rId130" ref="E193"/>
    <hyperlink r:id="rId131" ref="E194"/>
    <hyperlink r:id="rId132" ref="E195"/>
    <hyperlink r:id="rId133" ref="E196"/>
    <hyperlink r:id="rId134" ref="E198"/>
    <hyperlink r:id="rId135" ref="E199"/>
    <hyperlink r:id="rId136" ref="E200"/>
    <hyperlink r:id="rId137" ref="E201"/>
    <hyperlink r:id="rId138" ref="E202"/>
    <hyperlink r:id="rId139" ref="E203"/>
    <hyperlink r:id="rId140" ref="E204"/>
    <hyperlink r:id="rId141" ref="E205"/>
    <hyperlink r:id="rId142" ref="E207"/>
    <hyperlink r:id="rId143" ref="E208"/>
    <hyperlink r:id="rId144" ref="E209"/>
    <hyperlink r:id="rId145" ref="E210"/>
    <hyperlink r:id="rId146" ref="E214"/>
    <hyperlink r:id="rId147" ref="E217"/>
    <hyperlink r:id="rId148" ref="E218"/>
    <hyperlink r:id="rId149" ref="E219"/>
    <hyperlink r:id="rId150" ref="E220"/>
    <hyperlink r:id="rId151" ref="E221"/>
    <hyperlink r:id="rId152" ref="E222"/>
    <hyperlink r:id="rId153" ref="E223"/>
    <hyperlink r:id="rId154" ref="E225"/>
    <hyperlink r:id="rId155" ref="E226"/>
    <hyperlink r:id="rId156" ref="E228"/>
    <hyperlink r:id="rId157" ref="E229"/>
    <hyperlink r:id="rId158" ref="E230"/>
    <hyperlink r:id="rId159" ref="E231"/>
    <hyperlink r:id="rId160" ref="E256"/>
    <hyperlink r:id="rId161" ref="B257"/>
    <hyperlink r:id="rId162" ref="D261"/>
    <hyperlink r:id="rId163" ref="E263"/>
    <hyperlink r:id="rId164" ref="E265"/>
    <hyperlink r:id="rId165" ref="E268"/>
    <hyperlink r:id="rId166" ref="E271"/>
    <hyperlink r:id="rId167" ref="E277"/>
    <hyperlink r:id="rId168" ref="E278"/>
    <hyperlink r:id="rId169" ref="E315"/>
    <hyperlink r:id="rId170" ref="E316"/>
    <hyperlink r:id="rId171" ref="E317"/>
    <hyperlink r:id="rId172" ref="E318"/>
    <hyperlink r:id="rId173" ref="E319"/>
    <hyperlink r:id="rId174" ref="E320"/>
    <hyperlink r:id="rId175" ref="E321"/>
    <hyperlink r:id="rId176" ref="E322"/>
    <hyperlink r:id="rId177" ref="E323"/>
    <hyperlink r:id="rId178" ref="E324"/>
    <hyperlink r:id="rId179" ref="E325"/>
    <hyperlink r:id="rId180" ref="E326"/>
    <hyperlink r:id="rId181" ref="E327"/>
    <hyperlink r:id="rId182" ref="E328"/>
    <hyperlink r:id="rId183" ref="E329"/>
    <hyperlink r:id="rId184" ref="E330"/>
    <hyperlink r:id="rId185" ref="E331"/>
    <hyperlink r:id="rId186" ref="E332"/>
    <hyperlink r:id="rId187" ref="E333"/>
    <hyperlink r:id="rId188" ref="E334"/>
    <hyperlink r:id="rId189" ref="E335"/>
    <hyperlink r:id="rId190" ref="E336"/>
    <hyperlink r:id="rId191" ref="E343"/>
    <hyperlink r:id="rId192" ref="E344"/>
    <hyperlink r:id="rId193" ref="E345"/>
    <hyperlink r:id="rId194" ref="E346"/>
    <hyperlink r:id="rId195" ref="E347"/>
    <hyperlink r:id="rId196" ref="E348"/>
    <hyperlink r:id="rId197" ref="E359"/>
    <hyperlink r:id="rId198" ref="E360"/>
    <hyperlink r:id="rId199" ref="E361"/>
    <hyperlink r:id="rId200" ref="E362"/>
    <hyperlink r:id="rId201" ref="E363"/>
    <hyperlink r:id="rId202" ref="E364"/>
    <hyperlink r:id="rId203" ref="E365"/>
    <hyperlink r:id="rId204" ref="E366"/>
    <hyperlink r:id="rId205" ref="E367"/>
    <hyperlink r:id="rId206" ref="E368"/>
    <hyperlink r:id="rId207" ref="E369"/>
    <hyperlink r:id="rId208" ref="E370"/>
    <hyperlink r:id="rId209" ref="E371"/>
    <hyperlink r:id="rId210" ref="E372"/>
    <hyperlink r:id="rId211" ref="E373"/>
    <hyperlink r:id="rId212" ref="E374"/>
    <hyperlink r:id="rId213" ref="E375"/>
    <hyperlink r:id="rId214" ref="E376"/>
    <hyperlink r:id="rId215" ref="E377"/>
    <hyperlink r:id="rId216" ref="E378"/>
    <hyperlink r:id="rId217" ref="E379"/>
    <hyperlink r:id="rId218" ref="E380"/>
    <hyperlink r:id="rId219" ref="E381"/>
    <hyperlink r:id="rId220" ref="E382"/>
    <hyperlink r:id="rId221" ref="E383"/>
    <hyperlink r:id="rId222" ref="E384"/>
    <hyperlink r:id="rId223" ref="E385"/>
    <hyperlink r:id="rId224" ref="E386"/>
    <hyperlink r:id="rId225" ref="E387"/>
    <hyperlink r:id="rId226" ref="E388"/>
    <hyperlink r:id="rId227" ref="E389"/>
    <hyperlink r:id="rId228" ref="E390"/>
    <hyperlink r:id="rId229" ref="E391"/>
    <hyperlink r:id="rId230" ref="E392"/>
    <hyperlink r:id="rId231" ref="E393"/>
    <hyperlink r:id="rId232" ref="E394"/>
    <hyperlink r:id="rId233" ref="E395"/>
    <hyperlink r:id="rId234" ref="E396"/>
    <hyperlink r:id="rId235" ref="E397"/>
    <hyperlink r:id="rId236" ref="E398"/>
    <hyperlink r:id="rId237" ref="E399"/>
    <hyperlink r:id="rId238" ref="E400"/>
    <hyperlink r:id="rId239" ref="E401"/>
    <hyperlink r:id="rId240" ref="E402"/>
    <hyperlink r:id="rId241" ref="E403"/>
    <hyperlink r:id="rId242" ref="E404"/>
    <hyperlink r:id="rId243" ref="E405"/>
    <hyperlink r:id="rId244" ref="E406"/>
    <hyperlink r:id="rId245" ref="E407"/>
    <hyperlink r:id="rId246" ref="E408"/>
    <hyperlink r:id="rId247" ref="E409"/>
    <hyperlink r:id="rId248" ref="E410"/>
    <hyperlink r:id="rId249" ref="E411"/>
    <hyperlink r:id="rId250" ref="E412"/>
    <hyperlink r:id="rId251" ref="E413"/>
    <hyperlink r:id="rId252" ref="E414"/>
    <hyperlink r:id="rId253" ref="E415"/>
    <hyperlink r:id="rId254" ref="E417"/>
    <hyperlink r:id="rId255" ref="E418"/>
    <hyperlink r:id="rId256" ref="E419"/>
    <hyperlink r:id="rId257" ref="E420"/>
    <hyperlink r:id="rId258" ref="E421"/>
    <hyperlink r:id="rId259" ref="E422"/>
    <hyperlink r:id="rId260" ref="E423"/>
    <hyperlink r:id="rId261" ref="E424"/>
    <hyperlink r:id="rId262" ref="E425"/>
    <hyperlink r:id="rId263" ref="E426"/>
    <hyperlink r:id="rId264" ref="E427"/>
    <hyperlink r:id="rId265" ref="E428"/>
    <hyperlink r:id="rId266" ref="E429"/>
    <hyperlink r:id="rId267" ref="E430"/>
    <hyperlink r:id="rId268" ref="E447"/>
    <hyperlink r:id="rId269" ref="E449"/>
    <hyperlink r:id="rId270" ref="E450"/>
    <hyperlink r:id="rId271" ref="E451"/>
    <hyperlink r:id="rId272" ref="E452"/>
    <hyperlink r:id="rId273" ref="E454"/>
    <hyperlink r:id="rId274" ref="E455"/>
    <hyperlink r:id="rId275" ref="E457"/>
    <hyperlink r:id="rId276" ref="E458"/>
    <hyperlink r:id="rId277" ref="E459"/>
    <hyperlink r:id="rId278" ref="E460"/>
    <hyperlink r:id="rId279" ref="E461"/>
    <hyperlink r:id="rId280" ref="E462"/>
    <hyperlink r:id="rId281" ref="E464"/>
    <hyperlink r:id="rId282" ref="E465"/>
    <hyperlink r:id="rId283" ref="E466"/>
    <hyperlink r:id="rId284" ref="E467"/>
    <hyperlink r:id="rId285" ref="E468"/>
    <hyperlink r:id="rId286" ref="E469"/>
    <hyperlink r:id="rId287" ref="E473"/>
    <hyperlink r:id="rId288" ref="E475"/>
    <hyperlink r:id="rId289" ref="E476"/>
    <hyperlink r:id="rId290" ref="E495"/>
    <hyperlink r:id="rId291" ref="E508"/>
    <hyperlink r:id="rId292" ref="E509"/>
    <hyperlink r:id="rId293" ref="E510"/>
    <hyperlink r:id="rId294" ref="E511"/>
    <hyperlink r:id="rId295" ref="E512"/>
    <hyperlink r:id="rId296" ref="E513"/>
    <hyperlink r:id="rId297" ref="E514"/>
    <hyperlink r:id="rId298" ref="E515"/>
    <hyperlink r:id="rId299" ref="E516"/>
    <hyperlink r:id="rId300" ref="E517"/>
    <hyperlink r:id="rId301" ref="E518"/>
    <hyperlink r:id="rId302" ref="E519"/>
    <hyperlink r:id="rId303" ref="E520"/>
    <hyperlink r:id="rId304" ref="E521"/>
    <hyperlink r:id="rId305" ref="E522"/>
    <hyperlink r:id="rId306" ref="E523"/>
    <hyperlink r:id="rId307" ref="E524"/>
    <hyperlink r:id="rId308" ref="E525"/>
    <hyperlink r:id="rId309" ref="E526"/>
    <hyperlink r:id="rId310" ref="E527"/>
    <hyperlink r:id="rId311" ref="E528"/>
    <hyperlink r:id="rId312" ref="E529"/>
    <hyperlink r:id="rId313" ref="E530"/>
    <hyperlink r:id="rId314" ref="E531"/>
    <hyperlink r:id="rId315" ref="E532"/>
    <hyperlink r:id="rId316" ref="E533"/>
    <hyperlink r:id="rId317" ref="E534"/>
    <hyperlink r:id="rId318" ref="E535"/>
    <hyperlink r:id="rId319" ref="E536"/>
    <hyperlink r:id="rId320" ref="E537"/>
    <hyperlink r:id="rId321" ref="E538"/>
    <hyperlink r:id="rId322" ref="E539"/>
    <hyperlink r:id="rId323" ref="E540"/>
    <hyperlink r:id="rId324" ref="E541"/>
    <hyperlink r:id="rId325" ref="E542"/>
    <hyperlink r:id="rId326" ref="E543"/>
    <hyperlink r:id="rId327" ref="E544"/>
    <hyperlink r:id="rId328" ref="E545"/>
    <hyperlink r:id="rId329" ref="E546"/>
    <hyperlink r:id="rId330" ref="E547"/>
    <hyperlink r:id="rId331" ref="E548"/>
    <hyperlink r:id="rId332" ref="E549"/>
    <hyperlink r:id="rId333" ref="E550"/>
    <hyperlink r:id="rId334" ref="E551"/>
    <hyperlink r:id="rId335" ref="E552"/>
    <hyperlink r:id="rId336" ref="E553"/>
    <hyperlink r:id="rId337" ref="E554"/>
    <hyperlink r:id="rId338" ref="E555"/>
    <hyperlink r:id="rId339" ref="E556"/>
    <hyperlink r:id="rId340" ref="E557"/>
    <hyperlink r:id="rId341" ref="E558"/>
    <hyperlink r:id="rId342" ref="E559"/>
    <hyperlink r:id="rId343" ref="E560"/>
    <hyperlink r:id="rId344" ref="E561"/>
    <hyperlink r:id="rId345" ref="E562"/>
    <hyperlink r:id="rId346" ref="E563"/>
    <hyperlink r:id="rId347" ref="E564"/>
    <hyperlink r:id="rId348" ref="E565"/>
    <hyperlink r:id="rId349" ref="E566"/>
    <hyperlink r:id="rId350" ref="E567"/>
    <hyperlink r:id="rId351" ref="E568"/>
    <hyperlink r:id="rId352" ref="E570"/>
    <hyperlink r:id="rId353" ref="E573"/>
    <hyperlink r:id="rId354" ref="B574"/>
    <hyperlink r:id="rId355" ref="E574"/>
    <hyperlink r:id="rId356" ref="B575"/>
    <hyperlink r:id="rId357" ref="E575"/>
    <hyperlink r:id="rId358" ref="B576"/>
    <hyperlink r:id="rId359" ref="E576"/>
    <hyperlink r:id="rId360" ref="B577"/>
    <hyperlink r:id="rId361" ref="E578"/>
    <hyperlink r:id="rId362" ref="E579"/>
    <hyperlink r:id="rId363" ref="E580"/>
    <hyperlink r:id="rId364" ref="E581"/>
    <hyperlink r:id="rId365" ref="E582"/>
    <hyperlink r:id="rId366" ref="E585"/>
    <hyperlink r:id="rId367" ref="E586"/>
    <hyperlink r:id="rId368" ref="E587"/>
    <hyperlink r:id="rId369" ref="E589"/>
    <hyperlink r:id="rId370" ref="E590"/>
    <hyperlink r:id="rId371" ref="E591"/>
    <hyperlink r:id="rId372" ref="E592"/>
    <hyperlink r:id="rId373" ref="E593"/>
    <hyperlink r:id="rId374" ref="E594"/>
    <hyperlink r:id="rId375" ref="E598"/>
    <hyperlink r:id="rId376" ref="E601"/>
    <hyperlink r:id="rId377" ref="E602"/>
    <hyperlink r:id="rId378" ref="E603"/>
    <hyperlink r:id="rId379" ref="E604"/>
    <hyperlink r:id="rId380" ref="E605"/>
    <hyperlink r:id="rId381" ref="E606"/>
    <hyperlink r:id="rId382" ref="E607"/>
    <hyperlink r:id="rId383" ref="E608"/>
    <hyperlink r:id="rId384" ref="E609"/>
    <hyperlink r:id="rId385" ref="E610"/>
    <hyperlink r:id="rId386" ref="E611"/>
    <hyperlink r:id="rId387" ref="E612"/>
    <hyperlink r:id="rId388" ref="E613"/>
    <hyperlink r:id="rId389" ref="E614"/>
    <hyperlink r:id="rId390" ref="E615"/>
    <hyperlink r:id="rId391" ref="E616"/>
    <hyperlink r:id="rId392" ref="E618"/>
    <hyperlink r:id="rId393" ref="E624"/>
    <hyperlink r:id="rId394" ref="E625"/>
    <hyperlink r:id="rId395" ref="E626"/>
    <hyperlink r:id="rId396" ref="E630"/>
    <hyperlink r:id="rId397" ref="E631"/>
    <hyperlink r:id="rId398" location="page=231" ref="E634"/>
    <hyperlink r:id="rId399" ref="D635"/>
    <hyperlink r:id="rId400" ref="E635"/>
    <hyperlink r:id="rId401" ref="D639"/>
    <hyperlink r:id="rId402" ref="E639"/>
    <hyperlink r:id="rId403" ref="D641"/>
    <hyperlink r:id="rId404" ref="E641"/>
    <hyperlink r:id="rId405" ref="B642"/>
    <hyperlink r:id="rId406" ref="D642"/>
    <hyperlink r:id="rId407" ref="B643"/>
    <hyperlink r:id="rId408" ref="B644"/>
    <hyperlink r:id="rId409" ref="B645"/>
    <hyperlink r:id="rId410" ref="E645"/>
    <hyperlink r:id="rId411" ref="B646"/>
    <hyperlink r:id="rId412" ref="B647"/>
    <hyperlink r:id="rId413" ref="B648"/>
    <hyperlink r:id="rId414" ref="E648"/>
    <hyperlink r:id="rId415" ref="A650"/>
    <hyperlink r:id="rId416" ref="B651"/>
    <hyperlink r:id="rId417" ref="E651"/>
    <hyperlink r:id="rId418" ref="E656"/>
    <hyperlink r:id="rId419" ref="E657"/>
    <hyperlink r:id="rId420" ref="E658"/>
    <hyperlink r:id="rId421" ref="E659"/>
    <hyperlink r:id="rId422" ref="E660"/>
    <hyperlink r:id="rId423" ref="E663"/>
    <hyperlink r:id="rId424" ref="E665"/>
    <hyperlink r:id="rId425" ref="E671"/>
    <hyperlink r:id="rId426" ref="E672"/>
    <hyperlink r:id="rId427" ref="E673"/>
    <hyperlink r:id="rId428" ref="E674"/>
    <hyperlink r:id="rId429" ref="E675"/>
    <hyperlink r:id="rId430" ref="E676"/>
    <hyperlink r:id="rId431" ref="E677"/>
    <hyperlink r:id="rId432" ref="E679"/>
    <hyperlink r:id="rId433" ref="E680"/>
    <hyperlink r:id="rId434" ref="E682"/>
    <hyperlink r:id="rId435" ref="E685"/>
    <hyperlink r:id="rId436" ref="E686"/>
    <hyperlink r:id="rId437" ref="E688"/>
    <hyperlink r:id="rId438" ref="E690"/>
    <hyperlink r:id="rId439" ref="E694"/>
    <hyperlink r:id="rId440" ref="E695"/>
    <hyperlink r:id="rId441" ref="E697"/>
    <hyperlink r:id="rId442" ref="E698"/>
    <hyperlink r:id="rId443" ref="E699"/>
    <hyperlink r:id="rId444" ref="E700"/>
    <hyperlink r:id="rId445" ref="E701"/>
    <hyperlink r:id="rId446" ref="E702"/>
    <hyperlink r:id="rId447" ref="E705"/>
    <hyperlink r:id="rId448" ref="E707"/>
    <hyperlink r:id="rId449" ref="E710"/>
    <hyperlink r:id="rId450" ref="E711"/>
    <hyperlink r:id="rId451" ref="E714"/>
    <hyperlink r:id="rId452" ref="E717"/>
    <hyperlink r:id="rId453" ref="E720"/>
    <hyperlink r:id="rId454" ref="E721"/>
    <hyperlink r:id="rId455" ref="E729"/>
    <hyperlink r:id="rId456" ref="E734"/>
    <hyperlink r:id="rId457" ref="E744"/>
    <hyperlink r:id="rId458" ref="E745"/>
    <hyperlink r:id="rId459" ref="E747"/>
    <hyperlink r:id="rId460" ref="E760"/>
    <hyperlink r:id="rId461" ref="E770"/>
    <hyperlink r:id="rId462" location="page=143" ref="E813"/>
    <hyperlink r:id="rId463" ref="E820"/>
    <hyperlink r:id="rId464" ref="E821"/>
    <hyperlink r:id="rId465" ref="E822"/>
    <hyperlink r:id="rId466" ref="E823"/>
    <hyperlink r:id="rId467" ref="E824"/>
    <hyperlink r:id="rId468" ref="E825"/>
    <hyperlink r:id="rId469" ref="E826"/>
    <hyperlink r:id="rId470" ref="E828"/>
    <hyperlink r:id="rId471" ref="E829"/>
    <hyperlink r:id="rId472" ref="E830"/>
    <hyperlink r:id="rId473" ref="E831"/>
    <hyperlink r:id="rId474" ref="E832"/>
    <hyperlink r:id="rId475" ref="E833"/>
    <hyperlink r:id="rId476" ref="E834"/>
    <hyperlink r:id="rId477" ref="E835"/>
    <hyperlink r:id="rId478" ref="E836"/>
    <hyperlink r:id="rId479" ref="E837"/>
    <hyperlink r:id="rId480" ref="E838"/>
    <hyperlink r:id="rId481" ref="E840"/>
    <hyperlink r:id="rId482" ref="E841"/>
    <hyperlink r:id="rId483" ref="E842"/>
    <hyperlink r:id="rId484" ref="E843"/>
    <hyperlink r:id="rId485" location="preview-section-references" ref="E844"/>
    <hyperlink r:id="rId486" location="citeas" ref="E845"/>
    <hyperlink r:id="rId487" ref="E846"/>
    <hyperlink r:id="rId488" ref="E847"/>
    <hyperlink r:id="rId489" ref="E848"/>
    <hyperlink r:id="rId490" ref="E849"/>
    <hyperlink r:id="rId491" ref="E850"/>
    <hyperlink r:id="rId492" ref="E851"/>
    <hyperlink r:id="rId493" ref="E852"/>
    <hyperlink r:id="rId494" ref="E853"/>
    <hyperlink r:id="rId495" ref="E854"/>
    <hyperlink r:id="rId496" ref="E855"/>
    <hyperlink r:id="rId497" ref="E856"/>
    <hyperlink r:id="rId498" ref="E857"/>
    <hyperlink r:id="rId499" ref="E858"/>
    <hyperlink r:id="rId500" ref="E859"/>
    <hyperlink r:id="rId501" ref="E860"/>
    <hyperlink r:id="rId502" ref="E861"/>
    <hyperlink r:id="rId503" ref="E862"/>
    <hyperlink r:id="rId504" ref="E863"/>
    <hyperlink r:id="rId505" location="citeas" ref="E864"/>
    <hyperlink r:id="rId506" location="citeas" ref="E865"/>
    <hyperlink r:id="rId507" ref="E866"/>
    <hyperlink r:id="rId508" ref="E867"/>
    <hyperlink r:id="rId509" ref="E868"/>
    <hyperlink r:id="rId510" ref="E869"/>
    <hyperlink r:id="rId511" ref="E870"/>
    <hyperlink r:id="rId512" ref="E871"/>
    <hyperlink r:id="rId513" ref="E872"/>
    <hyperlink r:id="rId514" ref="E873"/>
    <hyperlink r:id="rId515" ref="E874"/>
    <hyperlink r:id="rId516" ref="E875"/>
    <hyperlink r:id="rId517" ref="E877"/>
    <hyperlink r:id="rId518" ref="E878"/>
    <hyperlink r:id="rId519" ref="E879"/>
    <hyperlink r:id="rId520" location="citeas" ref="E880"/>
    <hyperlink r:id="rId521" location="citeas" ref="E881"/>
    <hyperlink r:id="rId522" location="citeas" ref="E882"/>
    <hyperlink r:id="rId523" ref="E883"/>
    <hyperlink r:id="rId524" ref="E884"/>
    <hyperlink r:id="rId525" ref="E885"/>
    <hyperlink r:id="rId526" location="citeas" ref="E886"/>
    <hyperlink r:id="rId527" ref="E887"/>
    <hyperlink r:id="rId528" ref="E888"/>
    <hyperlink r:id="rId529" ref="E889"/>
    <hyperlink r:id="rId530" ref="E890"/>
    <hyperlink r:id="rId531" ref="E891"/>
    <hyperlink r:id="rId532" ref="E892"/>
    <hyperlink r:id="rId533" ref="E893"/>
    <hyperlink r:id="rId534" ref="E895"/>
    <hyperlink r:id="rId535" ref="E896"/>
    <hyperlink r:id="rId536" ref="E897"/>
    <hyperlink r:id="rId537" ref="E898"/>
    <hyperlink r:id="rId538" ref="E899"/>
    <hyperlink r:id="rId539" location="citeas" ref="E900"/>
    <hyperlink r:id="rId540" ref="E901"/>
    <hyperlink r:id="rId541" ref="E902"/>
    <hyperlink r:id="rId542" ref="E903"/>
    <hyperlink r:id="rId543" ref="E904"/>
    <hyperlink r:id="rId544" ref="E905"/>
    <hyperlink r:id="rId545" ref="E906"/>
    <hyperlink r:id="rId546" ref="E907"/>
    <hyperlink r:id="rId547" ref="E908"/>
    <hyperlink r:id="rId548" location="citeas" ref="E909"/>
    <hyperlink r:id="rId549" location="citeas" ref="E910"/>
    <hyperlink r:id="rId550" ref="E911"/>
    <hyperlink r:id="rId551" location="citeas" ref="E912"/>
    <hyperlink r:id="rId552" ref="E913"/>
    <hyperlink r:id="rId553" ref="E914"/>
    <hyperlink r:id="rId554" ref="E915"/>
    <hyperlink r:id="rId555" ref="E916"/>
    <hyperlink r:id="rId556" ref="E917"/>
    <hyperlink r:id="rId557" ref="E918"/>
    <hyperlink r:id="rId558" ref="E919"/>
    <hyperlink r:id="rId559" ref="E920"/>
    <hyperlink r:id="rId560" ref="E921"/>
    <hyperlink r:id="rId561" ref="D932"/>
    <hyperlink r:id="rId562" ref="E946"/>
    <hyperlink r:id="rId563" ref="E953"/>
    <hyperlink r:id="rId564" ref="E960"/>
    <hyperlink r:id="rId565" ref="E961"/>
    <hyperlink r:id="rId566" ref="D973"/>
    <hyperlink r:id="rId567" ref="B993"/>
    <hyperlink r:id="rId568" ref="E993"/>
    <hyperlink r:id="rId569" ref="B994"/>
    <hyperlink r:id="rId570" ref="B995"/>
    <hyperlink r:id="rId571" ref="E995"/>
    <hyperlink r:id="rId572" ref="B996"/>
    <hyperlink r:id="rId573" ref="B997"/>
    <hyperlink r:id="rId574" ref="B998"/>
    <hyperlink r:id="rId575" ref="D1004"/>
    <hyperlink r:id="rId576" ref="E1005"/>
    <hyperlink r:id="rId577" ref="E1007"/>
    <hyperlink r:id="rId578" ref="E1008"/>
    <hyperlink r:id="rId579" ref="E1009"/>
    <hyperlink r:id="rId580" ref="E1011"/>
    <hyperlink r:id="rId581" ref="E1012"/>
    <hyperlink r:id="rId582" ref="E1013"/>
    <hyperlink r:id="rId583" ref="E1014"/>
    <hyperlink r:id="rId584" ref="E1015"/>
    <hyperlink r:id="rId585" ref="E1016"/>
    <hyperlink r:id="rId586" ref="E1017"/>
    <hyperlink r:id="rId587" ref="E1018"/>
    <hyperlink r:id="rId588" ref="E1019"/>
    <hyperlink r:id="rId589" ref="E1020"/>
    <hyperlink r:id="rId590" ref="E1021"/>
    <hyperlink r:id="rId591" ref="E1022"/>
    <hyperlink r:id="rId592" ref="E1023"/>
    <hyperlink r:id="rId593" ref="E1024"/>
    <hyperlink r:id="rId594" ref="E1025"/>
    <hyperlink r:id="rId595" ref="E1026"/>
    <hyperlink r:id="rId596" ref="E1027"/>
    <hyperlink r:id="rId597" ref="E1028"/>
    <hyperlink r:id="rId598" ref="E1029"/>
    <hyperlink r:id="rId599" ref="E1030"/>
    <hyperlink r:id="rId600" ref="E1031"/>
    <hyperlink r:id="rId601" ref="E1033"/>
    <hyperlink r:id="rId602" ref="E1034"/>
    <hyperlink r:id="rId603" ref="E1035"/>
    <hyperlink r:id="rId604" ref="E1036"/>
    <hyperlink r:id="rId605" ref="E1037"/>
    <hyperlink r:id="rId606" ref="E1038"/>
    <hyperlink r:id="rId607" ref="E1039"/>
    <hyperlink r:id="rId608" ref="E1040"/>
    <hyperlink r:id="rId609" ref="E1041"/>
    <hyperlink r:id="rId610" ref="E1042"/>
    <hyperlink r:id="rId611" ref="E1043"/>
    <hyperlink r:id="rId612" ref="E1044"/>
    <hyperlink r:id="rId613" ref="E1045"/>
    <hyperlink r:id="rId614" ref="E1046"/>
    <hyperlink r:id="rId615" ref="E1047"/>
    <hyperlink r:id="rId616" ref="E1048"/>
    <hyperlink r:id="rId617" ref="E1051"/>
    <hyperlink r:id="rId618" ref="E1053"/>
    <hyperlink r:id="rId619" ref="E1055"/>
    <hyperlink r:id="rId620" ref="E1056"/>
    <hyperlink r:id="rId621" ref="E1057"/>
    <hyperlink r:id="rId622" ref="E1059"/>
    <hyperlink r:id="rId623" ref="E1060"/>
    <hyperlink r:id="rId624" ref="E1061"/>
    <hyperlink r:id="rId625" ref="E1062"/>
    <hyperlink r:id="rId626" ref="E1063"/>
    <hyperlink r:id="rId627" ref="E1064"/>
    <hyperlink r:id="rId628" ref="E1066"/>
    <hyperlink r:id="rId629" ref="E1067"/>
    <hyperlink r:id="rId630" ref="E1068"/>
    <hyperlink r:id="rId631" ref="E1069"/>
    <hyperlink r:id="rId632" ref="E1071"/>
    <hyperlink r:id="rId633" ref="E1072"/>
    <hyperlink r:id="rId634" ref="E1073"/>
    <hyperlink r:id="rId635" ref="E1074"/>
    <hyperlink r:id="rId636" ref="E1075"/>
    <hyperlink r:id="rId637" ref="E1076"/>
    <hyperlink r:id="rId638" ref="E1077"/>
    <hyperlink r:id="rId639" ref="E1078"/>
    <hyperlink r:id="rId640" ref="E1079"/>
    <hyperlink r:id="rId641" ref="E1080"/>
    <hyperlink r:id="rId642" ref="E1081"/>
    <hyperlink r:id="rId643" ref="E1082"/>
    <hyperlink r:id="rId644" ref="E1084"/>
    <hyperlink r:id="rId645" ref="E1085"/>
    <hyperlink r:id="rId646" ref="E1086"/>
    <hyperlink r:id="rId647" ref="E1087"/>
    <hyperlink r:id="rId648" ref="E1088"/>
    <hyperlink r:id="rId649" ref="E1089"/>
    <hyperlink r:id="rId650" ref="E1090"/>
    <hyperlink r:id="rId651" ref="E1091"/>
    <hyperlink r:id="rId652" ref="E1092"/>
    <hyperlink r:id="rId653" ref="E1093"/>
    <hyperlink r:id="rId654" ref="E1094"/>
    <hyperlink r:id="rId655" ref="E1095"/>
    <hyperlink r:id="rId656" ref="E1096"/>
    <hyperlink r:id="rId657" ref="E1097"/>
    <hyperlink r:id="rId658" ref="E1098"/>
    <hyperlink r:id="rId659" ref="E1099"/>
    <hyperlink r:id="rId660" ref="E1100"/>
    <hyperlink r:id="rId661" ref="E1101"/>
    <hyperlink r:id="rId662" ref="E1102"/>
    <hyperlink r:id="rId663" ref="E1103"/>
    <hyperlink r:id="rId664" ref="E1104"/>
    <hyperlink r:id="rId665" ref="E1105"/>
    <hyperlink r:id="rId666" ref="E1106"/>
    <hyperlink r:id="rId667" ref="E1108"/>
    <hyperlink r:id="rId668" ref="E1109"/>
    <hyperlink r:id="rId669" ref="E1110"/>
    <hyperlink r:id="rId670" ref="E1111"/>
    <hyperlink r:id="rId671" ref="E1113"/>
    <hyperlink r:id="rId672" ref="E1114"/>
    <hyperlink r:id="rId673" ref="E1115"/>
    <hyperlink r:id="rId674" ref="E1116"/>
    <hyperlink r:id="rId675" ref="E1117"/>
    <hyperlink r:id="rId676" ref="E1118"/>
    <hyperlink r:id="rId677" ref="E1119"/>
    <hyperlink r:id="rId678" ref="E1120"/>
    <hyperlink r:id="rId679" ref="E1121"/>
    <hyperlink r:id="rId680" ref="E1122"/>
    <hyperlink r:id="rId681" ref="E1123"/>
    <hyperlink r:id="rId682" ref="E1124"/>
    <hyperlink r:id="rId683" ref="E1125"/>
    <hyperlink r:id="rId684" ref="E1126"/>
    <hyperlink r:id="rId685" ref="E1127"/>
    <hyperlink r:id="rId686" ref="E1128"/>
    <hyperlink r:id="rId687" ref="E1129"/>
    <hyperlink r:id="rId688" ref="E1130"/>
    <hyperlink r:id="rId689" ref="E1131"/>
    <hyperlink r:id="rId690" ref="E1132"/>
    <hyperlink r:id="rId691" ref="E1133"/>
    <hyperlink r:id="rId692" ref="E1134"/>
    <hyperlink r:id="rId693" ref="E1135"/>
    <hyperlink r:id="rId694" ref="E1136"/>
    <hyperlink r:id="rId695" ref="E1137"/>
    <hyperlink r:id="rId696" ref="E1138"/>
    <hyperlink r:id="rId697" ref="E1139"/>
    <hyperlink r:id="rId698" ref="E1140"/>
    <hyperlink r:id="rId699" ref="E1141"/>
    <hyperlink r:id="rId700" ref="E1142"/>
    <hyperlink r:id="rId701" ref="E1143"/>
    <hyperlink r:id="rId702" ref="E1144"/>
    <hyperlink r:id="rId703" ref="E1145"/>
    <hyperlink r:id="rId704" ref="E1146"/>
    <hyperlink r:id="rId705" ref="E1147"/>
    <hyperlink r:id="rId706" ref="E1148"/>
    <hyperlink r:id="rId707" ref="E1149"/>
    <hyperlink r:id="rId708" ref="E1150"/>
    <hyperlink r:id="rId709" ref="E1151"/>
    <hyperlink r:id="rId710" ref="E1152"/>
    <hyperlink r:id="rId711" ref="E1153"/>
    <hyperlink r:id="rId712" ref="E1154"/>
    <hyperlink r:id="rId713" ref="E1155"/>
    <hyperlink r:id="rId714" ref="E1156"/>
    <hyperlink r:id="rId715" ref="E1158"/>
    <hyperlink r:id="rId716" ref="E1159"/>
    <hyperlink r:id="rId717" ref="E1160"/>
    <hyperlink r:id="rId718" ref="E1161"/>
    <hyperlink r:id="rId719" ref="E1162"/>
    <hyperlink r:id="rId720" ref="E1165"/>
    <hyperlink r:id="rId721" ref="E1167"/>
    <hyperlink r:id="rId722" ref="E1168"/>
    <hyperlink r:id="rId723" ref="E1169"/>
    <hyperlink r:id="rId724" ref="E1170"/>
    <hyperlink r:id="rId725" ref="E1171"/>
    <hyperlink r:id="rId726" ref="E1172"/>
    <hyperlink r:id="rId727" ref="E1174"/>
    <hyperlink r:id="rId728" ref="E1175"/>
    <hyperlink r:id="rId729" ref="E1176"/>
    <hyperlink r:id="rId730" ref="E1177"/>
    <hyperlink r:id="rId731" ref="E1178"/>
    <hyperlink r:id="rId732" ref="E1179"/>
    <hyperlink r:id="rId733" ref="E1180"/>
    <hyperlink r:id="rId734" ref="E1181"/>
    <hyperlink r:id="rId735" ref="E1182"/>
    <hyperlink r:id="rId736" ref="E1183"/>
    <hyperlink r:id="rId737" ref="E1184"/>
    <hyperlink r:id="rId738" ref="E1185"/>
    <hyperlink r:id="rId739" ref="E1186"/>
    <hyperlink r:id="rId740" ref="E1187"/>
    <hyperlink r:id="rId741" ref="E1188"/>
    <hyperlink r:id="rId742" ref="E1189"/>
    <hyperlink r:id="rId743" ref="E1190"/>
    <hyperlink r:id="rId744" ref="E1191"/>
    <hyperlink r:id="rId745" ref="E1192"/>
    <hyperlink r:id="rId746" ref="E1193"/>
    <hyperlink r:id="rId747" ref="E1194"/>
    <hyperlink r:id="rId748" ref="E1195"/>
    <hyperlink r:id="rId749" ref="E1196"/>
    <hyperlink r:id="rId750" ref="E1197"/>
    <hyperlink r:id="rId751" ref="E1199"/>
    <hyperlink r:id="rId752" ref="E1200"/>
  </hyperlinks>
  <printOptions/>
  <pageMargins bottom="0.75" footer="0.0" header="0.0" left="0.7" right="0.7" top="0.75"/>
  <pageSetup orientation="landscape"/>
  <drawing r:id="rId75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6" width="8.86"/>
    <col customWidth="1" min="17" max="25" width="8.0"/>
  </cols>
  <sheetData>
    <row r="1">
      <c r="A1" s="422"/>
      <c r="B1" s="423"/>
      <c r="C1" s="402"/>
      <c r="D1" s="97"/>
      <c r="E1" s="424"/>
      <c r="F1" s="424"/>
      <c r="G1" s="97"/>
      <c r="H1" s="97"/>
      <c r="I1" s="97"/>
      <c r="J1" s="97"/>
      <c r="K1" s="97"/>
      <c r="L1" s="97"/>
    </row>
    <row r="2">
      <c r="A2" s="425" t="s">
        <v>3638</v>
      </c>
      <c r="B2" s="57"/>
      <c r="C2" s="57"/>
      <c r="D2" s="57"/>
      <c r="E2" s="57"/>
      <c r="F2" s="57"/>
      <c r="G2" s="57"/>
      <c r="H2" s="57"/>
      <c r="I2" s="57"/>
      <c r="J2" s="57"/>
      <c r="K2" s="57"/>
      <c r="L2" s="58"/>
      <c r="M2" s="17"/>
      <c r="N2" s="17"/>
      <c r="O2" s="17"/>
      <c r="P2" s="17"/>
      <c r="Q2" s="17"/>
      <c r="R2" s="17"/>
      <c r="S2" s="17"/>
      <c r="T2" s="17"/>
      <c r="U2" s="17"/>
      <c r="V2" s="17"/>
      <c r="W2" s="17"/>
      <c r="X2" s="17"/>
      <c r="Y2" s="17"/>
    </row>
    <row r="3">
      <c r="A3" s="426"/>
      <c r="B3" s="426"/>
      <c r="C3" s="427"/>
      <c r="D3" s="427"/>
      <c r="E3" s="428"/>
      <c r="F3" s="428"/>
      <c r="G3" s="427"/>
      <c r="H3" s="427"/>
      <c r="I3" s="427"/>
      <c r="J3" s="427"/>
      <c r="K3" s="427"/>
      <c r="L3" s="427"/>
      <c r="M3" s="17"/>
      <c r="N3" s="17"/>
      <c r="O3" s="17"/>
      <c r="P3" s="17"/>
      <c r="Q3" s="17"/>
      <c r="R3" s="17"/>
      <c r="S3" s="17"/>
      <c r="T3" s="17"/>
      <c r="U3" s="17"/>
      <c r="V3" s="17"/>
      <c r="W3" s="17"/>
      <c r="X3" s="17"/>
      <c r="Y3" s="17"/>
    </row>
    <row r="4" ht="39.0" customHeight="1">
      <c r="A4" s="158" t="s">
        <v>3639</v>
      </c>
      <c r="B4" s="57"/>
      <c r="C4" s="57"/>
      <c r="D4" s="57"/>
      <c r="E4" s="57"/>
      <c r="F4" s="57"/>
      <c r="G4" s="57"/>
      <c r="H4" s="57"/>
      <c r="I4" s="57"/>
      <c r="J4" s="57"/>
      <c r="K4" s="57"/>
      <c r="L4" s="58"/>
      <c r="M4" s="17"/>
      <c r="N4" s="17"/>
      <c r="O4" s="17"/>
      <c r="P4" s="17"/>
      <c r="Q4" s="17"/>
      <c r="R4" s="17"/>
      <c r="S4" s="17"/>
      <c r="T4" s="17"/>
      <c r="U4" s="17"/>
      <c r="V4" s="17"/>
      <c r="W4" s="17"/>
      <c r="X4" s="17"/>
      <c r="Y4" s="17"/>
    </row>
    <row r="5" ht="24.0" customHeight="1">
      <c r="A5" s="158" t="s">
        <v>3640</v>
      </c>
      <c r="B5" s="57"/>
      <c r="C5" s="57"/>
      <c r="D5" s="57"/>
      <c r="E5" s="57"/>
      <c r="F5" s="57"/>
      <c r="G5" s="57"/>
      <c r="H5" s="57"/>
      <c r="I5" s="57"/>
      <c r="J5" s="57"/>
      <c r="K5" s="57"/>
      <c r="L5" s="58"/>
      <c r="M5" s="17"/>
      <c r="N5" s="17"/>
      <c r="O5" s="17"/>
      <c r="P5" s="17"/>
      <c r="Q5" s="17"/>
      <c r="R5" s="17"/>
      <c r="S5" s="17"/>
      <c r="T5" s="17"/>
      <c r="U5" s="17"/>
      <c r="V5" s="17"/>
      <c r="W5" s="17"/>
      <c r="X5" s="17"/>
      <c r="Y5" s="17"/>
    </row>
    <row r="6">
      <c r="A6" s="158" t="s">
        <v>3640</v>
      </c>
      <c r="B6" s="57"/>
      <c r="C6" s="57"/>
      <c r="D6" s="57"/>
      <c r="E6" s="57"/>
      <c r="F6" s="57"/>
      <c r="G6" s="57"/>
      <c r="H6" s="57"/>
      <c r="I6" s="57"/>
      <c r="J6" s="57"/>
      <c r="K6" s="57"/>
      <c r="L6" s="58"/>
      <c r="M6" s="17"/>
      <c r="N6" s="17"/>
      <c r="O6" s="17"/>
      <c r="P6" s="17"/>
      <c r="Q6" s="17"/>
      <c r="R6" s="17"/>
      <c r="S6" s="17"/>
      <c r="T6" s="17"/>
      <c r="U6" s="17"/>
      <c r="V6" s="17"/>
      <c r="W6" s="17"/>
      <c r="X6" s="17"/>
      <c r="Y6" s="17"/>
    </row>
    <row r="7">
      <c r="A7" s="429" t="s">
        <v>3641</v>
      </c>
      <c r="B7" s="430"/>
      <c r="C7" s="430"/>
      <c r="D7" s="430"/>
      <c r="E7" s="430"/>
      <c r="F7" s="430"/>
      <c r="G7" s="430"/>
      <c r="H7" s="430"/>
      <c r="I7" s="430"/>
      <c r="J7" s="430"/>
      <c r="K7" s="430"/>
      <c r="L7" s="431"/>
      <c r="M7" s="17"/>
      <c r="N7" s="17"/>
      <c r="O7" s="17"/>
      <c r="P7" s="17"/>
      <c r="Q7" s="17"/>
      <c r="R7" s="17"/>
      <c r="S7" s="17"/>
      <c r="T7" s="17"/>
      <c r="U7" s="17"/>
      <c r="V7" s="17"/>
      <c r="W7" s="17"/>
      <c r="X7" s="17"/>
      <c r="Y7" s="17"/>
    </row>
    <row r="8">
      <c r="A8" s="429" t="s">
        <v>3642</v>
      </c>
      <c r="B8" s="430"/>
      <c r="C8" s="430"/>
      <c r="D8" s="430"/>
      <c r="E8" s="430"/>
      <c r="F8" s="430"/>
      <c r="G8" s="430"/>
      <c r="H8" s="430"/>
      <c r="I8" s="430"/>
      <c r="J8" s="430"/>
      <c r="K8" s="430"/>
      <c r="L8" s="431"/>
      <c r="M8" s="17"/>
      <c r="N8" s="17"/>
      <c r="O8" s="17"/>
      <c r="P8" s="17"/>
      <c r="Q8" s="17"/>
      <c r="R8" s="17"/>
      <c r="S8" s="17"/>
      <c r="T8" s="17"/>
      <c r="U8" s="17"/>
      <c r="V8" s="17"/>
      <c r="W8" s="17"/>
      <c r="X8" s="17"/>
      <c r="Y8" s="17"/>
    </row>
    <row r="9" ht="38.25" customHeight="1">
      <c r="A9" s="432" t="s">
        <v>3643</v>
      </c>
      <c r="B9" s="430"/>
      <c r="C9" s="430"/>
      <c r="D9" s="430"/>
      <c r="E9" s="430"/>
      <c r="F9" s="430"/>
      <c r="G9" s="430"/>
      <c r="H9" s="430"/>
      <c r="I9" s="430"/>
      <c r="J9" s="430"/>
      <c r="K9" s="430"/>
      <c r="L9" s="431"/>
      <c r="M9" s="17"/>
      <c r="N9" s="17"/>
      <c r="O9" s="17"/>
      <c r="P9" s="17"/>
      <c r="Q9" s="17"/>
      <c r="R9" s="17"/>
      <c r="S9" s="17"/>
      <c r="T9" s="17"/>
      <c r="U9" s="17"/>
      <c r="V9" s="17"/>
      <c r="W9" s="17"/>
      <c r="X9" s="17"/>
      <c r="Y9" s="17"/>
    </row>
    <row r="10" ht="27.0" customHeight="1">
      <c r="A10" s="432" t="s">
        <v>3644</v>
      </c>
      <c r="B10" s="430"/>
      <c r="C10" s="430"/>
      <c r="D10" s="430"/>
      <c r="E10" s="430"/>
      <c r="F10" s="430"/>
      <c r="G10" s="430"/>
      <c r="H10" s="430"/>
      <c r="I10" s="430"/>
      <c r="J10" s="430"/>
      <c r="K10" s="430"/>
      <c r="L10" s="431"/>
      <c r="M10" s="17"/>
      <c r="N10" s="17"/>
      <c r="O10" s="17"/>
      <c r="P10" s="17"/>
      <c r="Q10" s="17"/>
      <c r="R10" s="17"/>
      <c r="S10" s="17"/>
      <c r="T10" s="17"/>
      <c r="U10" s="17"/>
      <c r="V10" s="17"/>
      <c r="W10" s="17"/>
      <c r="X10" s="17"/>
      <c r="Y10" s="17"/>
    </row>
    <row r="11" ht="34.5" customHeight="1">
      <c r="A11" s="159" t="s">
        <v>3645</v>
      </c>
      <c r="B11" s="57"/>
      <c r="C11" s="57"/>
      <c r="D11" s="57"/>
      <c r="E11" s="57"/>
      <c r="F11" s="57"/>
      <c r="G11" s="57"/>
      <c r="H11" s="57"/>
      <c r="I11" s="57"/>
      <c r="J11" s="57"/>
      <c r="K11" s="57"/>
      <c r="L11" s="58"/>
      <c r="M11" s="17"/>
      <c r="N11" s="17"/>
      <c r="O11" s="17"/>
      <c r="P11" s="17"/>
      <c r="Q11" s="17"/>
      <c r="R11" s="17"/>
      <c r="S11" s="17"/>
      <c r="T11" s="17"/>
      <c r="U11" s="17"/>
      <c r="V11" s="17"/>
      <c r="W11" s="17"/>
      <c r="X11" s="17"/>
      <c r="Y11" s="17"/>
    </row>
    <row r="12">
      <c r="A12" s="433"/>
      <c r="B12" s="434"/>
      <c r="C12" s="435"/>
      <c r="D12" s="436"/>
      <c r="E12" s="437"/>
      <c r="F12" s="438"/>
      <c r="G12" s="439"/>
      <c r="H12" s="439"/>
      <c r="I12" s="439"/>
      <c r="J12" s="439"/>
      <c r="K12" s="439"/>
      <c r="L12" s="439"/>
      <c r="M12" s="17"/>
      <c r="N12" s="17"/>
      <c r="O12" s="17"/>
      <c r="P12" s="17"/>
      <c r="Q12" s="17"/>
      <c r="R12" s="17"/>
      <c r="S12" s="17"/>
      <c r="T12" s="17"/>
      <c r="U12" s="17"/>
      <c r="V12" s="17"/>
      <c r="W12" s="17"/>
      <c r="X12" s="17"/>
      <c r="Y12" s="17"/>
    </row>
    <row r="13" ht="51.0" customHeight="1">
      <c r="A13" s="440" t="s">
        <v>3646</v>
      </c>
      <c r="B13" s="66" t="s">
        <v>3647</v>
      </c>
      <c r="C13" s="68" t="s">
        <v>8</v>
      </c>
      <c r="D13" s="67" t="s">
        <v>3648</v>
      </c>
      <c r="E13" s="441" t="s">
        <v>3649</v>
      </c>
      <c r="F13" s="441" t="s">
        <v>3650</v>
      </c>
      <c r="G13" s="70" t="s">
        <v>3651</v>
      </c>
      <c r="H13" s="68" t="s">
        <v>3652</v>
      </c>
      <c r="I13" s="68" t="s">
        <v>3653</v>
      </c>
      <c r="J13" s="68" t="s">
        <v>3654</v>
      </c>
      <c r="K13" s="66" t="s">
        <v>150</v>
      </c>
      <c r="L13" s="66" t="s">
        <v>154</v>
      </c>
      <c r="M13" s="71" t="s">
        <v>155</v>
      </c>
    </row>
    <row r="14">
      <c r="A14" s="442"/>
      <c r="B14" s="442"/>
      <c r="C14" s="443"/>
      <c r="D14" s="115"/>
      <c r="E14" s="443"/>
      <c r="F14" s="444"/>
      <c r="G14" s="171"/>
      <c r="H14" s="171"/>
      <c r="I14" s="171"/>
      <c r="J14" s="171"/>
      <c r="K14" s="445"/>
      <c r="L14" s="446"/>
    </row>
    <row r="15">
      <c r="A15" s="442"/>
      <c r="B15" s="442"/>
      <c r="C15" s="443"/>
      <c r="D15" s="115"/>
      <c r="E15" s="443"/>
      <c r="F15" s="444"/>
      <c r="G15" s="171"/>
      <c r="H15" s="171"/>
      <c r="I15" s="388"/>
      <c r="J15" s="388"/>
      <c r="K15" s="447"/>
      <c r="L15" s="446"/>
    </row>
    <row r="16">
      <c r="A16" s="442"/>
      <c r="B16" s="442"/>
      <c r="C16" s="443"/>
      <c r="D16" s="115"/>
      <c r="E16" s="443"/>
      <c r="F16" s="444"/>
      <c r="G16" s="171"/>
      <c r="H16" s="171"/>
      <c r="I16" s="171"/>
      <c r="J16" s="171"/>
      <c r="K16" s="448"/>
      <c r="L16" s="351"/>
    </row>
    <row r="17">
      <c r="A17" s="442"/>
      <c r="B17" s="442"/>
      <c r="C17" s="443"/>
      <c r="D17" s="115"/>
      <c r="E17" s="443"/>
      <c r="F17" s="444"/>
      <c r="G17" s="171"/>
      <c r="H17" s="171"/>
      <c r="I17" s="171"/>
      <c r="J17" s="171"/>
      <c r="K17" s="448"/>
      <c r="L17" s="351"/>
      <c r="P17" s="449"/>
    </row>
    <row r="18">
      <c r="A18" s="442"/>
      <c r="B18" s="442"/>
      <c r="C18" s="443"/>
      <c r="D18" s="115"/>
      <c r="E18" s="443"/>
      <c r="F18" s="444"/>
      <c r="G18" s="171"/>
      <c r="H18" s="171"/>
      <c r="I18" s="171"/>
      <c r="J18" s="171"/>
      <c r="K18" s="448"/>
      <c r="L18" s="351"/>
    </row>
    <row r="19">
      <c r="A19" s="450"/>
      <c r="B19" s="450"/>
      <c r="C19" s="352"/>
      <c r="D19" s="112"/>
      <c r="E19" s="352"/>
      <c r="F19" s="173"/>
      <c r="G19" s="171"/>
      <c r="H19" s="171"/>
      <c r="I19" s="171"/>
      <c r="J19" s="171"/>
      <c r="K19" s="451"/>
      <c r="L19" s="452"/>
    </row>
    <row r="20">
      <c r="A20" s="450"/>
      <c r="B20" s="450"/>
      <c r="C20" s="352"/>
      <c r="D20" s="112"/>
      <c r="E20" s="352"/>
      <c r="F20" s="173"/>
      <c r="G20" s="171"/>
      <c r="H20" s="171"/>
      <c r="I20" s="171"/>
      <c r="J20" s="171"/>
      <c r="K20" s="453"/>
      <c r="L20" s="452"/>
    </row>
    <row r="21" ht="15.75" customHeight="1">
      <c r="A21" s="454" t="s">
        <v>118</v>
      </c>
      <c r="B21" s="423"/>
      <c r="C21" s="402"/>
      <c r="D21" s="402"/>
      <c r="E21" s="455"/>
      <c r="F21" s="424"/>
      <c r="G21" s="97"/>
      <c r="H21" s="97"/>
      <c r="I21" s="97"/>
      <c r="J21" s="97"/>
      <c r="K21" s="439"/>
      <c r="L21" s="264">
        <f>SUM(L14:L20)</f>
        <v>0</v>
      </c>
    </row>
    <row r="22" ht="15.75" customHeight="1">
      <c r="A22" s="422"/>
      <c r="B22" s="423"/>
      <c r="C22" s="402"/>
      <c r="D22" s="97"/>
      <c r="E22" s="424"/>
      <c r="F22" s="424"/>
      <c r="G22" s="97"/>
      <c r="H22" s="97"/>
      <c r="I22" s="97"/>
      <c r="J22" s="97"/>
      <c r="K22" s="97"/>
      <c r="L22" s="97"/>
    </row>
    <row r="23" ht="15.75" customHeight="1">
      <c r="A23" s="178" t="s">
        <v>742</v>
      </c>
      <c r="B23" s="154"/>
      <c r="C23" s="154"/>
      <c r="D23" s="154"/>
      <c r="E23" s="154"/>
      <c r="F23" s="154"/>
      <c r="G23" s="154"/>
      <c r="H23" s="154"/>
      <c r="I23" s="154"/>
      <c r="J23" s="154"/>
      <c r="K23" s="154"/>
      <c r="L23" s="154"/>
    </row>
    <row r="24" ht="15.75" customHeight="1">
      <c r="A24" s="422"/>
      <c r="B24" s="423"/>
      <c r="C24" s="402"/>
      <c r="D24" s="97"/>
      <c r="E24" s="424"/>
      <c r="F24" s="424"/>
      <c r="G24" s="97"/>
      <c r="H24" s="97"/>
      <c r="I24" s="97"/>
      <c r="J24" s="97"/>
      <c r="K24" s="97"/>
      <c r="L24" s="97"/>
    </row>
    <row r="25" ht="15.75" customHeight="1">
      <c r="A25" s="422"/>
      <c r="B25" s="423"/>
      <c r="C25" s="402"/>
      <c r="D25" s="97"/>
      <c r="E25" s="424"/>
      <c r="F25" s="424"/>
      <c r="G25" s="97"/>
      <c r="H25" s="97"/>
      <c r="I25" s="97"/>
      <c r="J25" s="97"/>
      <c r="K25" s="97"/>
      <c r="L25" s="97"/>
    </row>
    <row r="26" ht="15.75" customHeight="1">
      <c r="A26" s="422"/>
      <c r="B26" s="423"/>
      <c r="C26" s="402"/>
      <c r="D26" s="97"/>
      <c r="E26" s="424"/>
      <c r="F26" s="424"/>
      <c r="G26" s="97"/>
      <c r="H26" s="97"/>
      <c r="I26" s="97"/>
      <c r="J26" s="97"/>
      <c r="K26" s="97"/>
      <c r="L26" s="97"/>
    </row>
    <row r="27" ht="15.75" customHeight="1">
      <c r="A27" s="422"/>
      <c r="B27" s="423"/>
      <c r="C27" s="402"/>
      <c r="D27" s="97"/>
      <c r="E27" s="424"/>
      <c r="F27" s="424"/>
      <c r="G27" s="97"/>
      <c r="H27" s="97"/>
      <c r="I27" s="97"/>
      <c r="J27" s="97"/>
      <c r="K27" s="97"/>
      <c r="L27" s="97"/>
    </row>
    <row r="28" ht="15.75" customHeight="1">
      <c r="A28" s="422"/>
      <c r="B28" s="423"/>
      <c r="C28" s="402"/>
      <c r="D28" s="97"/>
      <c r="E28" s="424"/>
      <c r="F28" s="424"/>
      <c r="G28" s="97"/>
      <c r="H28" s="97"/>
      <c r="I28" s="97"/>
      <c r="J28" s="97"/>
      <c r="K28" s="97"/>
      <c r="L28" s="97"/>
    </row>
    <row r="29" ht="15.75" customHeight="1">
      <c r="A29" s="422"/>
      <c r="B29" s="423"/>
      <c r="C29" s="402"/>
      <c r="D29" s="97"/>
      <c r="E29" s="424"/>
      <c r="F29" s="424"/>
      <c r="G29" s="97"/>
      <c r="H29" s="97"/>
      <c r="I29" s="97"/>
      <c r="J29" s="97"/>
      <c r="K29" s="97"/>
      <c r="L29" s="97"/>
    </row>
    <row r="30" ht="15.75" customHeight="1">
      <c r="A30" s="422"/>
      <c r="B30" s="423"/>
      <c r="C30" s="402"/>
      <c r="D30" s="97"/>
      <c r="E30" s="424"/>
      <c r="F30" s="424"/>
      <c r="G30" s="97"/>
      <c r="H30" s="97"/>
      <c r="I30" s="97"/>
      <c r="J30" s="97"/>
      <c r="K30" s="97"/>
      <c r="L30" s="97"/>
    </row>
    <row r="31" ht="15.75" customHeight="1">
      <c r="A31" s="422"/>
      <c r="B31" s="423"/>
      <c r="C31" s="402"/>
      <c r="D31" s="97"/>
      <c r="E31" s="424"/>
      <c r="F31" s="424"/>
      <c r="G31" s="97"/>
      <c r="H31" s="97"/>
      <c r="I31" s="97"/>
      <c r="J31" s="97"/>
      <c r="K31" s="97"/>
      <c r="L31" s="97"/>
    </row>
    <row r="32" ht="15.75" customHeight="1">
      <c r="A32" s="422"/>
      <c r="B32" s="423"/>
      <c r="C32" s="402"/>
      <c r="D32" s="97"/>
      <c r="E32" s="424"/>
      <c r="F32" s="424"/>
      <c r="G32" s="97"/>
      <c r="H32" s="97"/>
      <c r="I32" s="97"/>
      <c r="J32" s="97"/>
      <c r="K32" s="97"/>
      <c r="L32" s="97"/>
    </row>
    <row r="33" ht="15.75" customHeight="1">
      <c r="A33" s="422"/>
      <c r="B33" s="423"/>
      <c r="C33" s="402"/>
      <c r="D33" s="97"/>
      <c r="E33" s="424"/>
      <c r="F33" s="424"/>
      <c r="G33" s="97"/>
      <c r="H33" s="97"/>
      <c r="I33" s="97"/>
      <c r="J33" s="97"/>
      <c r="K33" s="97"/>
      <c r="L33" s="97"/>
    </row>
    <row r="34" ht="15.75" customHeight="1">
      <c r="A34" s="422"/>
      <c r="B34" s="423"/>
      <c r="C34" s="402"/>
      <c r="D34" s="97"/>
      <c r="E34" s="424"/>
      <c r="F34" s="424"/>
      <c r="G34" s="97"/>
      <c r="H34" s="97"/>
      <c r="I34" s="97"/>
      <c r="J34" s="97"/>
      <c r="K34" s="97"/>
      <c r="L34" s="97"/>
    </row>
    <row r="35" ht="15.75" customHeight="1">
      <c r="A35" s="422"/>
      <c r="B35" s="423"/>
      <c r="C35" s="402"/>
      <c r="D35" s="97"/>
      <c r="E35" s="424"/>
      <c r="F35" s="424"/>
      <c r="G35" s="97"/>
      <c r="H35" s="97"/>
      <c r="I35" s="97"/>
      <c r="J35" s="97"/>
      <c r="K35" s="97"/>
      <c r="L35" s="97"/>
    </row>
    <row r="36" ht="15.75" customHeight="1">
      <c r="A36" s="422"/>
      <c r="B36" s="423"/>
      <c r="C36" s="402"/>
      <c r="D36" s="97"/>
      <c r="E36" s="424"/>
      <c r="F36" s="424"/>
      <c r="G36" s="97"/>
      <c r="H36" s="97"/>
      <c r="I36" s="97"/>
      <c r="J36" s="97"/>
      <c r="K36" s="97"/>
      <c r="L36" s="97"/>
    </row>
    <row r="37" ht="15.75" customHeight="1">
      <c r="A37" s="422"/>
      <c r="B37" s="423"/>
      <c r="C37" s="402"/>
      <c r="D37" s="97"/>
      <c r="E37" s="424"/>
      <c r="F37" s="424"/>
      <c r="G37" s="97"/>
      <c r="H37" s="97"/>
      <c r="I37" s="97"/>
      <c r="J37" s="97"/>
      <c r="K37" s="97"/>
      <c r="L37" s="97"/>
    </row>
    <row r="38" ht="15.75" customHeight="1">
      <c r="A38" s="422"/>
      <c r="B38" s="423"/>
      <c r="C38" s="402"/>
      <c r="D38" s="97"/>
      <c r="E38" s="424"/>
      <c r="F38" s="424"/>
      <c r="G38" s="97"/>
      <c r="H38" s="97"/>
      <c r="I38" s="97"/>
      <c r="J38" s="97"/>
      <c r="K38" s="97"/>
      <c r="L38" s="97"/>
    </row>
    <row r="39" ht="15.75" customHeight="1">
      <c r="A39" s="422"/>
      <c r="B39" s="423"/>
      <c r="C39" s="402"/>
      <c r="D39" s="97"/>
      <c r="E39" s="424"/>
      <c r="F39" s="424"/>
      <c r="G39" s="97"/>
      <c r="H39" s="97"/>
      <c r="I39" s="97"/>
      <c r="J39" s="97"/>
      <c r="K39" s="97"/>
      <c r="L39" s="97"/>
    </row>
    <row r="40" ht="15.75" customHeight="1">
      <c r="A40" s="422"/>
      <c r="B40" s="423"/>
      <c r="C40" s="402"/>
      <c r="D40" s="97"/>
      <c r="E40" s="424"/>
      <c r="F40" s="424"/>
      <c r="G40" s="97"/>
      <c r="H40" s="97"/>
      <c r="I40" s="97"/>
      <c r="J40" s="97"/>
      <c r="K40" s="97"/>
      <c r="L40" s="97"/>
    </row>
    <row r="41" ht="15.75" customHeight="1">
      <c r="A41" s="422"/>
      <c r="B41" s="423"/>
      <c r="C41" s="402"/>
      <c r="D41" s="97"/>
      <c r="E41" s="424"/>
      <c r="F41" s="424"/>
      <c r="G41" s="97"/>
      <c r="H41" s="97"/>
      <c r="I41" s="97"/>
      <c r="J41" s="97"/>
      <c r="K41" s="97"/>
      <c r="L41" s="97"/>
    </row>
    <row r="42" ht="15.75" customHeight="1">
      <c r="A42" s="422"/>
      <c r="B42" s="423"/>
      <c r="C42" s="402"/>
      <c r="D42" s="97"/>
      <c r="E42" s="424"/>
      <c r="F42" s="424"/>
      <c r="G42" s="97"/>
      <c r="H42" s="97"/>
      <c r="I42" s="97"/>
      <c r="J42" s="97"/>
      <c r="K42" s="97"/>
      <c r="L42" s="97"/>
    </row>
    <row r="43" ht="15.75" customHeight="1">
      <c r="A43" s="422"/>
      <c r="B43" s="423"/>
      <c r="C43" s="402"/>
      <c r="D43" s="97"/>
      <c r="E43" s="424"/>
      <c r="F43" s="424"/>
      <c r="G43" s="97"/>
      <c r="H43" s="97"/>
      <c r="I43" s="97"/>
      <c r="J43" s="97"/>
      <c r="K43" s="97"/>
      <c r="L43" s="97"/>
    </row>
    <row r="44" ht="15.75" customHeight="1">
      <c r="A44" s="422"/>
      <c r="B44" s="423"/>
      <c r="C44" s="402"/>
      <c r="D44" s="97"/>
      <c r="E44" s="424"/>
      <c r="F44" s="424"/>
      <c r="G44" s="97"/>
      <c r="H44" s="97"/>
      <c r="I44" s="97"/>
      <c r="J44" s="97"/>
      <c r="K44" s="97"/>
      <c r="L44" s="97"/>
    </row>
    <row r="45" ht="15.75" customHeight="1">
      <c r="A45" s="422"/>
      <c r="B45" s="423"/>
      <c r="C45" s="402"/>
      <c r="D45" s="97"/>
      <c r="E45" s="424"/>
      <c r="F45" s="424"/>
      <c r="G45" s="97"/>
      <c r="H45" s="97"/>
      <c r="I45" s="97"/>
      <c r="J45" s="97"/>
      <c r="K45" s="97"/>
      <c r="L45" s="97"/>
    </row>
    <row r="46" ht="15.75" customHeight="1">
      <c r="A46" s="422"/>
      <c r="B46" s="423"/>
      <c r="C46" s="402"/>
      <c r="D46" s="97"/>
      <c r="E46" s="424"/>
      <c r="F46" s="424"/>
      <c r="G46" s="97"/>
      <c r="H46" s="97"/>
      <c r="I46" s="97"/>
      <c r="J46" s="97"/>
      <c r="K46" s="97"/>
      <c r="L46" s="97"/>
    </row>
    <row r="47" ht="15.75" customHeight="1">
      <c r="A47" s="422"/>
      <c r="B47" s="423"/>
      <c r="C47" s="402"/>
      <c r="D47" s="97"/>
      <c r="E47" s="424"/>
      <c r="F47" s="424"/>
      <c r="G47" s="97"/>
      <c r="H47" s="97"/>
      <c r="I47" s="97"/>
      <c r="J47" s="97"/>
      <c r="K47" s="97"/>
      <c r="L47" s="97"/>
    </row>
    <row r="48" ht="15.75" customHeight="1">
      <c r="A48" s="422"/>
      <c r="B48" s="423"/>
      <c r="C48" s="402"/>
      <c r="D48" s="97"/>
      <c r="E48" s="424"/>
      <c r="F48" s="424"/>
      <c r="G48" s="97"/>
      <c r="H48" s="97"/>
      <c r="I48" s="97"/>
      <c r="J48" s="97"/>
      <c r="K48" s="97"/>
      <c r="L48" s="97"/>
    </row>
    <row r="49" ht="15.75" customHeight="1">
      <c r="A49" s="422"/>
      <c r="B49" s="423"/>
      <c r="C49" s="402"/>
      <c r="D49" s="97"/>
      <c r="E49" s="424"/>
      <c r="F49" s="424"/>
      <c r="G49" s="97"/>
      <c r="H49" s="97"/>
      <c r="I49" s="97"/>
      <c r="J49" s="97"/>
      <c r="K49" s="97"/>
      <c r="L49" s="97"/>
    </row>
    <row r="50" ht="15.75" customHeight="1">
      <c r="A50" s="422"/>
      <c r="B50" s="423"/>
      <c r="C50" s="402"/>
      <c r="D50" s="97"/>
      <c r="E50" s="424"/>
      <c r="F50" s="424"/>
      <c r="G50" s="97"/>
      <c r="H50" s="97"/>
      <c r="I50" s="97"/>
      <c r="J50" s="97"/>
      <c r="K50" s="97"/>
      <c r="L50" s="97"/>
    </row>
    <row r="51" ht="15.75" customHeight="1">
      <c r="A51" s="422"/>
      <c r="B51" s="423"/>
      <c r="C51" s="402"/>
      <c r="D51" s="97"/>
      <c r="E51" s="424"/>
      <c r="F51" s="424"/>
      <c r="G51" s="97"/>
      <c r="H51" s="97"/>
      <c r="I51" s="97"/>
      <c r="J51" s="97"/>
      <c r="K51" s="97"/>
      <c r="L51" s="97"/>
    </row>
    <row r="52" ht="15.75" customHeight="1">
      <c r="A52" s="422"/>
      <c r="B52" s="423"/>
      <c r="C52" s="402"/>
      <c r="D52" s="97"/>
      <c r="E52" s="424"/>
      <c r="F52" s="424"/>
      <c r="G52" s="97"/>
      <c r="H52" s="97"/>
      <c r="I52" s="97"/>
      <c r="J52" s="97"/>
      <c r="K52" s="97"/>
      <c r="L52" s="97"/>
    </row>
    <row r="53" ht="15.75" customHeight="1">
      <c r="A53" s="422"/>
      <c r="B53" s="423"/>
      <c r="C53" s="402"/>
      <c r="D53" s="97"/>
      <c r="E53" s="424"/>
      <c r="F53" s="424"/>
      <c r="G53" s="97"/>
      <c r="H53" s="97"/>
      <c r="I53" s="97"/>
      <c r="J53" s="97"/>
      <c r="K53" s="97"/>
      <c r="L53" s="97"/>
    </row>
    <row r="54" ht="15.75" customHeight="1">
      <c r="A54" s="422"/>
      <c r="B54" s="423"/>
      <c r="C54" s="402"/>
      <c r="D54" s="97"/>
      <c r="E54" s="424"/>
      <c r="F54" s="424"/>
      <c r="G54" s="97"/>
      <c r="H54" s="97"/>
      <c r="I54" s="97"/>
      <c r="J54" s="97"/>
      <c r="K54" s="97"/>
      <c r="L54" s="97"/>
    </row>
    <row r="55" ht="15.75" customHeight="1">
      <c r="A55" s="422"/>
      <c r="B55" s="423"/>
      <c r="C55" s="402"/>
      <c r="D55" s="97"/>
      <c r="E55" s="424"/>
      <c r="F55" s="424"/>
      <c r="G55" s="97"/>
      <c r="H55" s="97"/>
      <c r="I55" s="97"/>
      <c r="J55" s="97"/>
      <c r="K55" s="97"/>
      <c r="L55" s="97"/>
    </row>
    <row r="56" ht="15.75" customHeight="1">
      <c r="A56" s="422"/>
      <c r="B56" s="423"/>
      <c r="C56" s="402"/>
      <c r="D56" s="97"/>
      <c r="E56" s="424"/>
      <c r="F56" s="424"/>
      <c r="G56" s="97"/>
      <c r="H56" s="97"/>
      <c r="I56" s="97"/>
      <c r="J56" s="97"/>
      <c r="K56" s="97"/>
      <c r="L56" s="97"/>
    </row>
    <row r="57" ht="15.75" customHeight="1">
      <c r="A57" s="422"/>
      <c r="B57" s="423"/>
      <c r="C57" s="402"/>
      <c r="D57" s="97"/>
      <c r="E57" s="424"/>
      <c r="F57" s="424"/>
      <c r="G57" s="97"/>
      <c r="H57" s="97"/>
      <c r="I57" s="97"/>
      <c r="J57" s="97"/>
      <c r="K57" s="97"/>
      <c r="L57" s="97"/>
    </row>
    <row r="58" ht="15.75" customHeight="1">
      <c r="A58" s="422"/>
      <c r="B58" s="423"/>
      <c r="C58" s="402"/>
      <c r="D58" s="97"/>
      <c r="E58" s="424"/>
      <c r="F58" s="424"/>
      <c r="G58" s="97"/>
      <c r="H58" s="97"/>
      <c r="I58" s="97"/>
      <c r="J58" s="97"/>
      <c r="K58" s="97"/>
      <c r="L58" s="97"/>
    </row>
    <row r="59" ht="15.75" customHeight="1">
      <c r="A59" s="422"/>
      <c r="B59" s="423"/>
      <c r="C59" s="402"/>
      <c r="D59" s="97"/>
      <c r="E59" s="424"/>
      <c r="F59" s="424"/>
      <c r="G59" s="97"/>
      <c r="H59" s="97"/>
      <c r="I59" s="97"/>
      <c r="J59" s="97"/>
      <c r="K59" s="97"/>
      <c r="L59" s="97"/>
    </row>
    <row r="60" ht="15.75" customHeight="1">
      <c r="A60" s="422"/>
      <c r="B60" s="423"/>
      <c r="C60" s="402"/>
      <c r="D60" s="97"/>
      <c r="E60" s="424"/>
      <c r="F60" s="424"/>
      <c r="G60" s="97"/>
      <c r="H60" s="97"/>
      <c r="I60" s="97"/>
      <c r="J60" s="97"/>
      <c r="K60" s="97"/>
      <c r="L60" s="97"/>
    </row>
    <row r="61" ht="15.75" customHeight="1">
      <c r="A61" s="422"/>
      <c r="B61" s="423"/>
      <c r="C61" s="402"/>
      <c r="D61" s="97"/>
      <c r="E61" s="424"/>
      <c r="F61" s="424"/>
      <c r="G61" s="97"/>
      <c r="H61" s="97"/>
      <c r="I61" s="97"/>
      <c r="J61" s="97"/>
      <c r="K61" s="97"/>
      <c r="L61" s="97"/>
    </row>
    <row r="62" ht="15.75" customHeight="1">
      <c r="A62" s="422"/>
      <c r="B62" s="423"/>
      <c r="C62" s="402"/>
      <c r="D62" s="97"/>
      <c r="E62" s="424"/>
      <c r="F62" s="424"/>
      <c r="G62" s="97"/>
      <c r="H62" s="97"/>
      <c r="I62" s="97"/>
      <c r="J62" s="97"/>
      <c r="K62" s="97"/>
      <c r="L62" s="97"/>
    </row>
    <row r="63" ht="15.75" customHeight="1">
      <c r="A63" s="422"/>
      <c r="B63" s="423"/>
      <c r="C63" s="402"/>
      <c r="D63" s="97"/>
      <c r="E63" s="424"/>
      <c r="F63" s="424"/>
      <c r="G63" s="97"/>
      <c r="H63" s="97"/>
      <c r="I63" s="97"/>
      <c r="J63" s="97"/>
      <c r="K63" s="97"/>
      <c r="L63" s="97"/>
    </row>
    <row r="64" ht="15.75" customHeight="1">
      <c r="A64" s="422"/>
      <c r="B64" s="423"/>
      <c r="C64" s="402"/>
      <c r="D64" s="97"/>
      <c r="E64" s="424"/>
      <c r="F64" s="424"/>
      <c r="G64" s="97"/>
      <c r="H64" s="97"/>
      <c r="I64" s="97"/>
      <c r="J64" s="97"/>
      <c r="K64" s="97"/>
      <c r="L64" s="97"/>
    </row>
    <row r="65" ht="15.75" customHeight="1">
      <c r="A65" s="422"/>
      <c r="B65" s="423"/>
      <c r="C65" s="402"/>
      <c r="D65" s="97"/>
      <c r="E65" s="424"/>
      <c r="F65" s="424"/>
      <c r="G65" s="97"/>
      <c r="H65" s="97"/>
      <c r="I65" s="97"/>
      <c r="J65" s="97"/>
      <c r="K65" s="97"/>
      <c r="L65" s="97"/>
    </row>
    <row r="66" ht="15.75" customHeight="1">
      <c r="A66" s="422"/>
      <c r="B66" s="423"/>
      <c r="C66" s="402"/>
      <c r="D66" s="97"/>
      <c r="E66" s="424"/>
      <c r="F66" s="424"/>
      <c r="G66" s="97"/>
      <c r="H66" s="97"/>
      <c r="I66" s="97"/>
      <c r="J66" s="97"/>
      <c r="K66" s="97"/>
      <c r="L66" s="97"/>
    </row>
    <row r="67" ht="15.75" customHeight="1">
      <c r="A67" s="422"/>
      <c r="B67" s="423"/>
      <c r="C67" s="402"/>
      <c r="D67" s="97"/>
      <c r="E67" s="424"/>
      <c r="F67" s="424"/>
      <c r="G67" s="97"/>
      <c r="H67" s="97"/>
      <c r="I67" s="97"/>
      <c r="J67" s="97"/>
      <c r="K67" s="97"/>
      <c r="L67" s="97"/>
    </row>
    <row r="68" ht="15.75" customHeight="1">
      <c r="A68" s="422"/>
      <c r="B68" s="423"/>
      <c r="C68" s="402"/>
      <c r="D68" s="97"/>
      <c r="E68" s="424"/>
      <c r="F68" s="424"/>
      <c r="G68" s="97"/>
      <c r="H68" s="97"/>
      <c r="I68" s="97"/>
      <c r="J68" s="97"/>
      <c r="K68" s="97"/>
      <c r="L68" s="97"/>
    </row>
    <row r="69" ht="15.75" customHeight="1">
      <c r="A69" s="422"/>
      <c r="B69" s="423"/>
      <c r="C69" s="402"/>
      <c r="D69" s="97"/>
      <c r="E69" s="424"/>
      <c r="F69" s="424"/>
      <c r="G69" s="97"/>
      <c r="H69" s="97"/>
      <c r="I69" s="97"/>
      <c r="J69" s="97"/>
      <c r="K69" s="97"/>
      <c r="L69" s="97"/>
    </row>
    <row r="70" ht="15.75" customHeight="1">
      <c r="A70" s="422"/>
      <c r="B70" s="423"/>
      <c r="C70" s="402"/>
      <c r="D70" s="97"/>
      <c r="E70" s="424"/>
      <c r="F70" s="424"/>
      <c r="G70" s="97"/>
      <c r="H70" s="97"/>
      <c r="I70" s="97"/>
      <c r="J70" s="97"/>
      <c r="K70" s="97"/>
      <c r="L70" s="97"/>
    </row>
    <row r="71" ht="15.75" customHeight="1">
      <c r="A71" s="422"/>
      <c r="B71" s="423"/>
      <c r="C71" s="402"/>
      <c r="D71" s="97"/>
      <c r="E71" s="424"/>
      <c r="F71" s="424"/>
      <c r="G71" s="97"/>
      <c r="H71" s="97"/>
      <c r="I71" s="97"/>
      <c r="J71" s="97"/>
      <c r="K71" s="97"/>
      <c r="L71" s="97"/>
    </row>
    <row r="72" ht="15.75" customHeight="1">
      <c r="A72" s="422"/>
      <c r="B72" s="423"/>
      <c r="C72" s="402"/>
      <c r="D72" s="97"/>
      <c r="E72" s="424"/>
      <c r="F72" s="424"/>
      <c r="G72" s="97"/>
      <c r="H72" s="97"/>
      <c r="I72" s="97"/>
      <c r="J72" s="97"/>
      <c r="K72" s="97"/>
      <c r="L72" s="97"/>
    </row>
    <row r="73" ht="15.75" customHeight="1">
      <c r="A73" s="422"/>
      <c r="B73" s="423"/>
      <c r="C73" s="402"/>
      <c r="D73" s="97"/>
      <c r="E73" s="424"/>
      <c r="F73" s="424"/>
      <c r="G73" s="97"/>
      <c r="H73" s="97"/>
      <c r="I73" s="97"/>
      <c r="J73" s="97"/>
      <c r="K73" s="97"/>
      <c r="L73" s="97"/>
    </row>
    <row r="74" ht="15.75" customHeight="1">
      <c r="A74" s="422"/>
      <c r="B74" s="423"/>
      <c r="C74" s="402"/>
      <c r="D74" s="97"/>
      <c r="E74" s="424"/>
      <c r="F74" s="424"/>
      <c r="G74" s="97"/>
      <c r="H74" s="97"/>
      <c r="I74" s="97"/>
      <c r="J74" s="97"/>
      <c r="K74" s="97"/>
      <c r="L74" s="97"/>
    </row>
    <row r="75" ht="15.75" customHeight="1">
      <c r="A75" s="422"/>
      <c r="B75" s="423"/>
      <c r="C75" s="402"/>
      <c r="D75" s="97"/>
      <c r="E75" s="424"/>
      <c r="F75" s="424"/>
      <c r="G75" s="97"/>
      <c r="H75" s="97"/>
      <c r="I75" s="97"/>
      <c r="J75" s="97"/>
      <c r="K75" s="97"/>
      <c r="L75" s="97"/>
    </row>
    <row r="76" ht="15.75" customHeight="1">
      <c r="A76" s="422"/>
      <c r="B76" s="423"/>
      <c r="C76" s="402"/>
      <c r="D76" s="97"/>
      <c r="E76" s="424"/>
      <c r="F76" s="424"/>
      <c r="G76" s="97"/>
      <c r="H76" s="97"/>
      <c r="I76" s="97"/>
      <c r="J76" s="97"/>
      <c r="K76" s="97"/>
      <c r="L76" s="97"/>
    </row>
    <row r="77" ht="15.75" customHeight="1">
      <c r="A77" s="422"/>
      <c r="B77" s="423"/>
      <c r="C77" s="402"/>
      <c r="D77" s="97"/>
      <c r="E77" s="424"/>
      <c r="F77" s="424"/>
      <c r="G77" s="97"/>
      <c r="H77" s="97"/>
      <c r="I77" s="97"/>
      <c r="J77" s="97"/>
      <c r="K77" s="97"/>
      <c r="L77" s="97"/>
    </row>
    <row r="78" ht="15.75" customHeight="1">
      <c r="A78" s="422"/>
      <c r="B78" s="423"/>
      <c r="C78" s="402"/>
      <c r="D78" s="97"/>
      <c r="E78" s="424"/>
      <c r="F78" s="424"/>
      <c r="G78" s="97"/>
      <c r="H78" s="97"/>
      <c r="I78" s="97"/>
      <c r="J78" s="97"/>
      <c r="K78" s="97"/>
      <c r="L78" s="97"/>
    </row>
    <row r="79" ht="15.75" customHeight="1">
      <c r="A79" s="422"/>
      <c r="B79" s="423"/>
      <c r="C79" s="402"/>
      <c r="D79" s="97"/>
      <c r="E79" s="424"/>
      <c r="F79" s="424"/>
      <c r="G79" s="97"/>
      <c r="H79" s="97"/>
      <c r="I79" s="97"/>
      <c r="J79" s="97"/>
      <c r="K79" s="97"/>
      <c r="L79" s="97"/>
    </row>
    <row r="80" ht="15.75" customHeight="1">
      <c r="A80" s="422"/>
      <c r="B80" s="423"/>
      <c r="C80" s="402"/>
      <c r="D80" s="97"/>
      <c r="E80" s="424"/>
      <c r="F80" s="424"/>
      <c r="G80" s="97"/>
      <c r="H80" s="97"/>
      <c r="I80" s="97"/>
      <c r="J80" s="97"/>
      <c r="K80" s="97"/>
      <c r="L80" s="97"/>
    </row>
    <row r="81" ht="15.75" customHeight="1">
      <c r="A81" s="422"/>
      <c r="B81" s="423"/>
      <c r="C81" s="402"/>
      <c r="D81" s="97"/>
      <c r="E81" s="424"/>
      <c r="F81" s="424"/>
      <c r="G81" s="97"/>
      <c r="H81" s="97"/>
      <c r="I81" s="97"/>
      <c r="J81" s="97"/>
      <c r="K81" s="97"/>
      <c r="L81" s="97"/>
    </row>
    <row r="82" ht="15.75" customHeight="1">
      <c r="A82" s="422"/>
      <c r="B82" s="423"/>
      <c r="C82" s="402"/>
      <c r="D82" s="97"/>
      <c r="E82" s="424"/>
      <c r="F82" s="424"/>
      <c r="G82" s="97"/>
      <c r="H82" s="97"/>
      <c r="I82" s="97"/>
      <c r="J82" s="97"/>
      <c r="K82" s="97"/>
      <c r="L82" s="97"/>
    </row>
    <row r="83" ht="15.75" customHeight="1">
      <c r="A83" s="422"/>
      <c r="B83" s="423"/>
      <c r="C83" s="402"/>
      <c r="D83" s="97"/>
      <c r="E83" s="424"/>
      <c r="F83" s="424"/>
      <c r="G83" s="97"/>
      <c r="H83" s="97"/>
      <c r="I83" s="97"/>
      <c r="J83" s="97"/>
      <c r="K83" s="97"/>
      <c r="L83" s="97"/>
    </row>
    <row r="84" ht="15.75" customHeight="1">
      <c r="A84" s="422"/>
      <c r="B84" s="423"/>
      <c r="C84" s="402"/>
      <c r="D84" s="97"/>
      <c r="E84" s="424"/>
      <c r="F84" s="424"/>
      <c r="G84" s="97"/>
      <c r="H84" s="97"/>
      <c r="I84" s="97"/>
      <c r="J84" s="97"/>
      <c r="K84" s="97"/>
      <c r="L84" s="97"/>
    </row>
    <row r="85" ht="15.75" customHeight="1">
      <c r="A85" s="422"/>
      <c r="B85" s="423"/>
      <c r="C85" s="402"/>
      <c r="D85" s="97"/>
      <c r="E85" s="424"/>
      <c r="F85" s="424"/>
      <c r="G85" s="97"/>
      <c r="H85" s="97"/>
      <c r="I85" s="97"/>
      <c r="J85" s="97"/>
      <c r="K85" s="97"/>
      <c r="L85" s="97"/>
    </row>
    <row r="86" ht="15.75" customHeight="1">
      <c r="A86" s="422"/>
      <c r="B86" s="423"/>
      <c r="C86" s="402"/>
      <c r="D86" s="97"/>
      <c r="E86" s="424"/>
      <c r="F86" s="424"/>
      <c r="G86" s="97"/>
      <c r="H86" s="97"/>
      <c r="I86" s="97"/>
      <c r="J86" s="97"/>
      <c r="K86" s="97"/>
      <c r="L86" s="97"/>
    </row>
    <row r="87" ht="15.75" customHeight="1">
      <c r="A87" s="422"/>
      <c r="B87" s="423"/>
      <c r="C87" s="402"/>
      <c r="D87" s="97"/>
      <c r="E87" s="424"/>
      <c r="F87" s="424"/>
      <c r="G87" s="97"/>
      <c r="H87" s="97"/>
      <c r="I87" s="97"/>
      <c r="J87" s="97"/>
      <c r="K87" s="97"/>
      <c r="L87" s="97"/>
    </row>
    <row r="88" ht="15.75" customHeight="1">
      <c r="A88" s="422"/>
      <c r="B88" s="423"/>
      <c r="C88" s="402"/>
      <c r="D88" s="97"/>
      <c r="E88" s="424"/>
      <c r="F88" s="424"/>
      <c r="G88" s="97"/>
      <c r="H88" s="97"/>
      <c r="I88" s="97"/>
      <c r="J88" s="97"/>
      <c r="K88" s="97"/>
      <c r="L88" s="97"/>
    </row>
    <row r="89" ht="15.75" customHeight="1">
      <c r="A89" s="422"/>
      <c r="B89" s="423"/>
      <c r="C89" s="402"/>
      <c r="D89" s="97"/>
      <c r="E89" s="424"/>
      <c r="F89" s="424"/>
      <c r="G89" s="97"/>
      <c r="H89" s="97"/>
      <c r="I89" s="97"/>
      <c r="J89" s="97"/>
      <c r="K89" s="97"/>
      <c r="L89" s="97"/>
    </row>
    <row r="90" ht="15.75" customHeight="1">
      <c r="A90" s="422"/>
      <c r="B90" s="423"/>
      <c r="C90" s="402"/>
      <c r="D90" s="97"/>
      <c r="E90" s="424"/>
      <c r="F90" s="424"/>
      <c r="G90" s="97"/>
      <c r="H90" s="97"/>
      <c r="I90" s="97"/>
      <c r="J90" s="97"/>
      <c r="K90" s="97"/>
      <c r="L90" s="97"/>
    </row>
    <row r="91" ht="15.75" customHeight="1">
      <c r="A91" s="422"/>
      <c r="B91" s="423"/>
      <c r="C91" s="402"/>
      <c r="D91" s="97"/>
      <c r="E91" s="424"/>
      <c r="F91" s="424"/>
      <c r="G91" s="97"/>
      <c r="H91" s="97"/>
      <c r="I91" s="97"/>
      <c r="J91" s="97"/>
      <c r="K91" s="97"/>
      <c r="L91" s="97"/>
    </row>
    <row r="92" ht="15.75" customHeight="1">
      <c r="A92" s="422"/>
      <c r="B92" s="423"/>
      <c r="C92" s="402"/>
      <c r="D92" s="97"/>
      <c r="E92" s="424"/>
      <c r="F92" s="424"/>
      <c r="G92" s="97"/>
      <c r="H92" s="97"/>
      <c r="I92" s="97"/>
      <c r="J92" s="97"/>
      <c r="K92" s="97"/>
      <c r="L92" s="97"/>
    </row>
    <row r="93" ht="15.75" customHeight="1">
      <c r="A93" s="422"/>
      <c r="B93" s="423"/>
      <c r="C93" s="402"/>
      <c r="D93" s="97"/>
      <c r="E93" s="424"/>
      <c r="F93" s="424"/>
      <c r="G93" s="97"/>
      <c r="H93" s="97"/>
      <c r="I93" s="97"/>
      <c r="J93" s="97"/>
      <c r="K93" s="97"/>
      <c r="L93" s="97"/>
    </row>
    <row r="94" ht="15.75" customHeight="1">
      <c r="A94" s="422"/>
      <c r="B94" s="423"/>
      <c r="C94" s="402"/>
      <c r="D94" s="97"/>
      <c r="E94" s="424"/>
      <c r="F94" s="424"/>
      <c r="G94" s="97"/>
      <c r="H94" s="97"/>
      <c r="I94" s="97"/>
      <c r="J94" s="97"/>
      <c r="K94" s="97"/>
      <c r="L94" s="97"/>
    </row>
    <row r="95" ht="15.75" customHeight="1">
      <c r="A95" s="422"/>
      <c r="B95" s="423"/>
      <c r="C95" s="402"/>
      <c r="D95" s="97"/>
      <c r="E95" s="424"/>
      <c r="F95" s="424"/>
      <c r="G95" s="97"/>
      <c r="H95" s="97"/>
      <c r="I95" s="97"/>
      <c r="J95" s="97"/>
      <c r="K95" s="97"/>
      <c r="L95" s="97"/>
    </row>
    <row r="96" ht="15.75" customHeight="1">
      <c r="A96" s="422"/>
      <c r="B96" s="423"/>
      <c r="C96" s="402"/>
      <c r="D96" s="97"/>
      <c r="E96" s="424"/>
      <c r="F96" s="424"/>
      <c r="G96" s="97"/>
      <c r="H96" s="97"/>
      <c r="I96" s="97"/>
      <c r="J96" s="97"/>
      <c r="K96" s="97"/>
      <c r="L96" s="97"/>
    </row>
    <row r="97" ht="15.75" customHeight="1">
      <c r="A97" s="422"/>
      <c r="B97" s="423"/>
      <c r="C97" s="402"/>
      <c r="D97" s="97"/>
      <c r="E97" s="424"/>
      <c r="F97" s="424"/>
      <c r="G97" s="97"/>
      <c r="H97" s="97"/>
      <c r="I97" s="97"/>
      <c r="J97" s="97"/>
      <c r="K97" s="97"/>
      <c r="L97" s="97"/>
    </row>
    <row r="98" ht="15.75" customHeight="1">
      <c r="A98" s="422"/>
      <c r="B98" s="423"/>
      <c r="C98" s="402"/>
      <c r="D98" s="97"/>
      <c r="E98" s="424"/>
      <c r="F98" s="424"/>
      <c r="G98" s="97"/>
      <c r="H98" s="97"/>
      <c r="I98" s="97"/>
      <c r="J98" s="97"/>
      <c r="K98" s="97"/>
      <c r="L98" s="97"/>
    </row>
    <row r="99" ht="15.75" customHeight="1">
      <c r="A99" s="422"/>
      <c r="B99" s="423"/>
      <c r="C99" s="402"/>
      <c r="D99" s="97"/>
      <c r="E99" s="424"/>
      <c r="F99" s="424"/>
      <c r="G99" s="97"/>
      <c r="H99" s="97"/>
      <c r="I99" s="97"/>
      <c r="J99" s="97"/>
      <c r="K99" s="97"/>
      <c r="L99" s="97"/>
    </row>
    <row r="100" ht="15.75" customHeight="1">
      <c r="A100" s="422"/>
      <c r="B100" s="423"/>
      <c r="C100" s="402"/>
      <c r="D100" s="97"/>
      <c r="E100" s="424"/>
      <c r="F100" s="424"/>
      <c r="G100" s="97"/>
      <c r="H100" s="97"/>
      <c r="I100" s="97"/>
      <c r="J100" s="97"/>
      <c r="K100" s="97"/>
      <c r="L100" s="97"/>
    </row>
    <row r="101" ht="15.75" customHeight="1">
      <c r="A101" s="422"/>
      <c r="B101" s="423"/>
      <c r="C101" s="402"/>
      <c r="D101" s="97"/>
      <c r="E101" s="424"/>
      <c r="F101" s="424"/>
      <c r="G101" s="97"/>
      <c r="H101" s="97"/>
      <c r="I101" s="97"/>
      <c r="J101" s="97"/>
      <c r="K101" s="97"/>
      <c r="L101" s="97"/>
    </row>
    <row r="102" ht="15.75" customHeight="1">
      <c r="A102" s="422"/>
      <c r="B102" s="423"/>
      <c r="C102" s="402"/>
      <c r="D102" s="97"/>
      <c r="E102" s="424"/>
      <c r="F102" s="424"/>
      <c r="G102" s="97"/>
      <c r="H102" s="97"/>
      <c r="I102" s="97"/>
      <c r="J102" s="97"/>
      <c r="K102" s="97"/>
      <c r="L102" s="97"/>
    </row>
    <row r="103" ht="15.75" customHeight="1">
      <c r="A103" s="422"/>
      <c r="B103" s="423"/>
      <c r="C103" s="402"/>
      <c r="D103" s="97"/>
      <c r="E103" s="424"/>
      <c r="F103" s="424"/>
      <c r="G103" s="97"/>
      <c r="H103" s="97"/>
      <c r="I103" s="97"/>
      <c r="J103" s="97"/>
      <c r="K103" s="97"/>
      <c r="L103" s="97"/>
    </row>
    <row r="104" ht="15.75" customHeight="1">
      <c r="A104" s="422"/>
      <c r="B104" s="423"/>
      <c r="C104" s="402"/>
      <c r="D104" s="97"/>
      <c r="E104" s="424"/>
      <c r="F104" s="424"/>
      <c r="G104" s="97"/>
      <c r="H104" s="97"/>
      <c r="I104" s="97"/>
      <c r="J104" s="97"/>
      <c r="K104" s="97"/>
      <c r="L104" s="97"/>
    </row>
    <row r="105" ht="15.75" customHeight="1">
      <c r="A105" s="422"/>
      <c r="B105" s="423"/>
      <c r="C105" s="402"/>
      <c r="D105" s="97"/>
      <c r="E105" s="424"/>
      <c r="F105" s="424"/>
      <c r="G105" s="97"/>
      <c r="H105" s="97"/>
      <c r="I105" s="97"/>
      <c r="J105" s="97"/>
      <c r="K105" s="97"/>
      <c r="L105" s="97"/>
    </row>
    <row r="106" ht="15.75" customHeight="1">
      <c r="A106" s="422"/>
      <c r="B106" s="423"/>
      <c r="C106" s="402"/>
      <c r="D106" s="97"/>
      <c r="E106" s="424"/>
      <c r="F106" s="424"/>
      <c r="G106" s="97"/>
      <c r="H106" s="97"/>
      <c r="I106" s="97"/>
      <c r="J106" s="97"/>
      <c r="K106" s="97"/>
      <c r="L106" s="97"/>
    </row>
    <row r="107" ht="15.75" customHeight="1">
      <c r="A107" s="422"/>
      <c r="B107" s="423"/>
      <c r="C107" s="402"/>
      <c r="D107" s="97"/>
      <c r="E107" s="424"/>
      <c r="F107" s="424"/>
      <c r="G107" s="97"/>
      <c r="H107" s="97"/>
      <c r="I107" s="97"/>
      <c r="J107" s="97"/>
      <c r="K107" s="97"/>
      <c r="L107" s="97"/>
    </row>
    <row r="108" ht="15.75" customHeight="1">
      <c r="A108" s="422"/>
      <c r="B108" s="423"/>
      <c r="C108" s="402"/>
      <c r="D108" s="97"/>
      <c r="E108" s="424"/>
      <c r="F108" s="424"/>
      <c r="G108" s="97"/>
      <c r="H108" s="97"/>
      <c r="I108" s="97"/>
      <c r="J108" s="97"/>
      <c r="K108" s="97"/>
      <c r="L108" s="97"/>
    </row>
    <row r="109" ht="15.75" customHeight="1">
      <c r="A109" s="422"/>
      <c r="B109" s="423"/>
      <c r="C109" s="402"/>
      <c r="D109" s="97"/>
      <c r="E109" s="424"/>
      <c r="F109" s="424"/>
      <c r="G109" s="97"/>
      <c r="H109" s="97"/>
      <c r="I109" s="97"/>
      <c r="J109" s="97"/>
      <c r="K109" s="97"/>
      <c r="L109" s="97"/>
    </row>
    <row r="110" ht="15.75" customHeight="1">
      <c r="A110" s="422"/>
      <c r="B110" s="423"/>
      <c r="C110" s="402"/>
      <c r="D110" s="97"/>
      <c r="E110" s="424"/>
      <c r="F110" s="424"/>
      <c r="G110" s="97"/>
      <c r="H110" s="97"/>
      <c r="I110" s="97"/>
      <c r="J110" s="97"/>
      <c r="K110" s="97"/>
      <c r="L110" s="97"/>
    </row>
    <row r="111" ht="15.75" customHeight="1">
      <c r="A111" s="422"/>
      <c r="B111" s="423"/>
      <c r="C111" s="402"/>
      <c r="D111" s="97"/>
      <c r="E111" s="424"/>
      <c r="F111" s="424"/>
      <c r="G111" s="97"/>
      <c r="H111" s="97"/>
      <c r="I111" s="97"/>
      <c r="J111" s="97"/>
      <c r="K111" s="97"/>
      <c r="L111" s="97"/>
    </row>
    <row r="112" ht="15.75" customHeight="1">
      <c r="A112" s="422"/>
      <c r="B112" s="423"/>
      <c r="C112" s="402"/>
      <c r="D112" s="97"/>
      <c r="E112" s="424"/>
      <c r="F112" s="424"/>
      <c r="G112" s="97"/>
      <c r="H112" s="97"/>
      <c r="I112" s="97"/>
      <c r="J112" s="97"/>
      <c r="K112" s="97"/>
      <c r="L112" s="97"/>
    </row>
    <row r="113" ht="15.75" customHeight="1">
      <c r="A113" s="422"/>
      <c r="B113" s="423"/>
      <c r="C113" s="402"/>
      <c r="D113" s="97"/>
      <c r="E113" s="424"/>
      <c r="F113" s="424"/>
      <c r="G113" s="97"/>
      <c r="H113" s="97"/>
      <c r="I113" s="97"/>
      <c r="J113" s="97"/>
      <c r="K113" s="97"/>
      <c r="L113" s="97"/>
    </row>
    <row r="114" ht="15.75" customHeight="1">
      <c r="A114" s="422"/>
      <c r="B114" s="423"/>
      <c r="C114" s="402"/>
      <c r="D114" s="97"/>
      <c r="E114" s="424"/>
      <c r="F114" s="424"/>
      <c r="G114" s="97"/>
      <c r="H114" s="97"/>
      <c r="I114" s="97"/>
      <c r="J114" s="97"/>
      <c r="K114" s="97"/>
      <c r="L114" s="97"/>
    </row>
    <row r="115" ht="15.75" customHeight="1">
      <c r="A115" s="422"/>
      <c r="B115" s="423"/>
      <c r="C115" s="402"/>
      <c r="D115" s="97"/>
      <c r="E115" s="424"/>
      <c r="F115" s="424"/>
      <c r="G115" s="97"/>
      <c r="H115" s="97"/>
      <c r="I115" s="97"/>
      <c r="J115" s="97"/>
      <c r="K115" s="97"/>
      <c r="L115" s="97"/>
    </row>
    <row r="116" ht="15.75" customHeight="1">
      <c r="A116" s="422"/>
      <c r="B116" s="423"/>
      <c r="C116" s="402"/>
      <c r="D116" s="97"/>
      <c r="E116" s="424"/>
      <c r="F116" s="424"/>
      <c r="G116" s="97"/>
      <c r="H116" s="97"/>
      <c r="I116" s="97"/>
      <c r="J116" s="97"/>
      <c r="K116" s="97"/>
      <c r="L116" s="97"/>
    </row>
    <row r="117" ht="15.75" customHeight="1">
      <c r="A117" s="422"/>
      <c r="B117" s="423"/>
      <c r="C117" s="402"/>
      <c r="D117" s="97"/>
      <c r="E117" s="424"/>
      <c r="F117" s="424"/>
      <c r="G117" s="97"/>
      <c r="H117" s="97"/>
      <c r="I117" s="97"/>
      <c r="J117" s="97"/>
      <c r="K117" s="97"/>
      <c r="L117" s="97"/>
    </row>
    <row r="118" ht="15.75" customHeight="1">
      <c r="A118" s="422"/>
      <c r="B118" s="423"/>
      <c r="C118" s="402"/>
      <c r="D118" s="97"/>
      <c r="E118" s="424"/>
      <c r="F118" s="424"/>
      <c r="G118" s="97"/>
      <c r="H118" s="97"/>
      <c r="I118" s="97"/>
      <c r="J118" s="97"/>
      <c r="K118" s="97"/>
      <c r="L118" s="97"/>
    </row>
    <row r="119" ht="15.75" customHeight="1">
      <c r="A119" s="422"/>
      <c r="B119" s="423"/>
      <c r="C119" s="402"/>
      <c r="D119" s="97"/>
      <c r="E119" s="424"/>
      <c r="F119" s="424"/>
      <c r="G119" s="97"/>
      <c r="H119" s="97"/>
      <c r="I119" s="97"/>
      <c r="J119" s="97"/>
      <c r="K119" s="97"/>
      <c r="L119" s="97"/>
    </row>
    <row r="120" ht="15.75" customHeight="1">
      <c r="A120" s="422"/>
      <c r="B120" s="423"/>
      <c r="C120" s="402"/>
      <c r="D120" s="97"/>
      <c r="E120" s="424"/>
      <c r="F120" s="424"/>
      <c r="G120" s="97"/>
      <c r="H120" s="97"/>
      <c r="I120" s="97"/>
      <c r="J120" s="97"/>
      <c r="K120" s="97"/>
      <c r="L120" s="97"/>
    </row>
    <row r="121" ht="15.75" customHeight="1">
      <c r="A121" s="422"/>
      <c r="B121" s="423"/>
      <c r="C121" s="402"/>
      <c r="D121" s="97"/>
      <c r="E121" s="424"/>
      <c r="F121" s="424"/>
      <c r="G121" s="97"/>
      <c r="H121" s="97"/>
      <c r="I121" s="97"/>
      <c r="J121" s="97"/>
      <c r="K121" s="97"/>
      <c r="L121" s="97"/>
    </row>
    <row r="122" ht="15.75" customHeight="1">
      <c r="A122" s="422"/>
      <c r="B122" s="423"/>
      <c r="C122" s="402"/>
      <c r="D122" s="97"/>
      <c r="E122" s="424"/>
      <c r="F122" s="424"/>
      <c r="G122" s="97"/>
      <c r="H122" s="97"/>
      <c r="I122" s="97"/>
      <c r="J122" s="97"/>
      <c r="K122" s="97"/>
      <c r="L122" s="97"/>
    </row>
    <row r="123" ht="15.75" customHeight="1">
      <c r="A123" s="422"/>
      <c r="B123" s="423"/>
      <c r="C123" s="402"/>
      <c r="D123" s="97"/>
      <c r="E123" s="424"/>
      <c r="F123" s="424"/>
      <c r="G123" s="97"/>
      <c r="H123" s="97"/>
      <c r="I123" s="97"/>
      <c r="J123" s="97"/>
      <c r="K123" s="97"/>
      <c r="L123" s="97"/>
    </row>
    <row r="124" ht="15.75" customHeight="1">
      <c r="A124" s="422"/>
      <c r="B124" s="423"/>
      <c r="C124" s="402"/>
      <c r="D124" s="97"/>
      <c r="E124" s="424"/>
      <c r="F124" s="424"/>
      <c r="G124" s="97"/>
      <c r="H124" s="97"/>
      <c r="I124" s="97"/>
      <c r="J124" s="97"/>
      <c r="K124" s="97"/>
      <c r="L124" s="97"/>
    </row>
    <row r="125" ht="15.75" customHeight="1">
      <c r="A125" s="422"/>
      <c r="B125" s="423"/>
      <c r="C125" s="402"/>
      <c r="D125" s="97"/>
      <c r="E125" s="424"/>
      <c r="F125" s="424"/>
      <c r="G125" s="97"/>
      <c r="H125" s="97"/>
      <c r="I125" s="97"/>
      <c r="J125" s="97"/>
      <c r="K125" s="97"/>
      <c r="L125" s="97"/>
    </row>
    <row r="126" ht="15.75" customHeight="1">
      <c r="A126" s="422"/>
      <c r="B126" s="423"/>
      <c r="C126" s="402"/>
      <c r="D126" s="97"/>
      <c r="E126" s="424"/>
      <c r="F126" s="424"/>
      <c r="G126" s="97"/>
      <c r="H126" s="97"/>
      <c r="I126" s="97"/>
      <c r="J126" s="97"/>
      <c r="K126" s="97"/>
      <c r="L126" s="97"/>
    </row>
    <row r="127" ht="15.75" customHeight="1">
      <c r="A127" s="422"/>
      <c r="B127" s="423"/>
      <c r="C127" s="402"/>
      <c r="D127" s="97"/>
      <c r="E127" s="424"/>
      <c r="F127" s="424"/>
      <c r="G127" s="97"/>
      <c r="H127" s="97"/>
      <c r="I127" s="97"/>
      <c r="J127" s="97"/>
      <c r="K127" s="97"/>
      <c r="L127" s="97"/>
    </row>
    <row r="128" ht="15.75" customHeight="1">
      <c r="A128" s="422"/>
      <c r="B128" s="423"/>
      <c r="C128" s="402"/>
      <c r="D128" s="97"/>
      <c r="E128" s="424"/>
      <c r="F128" s="424"/>
      <c r="G128" s="97"/>
      <c r="H128" s="97"/>
      <c r="I128" s="97"/>
      <c r="J128" s="97"/>
      <c r="K128" s="97"/>
      <c r="L128" s="97"/>
    </row>
    <row r="129" ht="15.75" customHeight="1">
      <c r="A129" s="422"/>
      <c r="B129" s="423"/>
      <c r="C129" s="402"/>
      <c r="D129" s="97"/>
      <c r="E129" s="424"/>
      <c r="F129" s="424"/>
      <c r="G129" s="97"/>
      <c r="H129" s="97"/>
      <c r="I129" s="97"/>
      <c r="J129" s="97"/>
      <c r="K129" s="97"/>
      <c r="L129" s="97"/>
    </row>
    <row r="130" ht="15.75" customHeight="1">
      <c r="A130" s="422"/>
      <c r="B130" s="423"/>
      <c r="C130" s="402"/>
      <c r="D130" s="97"/>
      <c r="E130" s="424"/>
      <c r="F130" s="424"/>
      <c r="G130" s="97"/>
      <c r="H130" s="97"/>
      <c r="I130" s="97"/>
      <c r="J130" s="97"/>
      <c r="K130" s="97"/>
      <c r="L130" s="97"/>
    </row>
    <row r="131" ht="15.75" customHeight="1">
      <c r="A131" s="422"/>
      <c r="B131" s="423"/>
      <c r="C131" s="402"/>
      <c r="D131" s="97"/>
      <c r="E131" s="424"/>
      <c r="F131" s="424"/>
      <c r="G131" s="97"/>
      <c r="H131" s="97"/>
      <c r="I131" s="97"/>
      <c r="J131" s="97"/>
      <c r="K131" s="97"/>
      <c r="L131" s="97"/>
    </row>
    <row r="132" ht="15.75" customHeight="1">
      <c r="A132" s="422"/>
      <c r="B132" s="423"/>
      <c r="C132" s="402"/>
      <c r="D132" s="97"/>
      <c r="E132" s="424"/>
      <c r="F132" s="424"/>
      <c r="G132" s="97"/>
      <c r="H132" s="97"/>
      <c r="I132" s="97"/>
      <c r="J132" s="97"/>
      <c r="K132" s="97"/>
      <c r="L132" s="97"/>
    </row>
    <row r="133" ht="15.75" customHeight="1">
      <c r="A133" s="422"/>
      <c r="B133" s="423"/>
      <c r="C133" s="402"/>
      <c r="D133" s="97"/>
      <c r="E133" s="424"/>
      <c r="F133" s="424"/>
      <c r="G133" s="97"/>
      <c r="H133" s="97"/>
      <c r="I133" s="97"/>
      <c r="J133" s="97"/>
      <c r="K133" s="97"/>
      <c r="L133" s="97"/>
    </row>
    <row r="134" ht="15.75" customHeight="1">
      <c r="A134" s="422"/>
      <c r="B134" s="423"/>
      <c r="C134" s="402"/>
      <c r="D134" s="97"/>
      <c r="E134" s="424"/>
      <c r="F134" s="424"/>
      <c r="G134" s="97"/>
      <c r="H134" s="97"/>
      <c r="I134" s="97"/>
      <c r="J134" s="97"/>
      <c r="K134" s="97"/>
      <c r="L134" s="97"/>
    </row>
    <row r="135" ht="15.75" customHeight="1">
      <c r="A135" s="422"/>
      <c r="B135" s="423"/>
      <c r="C135" s="402"/>
      <c r="D135" s="97"/>
      <c r="E135" s="424"/>
      <c r="F135" s="424"/>
      <c r="G135" s="97"/>
      <c r="H135" s="97"/>
      <c r="I135" s="97"/>
      <c r="J135" s="97"/>
      <c r="K135" s="97"/>
      <c r="L135" s="97"/>
    </row>
    <row r="136" ht="15.75" customHeight="1">
      <c r="A136" s="422"/>
      <c r="B136" s="423"/>
      <c r="C136" s="402"/>
      <c r="D136" s="97"/>
      <c r="E136" s="424"/>
      <c r="F136" s="424"/>
      <c r="G136" s="97"/>
      <c r="H136" s="97"/>
      <c r="I136" s="97"/>
      <c r="J136" s="97"/>
      <c r="K136" s="97"/>
      <c r="L136" s="97"/>
    </row>
    <row r="137" ht="15.75" customHeight="1">
      <c r="A137" s="422"/>
      <c r="B137" s="423"/>
      <c r="C137" s="402"/>
      <c r="D137" s="97"/>
      <c r="E137" s="424"/>
      <c r="F137" s="424"/>
      <c r="G137" s="97"/>
      <c r="H137" s="97"/>
      <c r="I137" s="97"/>
      <c r="J137" s="97"/>
      <c r="K137" s="97"/>
      <c r="L137" s="97"/>
    </row>
    <row r="138" ht="15.75" customHeight="1">
      <c r="A138" s="422"/>
      <c r="B138" s="423"/>
      <c r="C138" s="402"/>
      <c r="D138" s="97"/>
      <c r="E138" s="424"/>
      <c r="F138" s="424"/>
      <c r="G138" s="97"/>
      <c r="H138" s="97"/>
      <c r="I138" s="97"/>
      <c r="J138" s="97"/>
      <c r="K138" s="97"/>
      <c r="L138" s="97"/>
    </row>
    <row r="139" ht="15.75" customHeight="1">
      <c r="A139" s="422"/>
      <c r="B139" s="423"/>
      <c r="C139" s="402"/>
      <c r="D139" s="97"/>
      <c r="E139" s="424"/>
      <c r="F139" s="424"/>
      <c r="G139" s="97"/>
      <c r="H139" s="97"/>
      <c r="I139" s="97"/>
      <c r="J139" s="97"/>
      <c r="K139" s="97"/>
      <c r="L139" s="97"/>
    </row>
    <row r="140" ht="15.75" customHeight="1">
      <c r="A140" s="422"/>
      <c r="B140" s="423"/>
      <c r="C140" s="402"/>
      <c r="D140" s="97"/>
      <c r="E140" s="424"/>
      <c r="F140" s="424"/>
      <c r="G140" s="97"/>
      <c r="H140" s="97"/>
      <c r="I140" s="97"/>
      <c r="J140" s="97"/>
      <c r="K140" s="97"/>
      <c r="L140" s="97"/>
    </row>
    <row r="141" ht="15.75" customHeight="1">
      <c r="A141" s="422"/>
      <c r="B141" s="423"/>
      <c r="C141" s="402"/>
      <c r="D141" s="97"/>
      <c r="E141" s="424"/>
      <c r="F141" s="424"/>
      <c r="G141" s="97"/>
      <c r="H141" s="97"/>
      <c r="I141" s="97"/>
      <c r="J141" s="97"/>
      <c r="K141" s="97"/>
      <c r="L141" s="97"/>
    </row>
    <row r="142" ht="15.75" customHeight="1">
      <c r="A142" s="422"/>
      <c r="B142" s="423"/>
      <c r="C142" s="402"/>
      <c r="D142" s="97"/>
      <c r="E142" s="424"/>
      <c r="F142" s="424"/>
      <c r="G142" s="97"/>
      <c r="H142" s="97"/>
      <c r="I142" s="97"/>
      <c r="J142" s="97"/>
      <c r="K142" s="97"/>
      <c r="L142" s="97"/>
    </row>
    <row r="143" ht="15.75" customHeight="1">
      <c r="A143" s="422"/>
      <c r="B143" s="423"/>
      <c r="C143" s="402"/>
      <c r="D143" s="97"/>
      <c r="E143" s="424"/>
      <c r="F143" s="424"/>
      <c r="G143" s="97"/>
      <c r="H143" s="97"/>
      <c r="I143" s="97"/>
      <c r="J143" s="97"/>
      <c r="K143" s="97"/>
      <c r="L143" s="97"/>
    </row>
    <row r="144" ht="15.75" customHeight="1">
      <c r="A144" s="422"/>
      <c r="B144" s="423"/>
      <c r="C144" s="402"/>
      <c r="D144" s="97"/>
      <c r="E144" s="424"/>
      <c r="F144" s="424"/>
      <c r="G144" s="97"/>
      <c r="H144" s="97"/>
      <c r="I144" s="97"/>
      <c r="J144" s="97"/>
      <c r="K144" s="97"/>
      <c r="L144" s="97"/>
    </row>
    <row r="145" ht="15.75" customHeight="1">
      <c r="A145" s="422"/>
      <c r="B145" s="423"/>
      <c r="C145" s="402"/>
      <c r="D145" s="97"/>
      <c r="E145" s="424"/>
      <c r="F145" s="424"/>
      <c r="G145" s="97"/>
      <c r="H145" s="97"/>
      <c r="I145" s="97"/>
      <c r="J145" s="97"/>
      <c r="K145" s="97"/>
      <c r="L145" s="97"/>
    </row>
    <row r="146" ht="15.75" customHeight="1">
      <c r="A146" s="422"/>
      <c r="B146" s="423"/>
      <c r="C146" s="402"/>
      <c r="D146" s="97"/>
      <c r="E146" s="424"/>
      <c r="F146" s="424"/>
      <c r="G146" s="97"/>
      <c r="H146" s="97"/>
      <c r="I146" s="97"/>
      <c r="J146" s="97"/>
      <c r="K146" s="97"/>
      <c r="L146" s="97"/>
    </row>
    <row r="147" ht="15.75" customHeight="1">
      <c r="A147" s="422"/>
      <c r="B147" s="423"/>
      <c r="C147" s="402"/>
      <c r="D147" s="97"/>
      <c r="E147" s="424"/>
      <c r="F147" s="424"/>
      <c r="G147" s="97"/>
      <c r="H147" s="97"/>
      <c r="I147" s="97"/>
      <c r="J147" s="97"/>
      <c r="K147" s="97"/>
      <c r="L147" s="97"/>
    </row>
    <row r="148" ht="15.75" customHeight="1">
      <c r="A148" s="422"/>
      <c r="B148" s="423"/>
      <c r="C148" s="402"/>
      <c r="D148" s="97"/>
      <c r="E148" s="424"/>
      <c r="F148" s="424"/>
      <c r="G148" s="97"/>
      <c r="H148" s="97"/>
      <c r="I148" s="97"/>
      <c r="J148" s="97"/>
      <c r="K148" s="97"/>
      <c r="L148" s="97"/>
    </row>
    <row r="149" ht="15.75" customHeight="1">
      <c r="A149" s="422"/>
      <c r="B149" s="423"/>
      <c r="C149" s="402"/>
      <c r="D149" s="97"/>
      <c r="E149" s="424"/>
      <c r="F149" s="424"/>
      <c r="G149" s="97"/>
      <c r="H149" s="97"/>
      <c r="I149" s="97"/>
      <c r="J149" s="97"/>
      <c r="K149" s="97"/>
      <c r="L149" s="97"/>
    </row>
    <row r="150" ht="15.75" customHeight="1">
      <c r="A150" s="422"/>
      <c r="B150" s="423"/>
      <c r="C150" s="402"/>
      <c r="D150" s="97"/>
      <c r="E150" s="424"/>
      <c r="F150" s="424"/>
      <c r="G150" s="97"/>
      <c r="H150" s="97"/>
      <c r="I150" s="97"/>
      <c r="J150" s="97"/>
      <c r="K150" s="97"/>
      <c r="L150" s="97"/>
    </row>
    <row r="151" ht="15.75" customHeight="1">
      <c r="A151" s="422"/>
      <c r="B151" s="423"/>
      <c r="C151" s="402"/>
      <c r="D151" s="97"/>
      <c r="E151" s="424"/>
      <c r="F151" s="424"/>
      <c r="G151" s="97"/>
      <c r="H151" s="97"/>
      <c r="I151" s="97"/>
      <c r="J151" s="97"/>
      <c r="K151" s="97"/>
      <c r="L151" s="97"/>
    </row>
    <row r="152" ht="15.75" customHeight="1">
      <c r="A152" s="422"/>
      <c r="B152" s="423"/>
      <c r="C152" s="402"/>
      <c r="D152" s="97"/>
      <c r="E152" s="424"/>
      <c r="F152" s="424"/>
      <c r="G152" s="97"/>
      <c r="H152" s="97"/>
      <c r="I152" s="97"/>
      <c r="J152" s="97"/>
      <c r="K152" s="97"/>
      <c r="L152" s="97"/>
    </row>
    <row r="153" ht="15.75" customHeight="1">
      <c r="A153" s="422"/>
      <c r="B153" s="423"/>
      <c r="C153" s="402"/>
      <c r="D153" s="97"/>
      <c r="E153" s="424"/>
      <c r="F153" s="424"/>
      <c r="G153" s="97"/>
      <c r="H153" s="97"/>
      <c r="I153" s="97"/>
      <c r="J153" s="97"/>
      <c r="K153" s="97"/>
      <c r="L153" s="97"/>
    </row>
    <row r="154" ht="15.75" customHeight="1">
      <c r="A154" s="422"/>
      <c r="B154" s="423"/>
      <c r="C154" s="402"/>
      <c r="D154" s="97"/>
      <c r="E154" s="424"/>
      <c r="F154" s="424"/>
      <c r="G154" s="97"/>
      <c r="H154" s="97"/>
      <c r="I154" s="97"/>
      <c r="J154" s="97"/>
      <c r="K154" s="97"/>
      <c r="L154" s="97"/>
    </row>
    <row r="155" ht="15.75" customHeight="1">
      <c r="A155" s="422"/>
      <c r="B155" s="423"/>
      <c r="C155" s="402"/>
      <c r="D155" s="97"/>
      <c r="E155" s="424"/>
      <c r="F155" s="424"/>
      <c r="G155" s="97"/>
      <c r="H155" s="97"/>
      <c r="I155" s="97"/>
      <c r="J155" s="97"/>
      <c r="K155" s="97"/>
      <c r="L155" s="97"/>
    </row>
    <row r="156" ht="15.75" customHeight="1">
      <c r="A156" s="422"/>
      <c r="B156" s="423"/>
      <c r="C156" s="402"/>
      <c r="D156" s="97"/>
      <c r="E156" s="424"/>
      <c r="F156" s="424"/>
      <c r="G156" s="97"/>
      <c r="H156" s="97"/>
      <c r="I156" s="97"/>
      <c r="J156" s="97"/>
      <c r="K156" s="97"/>
      <c r="L156" s="97"/>
    </row>
    <row r="157" ht="15.75" customHeight="1">
      <c r="A157" s="422"/>
      <c r="B157" s="423"/>
      <c r="C157" s="402"/>
      <c r="D157" s="97"/>
      <c r="E157" s="424"/>
      <c r="F157" s="424"/>
      <c r="G157" s="97"/>
      <c r="H157" s="97"/>
      <c r="I157" s="97"/>
      <c r="J157" s="97"/>
      <c r="K157" s="97"/>
      <c r="L157" s="97"/>
    </row>
    <row r="158" ht="15.75" customHeight="1">
      <c r="A158" s="422"/>
      <c r="B158" s="423"/>
      <c r="C158" s="402"/>
      <c r="D158" s="97"/>
      <c r="E158" s="424"/>
      <c r="F158" s="424"/>
      <c r="G158" s="97"/>
      <c r="H158" s="97"/>
      <c r="I158" s="97"/>
      <c r="J158" s="97"/>
      <c r="K158" s="97"/>
      <c r="L158" s="97"/>
    </row>
    <row r="159" ht="15.75" customHeight="1">
      <c r="A159" s="422"/>
      <c r="B159" s="423"/>
      <c r="C159" s="402"/>
      <c r="D159" s="97"/>
      <c r="E159" s="424"/>
      <c r="F159" s="424"/>
      <c r="G159" s="97"/>
      <c r="H159" s="97"/>
      <c r="I159" s="97"/>
      <c r="J159" s="97"/>
      <c r="K159" s="97"/>
      <c r="L159" s="97"/>
    </row>
    <row r="160" ht="15.75" customHeight="1">
      <c r="A160" s="422"/>
      <c r="B160" s="423"/>
      <c r="C160" s="402"/>
      <c r="D160" s="97"/>
      <c r="E160" s="424"/>
      <c r="F160" s="424"/>
      <c r="G160" s="97"/>
      <c r="H160" s="97"/>
      <c r="I160" s="97"/>
      <c r="J160" s="97"/>
      <c r="K160" s="97"/>
      <c r="L160" s="97"/>
    </row>
    <row r="161" ht="15.75" customHeight="1">
      <c r="A161" s="422"/>
      <c r="B161" s="423"/>
      <c r="C161" s="402"/>
      <c r="D161" s="97"/>
      <c r="E161" s="424"/>
      <c r="F161" s="424"/>
      <c r="G161" s="97"/>
      <c r="H161" s="97"/>
      <c r="I161" s="97"/>
      <c r="J161" s="97"/>
      <c r="K161" s="97"/>
      <c r="L161" s="97"/>
    </row>
    <row r="162" ht="15.75" customHeight="1">
      <c r="A162" s="422"/>
      <c r="B162" s="423"/>
      <c r="C162" s="402"/>
      <c r="D162" s="97"/>
      <c r="E162" s="424"/>
      <c r="F162" s="424"/>
      <c r="G162" s="97"/>
      <c r="H162" s="97"/>
      <c r="I162" s="97"/>
      <c r="J162" s="97"/>
      <c r="K162" s="97"/>
      <c r="L162" s="97"/>
    </row>
    <row r="163" ht="15.75" customHeight="1">
      <c r="A163" s="422"/>
      <c r="B163" s="423"/>
      <c r="C163" s="402"/>
      <c r="D163" s="97"/>
      <c r="E163" s="424"/>
      <c r="F163" s="424"/>
      <c r="G163" s="97"/>
      <c r="H163" s="97"/>
      <c r="I163" s="97"/>
      <c r="J163" s="97"/>
      <c r="K163" s="97"/>
      <c r="L163" s="97"/>
    </row>
    <row r="164" ht="15.75" customHeight="1">
      <c r="A164" s="422"/>
      <c r="B164" s="423"/>
      <c r="C164" s="402"/>
      <c r="D164" s="97"/>
      <c r="E164" s="424"/>
      <c r="F164" s="424"/>
      <c r="G164" s="97"/>
      <c r="H164" s="97"/>
      <c r="I164" s="97"/>
      <c r="J164" s="97"/>
      <c r="K164" s="97"/>
      <c r="L164" s="97"/>
    </row>
    <row r="165" ht="15.75" customHeight="1">
      <c r="A165" s="422"/>
      <c r="B165" s="423"/>
      <c r="C165" s="402"/>
      <c r="D165" s="97"/>
      <c r="E165" s="424"/>
      <c r="F165" s="424"/>
      <c r="G165" s="97"/>
      <c r="H165" s="97"/>
      <c r="I165" s="97"/>
      <c r="J165" s="97"/>
      <c r="K165" s="97"/>
      <c r="L165" s="97"/>
    </row>
    <row r="166" ht="15.75" customHeight="1">
      <c r="A166" s="422"/>
      <c r="B166" s="423"/>
      <c r="C166" s="402"/>
      <c r="D166" s="97"/>
      <c r="E166" s="424"/>
      <c r="F166" s="424"/>
      <c r="G166" s="97"/>
      <c r="H166" s="97"/>
      <c r="I166" s="97"/>
      <c r="J166" s="97"/>
      <c r="K166" s="97"/>
      <c r="L166" s="97"/>
    </row>
    <row r="167" ht="15.75" customHeight="1">
      <c r="A167" s="422"/>
      <c r="B167" s="423"/>
      <c r="C167" s="402"/>
      <c r="D167" s="97"/>
      <c r="E167" s="424"/>
      <c r="F167" s="424"/>
      <c r="G167" s="97"/>
      <c r="H167" s="97"/>
      <c r="I167" s="97"/>
      <c r="J167" s="97"/>
      <c r="K167" s="97"/>
      <c r="L167" s="97"/>
    </row>
    <row r="168" ht="15.75" customHeight="1">
      <c r="A168" s="422"/>
      <c r="B168" s="423"/>
      <c r="C168" s="402"/>
      <c r="D168" s="97"/>
      <c r="E168" s="424"/>
      <c r="F168" s="424"/>
      <c r="G168" s="97"/>
      <c r="H168" s="97"/>
      <c r="I168" s="97"/>
      <c r="J168" s="97"/>
      <c r="K168" s="97"/>
      <c r="L168" s="97"/>
    </row>
    <row r="169" ht="15.75" customHeight="1">
      <c r="A169" s="422"/>
      <c r="B169" s="423"/>
      <c r="C169" s="402"/>
      <c r="D169" s="97"/>
      <c r="E169" s="424"/>
      <c r="F169" s="424"/>
      <c r="G169" s="97"/>
      <c r="H169" s="97"/>
      <c r="I169" s="97"/>
      <c r="J169" s="97"/>
      <c r="K169" s="97"/>
      <c r="L169" s="97"/>
    </row>
    <row r="170" ht="15.75" customHeight="1">
      <c r="A170" s="422"/>
      <c r="B170" s="423"/>
      <c r="C170" s="402"/>
      <c r="D170" s="97"/>
      <c r="E170" s="424"/>
      <c r="F170" s="424"/>
      <c r="G170" s="97"/>
      <c r="H170" s="97"/>
      <c r="I170" s="97"/>
      <c r="J170" s="97"/>
      <c r="K170" s="97"/>
      <c r="L170" s="97"/>
    </row>
    <row r="171" ht="15.75" customHeight="1">
      <c r="A171" s="422"/>
      <c r="B171" s="423"/>
      <c r="C171" s="402"/>
      <c r="D171" s="97"/>
      <c r="E171" s="424"/>
      <c r="F171" s="424"/>
      <c r="G171" s="97"/>
      <c r="H171" s="97"/>
      <c r="I171" s="97"/>
      <c r="J171" s="97"/>
      <c r="K171" s="97"/>
      <c r="L171" s="97"/>
    </row>
    <row r="172" ht="15.75" customHeight="1">
      <c r="A172" s="422"/>
      <c r="B172" s="423"/>
      <c r="C172" s="402"/>
      <c r="D172" s="97"/>
      <c r="E172" s="424"/>
      <c r="F172" s="424"/>
      <c r="G172" s="97"/>
      <c r="H172" s="97"/>
      <c r="I172" s="97"/>
      <c r="J172" s="97"/>
      <c r="K172" s="97"/>
      <c r="L172" s="97"/>
    </row>
    <row r="173" ht="15.75" customHeight="1">
      <c r="A173" s="422"/>
      <c r="B173" s="423"/>
      <c r="C173" s="402"/>
      <c r="D173" s="97"/>
      <c r="E173" s="424"/>
      <c r="F173" s="424"/>
      <c r="G173" s="97"/>
      <c r="H173" s="97"/>
      <c r="I173" s="97"/>
      <c r="J173" s="97"/>
      <c r="K173" s="97"/>
      <c r="L173" s="97"/>
    </row>
    <row r="174" ht="15.75" customHeight="1">
      <c r="A174" s="422"/>
      <c r="B174" s="423"/>
      <c r="C174" s="402"/>
      <c r="D174" s="97"/>
      <c r="E174" s="424"/>
      <c r="F174" s="424"/>
      <c r="G174" s="97"/>
      <c r="H174" s="97"/>
      <c r="I174" s="97"/>
      <c r="J174" s="97"/>
      <c r="K174" s="97"/>
      <c r="L174" s="97"/>
    </row>
    <row r="175" ht="15.75" customHeight="1">
      <c r="A175" s="422"/>
      <c r="B175" s="423"/>
      <c r="C175" s="402"/>
      <c r="D175" s="97"/>
      <c r="E175" s="424"/>
      <c r="F175" s="424"/>
      <c r="G175" s="97"/>
      <c r="H175" s="97"/>
      <c r="I175" s="97"/>
      <c r="J175" s="97"/>
      <c r="K175" s="97"/>
      <c r="L175" s="97"/>
    </row>
    <row r="176" ht="15.75" customHeight="1">
      <c r="A176" s="422"/>
      <c r="B176" s="423"/>
      <c r="C176" s="402"/>
      <c r="D176" s="97"/>
      <c r="E176" s="424"/>
      <c r="F176" s="424"/>
      <c r="G176" s="97"/>
      <c r="H176" s="97"/>
      <c r="I176" s="97"/>
      <c r="J176" s="97"/>
      <c r="K176" s="97"/>
      <c r="L176" s="97"/>
    </row>
    <row r="177" ht="15.75" customHeight="1">
      <c r="A177" s="422"/>
      <c r="B177" s="423"/>
      <c r="C177" s="402"/>
      <c r="D177" s="97"/>
      <c r="E177" s="424"/>
      <c r="F177" s="424"/>
      <c r="G177" s="97"/>
      <c r="H177" s="97"/>
      <c r="I177" s="97"/>
      <c r="J177" s="97"/>
      <c r="K177" s="97"/>
      <c r="L177" s="97"/>
    </row>
    <row r="178" ht="15.75" customHeight="1">
      <c r="A178" s="422"/>
      <c r="B178" s="423"/>
      <c r="C178" s="402"/>
      <c r="D178" s="97"/>
      <c r="E178" s="424"/>
      <c r="F178" s="424"/>
      <c r="G178" s="97"/>
      <c r="H178" s="97"/>
      <c r="I178" s="97"/>
      <c r="J178" s="97"/>
      <c r="K178" s="97"/>
      <c r="L178" s="97"/>
    </row>
    <row r="179" ht="15.75" customHeight="1">
      <c r="A179" s="422"/>
      <c r="B179" s="423"/>
      <c r="C179" s="402"/>
      <c r="D179" s="97"/>
      <c r="E179" s="424"/>
      <c r="F179" s="424"/>
      <c r="G179" s="97"/>
      <c r="H179" s="97"/>
      <c r="I179" s="97"/>
      <c r="J179" s="97"/>
      <c r="K179" s="97"/>
      <c r="L179" s="97"/>
    </row>
    <row r="180" ht="15.75" customHeight="1">
      <c r="A180" s="422"/>
      <c r="B180" s="423"/>
      <c r="C180" s="402"/>
      <c r="D180" s="97"/>
      <c r="E180" s="424"/>
      <c r="F180" s="424"/>
      <c r="G180" s="97"/>
      <c r="H180" s="97"/>
      <c r="I180" s="97"/>
      <c r="J180" s="97"/>
      <c r="K180" s="97"/>
      <c r="L180" s="97"/>
    </row>
    <row r="181" ht="15.75" customHeight="1">
      <c r="A181" s="422"/>
      <c r="B181" s="423"/>
      <c r="C181" s="402"/>
      <c r="D181" s="97"/>
      <c r="E181" s="424"/>
      <c r="F181" s="424"/>
      <c r="G181" s="97"/>
      <c r="H181" s="97"/>
      <c r="I181" s="97"/>
      <c r="J181" s="97"/>
      <c r="K181" s="97"/>
      <c r="L181" s="97"/>
    </row>
    <row r="182" ht="15.75" customHeight="1">
      <c r="A182" s="422"/>
      <c r="B182" s="423"/>
      <c r="C182" s="402"/>
      <c r="D182" s="97"/>
      <c r="E182" s="424"/>
      <c r="F182" s="424"/>
      <c r="G182" s="97"/>
      <c r="H182" s="97"/>
      <c r="I182" s="97"/>
      <c r="J182" s="97"/>
      <c r="K182" s="97"/>
      <c r="L182" s="97"/>
    </row>
    <row r="183" ht="15.75" customHeight="1">
      <c r="A183" s="422"/>
      <c r="B183" s="423"/>
      <c r="C183" s="402"/>
      <c r="D183" s="97"/>
      <c r="E183" s="424"/>
      <c r="F183" s="424"/>
      <c r="G183" s="97"/>
      <c r="H183" s="97"/>
      <c r="I183" s="97"/>
      <c r="J183" s="97"/>
      <c r="K183" s="97"/>
      <c r="L183" s="97"/>
    </row>
    <row r="184" ht="15.75" customHeight="1">
      <c r="A184" s="422"/>
      <c r="B184" s="423"/>
      <c r="C184" s="402"/>
      <c r="D184" s="97"/>
      <c r="E184" s="424"/>
      <c r="F184" s="424"/>
      <c r="G184" s="97"/>
      <c r="H184" s="97"/>
      <c r="I184" s="97"/>
      <c r="J184" s="97"/>
      <c r="K184" s="97"/>
      <c r="L184" s="97"/>
    </row>
    <row r="185" ht="15.75" customHeight="1">
      <c r="A185" s="422"/>
      <c r="B185" s="423"/>
      <c r="C185" s="402"/>
      <c r="D185" s="97"/>
      <c r="E185" s="424"/>
      <c r="F185" s="424"/>
      <c r="G185" s="97"/>
      <c r="H185" s="97"/>
      <c r="I185" s="97"/>
      <c r="J185" s="97"/>
      <c r="K185" s="97"/>
      <c r="L185" s="97"/>
    </row>
    <row r="186" ht="15.75" customHeight="1">
      <c r="A186" s="422"/>
      <c r="B186" s="423"/>
      <c r="C186" s="402"/>
      <c r="D186" s="97"/>
      <c r="E186" s="424"/>
      <c r="F186" s="424"/>
      <c r="G186" s="97"/>
      <c r="H186" s="97"/>
      <c r="I186" s="97"/>
      <c r="J186" s="97"/>
      <c r="K186" s="97"/>
      <c r="L186" s="97"/>
    </row>
    <row r="187" ht="15.75" customHeight="1">
      <c r="A187" s="422"/>
      <c r="B187" s="423"/>
      <c r="C187" s="402"/>
      <c r="D187" s="97"/>
      <c r="E187" s="424"/>
      <c r="F187" s="424"/>
      <c r="G187" s="97"/>
      <c r="H187" s="97"/>
      <c r="I187" s="97"/>
      <c r="J187" s="97"/>
      <c r="K187" s="97"/>
      <c r="L187" s="97"/>
    </row>
    <row r="188" ht="15.75" customHeight="1">
      <c r="A188" s="422"/>
      <c r="B188" s="423"/>
      <c r="C188" s="402"/>
      <c r="D188" s="97"/>
      <c r="E188" s="424"/>
      <c r="F188" s="424"/>
      <c r="G188" s="97"/>
      <c r="H188" s="97"/>
      <c r="I188" s="97"/>
      <c r="J188" s="97"/>
      <c r="K188" s="97"/>
      <c r="L188" s="97"/>
    </row>
    <row r="189" ht="15.75" customHeight="1">
      <c r="A189" s="422"/>
      <c r="B189" s="423"/>
      <c r="C189" s="402"/>
      <c r="D189" s="97"/>
      <c r="E189" s="424"/>
      <c r="F189" s="424"/>
      <c r="G189" s="97"/>
      <c r="H189" s="97"/>
      <c r="I189" s="97"/>
      <c r="J189" s="97"/>
      <c r="K189" s="97"/>
      <c r="L189" s="97"/>
    </row>
    <row r="190" ht="15.75" customHeight="1">
      <c r="A190" s="422"/>
      <c r="B190" s="423"/>
      <c r="C190" s="402"/>
      <c r="D190" s="97"/>
      <c r="E190" s="424"/>
      <c r="F190" s="424"/>
      <c r="G190" s="97"/>
      <c r="H190" s="97"/>
      <c r="I190" s="97"/>
      <c r="J190" s="97"/>
      <c r="K190" s="97"/>
      <c r="L190" s="97"/>
    </row>
    <row r="191" ht="15.75" customHeight="1">
      <c r="A191" s="422"/>
      <c r="B191" s="423"/>
      <c r="C191" s="402"/>
      <c r="D191" s="97"/>
      <c r="E191" s="424"/>
      <c r="F191" s="424"/>
      <c r="G191" s="97"/>
      <c r="H191" s="97"/>
      <c r="I191" s="97"/>
      <c r="J191" s="97"/>
      <c r="K191" s="97"/>
      <c r="L191" s="97"/>
    </row>
    <row r="192" ht="15.75" customHeight="1">
      <c r="A192" s="422"/>
      <c r="B192" s="423"/>
      <c r="C192" s="402"/>
      <c r="D192" s="97"/>
      <c r="E192" s="424"/>
      <c r="F192" s="424"/>
      <c r="G192" s="97"/>
      <c r="H192" s="97"/>
      <c r="I192" s="97"/>
      <c r="J192" s="97"/>
      <c r="K192" s="97"/>
      <c r="L192" s="97"/>
    </row>
    <row r="193" ht="15.75" customHeight="1">
      <c r="A193" s="422"/>
      <c r="B193" s="423"/>
      <c r="C193" s="402"/>
      <c r="D193" s="97"/>
      <c r="E193" s="424"/>
      <c r="F193" s="424"/>
      <c r="G193" s="97"/>
      <c r="H193" s="97"/>
      <c r="I193" s="97"/>
      <c r="J193" s="97"/>
      <c r="K193" s="97"/>
      <c r="L193" s="97"/>
    </row>
    <row r="194" ht="15.75" customHeight="1">
      <c r="A194" s="422"/>
      <c r="B194" s="423"/>
      <c r="C194" s="402"/>
      <c r="D194" s="97"/>
      <c r="E194" s="424"/>
      <c r="F194" s="424"/>
      <c r="G194" s="97"/>
      <c r="H194" s="97"/>
      <c r="I194" s="97"/>
      <c r="J194" s="97"/>
      <c r="K194" s="97"/>
      <c r="L194" s="97"/>
    </row>
    <row r="195" ht="15.75" customHeight="1">
      <c r="A195" s="422"/>
      <c r="B195" s="423"/>
      <c r="C195" s="402"/>
      <c r="D195" s="97"/>
      <c r="E195" s="424"/>
      <c r="F195" s="424"/>
      <c r="G195" s="97"/>
      <c r="H195" s="97"/>
      <c r="I195" s="97"/>
      <c r="J195" s="97"/>
      <c r="K195" s="97"/>
      <c r="L195" s="97"/>
    </row>
    <row r="196" ht="15.75" customHeight="1">
      <c r="A196" s="422"/>
      <c r="B196" s="423"/>
      <c r="C196" s="402"/>
      <c r="D196" s="97"/>
      <c r="E196" s="424"/>
      <c r="F196" s="424"/>
      <c r="G196" s="97"/>
      <c r="H196" s="97"/>
      <c r="I196" s="97"/>
      <c r="J196" s="97"/>
      <c r="K196" s="97"/>
      <c r="L196" s="97"/>
    </row>
    <row r="197" ht="15.75" customHeight="1">
      <c r="A197" s="422"/>
      <c r="B197" s="423"/>
      <c r="C197" s="402"/>
      <c r="D197" s="97"/>
      <c r="E197" s="424"/>
      <c r="F197" s="424"/>
      <c r="G197" s="97"/>
      <c r="H197" s="97"/>
      <c r="I197" s="97"/>
      <c r="J197" s="97"/>
      <c r="K197" s="97"/>
      <c r="L197" s="97"/>
    </row>
    <row r="198" ht="15.75" customHeight="1">
      <c r="A198" s="422"/>
      <c r="B198" s="423"/>
      <c r="C198" s="402"/>
      <c r="D198" s="97"/>
      <c r="E198" s="424"/>
      <c r="F198" s="424"/>
      <c r="G198" s="97"/>
      <c r="H198" s="97"/>
      <c r="I198" s="97"/>
      <c r="J198" s="97"/>
      <c r="K198" s="97"/>
      <c r="L198" s="97"/>
    </row>
    <row r="199" ht="15.75" customHeight="1">
      <c r="A199" s="422"/>
      <c r="B199" s="423"/>
      <c r="C199" s="402"/>
      <c r="D199" s="97"/>
      <c r="E199" s="424"/>
      <c r="F199" s="424"/>
      <c r="G199" s="97"/>
      <c r="H199" s="97"/>
      <c r="I199" s="97"/>
      <c r="J199" s="97"/>
      <c r="K199" s="97"/>
      <c r="L199" s="97"/>
    </row>
    <row r="200" ht="15.75" customHeight="1">
      <c r="A200" s="422"/>
      <c r="B200" s="423"/>
      <c r="C200" s="402"/>
      <c r="D200" s="97"/>
      <c r="E200" s="424"/>
      <c r="F200" s="424"/>
      <c r="G200" s="97"/>
      <c r="H200" s="97"/>
      <c r="I200" s="97"/>
      <c r="J200" s="97"/>
      <c r="K200" s="97"/>
      <c r="L200" s="97"/>
    </row>
    <row r="201" ht="15.75" customHeight="1">
      <c r="A201" s="422"/>
      <c r="B201" s="423"/>
      <c r="C201" s="402"/>
      <c r="D201" s="97"/>
      <c r="E201" s="424"/>
      <c r="F201" s="424"/>
      <c r="G201" s="97"/>
      <c r="H201" s="97"/>
      <c r="I201" s="97"/>
      <c r="J201" s="97"/>
      <c r="K201" s="97"/>
      <c r="L201" s="97"/>
    </row>
    <row r="202" ht="15.75" customHeight="1">
      <c r="A202" s="422"/>
      <c r="B202" s="423"/>
      <c r="C202" s="402"/>
      <c r="D202" s="97"/>
      <c r="E202" s="424"/>
      <c r="F202" s="424"/>
      <c r="G202" s="97"/>
      <c r="H202" s="97"/>
      <c r="I202" s="97"/>
      <c r="J202" s="97"/>
      <c r="K202" s="97"/>
      <c r="L202" s="97"/>
    </row>
    <row r="203" ht="15.75" customHeight="1">
      <c r="A203" s="422"/>
      <c r="B203" s="423"/>
      <c r="C203" s="402"/>
      <c r="D203" s="97"/>
      <c r="E203" s="424"/>
      <c r="F203" s="424"/>
      <c r="G203" s="97"/>
      <c r="H203" s="97"/>
      <c r="I203" s="97"/>
      <c r="J203" s="97"/>
      <c r="K203" s="97"/>
      <c r="L203" s="97"/>
    </row>
    <row r="204" ht="15.75" customHeight="1">
      <c r="A204" s="422"/>
      <c r="B204" s="423"/>
      <c r="C204" s="402"/>
      <c r="D204" s="97"/>
      <c r="E204" s="424"/>
      <c r="F204" s="424"/>
      <c r="G204" s="97"/>
      <c r="H204" s="97"/>
      <c r="I204" s="97"/>
      <c r="J204" s="97"/>
      <c r="K204" s="97"/>
      <c r="L204" s="97"/>
    </row>
    <row r="205" ht="15.75" customHeight="1">
      <c r="A205" s="422"/>
      <c r="B205" s="423"/>
      <c r="C205" s="402"/>
      <c r="D205" s="97"/>
      <c r="E205" s="424"/>
      <c r="F205" s="424"/>
      <c r="G205" s="97"/>
      <c r="H205" s="97"/>
      <c r="I205" s="97"/>
      <c r="J205" s="97"/>
      <c r="K205" s="97"/>
      <c r="L205" s="97"/>
    </row>
    <row r="206" ht="15.75" customHeight="1">
      <c r="A206" s="422"/>
      <c r="B206" s="423"/>
      <c r="C206" s="402"/>
      <c r="D206" s="97"/>
      <c r="E206" s="424"/>
      <c r="F206" s="424"/>
      <c r="G206" s="97"/>
      <c r="H206" s="97"/>
      <c r="I206" s="97"/>
      <c r="J206" s="97"/>
      <c r="K206" s="97"/>
      <c r="L206" s="97"/>
    </row>
    <row r="207" ht="15.75" customHeight="1">
      <c r="A207" s="422"/>
      <c r="B207" s="423"/>
      <c r="C207" s="402"/>
      <c r="D207" s="97"/>
      <c r="E207" s="424"/>
      <c r="F207" s="424"/>
      <c r="G207" s="97"/>
      <c r="H207" s="97"/>
      <c r="I207" s="97"/>
      <c r="J207" s="97"/>
      <c r="K207" s="97"/>
      <c r="L207" s="97"/>
    </row>
    <row r="208" ht="15.75" customHeight="1">
      <c r="A208" s="422"/>
      <c r="B208" s="423"/>
      <c r="C208" s="402"/>
      <c r="D208" s="97"/>
      <c r="E208" s="424"/>
      <c r="F208" s="424"/>
      <c r="G208" s="97"/>
      <c r="H208" s="97"/>
      <c r="I208" s="97"/>
      <c r="J208" s="97"/>
      <c r="K208" s="97"/>
      <c r="L208" s="97"/>
    </row>
    <row r="209" ht="15.75" customHeight="1">
      <c r="A209" s="422"/>
      <c r="B209" s="423"/>
      <c r="C209" s="402"/>
      <c r="D209" s="97"/>
      <c r="E209" s="424"/>
      <c r="F209" s="424"/>
      <c r="G209" s="97"/>
      <c r="H209" s="97"/>
      <c r="I209" s="97"/>
      <c r="J209" s="97"/>
      <c r="K209" s="97"/>
      <c r="L209" s="97"/>
    </row>
    <row r="210" ht="15.75" customHeight="1">
      <c r="A210" s="422"/>
      <c r="B210" s="423"/>
      <c r="C210" s="402"/>
      <c r="D210" s="97"/>
      <c r="E210" s="424"/>
      <c r="F210" s="424"/>
      <c r="G210" s="97"/>
      <c r="H210" s="97"/>
      <c r="I210" s="97"/>
      <c r="J210" s="97"/>
      <c r="K210" s="97"/>
      <c r="L210" s="97"/>
    </row>
    <row r="211" ht="15.75" customHeight="1">
      <c r="A211" s="422"/>
      <c r="B211" s="423"/>
      <c r="C211" s="402"/>
      <c r="D211" s="97"/>
      <c r="E211" s="424"/>
      <c r="F211" s="424"/>
      <c r="G211" s="97"/>
      <c r="H211" s="97"/>
      <c r="I211" s="97"/>
      <c r="J211" s="97"/>
      <c r="K211" s="97"/>
      <c r="L211" s="97"/>
    </row>
    <row r="212" ht="15.75" customHeight="1">
      <c r="A212" s="422"/>
      <c r="B212" s="423"/>
      <c r="C212" s="402"/>
      <c r="D212" s="97"/>
      <c r="E212" s="424"/>
      <c r="F212" s="424"/>
      <c r="G212" s="97"/>
      <c r="H212" s="97"/>
      <c r="I212" s="97"/>
      <c r="J212" s="97"/>
      <c r="K212" s="97"/>
      <c r="L212" s="97"/>
    </row>
    <row r="213" ht="15.75" customHeight="1">
      <c r="A213" s="422"/>
      <c r="B213" s="423"/>
      <c r="C213" s="402"/>
      <c r="D213" s="97"/>
      <c r="E213" s="424"/>
      <c r="F213" s="424"/>
      <c r="G213" s="97"/>
      <c r="H213" s="97"/>
      <c r="I213" s="97"/>
      <c r="J213" s="97"/>
      <c r="K213" s="97"/>
      <c r="L213" s="97"/>
    </row>
    <row r="214" ht="15.75" customHeight="1">
      <c r="A214" s="422"/>
      <c r="B214" s="423"/>
      <c r="C214" s="402"/>
      <c r="D214" s="97"/>
      <c r="E214" s="424"/>
      <c r="F214" s="424"/>
      <c r="G214" s="97"/>
      <c r="H214" s="97"/>
      <c r="I214" s="97"/>
      <c r="J214" s="97"/>
      <c r="K214" s="97"/>
      <c r="L214" s="97"/>
    </row>
    <row r="215" ht="15.75" customHeight="1">
      <c r="A215" s="422"/>
      <c r="B215" s="423"/>
      <c r="C215" s="402"/>
      <c r="D215" s="97"/>
      <c r="E215" s="424"/>
      <c r="F215" s="424"/>
      <c r="G215" s="97"/>
      <c r="H215" s="97"/>
      <c r="I215" s="97"/>
      <c r="J215" s="97"/>
      <c r="K215" s="97"/>
      <c r="L215" s="97"/>
    </row>
    <row r="216" ht="15.75" customHeight="1">
      <c r="A216" s="422"/>
      <c r="B216" s="423"/>
      <c r="C216" s="402"/>
      <c r="D216" s="97"/>
      <c r="E216" s="424"/>
      <c r="F216" s="424"/>
      <c r="G216" s="97"/>
      <c r="H216" s="97"/>
      <c r="I216" s="97"/>
      <c r="J216" s="97"/>
      <c r="K216" s="97"/>
      <c r="L216" s="97"/>
    </row>
    <row r="217" ht="15.75" customHeight="1">
      <c r="A217" s="422"/>
      <c r="B217" s="423"/>
      <c r="C217" s="402"/>
      <c r="D217" s="97"/>
      <c r="E217" s="424"/>
      <c r="F217" s="424"/>
      <c r="G217" s="97"/>
      <c r="H217" s="97"/>
      <c r="I217" s="97"/>
      <c r="J217" s="97"/>
      <c r="K217" s="97"/>
      <c r="L217" s="97"/>
    </row>
    <row r="218" ht="15.75" customHeight="1">
      <c r="A218" s="422"/>
      <c r="B218" s="423"/>
      <c r="C218" s="402"/>
      <c r="D218" s="97"/>
      <c r="E218" s="424"/>
      <c r="F218" s="424"/>
      <c r="G218" s="97"/>
      <c r="H218" s="97"/>
      <c r="I218" s="97"/>
      <c r="J218" s="97"/>
      <c r="K218" s="97"/>
      <c r="L218" s="97"/>
    </row>
    <row r="219" ht="15.75" customHeight="1">
      <c r="A219" s="422"/>
      <c r="B219" s="423"/>
      <c r="C219" s="402"/>
      <c r="D219" s="97"/>
      <c r="E219" s="424"/>
      <c r="F219" s="424"/>
      <c r="G219" s="97"/>
      <c r="H219" s="97"/>
      <c r="I219" s="97"/>
      <c r="J219" s="97"/>
      <c r="K219" s="97"/>
      <c r="L219" s="97"/>
    </row>
    <row r="220" ht="15.75" customHeight="1">
      <c r="A220" s="422"/>
      <c r="B220" s="423"/>
      <c r="C220" s="402"/>
      <c r="D220" s="97"/>
      <c r="E220" s="424"/>
      <c r="F220" s="424"/>
      <c r="G220" s="97"/>
      <c r="H220" s="97"/>
      <c r="I220" s="97"/>
      <c r="J220" s="97"/>
      <c r="K220" s="97"/>
      <c r="L220" s="97"/>
    </row>
    <row r="221" ht="15.75" customHeight="1">
      <c r="A221" s="422"/>
      <c r="B221" s="423"/>
      <c r="C221" s="402"/>
      <c r="D221" s="97"/>
      <c r="E221" s="424"/>
      <c r="F221" s="424"/>
      <c r="G221" s="97"/>
      <c r="H221" s="97"/>
      <c r="I221" s="97"/>
      <c r="J221" s="97"/>
      <c r="K221" s="97"/>
      <c r="L221" s="97"/>
    </row>
    <row r="222" ht="15.75" customHeight="1">
      <c r="A222" s="422"/>
      <c r="B222" s="423"/>
      <c r="C222" s="402"/>
      <c r="D222" s="97"/>
      <c r="E222" s="424"/>
      <c r="F222" s="424"/>
      <c r="G222" s="97"/>
      <c r="H222" s="97"/>
      <c r="I222" s="97"/>
      <c r="J222" s="97"/>
      <c r="K222" s="97"/>
      <c r="L222" s="97"/>
    </row>
    <row r="223" ht="15.75" customHeight="1">
      <c r="A223" s="422"/>
      <c r="B223" s="423"/>
      <c r="C223" s="402"/>
      <c r="D223" s="97"/>
      <c r="E223" s="424"/>
      <c r="F223" s="424"/>
      <c r="G223" s="97"/>
      <c r="H223" s="97"/>
      <c r="I223" s="97"/>
      <c r="J223" s="97"/>
      <c r="K223" s="97"/>
      <c r="L223" s="97"/>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155"/>
      <c r="B1" s="156"/>
      <c r="C1" s="156"/>
      <c r="D1" s="1"/>
      <c r="E1" s="1"/>
      <c r="F1" s="1"/>
      <c r="G1" s="1"/>
      <c r="H1" s="1"/>
      <c r="I1" s="1"/>
    </row>
    <row r="2" ht="35.25" customHeight="1">
      <c r="A2" s="157" t="s">
        <v>3655</v>
      </c>
      <c r="B2" s="57"/>
      <c r="C2" s="57"/>
      <c r="D2" s="57"/>
      <c r="E2" s="57"/>
      <c r="F2" s="57"/>
      <c r="G2" s="57"/>
      <c r="H2" s="57"/>
      <c r="I2" s="58"/>
      <c r="J2" s="17"/>
      <c r="K2" s="17"/>
      <c r="L2" s="17"/>
      <c r="M2" s="17"/>
      <c r="N2" s="17"/>
      <c r="O2" s="17"/>
      <c r="P2" s="17"/>
      <c r="Q2" s="17"/>
      <c r="R2" s="17"/>
      <c r="S2" s="17"/>
      <c r="T2" s="17"/>
      <c r="U2" s="17"/>
      <c r="V2" s="17"/>
      <c r="W2" s="17"/>
      <c r="X2" s="17"/>
      <c r="Y2" s="17"/>
    </row>
    <row r="3">
      <c r="A3" s="160"/>
      <c r="B3" s="161"/>
      <c r="C3" s="161"/>
      <c r="D3" s="160"/>
      <c r="E3" s="160"/>
      <c r="F3" s="59"/>
      <c r="G3" s="59"/>
      <c r="H3" s="59"/>
      <c r="I3" s="59"/>
      <c r="J3" s="17"/>
      <c r="K3" s="17"/>
      <c r="L3" s="17"/>
      <c r="M3" s="17"/>
      <c r="N3" s="17"/>
      <c r="O3" s="17"/>
      <c r="P3" s="17"/>
      <c r="Q3" s="17"/>
      <c r="R3" s="17"/>
      <c r="S3" s="17"/>
      <c r="T3" s="17"/>
      <c r="U3" s="17"/>
      <c r="V3" s="17"/>
      <c r="W3" s="17"/>
      <c r="X3" s="17"/>
      <c r="Y3" s="17"/>
    </row>
    <row r="4">
      <c r="A4" s="183" t="s">
        <v>3656</v>
      </c>
      <c r="B4" s="57"/>
      <c r="C4" s="57"/>
      <c r="D4" s="57"/>
      <c r="E4" s="57"/>
      <c r="F4" s="57"/>
      <c r="G4" s="57"/>
      <c r="H4" s="57"/>
      <c r="I4" s="58"/>
      <c r="J4" s="17"/>
      <c r="K4" s="17"/>
      <c r="L4" s="17"/>
      <c r="M4" s="17"/>
      <c r="N4" s="17"/>
      <c r="O4" s="17"/>
      <c r="P4" s="17"/>
      <c r="Q4" s="17"/>
      <c r="R4" s="17"/>
      <c r="S4" s="17"/>
      <c r="T4" s="17"/>
      <c r="U4" s="17"/>
      <c r="V4" s="17"/>
      <c r="W4" s="17"/>
      <c r="X4" s="17"/>
      <c r="Y4" s="17"/>
    </row>
    <row r="5" ht="26.25" customHeight="1">
      <c r="A5" s="158" t="s">
        <v>3657</v>
      </c>
      <c r="B5" s="57"/>
      <c r="C5" s="57"/>
      <c r="D5" s="57"/>
      <c r="E5" s="57"/>
      <c r="F5" s="57"/>
      <c r="G5" s="57"/>
      <c r="H5" s="57"/>
      <c r="I5" s="58"/>
      <c r="J5" s="17"/>
      <c r="K5" s="17"/>
      <c r="L5" s="17"/>
      <c r="M5" s="17"/>
      <c r="N5" s="17"/>
      <c r="O5" s="17"/>
      <c r="P5" s="17"/>
      <c r="Q5" s="17"/>
      <c r="R5" s="17"/>
      <c r="S5" s="17"/>
      <c r="T5" s="17"/>
      <c r="U5" s="17"/>
      <c r="V5" s="17"/>
      <c r="W5" s="17"/>
      <c r="X5" s="17"/>
      <c r="Y5" s="17"/>
    </row>
    <row r="6" ht="27.0" customHeight="1">
      <c r="A6" s="158" t="s">
        <v>3658</v>
      </c>
      <c r="B6" s="57"/>
      <c r="C6" s="57"/>
      <c r="D6" s="57"/>
      <c r="E6" s="57"/>
      <c r="F6" s="57"/>
      <c r="G6" s="57"/>
      <c r="H6" s="57"/>
      <c r="I6" s="58"/>
      <c r="J6" s="17"/>
      <c r="K6" s="17"/>
      <c r="L6" s="17"/>
      <c r="M6" s="17"/>
      <c r="N6" s="17"/>
      <c r="O6" s="17"/>
      <c r="P6" s="17"/>
      <c r="Q6" s="17"/>
      <c r="R6" s="17"/>
      <c r="S6" s="17"/>
      <c r="T6" s="17"/>
      <c r="U6" s="17"/>
      <c r="V6" s="17"/>
      <c r="W6" s="17"/>
      <c r="X6" s="17"/>
      <c r="Y6" s="17"/>
    </row>
    <row r="7" ht="26.25" customHeight="1">
      <c r="A7" s="456" t="s">
        <v>3659</v>
      </c>
      <c r="B7" s="57"/>
      <c r="C7" s="57"/>
      <c r="D7" s="57"/>
      <c r="E7" s="57"/>
      <c r="F7" s="57"/>
      <c r="G7" s="57"/>
      <c r="H7" s="57"/>
      <c r="I7" s="58"/>
      <c r="N7" s="199"/>
    </row>
    <row r="8" ht="69.0" customHeight="1">
      <c r="A8" s="456" t="s">
        <v>3660</v>
      </c>
      <c r="B8" s="57"/>
      <c r="C8" s="57"/>
      <c r="D8" s="57"/>
      <c r="E8" s="57"/>
      <c r="F8" s="57"/>
      <c r="G8" s="57"/>
      <c r="H8" s="57"/>
      <c r="I8" s="58"/>
    </row>
    <row r="9" ht="30.75" customHeight="1">
      <c r="A9" s="160"/>
      <c r="B9" s="161"/>
      <c r="C9" s="161"/>
      <c r="D9" s="160"/>
      <c r="E9" s="160"/>
      <c r="F9" s="160"/>
      <c r="G9" s="160"/>
      <c r="H9" s="59"/>
      <c r="I9" s="59"/>
    </row>
    <row r="10" ht="78.0" customHeight="1">
      <c r="A10" s="185" t="s">
        <v>3661</v>
      </c>
      <c r="B10" s="457" t="s">
        <v>3662</v>
      </c>
      <c r="C10" s="68" t="s">
        <v>8</v>
      </c>
      <c r="D10" s="457" t="s">
        <v>3663</v>
      </c>
      <c r="E10" s="67" t="s">
        <v>147</v>
      </c>
      <c r="F10" s="67" t="s">
        <v>148</v>
      </c>
      <c r="G10" s="67" t="s">
        <v>149</v>
      </c>
      <c r="H10" s="185" t="s">
        <v>150</v>
      </c>
      <c r="I10" s="185" t="s">
        <v>154</v>
      </c>
      <c r="J10" s="71" t="s">
        <v>155</v>
      </c>
      <c r="K10" s="17"/>
      <c r="L10" s="17"/>
      <c r="M10" s="17"/>
      <c r="N10" s="17"/>
      <c r="O10" s="17"/>
      <c r="P10" s="17"/>
      <c r="Q10" s="17"/>
      <c r="R10" s="17"/>
      <c r="S10" s="17"/>
      <c r="T10" s="17"/>
      <c r="U10" s="17"/>
      <c r="V10" s="17"/>
      <c r="W10" s="17"/>
      <c r="X10" s="17"/>
      <c r="Y10" s="17"/>
    </row>
    <row r="11">
      <c r="A11" s="171"/>
      <c r="B11" s="171"/>
      <c r="C11" s="172"/>
      <c r="D11" s="171"/>
      <c r="E11" s="172"/>
      <c r="F11" s="172"/>
      <c r="G11" s="172"/>
      <c r="H11" s="317"/>
      <c r="I11" s="175"/>
      <c r="J11" s="458"/>
    </row>
    <row r="12">
      <c r="A12" s="171"/>
      <c r="B12" s="171"/>
      <c r="C12" s="115"/>
      <c r="D12" s="171"/>
      <c r="E12" s="172"/>
      <c r="F12" s="172"/>
      <c r="G12" s="172"/>
      <c r="H12" s="317"/>
      <c r="I12" s="175"/>
      <c r="J12" s="458"/>
    </row>
    <row r="13">
      <c r="A13" s="171"/>
      <c r="B13" s="171"/>
      <c r="C13" s="172"/>
      <c r="D13" s="171"/>
      <c r="E13" s="172"/>
      <c r="F13" s="172"/>
      <c r="G13" s="172"/>
      <c r="H13" s="317"/>
      <c r="I13" s="175"/>
      <c r="J13" s="458"/>
    </row>
    <row r="14">
      <c r="A14" s="171"/>
      <c r="B14" s="171"/>
      <c r="C14" s="172"/>
      <c r="D14" s="171"/>
      <c r="E14" s="172"/>
      <c r="F14" s="172"/>
      <c r="G14" s="172"/>
      <c r="H14" s="317"/>
      <c r="I14" s="175"/>
      <c r="J14" s="458"/>
    </row>
    <row r="15">
      <c r="A15" s="171"/>
      <c r="B15" s="171"/>
      <c r="C15" s="172"/>
      <c r="D15" s="171"/>
      <c r="E15" s="172"/>
      <c r="F15" s="172"/>
      <c r="G15" s="172"/>
      <c r="H15" s="317"/>
      <c r="I15" s="175"/>
      <c r="J15" s="458"/>
    </row>
    <row r="16">
      <c r="A16" s="171"/>
      <c r="B16" s="171"/>
      <c r="C16" s="172"/>
      <c r="D16" s="171"/>
      <c r="E16" s="172"/>
      <c r="F16" s="172"/>
      <c r="G16" s="172"/>
      <c r="H16" s="317"/>
      <c r="I16" s="175"/>
      <c r="J16" s="458"/>
    </row>
    <row r="17">
      <c r="A17" s="177" t="s">
        <v>118</v>
      </c>
      <c r="B17" s="177"/>
      <c r="C17" s="156"/>
      <c r="D17" s="1"/>
      <c r="E17" s="1"/>
      <c r="F17" s="1"/>
      <c r="G17" s="1"/>
      <c r="H17" s="459"/>
      <c r="I17" s="152">
        <f>SUM(I11:I16)</f>
        <v>0</v>
      </c>
    </row>
    <row r="18">
      <c r="A18" s="98"/>
      <c r="B18" s="156"/>
      <c r="C18" s="156"/>
      <c r="D18" s="156"/>
      <c r="E18" s="1"/>
      <c r="F18" s="1"/>
      <c r="G18" s="1"/>
      <c r="H18" s="1"/>
      <c r="I18" s="1"/>
    </row>
    <row r="19">
      <c r="A19" s="178" t="s">
        <v>742</v>
      </c>
      <c r="B19" s="154"/>
      <c r="C19" s="154"/>
      <c r="D19" s="154"/>
      <c r="E19" s="154"/>
      <c r="F19" s="154"/>
      <c r="G19" s="154"/>
      <c r="H19" s="154"/>
      <c r="I19" s="154"/>
    </row>
    <row r="20" ht="15.75" customHeight="1">
      <c r="A20" s="155"/>
      <c r="B20" s="156"/>
      <c r="C20" s="156"/>
      <c r="D20" s="1"/>
      <c r="E20" s="1"/>
      <c r="F20" s="1"/>
      <c r="G20" s="1"/>
      <c r="H20" s="1"/>
      <c r="I20" s="1"/>
    </row>
    <row r="21" ht="15.75" customHeight="1">
      <c r="A21" s="155"/>
      <c r="B21" s="156"/>
      <c r="C21" s="156"/>
      <c r="D21" s="1"/>
      <c r="E21" s="1"/>
      <c r="F21" s="1"/>
      <c r="G21" s="1"/>
      <c r="H21" s="1"/>
      <c r="I21" s="1"/>
    </row>
    <row r="22" ht="15.75" customHeight="1">
      <c r="A22" s="155"/>
      <c r="B22" s="156"/>
      <c r="C22" s="156"/>
      <c r="D22" s="1"/>
      <c r="E22" s="1"/>
      <c r="F22" s="1"/>
      <c r="G22" s="1"/>
      <c r="H22" s="1"/>
      <c r="I22" s="1"/>
    </row>
    <row r="23" ht="15.75" customHeight="1">
      <c r="A23" s="155"/>
      <c r="B23" s="156"/>
      <c r="C23" s="156"/>
      <c r="D23" s="1"/>
      <c r="E23" s="1"/>
      <c r="F23" s="1"/>
      <c r="G23" s="1"/>
      <c r="H23" s="1"/>
      <c r="I23" s="1"/>
    </row>
    <row r="24" ht="15.75" customHeight="1">
      <c r="A24" s="155"/>
      <c r="B24" s="156"/>
      <c r="C24" s="156"/>
      <c r="D24" s="1"/>
      <c r="E24" s="1"/>
      <c r="F24" s="1"/>
      <c r="G24" s="1"/>
      <c r="H24" s="1"/>
      <c r="I24" s="1"/>
    </row>
    <row r="25" ht="15.75" customHeight="1">
      <c r="A25" s="155"/>
      <c r="B25" s="156"/>
      <c r="C25" s="156"/>
      <c r="D25" s="1"/>
      <c r="E25" s="1"/>
      <c r="F25" s="1"/>
      <c r="G25" s="1"/>
      <c r="H25" s="1"/>
      <c r="I25" s="1"/>
    </row>
    <row r="26" ht="15.75" customHeight="1">
      <c r="A26" s="155"/>
      <c r="B26" s="156"/>
      <c r="C26" s="156"/>
      <c r="D26" s="1"/>
      <c r="E26" s="1"/>
      <c r="F26" s="1"/>
      <c r="G26" s="1"/>
      <c r="H26" s="1"/>
      <c r="I26" s="1"/>
    </row>
    <row r="27" ht="15.75" customHeight="1">
      <c r="A27" s="155"/>
      <c r="B27" s="156"/>
      <c r="C27" s="156"/>
      <c r="D27" s="1"/>
      <c r="E27" s="1"/>
      <c r="F27" s="1"/>
      <c r="G27" s="1"/>
      <c r="H27" s="1"/>
      <c r="I27" s="1"/>
    </row>
    <row r="28" ht="15.75" customHeight="1">
      <c r="A28" s="155"/>
      <c r="B28" s="156"/>
      <c r="C28" s="156"/>
      <c r="D28" s="1"/>
      <c r="E28" s="1"/>
      <c r="F28" s="1"/>
      <c r="G28" s="1"/>
      <c r="H28" s="1"/>
      <c r="I28" s="1"/>
    </row>
    <row r="29" ht="15.75" customHeight="1">
      <c r="A29" s="155"/>
      <c r="B29" s="156"/>
      <c r="C29" s="156"/>
      <c r="D29" s="1"/>
      <c r="E29" s="1"/>
      <c r="F29" s="1"/>
      <c r="G29" s="1"/>
      <c r="H29" s="1"/>
      <c r="I29" s="1"/>
    </row>
    <row r="30" ht="15.75" customHeight="1">
      <c r="A30" s="155"/>
      <c r="B30" s="156"/>
      <c r="C30" s="156"/>
      <c r="D30" s="1"/>
      <c r="E30" s="1"/>
      <c r="F30" s="1"/>
      <c r="G30" s="1"/>
      <c r="H30" s="1"/>
      <c r="I30" s="1"/>
    </row>
    <row r="31" ht="15.75" customHeight="1">
      <c r="A31" s="155"/>
      <c r="B31" s="156"/>
      <c r="C31" s="156"/>
      <c r="D31" s="1"/>
      <c r="E31" s="1"/>
      <c r="F31" s="1"/>
      <c r="G31" s="1"/>
      <c r="H31" s="1"/>
      <c r="I31" s="1"/>
    </row>
    <row r="32" ht="15.75" customHeight="1">
      <c r="A32" s="155"/>
      <c r="B32" s="156"/>
      <c r="C32" s="156"/>
      <c r="D32" s="1"/>
      <c r="E32" s="1"/>
      <c r="F32" s="1"/>
      <c r="G32" s="1"/>
      <c r="H32" s="1"/>
      <c r="I32" s="1"/>
    </row>
    <row r="33" ht="15.75" customHeight="1">
      <c r="A33" s="155"/>
      <c r="B33" s="156"/>
      <c r="C33" s="156"/>
      <c r="D33" s="1"/>
      <c r="E33" s="1"/>
      <c r="F33" s="1"/>
      <c r="G33" s="1"/>
      <c r="H33" s="1"/>
      <c r="I33" s="1"/>
    </row>
    <row r="34" ht="15.75" customHeight="1">
      <c r="A34" s="155"/>
      <c r="B34" s="156"/>
      <c r="C34" s="156"/>
      <c r="D34" s="1"/>
      <c r="E34" s="1"/>
      <c r="F34" s="1"/>
      <c r="G34" s="1"/>
      <c r="H34" s="1"/>
      <c r="I34" s="1"/>
    </row>
    <row r="35" ht="15.75" customHeight="1">
      <c r="A35" s="155"/>
      <c r="B35" s="156"/>
      <c r="C35" s="156"/>
      <c r="D35" s="1"/>
      <c r="E35" s="1"/>
      <c r="F35" s="1"/>
      <c r="G35" s="1"/>
      <c r="H35" s="1"/>
      <c r="I35" s="1"/>
    </row>
    <row r="36" ht="15.75" customHeight="1">
      <c r="A36" s="155"/>
      <c r="B36" s="156"/>
      <c r="C36" s="156"/>
      <c r="D36" s="1"/>
      <c r="E36" s="1"/>
      <c r="F36" s="1"/>
      <c r="G36" s="1"/>
      <c r="H36" s="1"/>
      <c r="I36" s="1"/>
    </row>
    <row r="37" ht="15.75" customHeight="1">
      <c r="A37" s="155"/>
      <c r="B37" s="156"/>
      <c r="C37" s="156"/>
      <c r="D37" s="1"/>
      <c r="E37" s="1"/>
      <c r="F37" s="1"/>
      <c r="G37" s="1"/>
      <c r="H37" s="1"/>
      <c r="I37" s="1"/>
    </row>
    <row r="38" ht="15.75" customHeight="1">
      <c r="A38" s="155"/>
      <c r="B38" s="156"/>
      <c r="C38" s="156"/>
      <c r="D38" s="1"/>
      <c r="E38" s="1"/>
      <c r="F38" s="1"/>
      <c r="G38" s="1"/>
      <c r="H38" s="1"/>
      <c r="I38" s="1"/>
    </row>
    <row r="39" ht="15.75" customHeight="1">
      <c r="A39" s="155"/>
      <c r="B39" s="156"/>
      <c r="C39" s="156"/>
      <c r="D39" s="1"/>
      <c r="E39" s="1"/>
      <c r="F39" s="1"/>
      <c r="G39" s="1"/>
      <c r="H39" s="1"/>
      <c r="I39" s="1"/>
    </row>
    <row r="40" ht="15.75" customHeight="1">
      <c r="A40" s="155"/>
      <c r="B40" s="156"/>
      <c r="C40" s="156"/>
      <c r="D40" s="1"/>
      <c r="E40" s="1"/>
      <c r="F40" s="1"/>
      <c r="G40" s="1"/>
      <c r="H40" s="1"/>
      <c r="I40" s="1"/>
    </row>
    <row r="41" ht="15.75" customHeight="1">
      <c r="A41" s="155"/>
      <c r="B41" s="156"/>
      <c r="C41" s="156"/>
      <c r="D41" s="1"/>
      <c r="E41" s="1"/>
      <c r="F41" s="1"/>
      <c r="G41" s="1"/>
      <c r="H41" s="1"/>
      <c r="I41" s="1"/>
    </row>
    <row r="42" ht="15.75" customHeight="1">
      <c r="A42" s="155"/>
      <c r="B42" s="156"/>
      <c r="C42" s="156"/>
      <c r="D42" s="1"/>
      <c r="E42" s="1"/>
      <c r="F42" s="1"/>
      <c r="G42" s="1"/>
      <c r="H42" s="1"/>
      <c r="I42" s="1"/>
    </row>
    <row r="43" ht="15.75" customHeight="1">
      <c r="A43" s="155"/>
      <c r="B43" s="156"/>
      <c r="C43" s="156"/>
      <c r="D43" s="1"/>
      <c r="E43" s="1"/>
      <c r="F43" s="1"/>
      <c r="G43" s="1"/>
      <c r="H43" s="1"/>
      <c r="I43" s="1"/>
    </row>
    <row r="44" ht="15.75" customHeight="1">
      <c r="A44" s="155"/>
      <c r="B44" s="156"/>
      <c r="C44" s="156"/>
      <c r="D44" s="1"/>
      <c r="E44" s="1"/>
      <c r="F44" s="1"/>
      <c r="G44" s="1"/>
      <c r="H44" s="1"/>
      <c r="I44" s="1"/>
    </row>
    <row r="45" ht="15.75" customHeight="1">
      <c r="A45" s="155"/>
      <c r="B45" s="156"/>
      <c r="C45" s="156"/>
      <c r="D45" s="1"/>
      <c r="E45" s="1"/>
      <c r="F45" s="1"/>
      <c r="G45" s="1"/>
      <c r="H45" s="1"/>
      <c r="I45" s="1"/>
    </row>
    <row r="46" ht="15.75" customHeight="1">
      <c r="A46" s="155"/>
      <c r="B46" s="156"/>
      <c r="C46" s="156"/>
      <c r="D46" s="1"/>
      <c r="E46" s="1"/>
      <c r="F46" s="1"/>
      <c r="G46" s="1"/>
      <c r="H46" s="1"/>
      <c r="I46" s="1"/>
    </row>
    <row r="47" ht="15.75" customHeight="1">
      <c r="A47" s="155"/>
      <c r="B47" s="156"/>
      <c r="C47" s="156"/>
      <c r="D47" s="1"/>
      <c r="E47" s="1"/>
      <c r="F47" s="1"/>
      <c r="G47" s="1"/>
      <c r="H47" s="1"/>
      <c r="I47" s="1"/>
    </row>
    <row r="48" ht="15.75" customHeight="1">
      <c r="A48" s="155"/>
      <c r="B48" s="156"/>
      <c r="C48" s="156"/>
      <c r="D48" s="1"/>
      <c r="E48" s="1"/>
      <c r="F48" s="1"/>
      <c r="G48" s="1"/>
      <c r="H48" s="1"/>
      <c r="I48" s="1"/>
    </row>
    <row r="49" ht="15.75" customHeight="1">
      <c r="A49" s="155"/>
      <c r="B49" s="156"/>
      <c r="C49" s="156"/>
      <c r="D49" s="1"/>
      <c r="E49" s="1"/>
      <c r="F49" s="1"/>
      <c r="G49" s="1"/>
      <c r="H49" s="1"/>
      <c r="I49" s="1"/>
    </row>
    <row r="50" ht="15.75" customHeight="1">
      <c r="A50" s="155"/>
      <c r="B50" s="156"/>
      <c r="C50" s="156"/>
      <c r="D50" s="1"/>
      <c r="E50" s="1"/>
      <c r="F50" s="1"/>
      <c r="G50" s="1"/>
      <c r="H50" s="1"/>
      <c r="I50" s="1"/>
    </row>
    <row r="51" ht="15.75" customHeight="1">
      <c r="A51" s="155"/>
      <c r="B51" s="156"/>
      <c r="C51" s="156"/>
      <c r="D51" s="1"/>
      <c r="E51" s="1"/>
      <c r="F51" s="1"/>
      <c r="G51" s="1"/>
      <c r="H51" s="1"/>
      <c r="I51" s="1"/>
    </row>
    <row r="52" ht="15.75" customHeight="1">
      <c r="A52" s="155"/>
      <c r="B52" s="156"/>
      <c r="C52" s="156"/>
      <c r="D52" s="1"/>
      <c r="E52" s="1"/>
      <c r="F52" s="1"/>
      <c r="G52" s="1"/>
      <c r="H52" s="1"/>
      <c r="I52" s="1"/>
    </row>
    <row r="53" ht="15.75" customHeight="1">
      <c r="A53" s="155"/>
      <c r="B53" s="156"/>
      <c r="C53" s="156"/>
      <c r="D53" s="1"/>
      <c r="E53" s="1"/>
      <c r="F53" s="1"/>
      <c r="G53" s="1"/>
      <c r="H53" s="1"/>
      <c r="I53" s="1"/>
    </row>
    <row r="54" ht="15.75" customHeight="1">
      <c r="A54" s="155"/>
      <c r="B54" s="156"/>
      <c r="C54" s="156"/>
      <c r="D54" s="1"/>
      <c r="E54" s="1"/>
      <c r="F54" s="1"/>
      <c r="G54" s="1"/>
      <c r="H54" s="1"/>
      <c r="I54" s="1"/>
    </row>
    <row r="55" ht="15.75" customHeight="1">
      <c r="A55" s="155"/>
      <c r="B55" s="156"/>
      <c r="C55" s="156"/>
      <c r="D55" s="1"/>
      <c r="E55" s="1"/>
      <c r="F55" s="1"/>
      <c r="G55" s="1"/>
      <c r="H55" s="1"/>
      <c r="I55" s="1"/>
    </row>
    <row r="56" ht="15.75" customHeight="1">
      <c r="A56" s="155"/>
      <c r="B56" s="156"/>
      <c r="C56" s="156"/>
      <c r="D56" s="1"/>
      <c r="E56" s="1"/>
      <c r="F56" s="1"/>
      <c r="G56" s="1"/>
      <c r="H56" s="1"/>
      <c r="I56" s="1"/>
    </row>
    <row r="57" ht="15.75" customHeight="1">
      <c r="A57" s="155"/>
      <c r="B57" s="156"/>
      <c r="C57" s="156"/>
      <c r="D57" s="1"/>
      <c r="E57" s="1"/>
      <c r="F57" s="1"/>
      <c r="G57" s="1"/>
      <c r="H57" s="1"/>
      <c r="I57" s="1"/>
    </row>
    <row r="58" ht="15.75" customHeight="1">
      <c r="A58" s="155"/>
      <c r="B58" s="156"/>
      <c r="C58" s="156"/>
      <c r="D58" s="1"/>
      <c r="E58" s="1"/>
      <c r="F58" s="1"/>
      <c r="G58" s="1"/>
      <c r="H58" s="1"/>
      <c r="I58" s="1"/>
    </row>
    <row r="59" ht="15.75" customHeight="1">
      <c r="A59" s="155"/>
      <c r="B59" s="156"/>
      <c r="C59" s="156"/>
      <c r="D59" s="1"/>
      <c r="E59" s="1"/>
      <c r="F59" s="1"/>
      <c r="G59" s="1"/>
      <c r="H59" s="1"/>
      <c r="I59" s="1"/>
    </row>
    <row r="60" ht="15.75" customHeight="1">
      <c r="A60" s="155"/>
      <c r="B60" s="156"/>
      <c r="C60" s="156"/>
      <c r="D60" s="1"/>
      <c r="E60" s="1"/>
      <c r="F60" s="1"/>
      <c r="G60" s="1"/>
      <c r="H60" s="1"/>
      <c r="I60" s="1"/>
    </row>
    <row r="61" ht="15.75" customHeight="1">
      <c r="A61" s="155"/>
      <c r="B61" s="156"/>
      <c r="C61" s="156"/>
      <c r="D61" s="1"/>
      <c r="E61" s="1"/>
      <c r="F61" s="1"/>
      <c r="G61" s="1"/>
      <c r="H61" s="1"/>
      <c r="I61" s="1"/>
    </row>
    <row r="62" ht="15.75" customHeight="1">
      <c r="A62" s="155"/>
      <c r="B62" s="156"/>
      <c r="C62" s="156"/>
      <c r="D62" s="1"/>
      <c r="E62" s="1"/>
      <c r="F62" s="1"/>
      <c r="G62" s="1"/>
      <c r="H62" s="1"/>
      <c r="I62" s="1"/>
    </row>
    <row r="63" ht="15.75" customHeight="1">
      <c r="A63" s="155"/>
      <c r="B63" s="156"/>
      <c r="C63" s="156"/>
      <c r="D63" s="1"/>
      <c r="E63" s="1"/>
      <c r="F63" s="1"/>
      <c r="G63" s="1"/>
      <c r="H63" s="1"/>
      <c r="I63" s="1"/>
    </row>
    <row r="64" ht="15.75" customHeight="1">
      <c r="A64" s="155"/>
      <c r="B64" s="156"/>
      <c r="C64" s="156"/>
      <c r="D64" s="1"/>
      <c r="E64" s="1"/>
      <c r="F64" s="1"/>
      <c r="G64" s="1"/>
      <c r="H64" s="1"/>
      <c r="I64" s="1"/>
    </row>
    <row r="65" ht="15.75" customHeight="1">
      <c r="A65" s="155"/>
      <c r="B65" s="156"/>
      <c r="C65" s="156"/>
      <c r="D65" s="1"/>
      <c r="E65" s="1"/>
      <c r="F65" s="1"/>
      <c r="G65" s="1"/>
      <c r="H65" s="1"/>
      <c r="I65" s="1"/>
    </row>
    <row r="66" ht="15.75" customHeight="1">
      <c r="A66" s="155"/>
      <c r="B66" s="156"/>
      <c r="C66" s="156"/>
      <c r="D66" s="1"/>
      <c r="E66" s="1"/>
      <c r="F66" s="1"/>
      <c r="G66" s="1"/>
      <c r="H66" s="1"/>
      <c r="I66" s="1"/>
    </row>
    <row r="67" ht="15.75" customHeight="1">
      <c r="A67" s="155"/>
      <c r="B67" s="156"/>
      <c r="C67" s="156"/>
      <c r="D67" s="1"/>
      <c r="E67" s="1"/>
      <c r="F67" s="1"/>
      <c r="G67" s="1"/>
      <c r="H67" s="1"/>
      <c r="I67" s="1"/>
    </row>
    <row r="68" ht="15.75" customHeight="1">
      <c r="A68" s="155"/>
      <c r="B68" s="156"/>
      <c r="C68" s="156"/>
      <c r="D68" s="1"/>
      <c r="E68" s="1"/>
      <c r="F68" s="1"/>
      <c r="G68" s="1"/>
      <c r="H68" s="1"/>
      <c r="I68" s="1"/>
    </row>
    <row r="69" ht="15.75" customHeight="1">
      <c r="A69" s="155"/>
      <c r="B69" s="156"/>
      <c r="C69" s="156"/>
      <c r="D69" s="1"/>
      <c r="E69" s="1"/>
      <c r="F69" s="1"/>
      <c r="G69" s="1"/>
      <c r="H69" s="1"/>
      <c r="I69" s="1"/>
    </row>
    <row r="70" ht="15.75" customHeight="1">
      <c r="A70" s="155"/>
      <c r="B70" s="156"/>
      <c r="C70" s="156"/>
      <c r="D70" s="1"/>
      <c r="E70" s="1"/>
      <c r="F70" s="1"/>
      <c r="G70" s="1"/>
      <c r="H70" s="1"/>
      <c r="I70" s="1"/>
    </row>
    <row r="71" ht="15.75" customHeight="1">
      <c r="A71" s="155"/>
      <c r="B71" s="156"/>
      <c r="C71" s="156"/>
      <c r="D71" s="1"/>
      <c r="E71" s="1"/>
      <c r="F71" s="1"/>
      <c r="G71" s="1"/>
      <c r="H71" s="1"/>
      <c r="I71" s="1"/>
    </row>
    <row r="72" ht="15.75" customHeight="1">
      <c r="A72" s="155"/>
      <c r="B72" s="156"/>
      <c r="C72" s="156"/>
      <c r="D72" s="1"/>
      <c r="E72" s="1"/>
      <c r="F72" s="1"/>
      <c r="G72" s="1"/>
      <c r="H72" s="1"/>
      <c r="I72" s="1"/>
    </row>
    <row r="73" ht="15.75" customHeight="1">
      <c r="A73" s="155"/>
      <c r="B73" s="156"/>
      <c r="C73" s="156"/>
      <c r="D73" s="1"/>
      <c r="E73" s="1"/>
      <c r="F73" s="1"/>
      <c r="G73" s="1"/>
      <c r="H73" s="1"/>
      <c r="I73" s="1"/>
    </row>
    <row r="74" ht="15.75" customHeight="1">
      <c r="A74" s="155"/>
      <c r="B74" s="156"/>
      <c r="C74" s="156"/>
      <c r="D74" s="1"/>
      <c r="E74" s="1"/>
      <c r="F74" s="1"/>
      <c r="G74" s="1"/>
      <c r="H74" s="1"/>
      <c r="I74" s="1"/>
    </row>
    <row r="75" ht="15.75" customHeight="1">
      <c r="A75" s="155"/>
      <c r="B75" s="156"/>
      <c r="C75" s="156"/>
      <c r="D75" s="1"/>
      <c r="E75" s="1"/>
      <c r="F75" s="1"/>
      <c r="G75" s="1"/>
      <c r="H75" s="1"/>
      <c r="I75" s="1"/>
    </row>
    <row r="76" ht="15.75" customHeight="1">
      <c r="A76" s="155"/>
      <c r="B76" s="156"/>
      <c r="C76" s="156"/>
      <c r="D76" s="1"/>
      <c r="E76" s="1"/>
      <c r="F76" s="1"/>
      <c r="G76" s="1"/>
      <c r="H76" s="1"/>
      <c r="I76" s="1"/>
    </row>
    <row r="77" ht="15.75" customHeight="1">
      <c r="A77" s="155"/>
      <c r="B77" s="156"/>
      <c r="C77" s="156"/>
      <c r="D77" s="1"/>
      <c r="E77" s="1"/>
      <c r="F77" s="1"/>
      <c r="G77" s="1"/>
      <c r="H77" s="1"/>
      <c r="I77" s="1"/>
    </row>
    <row r="78" ht="15.75" customHeight="1">
      <c r="A78" s="155"/>
      <c r="B78" s="156"/>
      <c r="C78" s="156"/>
      <c r="D78" s="1"/>
      <c r="E78" s="1"/>
      <c r="F78" s="1"/>
      <c r="G78" s="1"/>
      <c r="H78" s="1"/>
      <c r="I78" s="1"/>
    </row>
    <row r="79" ht="15.75" customHeight="1">
      <c r="A79" s="155"/>
      <c r="B79" s="156"/>
      <c r="C79" s="156"/>
      <c r="D79" s="1"/>
      <c r="E79" s="1"/>
      <c r="F79" s="1"/>
      <c r="G79" s="1"/>
      <c r="H79" s="1"/>
      <c r="I79" s="1"/>
    </row>
    <row r="80" ht="15.75" customHeight="1">
      <c r="A80" s="155"/>
      <c r="B80" s="156"/>
      <c r="C80" s="156"/>
      <c r="D80" s="1"/>
      <c r="E80" s="1"/>
      <c r="F80" s="1"/>
      <c r="G80" s="1"/>
      <c r="H80" s="1"/>
      <c r="I80" s="1"/>
    </row>
    <row r="81" ht="15.75" customHeight="1">
      <c r="A81" s="155"/>
      <c r="B81" s="156"/>
      <c r="C81" s="156"/>
      <c r="D81" s="1"/>
      <c r="E81" s="1"/>
      <c r="F81" s="1"/>
      <c r="G81" s="1"/>
      <c r="H81" s="1"/>
      <c r="I81" s="1"/>
    </row>
    <row r="82" ht="15.75" customHeight="1">
      <c r="A82" s="155"/>
      <c r="B82" s="156"/>
      <c r="C82" s="156"/>
      <c r="D82" s="1"/>
      <c r="E82" s="1"/>
      <c r="F82" s="1"/>
      <c r="G82" s="1"/>
      <c r="H82" s="1"/>
      <c r="I82" s="1"/>
    </row>
    <row r="83" ht="15.75" customHeight="1">
      <c r="A83" s="155"/>
      <c r="B83" s="156"/>
      <c r="C83" s="156"/>
      <c r="D83" s="1"/>
      <c r="E83" s="1"/>
      <c r="F83" s="1"/>
      <c r="G83" s="1"/>
      <c r="H83" s="1"/>
      <c r="I83" s="1"/>
    </row>
    <row r="84" ht="15.75" customHeight="1">
      <c r="A84" s="155"/>
      <c r="B84" s="156"/>
      <c r="C84" s="156"/>
      <c r="D84" s="1"/>
      <c r="E84" s="1"/>
      <c r="F84" s="1"/>
      <c r="G84" s="1"/>
      <c r="H84" s="1"/>
      <c r="I84" s="1"/>
    </row>
    <row r="85" ht="15.75" customHeight="1">
      <c r="A85" s="155"/>
      <c r="B85" s="156"/>
      <c r="C85" s="156"/>
      <c r="D85" s="1"/>
      <c r="E85" s="1"/>
      <c r="F85" s="1"/>
      <c r="G85" s="1"/>
      <c r="H85" s="1"/>
      <c r="I85" s="1"/>
    </row>
    <row r="86" ht="15.75" customHeight="1">
      <c r="A86" s="155"/>
      <c r="B86" s="156"/>
      <c r="C86" s="156"/>
      <c r="D86" s="1"/>
      <c r="E86" s="1"/>
      <c r="F86" s="1"/>
      <c r="G86" s="1"/>
      <c r="H86" s="1"/>
      <c r="I86" s="1"/>
    </row>
    <row r="87" ht="15.75" customHeight="1">
      <c r="A87" s="155"/>
      <c r="B87" s="156"/>
      <c r="C87" s="156"/>
      <c r="D87" s="1"/>
      <c r="E87" s="1"/>
      <c r="F87" s="1"/>
      <c r="G87" s="1"/>
      <c r="H87" s="1"/>
      <c r="I87" s="1"/>
    </row>
    <row r="88" ht="15.75" customHeight="1">
      <c r="A88" s="155"/>
      <c r="B88" s="156"/>
      <c r="C88" s="156"/>
      <c r="D88" s="1"/>
      <c r="E88" s="1"/>
      <c r="F88" s="1"/>
      <c r="G88" s="1"/>
      <c r="H88" s="1"/>
      <c r="I88" s="1"/>
    </row>
    <row r="89" ht="15.75" customHeight="1">
      <c r="A89" s="155"/>
      <c r="B89" s="156"/>
      <c r="C89" s="156"/>
      <c r="D89" s="1"/>
      <c r="E89" s="1"/>
      <c r="F89" s="1"/>
      <c r="G89" s="1"/>
      <c r="H89" s="1"/>
      <c r="I89" s="1"/>
    </row>
    <row r="90" ht="15.75" customHeight="1">
      <c r="A90" s="155"/>
      <c r="B90" s="156"/>
      <c r="C90" s="156"/>
      <c r="D90" s="1"/>
      <c r="E90" s="1"/>
      <c r="F90" s="1"/>
      <c r="G90" s="1"/>
      <c r="H90" s="1"/>
      <c r="I90" s="1"/>
    </row>
    <row r="91" ht="15.75" customHeight="1">
      <c r="A91" s="155"/>
      <c r="B91" s="156"/>
      <c r="C91" s="156"/>
      <c r="D91" s="1"/>
      <c r="E91" s="1"/>
      <c r="F91" s="1"/>
      <c r="G91" s="1"/>
      <c r="H91" s="1"/>
      <c r="I91" s="1"/>
    </row>
    <row r="92" ht="15.75" customHeight="1">
      <c r="A92" s="155"/>
      <c r="B92" s="156"/>
      <c r="C92" s="156"/>
      <c r="D92" s="1"/>
      <c r="E92" s="1"/>
      <c r="F92" s="1"/>
      <c r="G92" s="1"/>
      <c r="H92" s="1"/>
      <c r="I92" s="1"/>
    </row>
    <row r="93" ht="15.75" customHeight="1">
      <c r="A93" s="155"/>
      <c r="B93" s="156"/>
      <c r="C93" s="156"/>
      <c r="D93" s="1"/>
      <c r="E93" s="1"/>
      <c r="F93" s="1"/>
      <c r="G93" s="1"/>
      <c r="H93" s="1"/>
      <c r="I93" s="1"/>
    </row>
    <row r="94" ht="15.75" customHeight="1">
      <c r="A94" s="155"/>
      <c r="B94" s="156"/>
      <c r="C94" s="156"/>
      <c r="D94" s="1"/>
      <c r="E94" s="1"/>
      <c r="F94" s="1"/>
      <c r="G94" s="1"/>
      <c r="H94" s="1"/>
      <c r="I94" s="1"/>
    </row>
    <row r="95" ht="15.75" customHeight="1">
      <c r="A95" s="155"/>
      <c r="B95" s="156"/>
      <c r="C95" s="156"/>
      <c r="D95" s="1"/>
      <c r="E95" s="1"/>
      <c r="F95" s="1"/>
      <c r="G95" s="1"/>
      <c r="H95" s="1"/>
      <c r="I95" s="1"/>
    </row>
    <row r="96" ht="15.75" customHeight="1">
      <c r="A96" s="155"/>
      <c r="B96" s="156"/>
      <c r="C96" s="156"/>
      <c r="D96" s="1"/>
      <c r="E96" s="1"/>
      <c r="F96" s="1"/>
      <c r="G96" s="1"/>
      <c r="H96" s="1"/>
      <c r="I96" s="1"/>
    </row>
    <row r="97" ht="15.75" customHeight="1">
      <c r="A97" s="155"/>
      <c r="B97" s="156"/>
      <c r="C97" s="156"/>
      <c r="D97" s="1"/>
      <c r="E97" s="1"/>
      <c r="F97" s="1"/>
      <c r="G97" s="1"/>
      <c r="H97" s="1"/>
      <c r="I97" s="1"/>
    </row>
    <row r="98" ht="15.75" customHeight="1">
      <c r="A98" s="155"/>
      <c r="B98" s="156"/>
      <c r="C98" s="156"/>
      <c r="D98" s="1"/>
      <c r="E98" s="1"/>
      <c r="F98" s="1"/>
      <c r="G98" s="1"/>
      <c r="H98" s="1"/>
      <c r="I98" s="1"/>
    </row>
    <row r="99" ht="15.75" customHeight="1">
      <c r="A99" s="155"/>
      <c r="B99" s="156"/>
      <c r="C99" s="156"/>
      <c r="D99" s="1"/>
      <c r="E99" s="1"/>
      <c r="F99" s="1"/>
      <c r="G99" s="1"/>
      <c r="H99" s="1"/>
      <c r="I99" s="1"/>
    </row>
    <row r="100" ht="15.75" customHeight="1">
      <c r="A100" s="155"/>
      <c r="B100" s="156"/>
      <c r="C100" s="156"/>
      <c r="D100" s="1"/>
      <c r="E100" s="1"/>
      <c r="F100" s="1"/>
      <c r="G100" s="1"/>
      <c r="H100" s="1"/>
      <c r="I100" s="1"/>
    </row>
    <row r="101" ht="15.75" customHeight="1">
      <c r="A101" s="155"/>
      <c r="B101" s="156"/>
      <c r="C101" s="156"/>
      <c r="D101" s="1"/>
      <c r="E101" s="1"/>
      <c r="F101" s="1"/>
      <c r="G101" s="1"/>
      <c r="H101" s="1"/>
      <c r="I101" s="1"/>
    </row>
    <row r="102" ht="15.75" customHeight="1">
      <c r="A102" s="155"/>
      <c r="B102" s="156"/>
      <c r="C102" s="156"/>
      <c r="D102" s="1"/>
      <c r="E102" s="1"/>
      <c r="F102" s="1"/>
      <c r="G102" s="1"/>
      <c r="H102" s="1"/>
      <c r="I102" s="1"/>
    </row>
    <row r="103" ht="15.75" customHeight="1">
      <c r="A103" s="155"/>
      <c r="B103" s="156"/>
      <c r="C103" s="156"/>
      <c r="D103" s="1"/>
      <c r="E103" s="1"/>
      <c r="F103" s="1"/>
      <c r="G103" s="1"/>
      <c r="H103" s="1"/>
      <c r="I103" s="1"/>
    </row>
    <row r="104" ht="15.75" customHeight="1">
      <c r="A104" s="155"/>
      <c r="B104" s="156"/>
      <c r="C104" s="156"/>
      <c r="D104" s="1"/>
      <c r="E104" s="1"/>
      <c r="F104" s="1"/>
      <c r="G104" s="1"/>
      <c r="H104" s="1"/>
      <c r="I104" s="1"/>
    </row>
    <row r="105" ht="15.75" customHeight="1">
      <c r="A105" s="155"/>
      <c r="B105" s="156"/>
      <c r="C105" s="156"/>
      <c r="D105" s="1"/>
      <c r="E105" s="1"/>
      <c r="F105" s="1"/>
      <c r="G105" s="1"/>
      <c r="H105" s="1"/>
      <c r="I105" s="1"/>
    </row>
    <row r="106" ht="15.75" customHeight="1">
      <c r="A106" s="155"/>
      <c r="B106" s="156"/>
      <c r="C106" s="156"/>
      <c r="D106" s="1"/>
      <c r="E106" s="1"/>
      <c r="F106" s="1"/>
      <c r="G106" s="1"/>
      <c r="H106" s="1"/>
      <c r="I106" s="1"/>
    </row>
    <row r="107" ht="15.75" customHeight="1">
      <c r="A107" s="155"/>
      <c r="B107" s="156"/>
      <c r="C107" s="156"/>
      <c r="D107" s="1"/>
      <c r="E107" s="1"/>
      <c r="F107" s="1"/>
      <c r="G107" s="1"/>
      <c r="H107" s="1"/>
      <c r="I107" s="1"/>
    </row>
    <row r="108" ht="15.75" customHeight="1">
      <c r="A108" s="155"/>
      <c r="B108" s="156"/>
      <c r="C108" s="156"/>
      <c r="D108" s="1"/>
      <c r="E108" s="1"/>
      <c r="F108" s="1"/>
      <c r="G108" s="1"/>
      <c r="H108" s="1"/>
      <c r="I108" s="1"/>
    </row>
    <row r="109" ht="15.75" customHeight="1">
      <c r="A109" s="155"/>
      <c r="B109" s="156"/>
      <c r="C109" s="156"/>
      <c r="D109" s="1"/>
      <c r="E109" s="1"/>
      <c r="F109" s="1"/>
      <c r="G109" s="1"/>
      <c r="H109" s="1"/>
      <c r="I109" s="1"/>
    </row>
    <row r="110" ht="15.75" customHeight="1">
      <c r="A110" s="155"/>
      <c r="B110" s="156"/>
      <c r="C110" s="156"/>
      <c r="D110" s="1"/>
      <c r="E110" s="1"/>
      <c r="F110" s="1"/>
      <c r="G110" s="1"/>
      <c r="H110" s="1"/>
      <c r="I110" s="1"/>
    </row>
    <row r="111" ht="15.75" customHeight="1">
      <c r="A111" s="155"/>
      <c r="B111" s="156"/>
      <c r="C111" s="156"/>
      <c r="D111" s="1"/>
      <c r="E111" s="1"/>
      <c r="F111" s="1"/>
      <c r="G111" s="1"/>
      <c r="H111" s="1"/>
      <c r="I111" s="1"/>
    </row>
    <row r="112" ht="15.75" customHeight="1">
      <c r="A112" s="155"/>
      <c r="B112" s="156"/>
      <c r="C112" s="156"/>
      <c r="D112" s="1"/>
      <c r="E112" s="1"/>
      <c r="F112" s="1"/>
      <c r="G112" s="1"/>
      <c r="H112" s="1"/>
      <c r="I112" s="1"/>
    </row>
    <row r="113" ht="15.75" customHeight="1">
      <c r="A113" s="155"/>
      <c r="B113" s="156"/>
      <c r="C113" s="156"/>
      <c r="D113" s="1"/>
      <c r="E113" s="1"/>
      <c r="F113" s="1"/>
      <c r="G113" s="1"/>
      <c r="H113" s="1"/>
      <c r="I113" s="1"/>
    </row>
    <row r="114" ht="15.75" customHeight="1">
      <c r="A114" s="155"/>
      <c r="B114" s="156"/>
      <c r="C114" s="156"/>
      <c r="D114" s="1"/>
      <c r="E114" s="1"/>
      <c r="F114" s="1"/>
      <c r="G114" s="1"/>
      <c r="H114" s="1"/>
      <c r="I114" s="1"/>
    </row>
    <row r="115" ht="15.75" customHeight="1">
      <c r="A115" s="155"/>
      <c r="B115" s="156"/>
      <c r="C115" s="156"/>
      <c r="D115" s="1"/>
      <c r="E115" s="1"/>
      <c r="F115" s="1"/>
      <c r="G115" s="1"/>
      <c r="H115" s="1"/>
      <c r="I115" s="1"/>
    </row>
    <row r="116" ht="15.75" customHeight="1">
      <c r="A116" s="155"/>
      <c r="B116" s="156"/>
      <c r="C116" s="156"/>
      <c r="D116" s="1"/>
      <c r="E116" s="1"/>
      <c r="F116" s="1"/>
      <c r="G116" s="1"/>
      <c r="H116" s="1"/>
      <c r="I116" s="1"/>
    </row>
    <row r="117" ht="15.75" customHeight="1">
      <c r="A117" s="155"/>
      <c r="B117" s="156"/>
      <c r="C117" s="156"/>
      <c r="D117" s="1"/>
      <c r="E117" s="1"/>
      <c r="F117" s="1"/>
      <c r="G117" s="1"/>
      <c r="H117" s="1"/>
      <c r="I117" s="1"/>
    </row>
    <row r="118" ht="15.75" customHeight="1">
      <c r="A118" s="155"/>
      <c r="B118" s="156"/>
      <c r="C118" s="156"/>
      <c r="D118" s="1"/>
      <c r="E118" s="1"/>
      <c r="F118" s="1"/>
      <c r="G118" s="1"/>
      <c r="H118" s="1"/>
      <c r="I118" s="1"/>
    </row>
    <row r="119" ht="15.75" customHeight="1">
      <c r="A119" s="155"/>
      <c r="B119" s="156"/>
      <c r="C119" s="156"/>
      <c r="D119" s="1"/>
      <c r="E119" s="1"/>
      <c r="F119" s="1"/>
      <c r="G119" s="1"/>
      <c r="H119" s="1"/>
      <c r="I119" s="1"/>
    </row>
    <row r="120" ht="15.75" customHeight="1">
      <c r="A120" s="155"/>
      <c r="B120" s="156"/>
      <c r="C120" s="156"/>
      <c r="D120" s="1"/>
      <c r="E120" s="1"/>
      <c r="F120" s="1"/>
      <c r="G120" s="1"/>
      <c r="H120" s="1"/>
      <c r="I120" s="1"/>
    </row>
    <row r="121" ht="15.75" customHeight="1">
      <c r="A121" s="155"/>
      <c r="B121" s="156"/>
      <c r="C121" s="156"/>
      <c r="D121" s="1"/>
      <c r="E121" s="1"/>
      <c r="F121" s="1"/>
      <c r="G121" s="1"/>
      <c r="H121" s="1"/>
      <c r="I121" s="1"/>
    </row>
    <row r="122" ht="15.75" customHeight="1">
      <c r="A122" s="155"/>
      <c r="B122" s="156"/>
      <c r="C122" s="156"/>
      <c r="D122" s="1"/>
      <c r="E122" s="1"/>
      <c r="F122" s="1"/>
      <c r="G122" s="1"/>
      <c r="H122" s="1"/>
      <c r="I122" s="1"/>
    </row>
    <row r="123" ht="15.75" customHeight="1">
      <c r="A123" s="155"/>
      <c r="B123" s="156"/>
      <c r="C123" s="156"/>
      <c r="D123" s="1"/>
      <c r="E123" s="1"/>
      <c r="F123" s="1"/>
      <c r="G123" s="1"/>
      <c r="H123" s="1"/>
      <c r="I123" s="1"/>
    </row>
    <row r="124" ht="15.75" customHeight="1">
      <c r="A124" s="155"/>
      <c r="B124" s="156"/>
      <c r="C124" s="156"/>
      <c r="D124" s="1"/>
      <c r="E124" s="1"/>
      <c r="F124" s="1"/>
      <c r="G124" s="1"/>
      <c r="H124" s="1"/>
      <c r="I124" s="1"/>
    </row>
    <row r="125" ht="15.75" customHeight="1">
      <c r="A125" s="155"/>
      <c r="B125" s="156"/>
      <c r="C125" s="156"/>
      <c r="D125" s="1"/>
      <c r="E125" s="1"/>
      <c r="F125" s="1"/>
      <c r="G125" s="1"/>
      <c r="H125" s="1"/>
      <c r="I125" s="1"/>
    </row>
    <row r="126" ht="15.75" customHeight="1">
      <c r="A126" s="155"/>
      <c r="B126" s="156"/>
      <c r="C126" s="156"/>
      <c r="D126" s="1"/>
      <c r="E126" s="1"/>
      <c r="F126" s="1"/>
      <c r="G126" s="1"/>
      <c r="H126" s="1"/>
      <c r="I126" s="1"/>
    </row>
    <row r="127" ht="15.75" customHeight="1">
      <c r="A127" s="155"/>
      <c r="B127" s="156"/>
      <c r="C127" s="156"/>
      <c r="D127" s="1"/>
      <c r="E127" s="1"/>
      <c r="F127" s="1"/>
      <c r="G127" s="1"/>
      <c r="H127" s="1"/>
      <c r="I127" s="1"/>
    </row>
    <row r="128" ht="15.75" customHeight="1">
      <c r="A128" s="155"/>
      <c r="B128" s="156"/>
      <c r="C128" s="156"/>
      <c r="D128" s="1"/>
      <c r="E128" s="1"/>
      <c r="F128" s="1"/>
      <c r="G128" s="1"/>
      <c r="H128" s="1"/>
      <c r="I128" s="1"/>
    </row>
    <row r="129" ht="15.75" customHeight="1">
      <c r="A129" s="155"/>
      <c r="B129" s="156"/>
      <c r="C129" s="156"/>
      <c r="D129" s="1"/>
      <c r="E129" s="1"/>
      <c r="F129" s="1"/>
      <c r="G129" s="1"/>
      <c r="H129" s="1"/>
      <c r="I129" s="1"/>
    </row>
    <row r="130" ht="15.75" customHeight="1">
      <c r="A130" s="155"/>
      <c r="B130" s="156"/>
      <c r="C130" s="156"/>
      <c r="D130" s="1"/>
      <c r="E130" s="1"/>
      <c r="F130" s="1"/>
      <c r="G130" s="1"/>
      <c r="H130" s="1"/>
      <c r="I130" s="1"/>
    </row>
    <row r="131" ht="15.75" customHeight="1">
      <c r="A131" s="155"/>
      <c r="B131" s="156"/>
      <c r="C131" s="156"/>
      <c r="D131" s="1"/>
      <c r="E131" s="1"/>
      <c r="F131" s="1"/>
      <c r="G131" s="1"/>
      <c r="H131" s="1"/>
      <c r="I131" s="1"/>
    </row>
    <row r="132" ht="15.75" customHeight="1">
      <c r="A132" s="155"/>
      <c r="B132" s="156"/>
      <c r="C132" s="156"/>
      <c r="D132" s="1"/>
      <c r="E132" s="1"/>
      <c r="F132" s="1"/>
      <c r="G132" s="1"/>
      <c r="H132" s="1"/>
      <c r="I132" s="1"/>
    </row>
    <row r="133" ht="15.75" customHeight="1">
      <c r="A133" s="155"/>
      <c r="B133" s="156"/>
      <c r="C133" s="156"/>
      <c r="D133" s="1"/>
      <c r="E133" s="1"/>
      <c r="F133" s="1"/>
      <c r="G133" s="1"/>
      <c r="H133" s="1"/>
      <c r="I133" s="1"/>
    </row>
    <row r="134" ht="15.75" customHeight="1">
      <c r="A134" s="155"/>
      <c r="B134" s="156"/>
      <c r="C134" s="156"/>
      <c r="D134" s="1"/>
      <c r="E134" s="1"/>
      <c r="F134" s="1"/>
      <c r="G134" s="1"/>
      <c r="H134" s="1"/>
      <c r="I134" s="1"/>
    </row>
    <row r="135" ht="15.75" customHeight="1">
      <c r="A135" s="155"/>
      <c r="B135" s="156"/>
      <c r="C135" s="156"/>
      <c r="D135" s="1"/>
      <c r="E135" s="1"/>
      <c r="F135" s="1"/>
      <c r="G135" s="1"/>
      <c r="H135" s="1"/>
      <c r="I135" s="1"/>
    </row>
    <row r="136" ht="15.75" customHeight="1">
      <c r="A136" s="155"/>
      <c r="B136" s="156"/>
      <c r="C136" s="156"/>
      <c r="D136" s="1"/>
      <c r="E136" s="1"/>
      <c r="F136" s="1"/>
      <c r="G136" s="1"/>
      <c r="H136" s="1"/>
      <c r="I136" s="1"/>
    </row>
    <row r="137" ht="15.75" customHeight="1">
      <c r="A137" s="155"/>
      <c r="B137" s="156"/>
      <c r="C137" s="156"/>
      <c r="D137" s="1"/>
      <c r="E137" s="1"/>
      <c r="F137" s="1"/>
      <c r="G137" s="1"/>
      <c r="H137" s="1"/>
      <c r="I137" s="1"/>
    </row>
    <row r="138" ht="15.75" customHeight="1">
      <c r="A138" s="155"/>
      <c r="B138" s="156"/>
      <c r="C138" s="156"/>
      <c r="D138" s="1"/>
      <c r="E138" s="1"/>
      <c r="F138" s="1"/>
      <c r="G138" s="1"/>
      <c r="H138" s="1"/>
      <c r="I138" s="1"/>
    </row>
    <row r="139" ht="15.75" customHeight="1">
      <c r="A139" s="155"/>
      <c r="B139" s="156"/>
      <c r="C139" s="156"/>
      <c r="D139" s="1"/>
      <c r="E139" s="1"/>
      <c r="F139" s="1"/>
      <c r="G139" s="1"/>
      <c r="H139" s="1"/>
      <c r="I139" s="1"/>
    </row>
    <row r="140" ht="15.75" customHeight="1">
      <c r="A140" s="155"/>
      <c r="B140" s="156"/>
      <c r="C140" s="156"/>
      <c r="D140" s="1"/>
      <c r="E140" s="1"/>
      <c r="F140" s="1"/>
      <c r="G140" s="1"/>
      <c r="H140" s="1"/>
      <c r="I140" s="1"/>
    </row>
    <row r="141" ht="15.75" customHeight="1">
      <c r="A141" s="155"/>
      <c r="B141" s="156"/>
      <c r="C141" s="156"/>
      <c r="D141" s="1"/>
      <c r="E141" s="1"/>
      <c r="F141" s="1"/>
      <c r="G141" s="1"/>
      <c r="H141" s="1"/>
      <c r="I141" s="1"/>
    </row>
    <row r="142" ht="15.75" customHeight="1">
      <c r="A142" s="155"/>
      <c r="B142" s="156"/>
      <c r="C142" s="156"/>
      <c r="D142" s="1"/>
      <c r="E142" s="1"/>
      <c r="F142" s="1"/>
      <c r="G142" s="1"/>
      <c r="H142" s="1"/>
      <c r="I142" s="1"/>
    </row>
    <row r="143" ht="15.75" customHeight="1">
      <c r="A143" s="155"/>
      <c r="B143" s="156"/>
      <c r="C143" s="156"/>
      <c r="D143" s="1"/>
      <c r="E143" s="1"/>
      <c r="F143" s="1"/>
      <c r="G143" s="1"/>
      <c r="H143" s="1"/>
      <c r="I143" s="1"/>
    </row>
    <row r="144" ht="15.75" customHeight="1">
      <c r="A144" s="155"/>
      <c r="B144" s="156"/>
      <c r="C144" s="156"/>
      <c r="D144" s="1"/>
      <c r="E144" s="1"/>
      <c r="F144" s="1"/>
      <c r="G144" s="1"/>
      <c r="H144" s="1"/>
      <c r="I144" s="1"/>
    </row>
    <row r="145" ht="15.75" customHeight="1">
      <c r="A145" s="155"/>
      <c r="B145" s="156"/>
      <c r="C145" s="156"/>
      <c r="D145" s="1"/>
      <c r="E145" s="1"/>
      <c r="F145" s="1"/>
      <c r="G145" s="1"/>
      <c r="H145" s="1"/>
      <c r="I145" s="1"/>
    </row>
    <row r="146" ht="15.75" customHeight="1">
      <c r="A146" s="155"/>
      <c r="B146" s="156"/>
      <c r="C146" s="156"/>
      <c r="D146" s="1"/>
      <c r="E146" s="1"/>
      <c r="F146" s="1"/>
      <c r="G146" s="1"/>
      <c r="H146" s="1"/>
      <c r="I146" s="1"/>
    </row>
    <row r="147" ht="15.75" customHeight="1">
      <c r="A147" s="155"/>
      <c r="B147" s="156"/>
      <c r="C147" s="156"/>
      <c r="D147" s="1"/>
      <c r="E147" s="1"/>
      <c r="F147" s="1"/>
      <c r="G147" s="1"/>
      <c r="H147" s="1"/>
      <c r="I147" s="1"/>
    </row>
    <row r="148" ht="15.75" customHeight="1">
      <c r="A148" s="155"/>
      <c r="B148" s="156"/>
      <c r="C148" s="156"/>
      <c r="D148" s="1"/>
      <c r="E148" s="1"/>
      <c r="F148" s="1"/>
      <c r="G148" s="1"/>
      <c r="H148" s="1"/>
      <c r="I148" s="1"/>
    </row>
    <row r="149" ht="15.75" customHeight="1">
      <c r="A149" s="155"/>
      <c r="B149" s="156"/>
      <c r="C149" s="156"/>
      <c r="D149" s="1"/>
      <c r="E149" s="1"/>
      <c r="F149" s="1"/>
      <c r="G149" s="1"/>
      <c r="H149" s="1"/>
      <c r="I149" s="1"/>
    </row>
    <row r="150" ht="15.75" customHeight="1">
      <c r="A150" s="155"/>
      <c r="B150" s="156"/>
      <c r="C150" s="156"/>
      <c r="D150" s="1"/>
      <c r="E150" s="1"/>
      <c r="F150" s="1"/>
      <c r="G150" s="1"/>
      <c r="H150" s="1"/>
      <c r="I150" s="1"/>
    </row>
    <row r="151" ht="15.75" customHeight="1">
      <c r="A151" s="155"/>
      <c r="B151" s="156"/>
      <c r="C151" s="156"/>
      <c r="D151" s="1"/>
      <c r="E151" s="1"/>
      <c r="F151" s="1"/>
      <c r="G151" s="1"/>
      <c r="H151" s="1"/>
      <c r="I151" s="1"/>
    </row>
    <row r="152" ht="15.75" customHeight="1">
      <c r="A152" s="155"/>
      <c r="B152" s="156"/>
      <c r="C152" s="156"/>
      <c r="D152" s="1"/>
      <c r="E152" s="1"/>
      <c r="F152" s="1"/>
      <c r="G152" s="1"/>
      <c r="H152" s="1"/>
      <c r="I152" s="1"/>
    </row>
    <row r="153" ht="15.75" customHeight="1">
      <c r="A153" s="155"/>
      <c r="B153" s="156"/>
      <c r="C153" s="156"/>
      <c r="D153" s="1"/>
      <c r="E153" s="1"/>
      <c r="F153" s="1"/>
      <c r="G153" s="1"/>
      <c r="H153" s="1"/>
      <c r="I153" s="1"/>
    </row>
    <row r="154" ht="15.75" customHeight="1">
      <c r="A154" s="155"/>
      <c r="B154" s="156"/>
      <c r="C154" s="156"/>
      <c r="D154" s="1"/>
      <c r="E154" s="1"/>
      <c r="F154" s="1"/>
      <c r="G154" s="1"/>
      <c r="H154" s="1"/>
      <c r="I154" s="1"/>
    </row>
    <row r="155" ht="15.75" customHeight="1">
      <c r="A155" s="155"/>
      <c r="B155" s="156"/>
      <c r="C155" s="156"/>
      <c r="D155" s="1"/>
      <c r="E155" s="1"/>
      <c r="F155" s="1"/>
      <c r="G155" s="1"/>
      <c r="H155" s="1"/>
      <c r="I155" s="1"/>
    </row>
    <row r="156" ht="15.75" customHeight="1">
      <c r="A156" s="155"/>
      <c r="B156" s="156"/>
      <c r="C156" s="156"/>
      <c r="D156" s="1"/>
      <c r="E156" s="1"/>
      <c r="F156" s="1"/>
      <c r="G156" s="1"/>
      <c r="H156" s="1"/>
      <c r="I156" s="1"/>
    </row>
    <row r="157" ht="15.75" customHeight="1">
      <c r="A157" s="155"/>
      <c r="B157" s="156"/>
      <c r="C157" s="156"/>
      <c r="D157" s="1"/>
      <c r="E157" s="1"/>
      <c r="F157" s="1"/>
      <c r="G157" s="1"/>
      <c r="H157" s="1"/>
      <c r="I157" s="1"/>
    </row>
    <row r="158" ht="15.75" customHeight="1">
      <c r="A158" s="155"/>
      <c r="B158" s="156"/>
      <c r="C158" s="156"/>
      <c r="D158" s="1"/>
      <c r="E158" s="1"/>
      <c r="F158" s="1"/>
      <c r="G158" s="1"/>
      <c r="H158" s="1"/>
      <c r="I158" s="1"/>
    </row>
    <row r="159" ht="15.75" customHeight="1">
      <c r="A159" s="155"/>
      <c r="B159" s="156"/>
      <c r="C159" s="156"/>
      <c r="D159" s="1"/>
      <c r="E159" s="1"/>
      <c r="F159" s="1"/>
      <c r="G159" s="1"/>
      <c r="H159" s="1"/>
      <c r="I159" s="1"/>
    </row>
    <row r="160" ht="15.75" customHeight="1">
      <c r="A160" s="155"/>
      <c r="B160" s="156"/>
      <c r="C160" s="156"/>
      <c r="D160" s="1"/>
      <c r="E160" s="1"/>
      <c r="F160" s="1"/>
      <c r="G160" s="1"/>
      <c r="H160" s="1"/>
      <c r="I160" s="1"/>
    </row>
    <row r="161" ht="15.75" customHeight="1">
      <c r="A161" s="155"/>
      <c r="B161" s="156"/>
      <c r="C161" s="156"/>
      <c r="D161" s="1"/>
      <c r="E161" s="1"/>
      <c r="F161" s="1"/>
      <c r="G161" s="1"/>
      <c r="H161" s="1"/>
      <c r="I161" s="1"/>
    </row>
    <row r="162" ht="15.75" customHeight="1">
      <c r="A162" s="155"/>
      <c r="B162" s="156"/>
      <c r="C162" s="156"/>
      <c r="D162" s="1"/>
      <c r="E162" s="1"/>
      <c r="F162" s="1"/>
      <c r="G162" s="1"/>
      <c r="H162" s="1"/>
      <c r="I162" s="1"/>
    </row>
    <row r="163" ht="15.75" customHeight="1">
      <c r="A163" s="155"/>
      <c r="B163" s="156"/>
      <c r="C163" s="156"/>
      <c r="D163" s="1"/>
      <c r="E163" s="1"/>
      <c r="F163" s="1"/>
      <c r="G163" s="1"/>
      <c r="H163" s="1"/>
      <c r="I163" s="1"/>
    </row>
    <row r="164" ht="15.75" customHeight="1">
      <c r="A164" s="155"/>
      <c r="B164" s="156"/>
      <c r="C164" s="156"/>
      <c r="D164" s="1"/>
      <c r="E164" s="1"/>
      <c r="F164" s="1"/>
      <c r="G164" s="1"/>
      <c r="H164" s="1"/>
      <c r="I164" s="1"/>
    </row>
    <row r="165" ht="15.75" customHeight="1">
      <c r="A165" s="155"/>
      <c r="B165" s="156"/>
      <c r="C165" s="156"/>
      <c r="D165" s="1"/>
      <c r="E165" s="1"/>
      <c r="F165" s="1"/>
      <c r="G165" s="1"/>
      <c r="H165" s="1"/>
      <c r="I165" s="1"/>
    </row>
    <row r="166" ht="15.75" customHeight="1">
      <c r="A166" s="155"/>
      <c r="B166" s="156"/>
      <c r="C166" s="156"/>
      <c r="D166" s="1"/>
      <c r="E166" s="1"/>
      <c r="F166" s="1"/>
      <c r="G166" s="1"/>
      <c r="H166" s="1"/>
      <c r="I166" s="1"/>
    </row>
    <row r="167" ht="15.75" customHeight="1">
      <c r="A167" s="155"/>
      <c r="B167" s="156"/>
      <c r="C167" s="156"/>
      <c r="D167" s="1"/>
      <c r="E167" s="1"/>
      <c r="F167" s="1"/>
      <c r="G167" s="1"/>
      <c r="H167" s="1"/>
      <c r="I167" s="1"/>
    </row>
    <row r="168" ht="15.75" customHeight="1">
      <c r="A168" s="155"/>
      <c r="B168" s="156"/>
      <c r="C168" s="156"/>
      <c r="D168" s="1"/>
      <c r="E168" s="1"/>
      <c r="F168" s="1"/>
      <c r="G168" s="1"/>
      <c r="H168" s="1"/>
      <c r="I168" s="1"/>
    </row>
    <row r="169" ht="15.75" customHeight="1">
      <c r="A169" s="155"/>
      <c r="B169" s="156"/>
      <c r="C169" s="156"/>
      <c r="D169" s="1"/>
      <c r="E169" s="1"/>
      <c r="F169" s="1"/>
      <c r="G169" s="1"/>
      <c r="H169" s="1"/>
      <c r="I169" s="1"/>
    </row>
    <row r="170" ht="15.75" customHeight="1">
      <c r="A170" s="155"/>
      <c r="B170" s="156"/>
      <c r="C170" s="156"/>
      <c r="D170" s="1"/>
      <c r="E170" s="1"/>
      <c r="F170" s="1"/>
      <c r="G170" s="1"/>
      <c r="H170" s="1"/>
      <c r="I170" s="1"/>
    </row>
    <row r="171" ht="15.75" customHeight="1">
      <c r="A171" s="155"/>
      <c r="B171" s="156"/>
      <c r="C171" s="156"/>
      <c r="D171" s="1"/>
      <c r="E171" s="1"/>
      <c r="F171" s="1"/>
      <c r="G171" s="1"/>
      <c r="H171" s="1"/>
      <c r="I171" s="1"/>
    </row>
    <row r="172" ht="15.75" customHeight="1">
      <c r="A172" s="155"/>
      <c r="B172" s="156"/>
      <c r="C172" s="156"/>
      <c r="D172" s="1"/>
      <c r="E172" s="1"/>
      <c r="F172" s="1"/>
      <c r="G172" s="1"/>
      <c r="H172" s="1"/>
      <c r="I172" s="1"/>
    </row>
    <row r="173" ht="15.75" customHeight="1">
      <c r="A173" s="155"/>
      <c r="B173" s="156"/>
      <c r="C173" s="156"/>
      <c r="D173" s="1"/>
      <c r="E173" s="1"/>
      <c r="F173" s="1"/>
      <c r="G173" s="1"/>
      <c r="H173" s="1"/>
      <c r="I173" s="1"/>
    </row>
    <row r="174" ht="15.75" customHeight="1">
      <c r="A174" s="155"/>
      <c r="B174" s="156"/>
      <c r="C174" s="156"/>
      <c r="D174" s="1"/>
      <c r="E174" s="1"/>
      <c r="F174" s="1"/>
      <c r="G174" s="1"/>
      <c r="H174" s="1"/>
      <c r="I174" s="1"/>
    </row>
    <row r="175" ht="15.75" customHeight="1">
      <c r="A175" s="155"/>
      <c r="B175" s="156"/>
      <c r="C175" s="156"/>
      <c r="D175" s="1"/>
      <c r="E175" s="1"/>
      <c r="F175" s="1"/>
      <c r="G175" s="1"/>
      <c r="H175" s="1"/>
      <c r="I175" s="1"/>
    </row>
    <row r="176" ht="15.75" customHeight="1">
      <c r="A176" s="155"/>
      <c r="B176" s="156"/>
      <c r="C176" s="156"/>
      <c r="D176" s="1"/>
      <c r="E176" s="1"/>
      <c r="F176" s="1"/>
      <c r="G176" s="1"/>
      <c r="H176" s="1"/>
      <c r="I176" s="1"/>
    </row>
    <row r="177" ht="15.75" customHeight="1">
      <c r="A177" s="155"/>
      <c r="B177" s="156"/>
      <c r="C177" s="156"/>
      <c r="D177" s="1"/>
      <c r="E177" s="1"/>
      <c r="F177" s="1"/>
      <c r="G177" s="1"/>
      <c r="H177" s="1"/>
      <c r="I177" s="1"/>
    </row>
    <row r="178" ht="15.75" customHeight="1">
      <c r="A178" s="155"/>
      <c r="B178" s="156"/>
      <c r="C178" s="156"/>
      <c r="D178" s="1"/>
      <c r="E178" s="1"/>
      <c r="F178" s="1"/>
      <c r="G178" s="1"/>
      <c r="H178" s="1"/>
      <c r="I178" s="1"/>
    </row>
    <row r="179" ht="15.75" customHeight="1">
      <c r="A179" s="155"/>
      <c r="B179" s="156"/>
      <c r="C179" s="156"/>
      <c r="D179" s="1"/>
      <c r="E179" s="1"/>
      <c r="F179" s="1"/>
      <c r="G179" s="1"/>
      <c r="H179" s="1"/>
      <c r="I179" s="1"/>
    </row>
    <row r="180" ht="15.75" customHeight="1">
      <c r="A180" s="155"/>
      <c r="B180" s="156"/>
      <c r="C180" s="156"/>
      <c r="D180" s="1"/>
      <c r="E180" s="1"/>
      <c r="F180" s="1"/>
      <c r="G180" s="1"/>
      <c r="H180" s="1"/>
      <c r="I180" s="1"/>
    </row>
    <row r="181" ht="15.75" customHeight="1">
      <c r="A181" s="155"/>
      <c r="B181" s="156"/>
      <c r="C181" s="156"/>
      <c r="D181" s="1"/>
      <c r="E181" s="1"/>
      <c r="F181" s="1"/>
      <c r="G181" s="1"/>
      <c r="H181" s="1"/>
      <c r="I181" s="1"/>
    </row>
    <row r="182" ht="15.75" customHeight="1">
      <c r="A182" s="155"/>
      <c r="B182" s="156"/>
      <c r="C182" s="156"/>
      <c r="D182" s="1"/>
      <c r="E182" s="1"/>
      <c r="F182" s="1"/>
      <c r="G182" s="1"/>
      <c r="H182" s="1"/>
      <c r="I182" s="1"/>
    </row>
    <row r="183" ht="15.75" customHeight="1">
      <c r="A183" s="155"/>
      <c r="B183" s="156"/>
      <c r="C183" s="156"/>
      <c r="D183" s="1"/>
      <c r="E183" s="1"/>
      <c r="F183" s="1"/>
      <c r="G183" s="1"/>
      <c r="H183" s="1"/>
      <c r="I183" s="1"/>
    </row>
    <row r="184" ht="15.75" customHeight="1">
      <c r="A184" s="155"/>
      <c r="B184" s="156"/>
      <c r="C184" s="156"/>
      <c r="D184" s="1"/>
      <c r="E184" s="1"/>
      <c r="F184" s="1"/>
      <c r="G184" s="1"/>
      <c r="H184" s="1"/>
      <c r="I184" s="1"/>
    </row>
    <row r="185" ht="15.75" customHeight="1">
      <c r="A185" s="155"/>
      <c r="B185" s="156"/>
      <c r="C185" s="156"/>
      <c r="D185" s="1"/>
      <c r="E185" s="1"/>
      <c r="F185" s="1"/>
      <c r="G185" s="1"/>
      <c r="H185" s="1"/>
      <c r="I185" s="1"/>
    </row>
    <row r="186" ht="15.75" customHeight="1">
      <c r="A186" s="155"/>
      <c r="B186" s="156"/>
      <c r="C186" s="156"/>
      <c r="D186" s="1"/>
      <c r="E186" s="1"/>
      <c r="F186" s="1"/>
      <c r="G186" s="1"/>
      <c r="H186" s="1"/>
      <c r="I186" s="1"/>
    </row>
    <row r="187" ht="15.75" customHeight="1">
      <c r="A187" s="155"/>
      <c r="B187" s="156"/>
      <c r="C187" s="156"/>
      <c r="D187" s="1"/>
      <c r="E187" s="1"/>
      <c r="F187" s="1"/>
      <c r="G187" s="1"/>
      <c r="H187" s="1"/>
      <c r="I187" s="1"/>
    </row>
    <row r="188" ht="15.75" customHeight="1">
      <c r="A188" s="155"/>
      <c r="B188" s="156"/>
      <c r="C188" s="156"/>
      <c r="D188" s="1"/>
      <c r="E188" s="1"/>
      <c r="F188" s="1"/>
      <c r="G188" s="1"/>
      <c r="H188" s="1"/>
      <c r="I188" s="1"/>
    </row>
    <row r="189" ht="15.75" customHeight="1">
      <c r="A189" s="155"/>
      <c r="B189" s="156"/>
      <c r="C189" s="156"/>
      <c r="D189" s="1"/>
      <c r="E189" s="1"/>
      <c r="F189" s="1"/>
      <c r="G189" s="1"/>
      <c r="H189" s="1"/>
      <c r="I189" s="1"/>
    </row>
    <row r="190" ht="15.75" customHeight="1">
      <c r="A190" s="155"/>
      <c r="B190" s="156"/>
      <c r="C190" s="156"/>
      <c r="D190" s="1"/>
      <c r="E190" s="1"/>
      <c r="F190" s="1"/>
      <c r="G190" s="1"/>
      <c r="H190" s="1"/>
      <c r="I190" s="1"/>
    </row>
    <row r="191" ht="15.75" customHeight="1">
      <c r="A191" s="155"/>
      <c r="B191" s="156"/>
      <c r="C191" s="156"/>
      <c r="D191" s="1"/>
      <c r="E191" s="1"/>
      <c r="F191" s="1"/>
      <c r="G191" s="1"/>
      <c r="H191" s="1"/>
      <c r="I191" s="1"/>
    </row>
    <row r="192" ht="15.75" customHeight="1">
      <c r="A192" s="155"/>
      <c r="B192" s="156"/>
      <c r="C192" s="156"/>
      <c r="D192" s="1"/>
      <c r="E192" s="1"/>
      <c r="F192" s="1"/>
      <c r="G192" s="1"/>
      <c r="H192" s="1"/>
      <c r="I192" s="1"/>
    </row>
    <row r="193" ht="15.75" customHeight="1">
      <c r="A193" s="155"/>
      <c r="B193" s="156"/>
      <c r="C193" s="156"/>
      <c r="D193" s="1"/>
      <c r="E193" s="1"/>
      <c r="F193" s="1"/>
      <c r="G193" s="1"/>
      <c r="H193" s="1"/>
      <c r="I193" s="1"/>
    </row>
    <row r="194" ht="15.75" customHeight="1">
      <c r="A194" s="155"/>
      <c r="B194" s="156"/>
      <c r="C194" s="156"/>
      <c r="D194" s="1"/>
      <c r="E194" s="1"/>
      <c r="F194" s="1"/>
      <c r="G194" s="1"/>
      <c r="H194" s="1"/>
      <c r="I194" s="1"/>
    </row>
    <row r="195" ht="15.75" customHeight="1">
      <c r="A195" s="155"/>
      <c r="B195" s="156"/>
      <c r="C195" s="156"/>
      <c r="D195" s="1"/>
      <c r="E195" s="1"/>
      <c r="F195" s="1"/>
      <c r="G195" s="1"/>
      <c r="H195" s="1"/>
      <c r="I195" s="1"/>
    </row>
    <row r="196" ht="15.75" customHeight="1">
      <c r="A196" s="155"/>
      <c r="B196" s="156"/>
      <c r="C196" s="156"/>
      <c r="D196" s="1"/>
      <c r="E196" s="1"/>
      <c r="F196" s="1"/>
      <c r="G196" s="1"/>
      <c r="H196" s="1"/>
      <c r="I196" s="1"/>
    </row>
    <row r="197" ht="15.75" customHeight="1">
      <c r="A197" s="155"/>
      <c r="B197" s="156"/>
      <c r="C197" s="156"/>
      <c r="D197" s="1"/>
      <c r="E197" s="1"/>
      <c r="F197" s="1"/>
      <c r="G197" s="1"/>
      <c r="H197" s="1"/>
      <c r="I197" s="1"/>
    </row>
    <row r="198" ht="15.75" customHeight="1">
      <c r="A198" s="155"/>
      <c r="B198" s="156"/>
      <c r="C198" s="156"/>
      <c r="D198" s="1"/>
      <c r="E198" s="1"/>
      <c r="F198" s="1"/>
      <c r="G198" s="1"/>
      <c r="H198" s="1"/>
      <c r="I198" s="1"/>
    </row>
    <row r="199" ht="15.75" customHeight="1">
      <c r="A199" s="155"/>
      <c r="B199" s="156"/>
      <c r="C199" s="156"/>
      <c r="D199" s="1"/>
      <c r="E199" s="1"/>
      <c r="F199" s="1"/>
      <c r="G199" s="1"/>
      <c r="H199" s="1"/>
      <c r="I199" s="1"/>
    </row>
    <row r="200" ht="15.75" customHeight="1">
      <c r="A200" s="155"/>
      <c r="B200" s="156"/>
      <c r="C200" s="156"/>
      <c r="D200" s="1"/>
      <c r="E200" s="1"/>
      <c r="F200" s="1"/>
      <c r="G200" s="1"/>
      <c r="H200" s="1"/>
      <c r="I200" s="1"/>
    </row>
    <row r="201" ht="15.75" customHeight="1">
      <c r="A201" s="155"/>
      <c r="B201" s="156"/>
      <c r="C201" s="156"/>
      <c r="D201" s="1"/>
      <c r="E201" s="1"/>
      <c r="F201" s="1"/>
      <c r="G201" s="1"/>
      <c r="H201" s="1"/>
      <c r="I201" s="1"/>
    </row>
    <row r="202" ht="15.75" customHeight="1">
      <c r="A202" s="155"/>
      <c r="B202" s="156"/>
      <c r="C202" s="156"/>
      <c r="D202" s="1"/>
      <c r="E202" s="1"/>
      <c r="F202" s="1"/>
      <c r="G202" s="1"/>
      <c r="H202" s="1"/>
      <c r="I202" s="1"/>
    </row>
    <row r="203" ht="15.75" customHeight="1">
      <c r="A203" s="155"/>
      <c r="B203" s="156"/>
      <c r="C203" s="156"/>
      <c r="D203" s="1"/>
      <c r="E203" s="1"/>
      <c r="F203" s="1"/>
      <c r="G203" s="1"/>
      <c r="H203" s="1"/>
      <c r="I203" s="1"/>
    </row>
    <row r="204" ht="15.75" customHeight="1">
      <c r="A204" s="155"/>
      <c r="B204" s="156"/>
      <c r="C204" s="156"/>
      <c r="D204" s="1"/>
      <c r="E204" s="1"/>
      <c r="F204" s="1"/>
      <c r="G204" s="1"/>
      <c r="H204" s="1"/>
      <c r="I204" s="1"/>
    </row>
    <row r="205" ht="15.75" customHeight="1">
      <c r="A205" s="155"/>
      <c r="B205" s="156"/>
      <c r="C205" s="156"/>
      <c r="D205" s="1"/>
      <c r="E205" s="1"/>
      <c r="F205" s="1"/>
      <c r="G205" s="1"/>
      <c r="H205" s="1"/>
      <c r="I205" s="1"/>
    </row>
    <row r="206" ht="15.75" customHeight="1">
      <c r="A206" s="155"/>
      <c r="B206" s="156"/>
      <c r="C206" s="156"/>
      <c r="D206" s="1"/>
      <c r="E206" s="1"/>
      <c r="F206" s="1"/>
      <c r="G206" s="1"/>
      <c r="H206" s="1"/>
      <c r="I206" s="1"/>
    </row>
    <row r="207" ht="15.75" customHeight="1">
      <c r="A207" s="155"/>
      <c r="B207" s="156"/>
      <c r="C207" s="156"/>
      <c r="D207" s="1"/>
      <c r="E207" s="1"/>
      <c r="F207" s="1"/>
      <c r="G207" s="1"/>
      <c r="H207" s="1"/>
      <c r="I207" s="1"/>
    </row>
    <row r="208" ht="15.75" customHeight="1">
      <c r="A208" s="155"/>
      <c r="B208" s="156"/>
      <c r="C208" s="156"/>
      <c r="D208" s="1"/>
      <c r="E208" s="1"/>
      <c r="F208" s="1"/>
      <c r="G208" s="1"/>
      <c r="H208" s="1"/>
      <c r="I208" s="1"/>
    </row>
    <row r="209" ht="15.75" customHeight="1">
      <c r="A209" s="155"/>
      <c r="B209" s="156"/>
      <c r="C209" s="156"/>
      <c r="D209" s="1"/>
      <c r="E209" s="1"/>
      <c r="F209" s="1"/>
      <c r="G209" s="1"/>
      <c r="H209" s="1"/>
      <c r="I209" s="1"/>
    </row>
    <row r="210" ht="15.75" customHeight="1">
      <c r="A210" s="155"/>
      <c r="B210" s="156"/>
      <c r="C210" s="156"/>
      <c r="D210" s="1"/>
      <c r="E210" s="1"/>
      <c r="F210" s="1"/>
      <c r="G210" s="1"/>
      <c r="H210" s="1"/>
      <c r="I210" s="1"/>
    </row>
    <row r="211" ht="15.75" customHeight="1">
      <c r="A211" s="155"/>
      <c r="B211" s="156"/>
      <c r="C211" s="156"/>
      <c r="D211" s="1"/>
      <c r="E211" s="1"/>
      <c r="F211" s="1"/>
      <c r="G211" s="1"/>
      <c r="H211" s="1"/>
      <c r="I211" s="1"/>
    </row>
    <row r="212" ht="15.75" customHeight="1">
      <c r="A212" s="155"/>
      <c r="B212" s="156"/>
      <c r="C212" s="156"/>
      <c r="D212" s="1"/>
      <c r="E212" s="1"/>
      <c r="F212" s="1"/>
      <c r="G212" s="1"/>
      <c r="H212" s="1"/>
      <c r="I212" s="1"/>
    </row>
    <row r="213" ht="15.75" customHeight="1">
      <c r="A213" s="155"/>
      <c r="B213" s="156"/>
      <c r="C213" s="156"/>
      <c r="D213" s="1"/>
      <c r="E213" s="1"/>
      <c r="F213" s="1"/>
      <c r="G213" s="1"/>
      <c r="H213" s="1"/>
      <c r="I213" s="1"/>
    </row>
    <row r="214" ht="15.75" customHeight="1">
      <c r="A214" s="155"/>
      <c r="B214" s="156"/>
      <c r="C214" s="156"/>
      <c r="D214" s="1"/>
      <c r="E214" s="1"/>
      <c r="F214" s="1"/>
      <c r="G214" s="1"/>
      <c r="H214" s="1"/>
      <c r="I214" s="1"/>
    </row>
    <row r="215" ht="15.75" customHeight="1">
      <c r="A215" s="155"/>
      <c r="B215" s="156"/>
      <c r="C215" s="156"/>
      <c r="D215" s="1"/>
      <c r="E215" s="1"/>
      <c r="F215" s="1"/>
      <c r="G215" s="1"/>
      <c r="H215" s="1"/>
      <c r="I215" s="1"/>
    </row>
    <row r="216" ht="15.75" customHeight="1">
      <c r="A216" s="155"/>
      <c r="B216" s="156"/>
      <c r="C216" s="156"/>
      <c r="D216" s="1"/>
      <c r="E216" s="1"/>
      <c r="F216" s="1"/>
      <c r="G216" s="1"/>
      <c r="H216" s="1"/>
      <c r="I216" s="1"/>
    </row>
    <row r="217" ht="15.75" customHeight="1">
      <c r="A217" s="155"/>
      <c r="B217" s="156"/>
      <c r="C217" s="156"/>
      <c r="D217" s="1"/>
      <c r="E217" s="1"/>
      <c r="F217" s="1"/>
      <c r="G217" s="1"/>
      <c r="H217" s="1"/>
      <c r="I217" s="1"/>
    </row>
    <row r="218" ht="15.75" customHeight="1">
      <c r="A218" s="155"/>
      <c r="B218" s="156"/>
      <c r="C218" s="156"/>
      <c r="D218" s="1"/>
      <c r="E218" s="1"/>
      <c r="F218" s="1"/>
      <c r="G218" s="1"/>
      <c r="H218" s="1"/>
      <c r="I218" s="1"/>
    </row>
    <row r="219" ht="15.75" customHeight="1">
      <c r="A219" s="155"/>
      <c r="B219" s="156"/>
      <c r="C219" s="156"/>
      <c r="D219" s="1"/>
      <c r="E219" s="1"/>
      <c r="F219" s="1"/>
      <c r="G219" s="1"/>
      <c r="H219" s="1"/>
      <c r="I219" s="1"/>
    </row>
    <row r="220" ht="15.75" customHeight="1">
      <c r="A220" s="155"/>
      <c r="B220" s="156"/>
      <c r="C220" s="156"/>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155"/>
      <c r="B1" s="155"/>
      <c r="C1" s="156"/>
      <c r="D1" s="1"/>
      <c r="E1" s="1"/>
      <c r="F1" s="1"/>
      <c r="G1" s="1"/>
      <c r="H1" s="1"/>
      <c r="I1" s="1"/>
      <c r="J1" s="1"/>
    </row>
    <row r="2" ht="33.0" customHeight="1">
      <c r="A2" s="157" t="s">
        <v>3664</v>
      </c>
      <c r="B2" s="57"/>
      <c r="C2" s="57"/>
      <c r="D2" s="57"/>
      <c r="E2" s="57"/>
      <c r="F2" s="57"/>
      <c r="G2" s="57"/>
      <c r="H2" s="58"/>
      <c r="I2" s="59"/>
      <c r="J2" s="59"/>
      <c r="K2" s="17"/>
      <c r="L2" s="17"/>
      <c r="M2" s="17"/>
      <c r="N2" s="17"/>
      <c r="O2" s="17"/>
      <c r="P2" s="17"/>
      <c r="Q2" s="17"/>
      <c r="R2" s="17"/>
      <c r="S2" s="17"/>
      <c r="T2" s="17"/>
      <c r="U2" s="17"/>
      <c r="V2" s="17"/>
      <c r="W2" s="17"/>
      <c r="X2" s="17"/>
    </row>
    <row r="3">
      <c r="A3" s="182"/>
      <c r="B3" s="182"/>
      <c r="C3" s="182"/>
      <c r="D3" s="182"/>
      <c r="E3" s="182"/>
      <c r="F3" s="182"/>
      <c r="G3" s="182"/>
      <c r="H3" s="182"/>
      <c r="I3" s="59"/>
      <c r="J3" s="59"/>
      <c r="K3" s="17"/>
      <c r="L3" s="17"/>
      <c r="M3" s="17"/>
      <c r="N3" s="17"/>
      <c r="O3" s="17"/>
      <c r="P3" s="17"/>
      <c r="Q3" s="17"/>
      <c r="R3" s="17"/>
      <c r="S3" s="17"/>
      <c r="T3" s="17"/>
      <c r="U3" s="17"/>
      <c r="V3" s="17"/>
      <c r="W3" s="17"/>
      <c r="X3" s="17"/>
    </row>
    <row r="4" ht="19.5" customHeight="1">
      <c r="A4" s="460" t="s">
        <v>3665</v>
      </c>
      <c r="B4" s="57"/>
      <c r="C4" s="57"/>
      <c r="D4" s="57"/>
      <c r="E4" s="57"/>
      <c r="F4" s="57"/>
      <c r="G4" s="57"/>
      <c r="H4" s="58"/>
      <c r="I4" s="59"/>
      <c r="J4" s="59"/>
      <c r="K4" s="461"/>
      <c r="L4" s="461"/>
      <c r="M4" s="461"/>
      <c r="N4" s="461"/>
      <c r="O4" s="461"/>
      <c r="P4" s="461"/>
      <c r="Q4" s="461"/>
      <c r="R4" s="461"/>
      <c r="S4" s="461"/>
      <c r="T4" s="461"/>
      <c r="U4" s="461"/>
      <c r="V4" s="461"/>
      <c r="W4" s="461"/>
      <c r="X4" s="461"/>
    </row>
    <row r="5">
      <c r="A5" s="460" t="s">
        <v>3666</v>
      </c>
      <c r="B5" s="57"/>
      <c r="C5" s="57"/>
      <c r="D5" s="57"/>
      <c r="E5" s="57"/>
      <c r="F5" s="57"/>
      <c r="G5" s="57"/>
      <c r="H5" s="58"/>
      <c r="I5" s="59"/>
      <c r="J5" s="59"/>
      <c r="K5" s="461"/>
      <c r="L5" s="461"/>
      <c r="M5" s="461"/>
      <c r="N5" s="461"/>
      <c r="O5" s="461"/>
      <c r="P5" s="461"/>
      <c r="Q5" s="461"/>
      <c r="R5" s="461"/>
      <c r="S5" s="461"/>
      <c r="T5" s="461"/>
      <c r="U5" s="461"/>
      <c r="V5" s="461"/>
      <c r="W5" s="461"/>
      <c r="X5" s="461"/>
    </row>
    <row r="6" ht="13.5" customHeight="1">
      <c r="A6" s="460" t="s">
        <v>3667</v>
      </c>
      <c r="B6" s="57"/>
      <c r="C6" s="57"/>
      <c r="D6" s="57"/>
      <c r="E6" s="57"/>
      <c r="F6" s="57"/>
      <c r="G6" s="57"/>
      <c r="H6" s="58"/>
      <c r="I6" s="177"/>
      <c r="J6" s="177"/>
      <c r="K6" s="462"/>
      <c r="L6" s="462"/>
      <c r="M6" s="462"/>
      <c r="N6" s="462"/>
      <c r="O6" s="462"/>
      <c r="P6" s="462"/>
      <c r="Q6" s="462"/>
      <c r="R6" s="462"/>
      <c r="S6" s="462"/>
      <c r="T6" s="462"/>
      <c r="U6" s="462"/>
      <c r="V6" s="462"/>
      <c r="W6" s="462"/>
      <c r="X6" s="462"/>
    </row>
    <row r="7">
      <c r="A7" s="460" t="s">
        <v>3668</v>
      </c>
      <c r="B7" s="57"/>
      <c r="C7" s="57"/>
      <c r="D7" s="57"/>
      <c r="E7" s="57"/>
      <c r="F7" s="57"/>
      <c r="G7" s="57"/>
      <c r="H7" s="58"/>
      <c r="I7" s="177"/>
      <c r="J7" s="177"/>
      <c r="K7" s="462"/>
      <c r="L7" s="462"/>
      <c r="M7" s="462"/>
      <c r="N7" s="462"/>
      <c r="O7" s="462"/>
      <c r="P7" s="462"/>
      <c r="Q7" s="462"/>
      <c r="R7" s="462"/>
      <c r="S7" s="462"/>
      <c r="T7" s="462"/>
      <c r="U7" s="462"/>
      <c r="V7" s="462"/>
      <c r="W7" s="462"/>
      <c r="X7" s="462"/>
    </row>
    <row r="8" ht="323.25" customHeight="1">
      <c r="A8" s="460" t="s">
        <v>3669</v>
      </c>
      <c r="B8" s="57"/>
      <c r="C8" s="57"/>
      <c r="D8" s="57"/>
      <c r="E8" s="57"/>
      <c r="F8" s="57"/>
      <c r="G8" s="57"/>
      <c r="H8" s="58"/>
      <c r="I8" s="177"/>
      <c r="J8" s="177"/>
      <c r="K8" s="462"/>
      <c r="L8" s="462"/>
      <c r="M8" s="462"/>
      <c r="N8" s="462"/>
      <c r="O8" s="462"/>
      <c r="P8" s="462"/>
      <c r="Q8" s="462"/>
      <c r="R8" s="462"/>
      <c r="S8" s="462"/>
      <c r="T8" s="462"/>
      <c r="U8" s="462"/>
      <c r="V8" s="462"/>
      <c r="W8" s="462"/>
      <c r="X8" s="462"/>
    </row>
    <row r="9">
      <c r="A9" s="160"/>
      <c r="B9" s="160"/>
      <c r="C9" s="161"/>
      <c r="D9" s="160"/>
      <c r="E9" s="160"/>
      <c r="F9" s="160"/>
      <c r="G9" s="160"/>
      <c r="H9" s="160"/>
      <c r="I9" s="59"/>
      <c r="J9" s="59"/>
      <c r="K9" s="461"/>
      <c r="L9" s="461"/>
      <c r="M9" s="461"/>
      <c r="N9" s="461"/>
      <c r="O9" s="461"/>
      <c r="P9" s="461"/>
      <c r="Q9" s="461"/>
      <c r="R9" s="461"/>
      <c r="S9" s="461"/>
      <c r="T9" s="461"/>
      <c r="U9" s="461"/>
      <c r="V9" s="461"/>
      <c r="W9" s="461"/>
      <c r="X9" s="461"/>
    </row>
    <row r="10" ht="57.0" customHeight="1">
      <c r="A10" s="70" t="s">
        <v>3670</v>
      </c>
      <c r="B10" s="70" t="s">
        <v>8</v>
      </c>
      <c r="C10" s="70" t="s">
        <v>3671</v>
      </c>
      <c r="D10" s="70" t="s">
        <v>3672</v>
      </c>
      <c r="E10" s="70" t="s">
        <v>3673</v>
      </c>
      <c r="F10" s="70" t="s">
        <v>3674</v>
      </c>
      <c r="G10" s="185" t="s">
        <v>150</v>
      </c>
      <c r="H10" s="185" t="s">
        <v>154</v>
      </c>
      <c r="I10" s="71" t="s">
        <v>155</v>
      </c>
      <c r="J10" s="59"/>
      <c r="K10" s="461"/>
      <c r="L10" s="461"/>
      <c r="M10" s="461"/>
      <c r="N10" s="461"/>
      <c r="O10" s="461"/>
      <c r="P10" s="461"/>
      <c r="Q10" s="461"/>
      <c r="R10" s="461"/>
      <c r="S10" s="461"/>
      <c r="T10" s="461"/>
      <c r="U10" s="461"/>
      <c r="V10" s="461"/>
      <c r="W10" s="461"/>
      <c r="X10" s="461"/>
    </row>
    <row r="11">
      <c r="A11" s="171"/>
      <c r="B11" s="171"/>
      <c r="C11" s="172"/>
      <c r="D11" s="171"/>
      <c r="E11" s="172"/>
      <c r="F11" s="172"/>
      <c r="G11" s="317"/>
      <c r="H11" s="351"/>
      <c r="I11" s="1"/>
      <c r="J11" s="1"/>
      <c r="K11" s="463"/>
      <c r="L11" s="463"/>
      <c r="M11" s="463"/>
      <c r="N11" s="463"/>
      <c r="O11" s="463"/>
      <c r="P11" s="463"/>
      <c r="Q11" s="463"/>
      <c r="R11" s="463"/>
      <c r="S11" s="463"/>
      <c r="T11" s="463"/>
      <c r="U11" s="463"/>
      <c r="V11" s="463"/>
      <c r="W11" s="463"/>
      <c r="X11" s="463"/>
    </row>
    <row r="12">
      <c r="A12" s="171"/>
      <c r="B12" s="171"/>
      <c r="C12" s="115"/>
      <c r="D12" s="171"/>
      <c r="E12" s="172"/>
      <c r="F12" s="172"/>
      <c r="G12" s="317"/>
      <c r="H12" s="351"/>
      <c r="I12" s="1"/>
      <c r="J12" s="1"/>
      <c r="K12" s="463"/>
      <c r="L12" s="463"/>
      <c r="M12" s="463"/>
      <c r="N12" s="463"/>
      <c r="O12" s="463"/>
      <c r="P12" s="463"/>
      <c r="Q12" s="463"/>
      <c r="R12" s="463"/>
      <c r="S12" s="463"/>
      <c r="T12" s="463"/>
      <c r="U12" s="463"/>
      <c r="V12" s="463"/>
      <c r="W12" s="463"/>
      <c r="X12" s="463"/>
    </row>
    <row r="13">
      <c r="A13" s="171"/>
      <c r="B13" s="171"/>
      <c r="C13" s="172"/>
      <c r="D13" s="171"/>
      <c r="E13" s="172"/>
      <c r="F13" s="172"/>
      <c r="G13" s="317"/>
      <c r="H13" s="351"/>
      <c r="I13" s="1"/>
      <c r="J13" s="1"/>
      <c r="K13" s="463"/>
      <c r="L13" s="463"/>
      <c r="M13" s="463"/>
      <c r="N13" s="463"/>
      <c r="O13" s="463"/>
      <c r="P13" s="463"/>
      <c r="Q13" s="463"/>
      <c r="R13" s="463"/>
      <c r="S13" s="463"/>
      <c r="T13" s="463"/>
      <c r="U13" s="463"/>
      <c r="V13" s="463"/>
      <c r="W13" s="463"/>
      <c r="X13" s="463"/>
    </row>
    <row r="14">
      <c r="A14" s="171"/>
      <c r="B14" s="171"/>
      <c r="C14" s="172"/>
      <c r="D14" s="171"/>
      <c r="E14" s="172"/>
      <c r="F14" s="172"/>
      <c r="G14" s="317"/>
      <c r="H14" s="351"/>
      <c r="I14" s="1"/>
      <c r="J14" s="1"/>
      <c r="K14" s="463"/>
      <c r="L14" s="463"/>
      <c r="M14" s="463"/>
      <c r="N14" s="463"/>
      <c r="O14" s="463"/>
      <c r="P14" s="463"/>
      <c r="Q14" s="463"/>
      <c r="R14" s="463"/>
      <c r="S14" s="463"/>
      <c r="T14" s="463"/>
      <c r="U14" s="463"/>
      <c r="V14" s="463"/>
      <c r="W14" s="463"/>
      <c r="X14" s="463"/>
    </row>
    <row r="15">
      <c r="A15" s="171"/>
      <c r="B15" s="171"/>
      <c r="C15" s="172"/>
      <c r="D15" s="171"/>
      <c r="E15" s="172"/>
      <c r="F15" s="172"/>
      <c r="G15" s="317"/>
      <c r="H15" s="351"/>
      <c r="I15" s="1"/>
      <c r="J15" s="1"/>
      <c r="K15" s="463"/>
      <c r="L15" s="463"/>
      <c r="M15" s="463"/>
      <c r="N15" s="463"/>
      <c r="O15" s="463"/>
      <c r="P15" s="463"/>
      <c r="Q15" s="463"/>
      <c r="R15" s="463"/>
      <c r="S15" s="463"/>
      <c r="T15" s="463"/>
      <c r="U15" s="463"/>
      <c r="V15" s="463"/>
      <c r="W15" s="463"/>
      <c r="X15" s="463"/>
    </row>
    <row r="16">
      <c r="A16" s="171"/>
      <c r="B16" s="171"/>
      <c r="C16" s="172"/>
      <c r="D16" s="171"/>
      <c r="E16" s="172"/>
      <c r="F16" s="172"/>
      <c r="G16" s="317"/>
      <c r="H16" s="351"/>
      <c r="I16" s="1"/>
      <c r="J16" s="1"/>
      <c r="K16" s="463"/>
      <c r="L16" s="463"/>
      <c r="M16" s="463"/>
      <c r="N16" s="463"/>
      <c r="O16" s="463"/>
      <c r="P16" s="463"/>
      <c r="Q16" s="463"/>
      <c r="R16" s="463"/>
      <c r="S16" s="463"/>
      <c r="T16" s="463"/>
      <c r="U16" s="463"/>
      <c r="V16" s="463"/>
      <c r="W16" s="463"/>
      <c r="X16" s="463"/>
    </row>
    <row r="17">
      <c r="A17" s="177" t="s">
        <v>118</v>
      </c>
      <c r="B17" s="177"/>
      <c r="C17" s="156"/>
      <c r="D17" s="1"/>
      <c r="E17" s="1"/>
      <c r="F17" s="1"/>
      <c r="G17" s="459"/>
      <c r="H17" s="152">
        <f>SUM(H11:H16)</f>
        <v>0</v>
      </c>
      <c r="I17" s="1"/>
      <c r="J17" s="1"/>
    </row>
    <row r="18">
      <c r="A18" s="155"/>
      <c r="B18" s="155"/>
      <c r="C18" s="156"/>
      <c r="D18" s="1"/>
      <c r="E18" s="1"/>
      <c r="F18" s="1"/>
      <c r="G18" s="1"/>
      <c r="H18" s="1"/>
      <c r="I18" s="1"/>
      <c r="J18" s="1"/>
    </row>
    <row r="19" ht="15.75" customHeight="1">
      <c r="A19" s="178" t="s">
        <v>742</v>
      </c>
      <c r="B19" s="154"/>
      <c r="C19" s="154"/>
      <c r="D19" s="154"/>
      <c r="E19" s="154"/>
      <c r="F19" s="154"/>
      <c r="G19" s="154"/>
      <c r="H19" s="154"/>
      <c r="I19" s="1"/>
      <c r="J19" s="1"/>
    </row>
    <row r="20" ht="15.75" customHeight="1">
      <c r="A20" s="155"/>
      <c r="B20" s="155"/>
      <c r="C20" s="156"/>
      <c r="D20" s="1"/>
      <c r="E20" s="1"/>
      <c r="F20" s="1"/>
      <c r="G20" s="1"/>
      <c r="H20" s="1"/>
      <c r="I20" s="1"/>
      <c r="J20" s="1"/>
    </row>
    <row r="21" ht="15.75" customHeight="1">
      <c r="A21" s="155"/>
      <c r="B21" s="155"/>
      <c r="C21" s="156"/>
      <c r="D21" s="1"/>
      <c r="E21" s="1"/>
      <c r="F21" s="1"/>
      <c r="G21" s="1"/>
      <c r="H21" s="1"/>
      <c r="I21" s="1"/>
      <c r="J21" s="1"/>
    </row>
    <row r="22" ht="15.75" customHeight="1">
      <c r="A22" s="155"/>
      <c r="B22" s="155"/>
      <c r="C22" s="156"/>
      <c r="D22" s="1"/>
      <c r="E22" s="1"/>
      <c r="F22" s="1"/>
      <c r="G22" s="1"/>
      <c r="H22" s="1"/>
      <c r="I22" s="1"/>
      <c r="J22" s="1"/>
    </row>
    <row r="23" ht="15.75" customHeight="1">
      <c r="A23" s="155"/>
      <c r="B23" s="155"/>
      <c r="C23" s="156"/>
      <c r="D23" s="1"/>
      <c r="E23" s="1"/>
      <c r="F23" s="1"/>
      <c r="G23" s="1"/>
      <c r="H23" s="1"/>
      <c r="I23" s="1"/>
      <c r="J23" s="1"/>
    </row>
    <row r="24" ht="15.75" customHeight="1">
      <c r="A24" s="155"/>
      <c r="B24" s="155"/>
      <c r="C24" s="156"/>
      <c r="D24" s="1"/>
      <c r="E24" s="1"/>
      <c r="F24" s="1"/>
      <c r="G24" s="1"/>
      <c r="H24" s="1"/>
      <c r="I24" s="1"/>
      <c r="J24" s="1"/>
    </row>
    <row r="25" ht="15.75" customHeight="1">
      <c r="A25" s="155"/>
      <c r="B25" s="155"/>
      <c r="C25" s="156"/>
      <c r="D25" s="1"/>
      <c r="E25" s="1"/>
      <c r="F25" s="1"/>
      <c r="G25" s="1"/>
      <c r="H25" s="1"/>
      <c r="I25" s="1"/>
      <c r="J25" s="1"/>
    </row>
    <row r="26" ht="15.75" customHeight="1">
      <c r="A26" s="155"/>
      <c r="B26" s="155"/>
      <c r="C26" s="156"/>
      <c r="D26" s="1"/>
      <c r="E26" s="1"/>
      <c r="F26" s="1"/>
      <c r="G26" s="1"/>
      <c r="H26" s="1"/>
      <c r="I26" s="1"/>
      <c r="J26" s="1"/>
    </row>
    <row r="27" ht="15.75" customHeight="1">
      <c r="A27" s="155"/>
      <c r="B27" s="155"/>
      <c r="C27" s="156"/>
      <c r="D27" s="1"/>
      <c r="E27" s="1"/>
      <c r="F27" s="1"/>
      <c r="G27" s="1"/>
      <c r="H27" s="1"/>
      <c r="I27" s="1"/>
      <c r="J27" s="1"/>
    </row>
    <row r="28" ht="15.75" customHeight="1">
      <c r="A28" s="155"/>
      <c r="B28" s="155"/>
      <c r="C28" s="156"/>
      <c r="D28" s="1"/>
      <c r="E28" s="1"/>
      <c r="F28" s="1"/>
      <c r="G28" s="1"/>
      <c r="H28" s="1"/>
      <c r="I28" s="1"/>
      <c r="J28" s="1"/>
    </row>
    <row r="29" ht="15.75" customHeight="1">
      <c r="A29" s="155"/>
      <c r="B29" s="155"/>
      <c r="C29" s="156"/>
      <c r="D29" s="1"/>
      <c r="E29" s="1"/>
      <c r="F29" s="1"/>
      <c r="G29" s="1"/>
      <c r="H29" s="1"/>
      <c r="I29" s="1"/>
      <c r="J29" s="1"/>
    </row>
    <row r="30" ht="15.75" customHeight="1">
      <c r="A30" s="155"/>
      <c r="B30" s="155"/>
      <c r="C30" s="156"/>
      <c r="D30" s="1"/>
      <c r="E30" s="1"/>
      <c r="F30" s="1"/>
      <c r="G30" s="1"/>
      <c r="H30" s="1"/>
      <c r="I30" s="1"/>
      <c r="J30" s="1"/>
    </row>
    <row r="31" ht="15.75" customHeight="1">
      <c r="A31" s="155"/>
      <c r="B31" s="155"/>
      <c r="C31" s="156"/>
      <c r="D31" s="1"/>
      <c r="E31" s="1"/>
      <c r="F31" s="1"/>
      <c r="G31" s="1"/>
      <c r="H31" s="1"/>
      <c r="I31" s="1"/>
      <c r="J31" s="1"/>
    </row>
    <row r="32" ht="15.75" customHeight="1">
      <c r="A32" s="155"/>
      <c r="B32" s="155"/>
      <c r="C32" s="156"/>
      <c r="D32" s="1"/>
      <c r="E32" s="1"/>
      <c r="F32" s="1"/>
      <c r="G32" s="1"/>
      <c r="H32" s="1"/>
      <c r="I32" s="1"/>
      <c r="J32" s="1"/>
    </row>
    <row r="33" ht="15.75" customHeight="1">
      <c r="A33" s="155"/>
      <c r="B33" s="155"/>
      <c r="C33" s="156"/>
      <c r="D33" s="1"/>
      <c r="E33" s="1"/>
      <c r="F33" s="1"/>
      <c r="G33" s="1"/>
      <c r="H33" s="1"/>
      <c r="I33" s="1"/>
      <c r="J33" s="1"/>
    </row>
    <row r="34" ht="15.75" customHeight="1">
      <c r="A34" s="155"/>
      <c r="B34" s="155"/>
      <c r="C34" s="156"/>
      <c r="D34" s="1"/>
      <c r="E34" s="1"/>
      <c r="F34" s="1"/>
      <c r="G34" s="1"/>
      <c r="H34" s="1"/>
      <c r="I34" s="1"/>
      <c r="J34" s="1"/>
    </row>
    <row r="35" ht="15.75" customHeight="1">
      <c r="A35" s="155"/>
      <c r="B35" s="155"/>
      <c r="C35" s="156"/>
      <c r="D35" s="1"/>
      <c r="E35" s="1"/>
      <c r="F35" s="1"/>
      <c r="G35" s="1"/>
      <c r="H35" s="1"/>
      <c r="I35" s="1"/>
      <c r="J35" s="1"/>
    </row>
    <row r="36" ht="15.75" customHeight="1">
      <c r="A36" s="155"/>
      <c r="B36" s="155"/>
      <c r="C36" s="156"/>
      <c r="D36" s="1"/>
      <c r="E36" s="1"/>
      <c r="F36" s="1"/>
      <c r="G36" s="1"/>
      <c r="H36" s="1"/>
      <c r="I36" s="1"/>
      <c r="J36" s="1"/>
    </row>
    <row r="37" ht="15.75" customHeight="1">
      <c r="A37" s="155"/>
      <c r="B37" s="155"/>
      <c r="C37" s="156"/>
      <c r="D37" s="1"/>
      <c r="E37" s="1"/>
      <c r="F37" s="1"/>
      <c r="G37" s="1"/>
      <c r="H37" s="1"/>
      <c r="I37" s="1"/>
      <c r="J37" s="1"/>
    </row>
    <row r="38" ht="15.75" customHeight="1">
      <c r="A38" s="155"/>
      <c r="B38" s="155"/>
      <c r="C38" s="156"/>
      <c r="D38" s="1"/>
      <c r="E38" s="1"/>
      <c r="F38" s="1"/>
      <c r="G38" s="1"/>
      <c r="H38" s="1"/>
      <c r="I38" s="1"/>
      <c r="J38" s="1"/>
    </row>
    <row r="39" ht="15.75" customHeight="1">
      <c r="A39" s="155"/>
      <c r="B39" s="155"/>
      <c r="C39" s="156"/>
      <c r="D39" s="1"/>
      <c r="E39" s="1"/>
      <c r="F39" s="1"/>
      <c r="G39" s="1"/>
      <c r="H39" s="1"/>
      <c r="I39" s="1"/>
      <c r="J39" s="1"/>
    </row>
    <row r="40" ht="15.75" customHeight="1">
      <c r="A40" s="155"/>
      <c r="B40" s="155"/>
      <c r="C40" s="156"/>
      <c r="D40" s="1"/>
      <c r="E40" s="1"/>
      <c r="F40" s="1"/>
      <c r="G40" s="1"/>
      <c r="H40" s="1"/>
      <c r="I40" s="1"/>
      <c r="J40" s="1"/>
    </row>
    <row r="41" ht="15.75" customHeight="1">
      <c r="A41" s="155"/>
      <c r="B41" s="155"/>
      <c r="C41" s="156"/>
      <c r="D41" s="1"/>
      <c r="E41" s="1"/>
      <c r="F41" s="1"/>
      <c r="G41" s="1"/>
      <c r="H41" s="1"/>
      <c r="I41" s="1"/>
      <c r="J41" s="1"/>
    </row>
    <row r="42" ht="15.75" customHeight="1">
      <c r="A42" s="155"/>
      <c r="B42" s="155"/>
      <c r="C42" s="156"/>
      <c r="D42" s="1"/>
      <c r="E42" s="1"/>
      <c r="F42" s="1"/>
      <c r="G42" s="1"/>
      <c r="H42" s="1"/>
      <c r="I42" s="1"/>
      <c r="J42" s="1"/>
    </row>
    <row r="43" ht="15.75" customHeight="1">
      <c r="A43" s="155"/>
      <c r="B43" s="155"/>
      <c r="C43" s="156"/>
      <c r="D43" s="1"/>
      <c r="E43" s="1"/>
      <c r="F43" s="1"/>
      <c r="G43" s="1"/>
      <c r="H43" s="1"/>
      <c r="I43" s="1"/>
      <c r="J43" s="1"/>
    </row>
    <row r="44" ht="15.75" customHeight="1">
      <c r="A44" s="155"/>
      <c r="B44" s="155"/>
      <c r="C44" s="156"/>
      <c r="D44" s="1"/>
      <c r="E44" s="1"/>
      <c r="F44" s="1"/>
      <c r="G44" s="1"/>
      <c r="H44" s="1"/>
      <c r="I44" s="1"/>
      <c r="J44" s="1"/>
    </row>
    <row r="45" ht="15.75" customHeight="1">
      <c r="A45" s="155"/>
      <c r="B45" s="155"/>
      <c r="C45" s="156"/>
      <c r="D45" s="1"/>
      <c r="E45" s="1"/>
      <c r="F45" s="1"/>
      <c r="G45" s="1"/>
      <c r="H45" s="1"/>
      <c r="I45" s="1"/>
      <c r="J45" s="1"/>
    </row>
    <row r="46" ht="15.75" customHeight="1">
      <c r="A46" s="155"/>
      <c r="B46" s="155"/>
      <c r="C46" s="156"/>
      <c r="D46" s="1"/>
      <c r="E46" s="1"/>
      <c r="F46" s="1"/>
      <c r="G46" s="1"/>
      <c r="H46" s="1"/>
      <c r="I46" s="1"/>
      <c r="J46" s="1"/>
    </row>
    <row r="47" ht="15.75" customHeight="1">
      <c r="A47" s="155"/>
      <c r="B47" s="155"/>
      <c r="C47" s="156"/>
      <c r="D47" s="1"/>
      <c r="E47" s="1"/>
      <c r="F47" s="1"/>
      <c r="G47" s="1"/>
      <c r="H47" s="1"/>
      <c r="I47" s="1"/>
      <c r="J47" s="1"/>
    </row>
    <row r="48" ht="15.75" customHeight="1">
      <c r="A48" s="155"/>
      <c r="B48" s="155"/>
      <c r="C48" s="156"/>
      <c r="D48" s="1"/>
      <c r="E48" s="1"/>
      <c r="F48" s="1"/>
      <c r="G48" s="1"/>
      <c r="H48" s="1"/>
      <c r="I48" s="1"/>
      <c r="J48" s="1"/>
    </row>
    <row r="49" ht="15.75" customHeight="1">
      <c r="A49" s="155"/>
      <c r="B49" s="155"/>
      <c r="C49" s="156"/>
      <c r="D49" s="1"/>
      <c r="E49" s="1"/>
      <c r="F49" s="1"/>
      <c r="G49" s="1"/>
      <c r="H49" s="1"/>
      <c r="I49" s="1"/>
      <c r="J49" s="1"/>
    </row>
    <row r="50" ht="15.75" customHeight="1">
      <c r="A50" s="155"/>
      <c r="B50" s="155"/>
      <c r="C50" s="156"/>
      <c r="D50" s="1"/>
      <c r="E50" s="1"/>
      <c r="F50" s="1"/>
      <c r="G50" s="1"/>
      <c r="H50" s="1"/>
      <c r="I50" s="1"/>
      <c r="J50" s="1"/>
    </row>
    <row r="51" ht="15.75" customHeight="1">
      <c r="A51" s="155"/>
      <c r="B51" s="155"/>
      <c r="C51" s="156"/>
      <c r="D51" s="1"/>
      <c r="E51" s="1"/>
      <c r="F51" s="1"/>
      <c r="G51" s="1"/>
      <c r="H51" s="1"/>
      <c r="I51" s="1"/>
      <c r="J51" s="1"/>
    </row>
    <row r="52" ht="15.75" customHeight="1">
      <c r="A52" s="155"/>
      <c r="B52" s="155"/>
      <c r="C52" s="156"/>
      <c r="D52" s="1"/>
      <c r="E52" s="1"/>
      <c r="F52" s="1"/>
      <c r="G52" s="1"/>
      <c r="H52" s="1"/>
      <c r="I52" s="1"/>
      <c r="J52" s="1"/>
    </row>
    <row r="53" ht="15.75" customHeight="1">
      <c r="A53" s="155"/>
      <c r="B53" s="155"/>
      <c r="C53" s="156"/>
      <c r="D53" s="1"/>
      <c r="E53" s="1"/>
      <c r="F53" s="1"/>
      <c r="G53" s="1"/>
      <c r="H53" s="1"/>
      <c r="I53" s="1"/>
      <c r="J53" s="1"/>
    </row>
    <row r="54" ht="15.75" customHeight="1">
      <c r="A54" s="155"/>
      <c r="B54" s="155"/>
      <c r="C54" s="156"/>
      <c r="D54" s="1"/>
      <c r="E54" s="1"/>
      <c r="F54" s="1"/>
      <c r="G54" s="1"/>
      <c r="H54" s="1"/>
      <c r="I54" s="1"/>
      <c r="J54" s="1"/>
    </row>
    <row r="55" ht="15.75" customHeight="1">
      <c r="A55" s="155"/>
      <c r="B55" s="155"/>
      <c r="C55" s="156"/>
      <c r="D55" s="1"/>
      <c r="E55" s="1"/>
      <c r="F55" s="1"/>
      <c r="G55" s="1"/>
      <c r="H55" s="1"/>
      <c r="I55" s="1"/>
      <c r="J55" s="1"/>
    </row>
    <row r="56" ht="15.75" customHeight="1">
      <c r="A56" s="155"/>
      <c r="B56" s="155"/>
      <c r="C56" s="156"/>
      <c r="D56" s="1"/>
      <c r="E56" s="1"/>
      <c r="F56" s="1"/>
      <c r="G56" s="1"/>
      <c r="H56" s="1"/>
      <c r="I56" s="1"/>
      <c r="J56" s="1"/>
    </row>
    <row r="57" ht="15.75" customHeight="1">
      <c r="A57" s="155"/>
      <c r="B57" s="155"/>
      <c r="C57" s="156"/>
      <c r="D57" s="1"/>
      <c r="E57" s="1"/>
      <c r="F57" s="1"/>
      <c r="G57" s="1"/>
      <c r="H57" s="1"/>
      <c r="I57" s="1"/>
      <c r="J57" s="1"/>
    </row>
    <row r="58" ht="15.75" customHeight="1">
      <c r="A58" s="155"/>
      <c r="B58" s="155"/>
      <c r="C58" s="156"/>
      <c r="D58" s="1"/>
      <c r="E58" s="1"/>
      <c r="F58" s="1"/>
      <c r="G58" s="1"/>
      <c r="H58" s="1"/>
      <c r="I58" s="1"/>
      <c r="J58" s="1"/>
    </row>
    <row r="59" ht="15.75" customHeight="1">
      <c r="A59" s="155"/>
      <c r="B59" s="155"/>
      <c r="C59" s="156"/>
      <c r="D59" s="1"/>
      <c r="E59" s="1"/>
      <c r="F59" s="1"/>
      <c r="G59" s="1"/>
      <c r="H59" s="1"/>
      <c r="I59" s="1"/>
      <c r="J59" s="1"/>
    </row>
    <row r="60" ht="15.75" customHeight="1">
      <c r="A60" s="155"/>
      <c r="B60" s="155"/>
      <c r="C60" s="156"/>
      <c r="D60" s="1"/>
      <c r="E60" s="1"/>
      <c r="F60" s="1"/>
      <c r="G60" s="1"/>
      <c r="H60" s="1"/>
      <c r="I60" s="1"/>
      <c r="J60" s="1"/>
    </row>
    <row r="61" ht="15.75" customHeight="1">
      <c r="A61" s="155"/>
      <c r="B61" s="155"/>
      <c r="C61" s="156"/>
      <c r="D61" s="1"/>
      <c r="E61" s="1"/>
      <c r="F61" s="1"/>
      <c r="G61" s="1"/>
      <c r="H61" s="1"/>
      <c r="I61" s="1"/>
      <c r="J61" s="1"/>
    </row>
    <row r="62" ht="15.75" customHeight="1">
      <c r="A62" s="155"/>
      <c r="B62" s="155"/>
      <c r="C62" s="156"/>
      <c r="D62" s="1"/>
      <c r="E62" s="1"/>
      <c r="F62" s="1"/>
      <c r="G62" s="1"/>
      <c r="H62" s="1"/>
      <c r="I62" s="1"/>
      <c r="J62" s="1"/>
    </row>
    <row r="63" ht="15.75" customHeight="1">
      <c r="A63" s="155"/>
      <c r="B63" s="155"/>
      <c r="C63" s="156"/>
      <c r="D63" s="1"/>
      <c r="E63" s="1"/>
      <c r="F63" s="1"/>
      <c r="G63" s="1"/>
      <c r="H63" s="1"/>
      <c r="I63" s="1"/>
      <c r="J63" s="1"/>
    </row>
    <row r="64" ht="15.75" customHeight="1">
      <c r="A64" s="155"/>
      <c r="B64" s="155"/>
      <c r="C64" s="156"/>
      <c r="D64" s="1"/>
      <c r="E64" s="1"/>
      <c r="F64" s="1"/>
      <c r="G64" s="1"/>
      <c r="H64" s="1"/>
      <c r="I64" s="1"/>
      <c r="J64" s="1"/>
    </row>
    <row r="65" ht="15.75" customHeight="1">
      <c r="A65" s="155"/>
      <c r="B65" s="155"/>
      <c r="C65" s="156"/>
      <c r="D65" s="1"/>
      <c r="E65" s="1"/>
      <c r="F65" s="1"/>
      <c r="G65" s="1"/>
      <c r="H65" s="1"/>
      <c r="I65" s="1"/>
      <c r="J65" s="1"/>
    </row>
    <row r="66" ht="15.75" customHeight="1">
      <c r="A66" s="155"/>
      <c r="B66" s="155"/>
      <c r="C66" s="156"/>
      <c r="D66" s="1"/>
      <c r="E66" s="1"/>
      <c r="F66" s="1"/>
      <c r="G66" s="1"/>
      <c r="H66" s="1"/>
      <c r="I66" s="1"/>
      <c r="J66" s="1"/>
    </row>
    <row r="67" ht="15.75" customHeight="1">
      <c r="A67" s="155"/>
      <c r="B67" s="155"/>
      <c r="C67" s="156"/>
      <c r="D67" s="1"/>
      <c r="E67" s="1"/>
      <c r="F67" s="1"/>
      <c r="G67" s="1"/>
      <c r="H67" s="1"/>
      <c r="I67" s="1"/>
      <c r="J67" s="1"/>
    </row>
    <row r="68" ht="15.75" customHeight="1">
      <c r="A68" s="155"/>
      <c r="B68" s="155"/>
      <c r="C68" s="156"/>
      <c r="D68" s="1"/>
      <c r="E68" s="1"/>
      <c r="F68" s="1"/>
      <c r="G68" s="1"/>
      <c r="H68" s="1"/>
      <c r="I68" s="1"/>
      <c r="J68" s="1"/>
    </row>
    <row r="69" ht="15.75" customHeight="1">
      <c r="A69" s="155"/>
      <c r="B69" s="155"/>
      <c r="C69" s="156"/>
      <c r="D69" s="1"/>
      <c r="E69" s="1"/>
      <c r="F69" s="1"/>
      <c r="G69" s="1"/>
      <c r="H69" s="1"/>
      <c r="I69" s="1"/>
      <c r="J69" s="1"/>
    </row>
    <row r="70" ht="15.75" customHeight="1">
      <c r="A70" s="155"/>
      <c r="B70" s="155"/>
      <c r="C70" s="156"/>
      <c r="D70" s="1"/>
      <c r="E70" s="1"/>
      <c r="F70" s="1"/>
      <c r="G70" s="1"/>
      <c r="H70" s="1"/>
      <c r="I70" s="1"/>
      <c r="J70" s="1"/>
    </row>
    <row r="71" ht="15.75" customHeight="1">
      <c r="A71" s="155"/>
      <c r="B71" s="155"/>
      <c r="C71" s="156"/>
      <c r="D71" s="1"/>
      <c r="E71" s="1"/>
      <c r="F71" s="1"/>
      <c r="G71" s="1"/>
      <c r="H71" s="1"/>
      <c r="I71" s="1"/>
      <c r="J71" s="1"/>
    </row>
    <row r="72" ht="15.75" customHeight="1">
      <c r="A72" s="155"/>
      <c r="B72" s="155"/>
      <c r="C72" s="156"/>
      <c r="D72" s="1"/>
      <c r="E72" s="1"/>
      <c r="F72" s="1"/>
      <c r="G72" s="1"/>
      <c r="H72" s="1"/>
      <c r="I72" s="1"/>
      <c r="J72" s="1"/>
    </row>
    <row r="73" ht="15.75" customHeight="1">
      <c r="A73" s="155"/>
      <c r="B73" s="155"/>
      <c r="C73" s="156"/>
      <c r="D73" s="1"/>
      <c r="E73" s="1"/>
      <c r="F73" s="1"/>
      <c r="G73" s="1"/>
      <c r="H73" s="1"/>
      <c r="I73" s="1"/>
      <c r="J73" s="1"/>
    </row>
    <row r="74" ht="15.75" customHeight="1">
      <c r="A74" s="155"/>
      <c r="B74" s="155"/>
      <c r="C74" s="156"/>
      <c r="D74" s="1"/>
      <c r="E74" s="1"/>
      <c r="F74" s="1"/>
      <c r="G74" s="1"/>
      <c r="H74" s="1"/>
      <c r="I74" s="1"/>
      <c r="J74" s="1"/>
    </row>
    <row r="75" ht="15.75" customHeight="1">
      <c r="A75" s="155"/>
      <c r="B75" s="155"/>
      <c r="C75" s="156"/>
      <c r="D75" s="1"/>
      <c r="E75" s="1"/>
      <c r="F75" s="1"/>
      <c r="G75" s="1"/>
      <c r="H75" s="1"/>
      <c r="I75" s="1"/>
      <c r="J75" s="1"/>
    </row>
    <row r="76" ht="15.75" customHeight="1">
      <c r="A76" s="155"/>
      <c r="B76" s="155"/>
      <c r="C76" s="156"/>
      <c r="D76" s="1"/>
      <c r="E76" s="1"/>
      <c r="F76" s="1"/>
      <c r="G76" s="1"/>
      <c r="H76" s="1"/>
      <c r="I76" s="1"/>
      <c r="J76" s="1"/>
    </row>
    <row r="77" ht="15.75" customHeight="1">
      <c r="A77" s="155"/>
      <c r="B77" s="155"/>
      <c r="C77" s="156"/>
      <c r="D77" s="1"/>
      <c r="E77" s="1"/>
      <c r="F77" s="1"/>
      <c r="G77" s="1"/>
      <c r="H77" s="1"/>
      <c r="I77" s="1"/>
      <c r="J77" s="1"/>
    </row>
    <row r="78" ht="15.75" customHeight="1">
      <c r="A78" s="155"/>
      <c r="B78" s="155"/>
      <c r="C78" s="156"/>
      <c r="D78" s="1"/>
      <c r="E78" s="1"/>
      <c r="F78" s="1"/>
      <c r="G78" s="1"/>
      <c r="H78" s="1"/>
      <c r="I78" s="1"/>
      <c r="J78" s="1"/>
    </row>
    <row r="79" ht="15.75" customHeight="1">
      <c r="A79" s="155"/>
      <c r="B79" s="155"/>
      <c r="C79" s="156"/>
      <c r="D79" s="1"/>
      <c r="E79" s="1"/>
      <c r="F79" s="1"/>
      <c r="G79" s="1"/>
      <c r="H79" s="1"/>
      <c r="I79" s="1"/>
      <c r="J79" s="1"/>
    </row>
    <row r="80" ht="15.75" customHeight="1">
      <c r="A80" s="155"/>
      <c r="B80" s="155"/>
      <c r="C80" s="156"/>
      <c r="D80" s="1"/>
      <c r="E80" s="1"/>
      <c r="F80" s="1"/>
      <c r="G80" s="1"/>
      <c r="H80" s="1"/>
      <c r="I80" s="1"/>
      <c r="J80" s="1"/>
    </row>
    <row r="81" ht="15.75" customHeight="1">
      <c r="A81" s="155"/>
      <c r="B81" s="155"/>
      <c r="C81" s="156"/>
      <c r="D81" s="1"/>
      <c r="E81" s="1"/>
      <c r="F81" s="1"/>
      <c r="G81" s="1"/>
      <c r="H81" s="1"/>
      <c r="I81" s="1"/>
      <c r="J81" s="1"/>
    </row>
    <row r="82" ht="15.75" customHeight="1">
      <c r="A82" s="155"/>
      <c r="B82" s="155"/>
      <c r="C82" s="156"/>
      <c r="D82" s="1"/>
      <c r="E82" s="1"/>
      <c r="F82" s="1"/>
      <c r="G82" s="1"/>
      <c r="H82" s="1"/>
      <c r="I82" s="1"/>
      <c r="J82" s="1"/>
    </row>
    <row r="83" ht="15.75" customHeight="1">
      <c r="A83" s="155"/>
      <c r="B83" s="155"/>
      <c r="C83" s="156"/>
      <c r="D83" s="1"/>
      <c r="E83" s="1"/>
      <c r="F83" s="1"/>
      <c r="G83" s="1"/>
      <c r="H83" s="1"/>
      <c r="I83" s="1"/>
      <c r="J83" s="1"/>
    </row>
    <row r="84" ht="15.75" customHeight="1">
      <c r="A84" s="155"/>
      <c r="B84" s="155"/>
      <c r="C84" s="156"/>
      <c r="D84" s="1"/>
      <c r="E84" s="1"/>
      <c r="F84" s="1"/>
      <c r="G84" s="1"/>
      <c r="H84" s="1"/>
      <c r="I84" s="1"/>
      <c r="J84" s="1"/>
    </row>
    <row r="85" ht="15.75" customHeight="1">
      <c r="A85" s="155"/>
      <c r="B85" s="155"/>
      <c r="C85" s="156"/>
      <c r="D85" s="1"/>
      <c r="E85" s="1"/>
      <c r="F85" s="1"/>
      <c r="G85" s="1"/>
      <c r="H85" s="1"/>
      <c r="I85" s="1"/>
      <c r="J85" s="1"/>
    </row>
    <row r="86" ht="15.75" customHeight="1">
      <c r="A86" s="155"/>
      <c r="B86" s="155"/>
      <c r="C86" s="156"/>
      <c r="D86" s="1"/>
      <c r="E86" s="1"/>
      <c r="F86" s="1"/>
      <c r="G86" s="1"/>
      <c r="H86" s="1"/>
      <c r="I86" s="1"/>
      <c r="J86" s="1"/>
    </row>
    <row r="87" ht="15.75" customHeight="1">
      <c r="A87" s="155"/>
      <c r="B87" s="155"/>
      <c r="C87" s="156"/>
      <c r="D87" s="1"/>
      <c r="E87" s="1"/>
      <c r="F87" s="1"/>
      <c r="G87" s="1"/>
      <c r="H87" s="1"/>
      <c r="I87" s="1"/>
      <c r="J87" s="1"/>
    </row>
    <row r="88" ht="15.75" customHeight="1">
      <c r="A88" s="155"/>
      <c r="B88" s="155"/>
      <c r="C88" s="156"/>
      <c r="D88" s="1"/>
      <c r="E88" s="1"/>
      <c r="F88" s="1"/>
      <c r="G88" s="1"/>
      <c r="H88" s="1"/>
      <c r="I88" s="1"/>
      <c r="J88" s="1"/>
    </row>
    <row r="89" ht="15.75" customHeight="1">
      <c r="A89" s="155"/>
      <c r="B89" s="155"/>
      <c r="C89" s="156"/>
      <c r="D89" s="1"/>
      <c r="E89" s="1"/>
      <c r="F89" s="1"/>
      <c r="G89" s="1"/>
      <c r="H89" s="1"/>
      <c r="I89" s="1"/>
      <c r="J89" s="1"/>
    </row>
    <row r="90" ht="15.75" customHeight="1">
      <c r="A90" s="155"/>
      <c r="B90" s="155"/>
      <c r="C90" s="156"/>
      <c r="D90" s="1"/>
      <c r="E90" s="1"/>
      <c r="F90" s="1"/>
      <c r="G90" s="1"/>
      <c r="H90" s="1"/>
      <c r="I90" s="1"/>
      <c r="J90" s="1"/>
    </row>
    <row r="91" ht="15.75" customHeight="1">
      <c r="A91" s="155"/>
      <c r="B91" s="155"/>
      <c r="C91" s="156"/>
      <c r="D91" s="1"/>
      <c r="E91" s="1"/>
      <c r="F91" s="1"/>
      <c r="G91" s="1"/>
      <c r="H91" s="1"/>
      <c r="I91" s="1"/>
      <c r="J91" s="1"/>
    </row>
    <row r="92" ht="15.75" customHeight="1">
      <c r="A92" s="155"/>
      <c r="B92" s="155"/>
      <c r="C92" s="156"/>
      <c r="D92" s="1"/>
      <c r="E92" s="1"/>
      <c r="F92" s="1"/>
      <c r="G92" s="1"/>
      <c r="H92" s="1"/>
      <c r="I92" s="1"/>
      <c r="J92" s="1"/>
    </row>
    <row r="93" ht="15.75" customHeight="1">
      <c r="A93" s="155"/>
      <c r="B93" s="155"/>
      <c r="C93" s="156"/>
      <c r="D93" s="1"/>
      <c r="E93" s="1"/>
      <c r="F93" s="1"/>
      <c r="G93" s="1"/>
      <c r="H93" s="1"/>
      <c r="I93" s="1"/>
      <c r="J93" s="1"/>
    </row>
    <row r="94" ht="15.75" customHeight="1">
      <c r="A94" s="155"/>
      <c r="B94" s="155"/>
      <c r="C94" s="156"/>
      <c r="D94" s="1"/>
      <c r="E94" s="1"/>
      <c r="F94" s="1"/>
      <c r="G94" s="1"/>
      <c r="H94" s="1"/>
      <c r="I94" s="1"/>
      <c r="J94" s="1"/>
    </row>
    <row r="95" ht="15.75" customHeight="1">
      <c r="A95" s="155"/>
      <c r="B95" s="155"/>
      <c r="C95" s="156"/>
      <c r="D95" s="1"/>
      <c r="E95" s="1"/>
      <c r="F95" s="1"/>
      <c r="G95" s="1"/>
      <c r="H95" s="1"/>
      <c r="I95" s="1"/>
      <c r="J95" s="1"/>
    </row>
    <row r="96" ht="15.75" customHeight="1">
      <c r="A96" s="155"/>
      <c r="B96" s="155"/>
      <c r="C96" s="156"/>
      <c r="D96" s="1"/>
      <c r="E96" s="1"/>
      <c r="F96" s="1"/>
      <c r="G96" s="1"/>
      <c r="H96" s="1"/>
      <c r="I96" s="1"/>
      <c r="J96" s="1"/>
    </row>
    <row r="97" ht="15.75" customHeight="1">
      <c r="A97" s="155"/>
      <c r="B97" s="155"/>
      <c r="C97" s="156"/>
      <c r="D97" s="1"/>
      <c r="E97" s="1"/>
      <c r="F97" s="1"/>
      <c r="G97" s="1"/>
      <c r="H97" s="1"/>
      <c r="I97" s="1"/>
      <c r="J97" s="1"/>
    </row>
    <row r="98" ht="15.75" customHeight="1">
      <c r="A98" s="155"/>
      <c r="B98" s="155"/>
      <c r="C98" s="156"/>
      <c r="D98" s="1"/>
      <c r="E98" s="1"/>
      <c r="F98" s="1"/>
      <c r="G98" s="1"/>
      <c r="H98" s="1"/>
      <c r="I98" s="1"/>
      <c r="J98" s="1"/>
    </row>
    <row r="99" ht="15.75" customHeight="1">
      <c r="A99" s="155"/>
      <c r="B99" s="155"/>
      <c r="C99" s="156"/>
      <c r="D99" s="1"/>
      <c r="E99" s="1"/>
      <c r="F99" s="1"/>
      <c r="G99" s="1"/>
      <c r="H99" s="1"/>
      <c r="I99" s="1"/>
      <c r="J99" s="1"/>
    </row>
    <row r="100" ht="15.75" customHeight="1">
      <c r="A100" s="155"/>
      <c r="B100" s="155"/>
      <c r="C100" s="156"/>
      <c r="D100" s="1"/>
      <c r="E100" s="1"/>
      <c r="F100" s="1"/>
      <c r="G100" s="1"/>
      <c r="H100" s="1"/>
      <c r="I100" s="1"/>
      <c r="J100" s="1"/>
    </row>
    <row r="101" ht="15.75" customHeight="1">
      <c r="A101" s="155"/>
      <c r="B101" s="155"/>
      <c r="C101" s="156"/>
      <c r="D101" s="1"/>
      <c r="E101" s="1"/>
      <c r="F101" s="1"/>
      <c r="G101" s="1"/>
      <c r="H101" s="1"/>
      <c r="I101" s="1"/>
      <c r="J101" s="1"/>
    </row>
    <row r="102" ht="15.75" customHeight="1">
      <c r="A102" s="155"/>
      <c r="B102" s="155"/>
      <c r="C102" s="156"/>
      <c r="D102" s="1"/>
      <c r="E102" s="1"/>
      <c r="F102" s="1"/>
      <c r="G102" s="1"/>
      <c r="H102" s="1"/>
      <c r="I102" s="1"/>
      <c r="J102" s="1"/>
    </row>
    <row r="103" ht="15.75" customHeight="1">
      <c r="A103" s="155"/>
      <c r="B103" s="155"/>
      <c r="C103" s="156"/>
      <c r="D103" s="1"/>
      <c r="E103" s="1"/>
      <c r="F103" s="1"/>
      <c r="G103" s="1"/>
      <c r="H103" s="1"/>
      <c r="I103" s="1"/>
      <c r="J103" s="1"/>
    </row>
    <row r="104" ht="15.75" customHeight="1">
      <c r="A104" s="155"/>
      <c r="B104" s="155"/>
      <c r="C104" s="156"/>
      <c r="D104" s="1"/>
      <c r="E104" s="1"/>
      <c r="F104" s="1"/>
      <c r="G104" s="1"/>
      <c r="H104" s="1"/>
      <c r="I104" s="1"/>
      <c r="J104" s="1"/>
    </row>
    <row r="105" ht="15.75" customHeight="1">
      <c r="A105" s="155"/>
      <c r="B105" s="155"/>
      <c r="C105" s="156"/>
      <c r="D105" s="1"/>
      <c r="E105" s="1"/>
      <c r="F105" s="1"/>
      <c r="G105" s="1"/>
      <c r="H105" s="1"/>
      <c r="I105" s="1"/>
      <c r="J105" s="1"/>
    </row>
    <row r="106" ht="15.75" customHeight="1">
      <c r="A106" s="155"/>
      <c r="B106" s="155"/>
      <c r="C106" s="156"/>
      <c r="D106" s="1"/>
      <c r="E106" s="1"/>
      <c r="F106" s="1"/>
      <c r="G106" s="1"/>
      <c r="H106" s="1"/>
      <c r="I106" s="1"/>
      <c r="J106" s="1"/>
    </row>
    <row r="107" ht="15.75" customHeight="1">
      <c r="A107" s="155"/>
      <c r="B107" s="155"/>
      <c r="C107" s="156"/>
      <c r="D107" s="1"/>
      <c r="E107" s="1"/>
      <c r="F107" s="1"/>
      <c r="G107" s="1"/>
      <c r="H107" s="1"/>
      <c r="I107" s="1"/>
      <c r="J107" s="1"/>
    </row>
    <row r="108" ht="15.75" customHeight="1">
      <c r="A108" s="155"/>
      <c r="B108" s="155"/>
      <c r="C108" s="156"/>
      <c r="D108" s="1"/>
      <c r="E108" s="1"/>
      <c r="F108" s="1"/>
      <c r="G108" s="1"/>
      <c r="H108" s="1"/>
      <c r="I108" s="1"/>
      <c r="J108" s="1"/>
    </row>
    <row r="109" ht="15.75" customHeight="1">
      <c r="A109" s="155"/>
      <c r="B109" s="155"/>
      <c r="C109" s="156"/>
      <c r="D109" s="1"/>
      <c r="E109" s="1"/>
      <c r="F109" s="1"/>
      <c r="G109" s="1"/>
      <c r="H109" s="1"/>
      <c r="I109" s="1"/>
      <c r="J109" s="1"/>
    </row>
    <row r="110" ht="15.75" customHeight="1">
      <c r="A110" s="155"/>
      <c r="B110" s="155"/>
      <c r="C110" s="156"/>
      <c r="D110" s="1"/>
      <c r="E110" s="1"/>
      <c r="F110" s="1"/>
      <c r="G110" s="1"/>
      <c r="H110" s="1"/>
      <c r="I110" s="1"/>
      <c r="J110" s="1"/>
    </row>
    <row r="111" ht="15.75" customHeight="1">
      <c r="A111" s="155"/>
      <c r="B111" s="155"/>
      <c r="C111" s="156"/>
      <c r="D111" s="1"/>
      <c r="E111" s="1"/>
      <c r="F111" s="1"/>
      <c r="G111" s="1"/>
      <c r="H111" s="1"/>
      <c r="I111" s="1"/>
      <c r="J111" s="1"/>
    </row>
    <row r="112" ht="15.75" customHeight="1">
      <c r="A112" s="155"/>
      <c r="B112" s="155"/>
      <c r="C112" s="156"/>
      <c r="D112" s="1"/>
      <c r="E112" s="1"/>
      <c r="F112" s="1"/>
      <c r="G112" s="1"/>
      <c r="H112" s="1"/>
      <c r="I112" s="1"/>
      <c r="J112" s="1"/>
    </row>
    <row r="113" ht="15.75" customHeight="1">
      <c r="A113" s="155"/>
      <c r="B113" s="155"/>
      <c r="C113" s="156"/>
      <c r="D113" s="1"/>
      <c r="E113" s="1"/>
      <c r="F113" s="1"/>
      <c r="G113" s="1"/>
      <c r="H113" s="1"/>
      <c r="I113" s="1"/>
      <c r="J113" s="1"/>
    </row>
    <row r="114" ht="15.75" customHeight="1">
      <c r="A114" s="155"/>
      <c r="B114" s="155"/>
      <c r="C114" s="156"/>
      <c r="D114" s="1"/>
      <c r="E114" s="1"/>
      <c r="F114" s="1"/>
      <c r="G114" s="1"/>
      <c r="H114" s="1"/>
      <c r="I114" s="1"/>
      <c r="J114" s="1"/>
    </row>
    <row r="115" ht="15.75" customHeight="1">
      <c r="A115" s="155"/>
      <c r="B115" s="155"/>
      <c r="C115" s="156"/>
      <c r="D115" s="1"/>
      <c r="E115" s="1"/>
      <c r="F115" s="1"/>
      <c r="G115" s="1"/>
      <c r="H115" s="1"/>
      <c r="I115" s="1"/>
      <c r="J115" s="1"/>
    </row>
    <row r="116" ht="15.75" customHeight="1">
      <c r="A116" s="155"/>
      <c r="B116" s="155"/>
      <c r="C116" s="156"/>
      <c r="D116" s="1"/>
      <c r="E116" s="1"/>
      <c r="F116" s="1"/>
      <c r="G116" s="1"/>
      <c r="H116" s="1"/>
      <c r="I116" s="1"/>
      <c r="J116" s="1"/>
    </row>
    <row r="117" ht="15.75" customHeight="1">
      <c r="A117" s="155"/>
      <c r="B117" s="155"/>
      <c r="C117" s="156"/>
      <c r="D117" s="1"/>
      <c r="E117" s="1"/>
      <c r="F117" s="1"/>
      <c r="G117" s="1"/>
      <c r="H117" s="1"/>
      <c r="I117" s="1"/>
      <c r="J117" s="1"/>
    </row>
    <row r="118" ht="15.75" customHeight="1">
      <c r="A118" s="155"/>
      <c r="B118" s="155"/>
      <c r="C118" s="156"/>
      <c r="D118" s="1"/>
      <c r="E118" s="1"/>
      <c r="F118" s="1"/>
      <c r="G118" s="1"/>
      <c r="H118" s="1"/>
      <c r="I118" s="1"/>
      <c r="J118" s="1"/>
    </row>
    <row r="119" ht="15.75" customHeight="1">
      <c r="A119" s="155"/>
      <c r="B119" s="155"/>
      <c r="C119" s="156"/>
      <c r="D119" s="1"/>
      <c r="E119" s="1"/>
      <c r="F119" s="1"/>
      <c r="G119" s="1"/>
      <c r="H119" s="1"/>
      <c r="I119" s="1"/>
      <c r="J119" s="1"/>
    </row>
    <row r="120" ht="15.75" customHeight="1">
      <c r="A120" s="155"/>
      <c r="B120" s="155"/>
      <c r="C120" s="156"/>
      <c r="D120" s="1"/>
      <c r="E120" s="1"/>
      <c r="F120" s="1"/>
      <c r="G120" s="1"/>
      <c r="H120" s="1"/>
      <c r="I120" s="1"/>
      <c r="J120" s="1"/>
    </row>
    <row r="121" ht="15.75" customHeight="1">
      <c r="A121" s="155"/>
      <c r="B121" s="155"/>
      <c r="C121" s="156"/>
      <c r="D121" s="1"/>
      <c r="E121" s="1"/>
      <c r="F121" s="1"/>
      <c r="G121" s="1"/>
      <c r="H121" s="1"/>
      <c r="I121" s="1"/>
      <c r="J121" s="1"/>
    </row>
    <row r="122" ht="15.75" customHeight="1">
      <c r="A122" s="155"/>
      <c r="B122" s="155"/>
      <c r="C122" s="156"/>
      <c r="D122" s="1"/>
      <c r="E122" s="1"/>
      <c r="F122" s="1"/>
      <c r="G122" s="1"/>
      <c r="H122" s="1"/>
      <c r="I122" s="1"/>
      <c r="J122" s="1"/>
    </row>
    <row r="123" ht="15.75" customHeight="1">
      <c r="A123" s="155"/>
      <c r="B123" s="155"/>
      <c r="C123" s="156"/>
      <c r="D123" s="1"/>
      <c r="E123" s="1"/>
      <c r="F123" s="1"/>
      <c r="G123" s="1"/>
      <c r="H123" s="1"/>
      <c r="I123" s="1"/>
      <c r="J123" s="1"/>
    </row>
    <row r="124" ht="15.75" customHeight="1">
      <c r="A124" s="155"/>
      <c r="B124" s="155"/>
      <c r="C124" s="156"/>
      <c r="D124" s="1"/>
      <c r="E124" s="1"/>
      <c r="F124" s="1"/>
      <c r="G124" s="1"/>
      <c r="H124" s="1"/>
      <c r="I124" s="1"/>
      <c r="J124" s="1"/>
    </row>
    <row r="125" ht="15.75" customHeight="1">
      <c r="A125" s="155"/>
      <c r="B125" s="155"/>
      <c r="C125" s="156"/>
      <c r="D125" s="1"/>
      <c r="E125" s="1"/>
      <c r="F125" s="1"/>
      <c r="G125" s="1"/>
      <c r="H125" s="1"/>
      <c r="I125" s="1"/>
      <c r="J125" s="1"/>
    </row>
    <row r="126" ht="15.75" customHeight="1">
      <c r="A126" s="155"/>
      <c r="B126" s="155"/>
      <c r="C126" s="156"/>
      <c r="D126" s="1"/>
      <c r="E126" s="1"/>
      <c r="F126" s="1"/>
      <c r="G126" s="1"/>
      <c r="H126" s="1"/>
      <c r="I126" s="1"/>
      <c r="J126" s="1"/>
    </row>
    <row r="127" ht="15.75" customHeight="1">
      <c r="A127" s="155"/>
      <c r="B127" s="155"/>
      <c r="C127" s="156"/>
      <c r="D127" s="1"/>
      <c r="E127" s="1"/>
      <c r="F127" s="1"/>
      <c r="G127" s="1"/>
      <c r="H127" s="1"/>
      <c r="I127" s="1"/>
      <c r="J127" s="1"/>
    </row>
    <row r="128" ht="15.75" customHeight="1">
      <c r="A128" s="155"/>
      <c r="B128" s="155"/>
      <c r="C128" s="156"/>
      <c r="D128" s="1"/>
      <c r="E128" s="1"/>
      <c r="F128" s="1"/>
      <c r="G128" s="1"/>
      <c r="H128" s="1"/>
      <c r="I128" s="1"/>
      <c r="J128" s="1"/>
    </row>
    <row r="129" ht="15.75" customHeight="1">
      <c r="A129" s="155"/>
      <c r="B129" s="155"/>
      <c r="C129" s="156"/>
      <c r="D129" s="1"/>
      <c r="E129" s="1"/>
      <c r="F129" s="1"/>
      <c r="G129" s="1"/>
      <c r="H129" s="1"/>
      <c r="I129" s="1"/>
      <c r="J129" s="1"/>
    </row>
    <row r="130" ht="15.75" customHeight="1">
      <c r="A130" s="155"/>
      <c r="B130" s="155"/>
      <c r="C130" s="156"/>
      <c r="D130" s="1"/>
      <c r="E130" s="1"/>
      <c r="F130" s="1"/>
      <c r="G130" s="1"/>
      <c r="H130" s="1"/>
      <c r="I130" s="1"/>
      <c r="J130" s="1"/>
    </row>
    <row r="131" ht="15.75" customHeight="1">
      <c r="A131" s="155"/>
      <c r="B131" s="155"/>
      <c r="C131" s="156"/>
      <c r="D131" s="1"/>
      <c r="E131" s="1"/>
      <c r="F131" s="1"/>
      <c r="G131" s="1"/>
      <c r="H131" s="1"/>
      <c r="I131" s="1"/>
      <c r="J131" s="1"/>
    </row>
    <row r="132" ht="15.75" customHeight="1">
      <c r="A132" s="155"/>
      <c r="B132" s="155"/>
      <c r="C132" s="156"/>
      <c r="D132" s="1"/>
      <c r="E132" s="1"/>
      <c r="F132" s="1"/>
      <c r="G132" s="1"/>
      <c r="H132" s="1"/>
      <c r="I132" s="1"/>
      <c r="J132" s="1"/>
    </row>
    <row r="133" ht="15.75" customHeight="1">
      <c r="A133" s="155"/>
      <c r="B133" s="155"/>
      <c r="C133" s="156"/>
      <c r="D133" s="1"/>
      <c r="E133" s="1"/>
      <c r="F133" s="1"/>
      <c r="G133" s="1"/>
      <c r="H133" s="1"/>
      <c r="I133" s="1"/>
      <c r="J133" s="1"/>
    </row>
    <row r="134" ht="15.75" customHeight="1">
      <c r="A134" s="155"/>
      <c r="B134" s="155"/>
      <c r="C134" s="156"/>
      <c r="D134" s="1"/>
      <c r="E134" s="1"/>
      <c r="F134" s="1"/>
      <c r="G134" s="1"/>
      <c r="H134" s="1"/>
      <c r="I134" s="1"/>
      <c r="J134" s="1"/>
    </row>
    <row r="135" ht="15.75" customHeight="1">
      <c r="A135" s="155"/>
      <c r="B135" s="155"/>
      <c r="C135" s="156"/>
      <c r="D135" s="1"/>
      <c r="E135" s="1"/>
      <c r="F135" s="1"/>
      <c r="G135" s="1"/>
      <c r="H135" s="1"/>
      <c r="I135" s="1"/>
      <c r="J135" s="1"/>
    </row>
    <row r="136" ht="15.75" customHeight="1">
      <c r="A136" s="155"/>
      <c r="B136" s="155"/>
      <c r="C136" s="156"/>
      <c r="D136" s="1"/>
      <c r="E136" s="1"/>
      <c r="F136" s="1"/>
      <c r="G136" s="1"/>
      <c r="H136" s="1"/>
      <c r="I136" s="1"/>
      <c r="J136" s="1"/>
    </row>
    <row r="137" ht="15.75" customHeight="1">
      <c r="A137" s="155"/>
      <c r="B137" s="155"/>
      <c r="C137" s="156"/>
      <c r="D137" s="1"/>
      <c r="E137" s="1"/>
      <c r="F137" s="1"/>
      <c r="G137" s="1"/>
      <c r="H137" s="1"/>
      <c r="I137" s="1"/>
      <c r="J137" s="1"/>
    </row>
    <row r="138" ht="15.75" customHeight="1">
      <c r="A138" s="155"/>
      <c r="B138" s="155"/>
      <c r="C138" s="156"/>
      <c r="D138" s="1"/>
      <c r="E138" s="1"/>
      <c r="F138" s="1"/>
      <c r="G138" s="1"/>
      <c r="H138" s="1"/>
      <c r="I138" s="1"/>
      <c r="J138" s="1"/>
    </row>
    <row r="139" ht="15.75" customHeight="1">
      <c r="A139" s="155"/>
      <c r="B139" s="155"/>
      <c r="C139" s="156"/>
      <c r="D139" s="1"/>
      <c r="E139" s="1"/>
      <c r="F139" s="1"/>
      <c r="G139" s="1"/>
      <c r="H139" s="1"/>
      <c r="I139" s="1"/>
      <c r="J139" s="1"/>
    </row>
    <row r="140" ht="15.75" customHeight="1">
      <c r="A140" s="155"/>
      <c r="B140" s="155"/>
      <c r="C140" s="156"/>
      <c r="D140" s="1"/>
      <c r="E140" s="1"/>
      <c r="F140" s="1"/>
      <c r="G140" s="1"/>
      <c r="H140" s="1"/>
      <c r="I140" s="1"/>
      <c r="J140" s="1"/>
    </row>
    <row r="141" ht="15.75" customHeight="1">
      <c r="A141" s="155"/>
      <c r="B141" s="155"/>
      <c r="C141" s="156"/>
      <c r="D141" s="1"/>
      <c r="E141" s="1"/>
      <c r="F141" s="1"/>
      <c r="G141" s="1"/>
      <c r="H141" s="1"/>
      <c r="I141" s="1"/>
      <c r="J141" s="1"/>
    </row>
    <row r="142" ht="15.75" customHeight="1">
      <c r="A142" s="155"/>
      <c r="B142" s="155"/>
      <c r="C142" s="156"/>
      <c r="D142" s="1"/>
      <c r="E142" s="1"/>
      <c r="F142" s="1"/>
      <c r="G142" s="1"/>
      <c r="H142" s="1"/>
      <c r="I142" s="1"/>
      <c r="J142" s="1"/>
    </row>
    <row r="143" ht="15.75" customHeight="1">
      <c r="A143" s="155"/>
      <c r="B143" s="155"/>
      <c r="C143" s="156"/>
      <c r="D143" s="1"/>
      <c r="E143" s="1"/>
      <c r="F143" s="1"/>
      <c r="G143" s="1"/>
      <c r="H143" s="1"/>
      <c r="I143" s="1"/>
      <c r="J143" s="1"/>
    </row>
    <row r="144" ht="15.75" customHeight="1">
      <c r="A144" s="155"/>
      <c r="B144" s="155"/>
      <c r="C144" s="156"/>
      <c r="D144" s="1"/>
      <c r="E144" s="1"/>
      <c r="F144" s="1"/>
      <c r="G144" s="1"/>
      <c r="H144" s="1"/>
      <c r="I144" s="1"/>
      <c r="J144" s="1"/>
    </row>
    <row r="145" ht="15.75" customHeight="1">
      <c r="A145" s="155"/>
      <c r="B145" s="155"/>
      <c r="C145" s="156"/>
      <c r="D145" s="1"/>
      <c r="E145" s="1"/>
      <c r="F145" s="1"/>
      <c r="G145" s="1"/>
      <c r="H145" s="1"/>
      <c r="I145" s="1"/>
      <c r="J145" s="1"/>
    </row>
    <row r="146" ht="15.75" customHeight="1">
      <c r="A146" s="155"/>
      <c r="B146" s="155"/>
      <c r="C146" s="156"/>
      <c r="D146" s="1"/>
      <c r="E146" s="1"/>
      <c r="F146" s="1"/>
      <c r="G146" s="1"/>
      <c r="H146" s="1"/>
      <c r="I146" s="1"/>
      <c r="J146" s="1"/>
    </row>
    <row r="147" ht="15.75" customHeight="1">
      <c r="A147" s="155"/>
      <c r="B147" s="155"/>
      <c r="C147" s="156"/>
      <c r="D147" s="1"/>
      <c r="E147" s="1"/>
      <c r="F147" s="1"/>
      <c r="G147" s="1"/>
      <c r="H147" s="1"/>
      <c r="I147" s="1"/>
      <c r="J147" s="1"/>
    </row>
    <row r="148" ht="15.75" customHeight="1">
      <c r="A148" s="155"/>
      <c r="B148" s="155"/>
      <c r="C148" s="156"/>
      <c r="D148" s="1"/>
      <c r="E148" s="1"/>
      <c r="F148" s="1"/>
      <c r="G148" s="1"/>
      <c r="H148" s="1"/>
      <c r="I148" s="1"/>
      <c r="J148" s="1"/>
    </row>
    <row r="149" ht="15.75" customHeight="1">
      <c r="A149" s="155"/>
      <c r="B149" s="155"/>
      <c r="C149" s="156"/>
      <c r="D149" s="1"/>
      <c r="E149" s="1"/>
      <c r="F149" s="1"/>
      <c r="G149" s="1"/>
      <c r="H149" s="1"/>
      <c r="I149" s="1"/>
      <c r="J149" s="1"/>
    </row>
    <row r="150" ht="15.75" customHeight="1">
      <c r="A150" s="155"/>
      <c r="B150" s="155"/>
      <c r="C150" s="156"/>
      <c r="D150" s="1"/>
      <c r="E150" s="1"/>
      <c r="F150" s="1"/>
      <c r="G150" s="1"/>
      <c r="H150" s="1"/>
      <c r="I150" s="1"/>
      <c r="J150" s="1"/>
    </row>
    <row r="151" ht="15.75" customHeight="1">
      <c r="A151" s="155"/>
      <c r="B151" s="155"/>
      <c r="C151" s="156"/>
      <c r="D151" s="1"/>
      <c r="E151" s="1"/>
      <c r="F151" s="1"/>
      <c r="G151" s="1"/>
      <c r="H151" s="1"/>
      <c r="I151" s="1"/>
      <c r="J151" s="1"/>
    </row>
    <row r="152" ht="15.75" customHeight="1">
      <c r="A152" s="155"/>
      <c r="B152" s="155"/>
      <c r="C152" s="156"/>
      <c r="D152" s="1"/>
      <c r="E152" s="1"/>
      <c r="F152" s="1"/>
      <c r="G152" s="1"/>
      <c r="H152" s="1"/>
      <c r="I152" s="1"/>
      <c r="J152" s="1"/>
    </row>
    <row r="153" ht="15.75" customHeight="1">
      <c r="A153" s="155"/>
      <c r="B153" s="155"/>
      <c r="C153" s="156"/>
      <c r="D153" s="1"/>
      <c r="E153" s="1"/>
      <c r="F153" s="1"/>
      <c r="G153" s="1"/>
      <c r="H153" s="1"/>
      <c r="I153" s="1"/>
      <c r="J153" s="1"/>
    </row>
    <row r="154" ht="15.75" customHeight="1">
      <c r="A154" s="155"/>
      <c r="B154" s="155"/>
      <c r="C154" s="156"/>
      <c r="D154" s="1"/>
      <c r="E154" s="1"/>
      <c r="F154" s="1"/>
      <c r="G154" s="1"/>
      <c r="H154" s="1"/>
      <c r="I154" s="1"/>
      <c r="J154" s="1"/>
    </row>
    <row r="155" ht="15.75" customHeight="1">
      <c r="A155" s="155"/>
      <c r="B155" s="155"/>
      <c r="C155" s="156"/>
      <c r="D155" s="1"/>
      <c r="E155" s="1"/>
      <c r="F155" s="1"/>
      <c r="G155" s="1"/>
      <c r="H155" s="1"/>
      <c r="I155" s="1"/>
      <c r="J155" s="1"/>
    </row>
    <row r="156" ht="15.75" customHeight="1">
      <c r="A156" s="155"/>
      <c r="B156" s="155"/>
      <c r="C156" s="156"/>
      <c r="D156" s="1"/>
      <c r="E156" s="1"/>
      <c r="F156" s="1"/>
      <c r="G156" s="1"/>
      <c r="H156" s="1"/>
      <c r="I156" s="1"/>
      <c r="J156" s="1"/>
    </row>
    <row r="157" ht="15.75" customHeight="1">
      <c r="A157" s="155"/>
      <c r="B157" s="155"/>
      <c r="C157" s="156"/>
      <c r="D157" s="1"/>
      <c r="E157" s="1"/>
      <c r="F157" s="1"/>
      <c r="G157" s="1"/>
      <c r="H157" s="1"/>
      <c r="I157" s="1"/>
      <c r="J157" s="1"/>
    </row>
    <row r="158" ht="15.75" customHeight="1">
      <c r="A158" s="155"/>
      <c r="B158" s="155"/>
      <c r="C158" s="156"/>
      <c r="D158" s="1"/>
      <c r="E158" s="1"/>
      <c r="F158" s="1"/>
      <c r="G158" s="1"/>
      <c r="H158" s="1"/>
      <c r="I158" s="1"/>
      <c r="J158" s="1"/>
    </row>
    <row r="159" ht="15.75" customHeight="1">
      <c r="A159" s="155"/>
      <c r="B159" s="155"/>
      <c r="C159" s="156"/>
      <c r="D159" s="1"/>
      <c r="E159" s="1"/>
      <c r="F159" s="1"/>
      <c r="G159" s="1"/>
      <c r="H159" s="1"/>
      <c r="I159" s="1"/>
      <c r="J159" s="1"/>
    </row>
    <row r="160" ht="15.75" customHeight="1">
      <c r="A160" s="155"/>
      <c r="B160" s="155"/>
      <c r="C160" s="156"/>
      <c r="D160" s="1"/>
      <c r="E160" s="1"/>
      <c r="F160" s="1"/>
      <c r="G160" s="1"/>
      <c r="H160" s="1"/>
      <c r="I160" s="1"/>
      <c r="J160" s="1"/>
    </row>
    <row r="161" ht="15.75" customHeight="1">
      <c r="A161" s="155"/>
      <c r="B161" s="155"/>
      <c r="C161" s="156"/>
      <c r="D161" s="1"/>
      <c r="E161" s="1"/>
      <c r="F161" s="1"/>
      <c r="G161" s="1"/>
      <c r="H161" s="1"/>
      <c r="I161" s="1"/>
      <c r="J161" s="1"/>
    </row>
    <row r="162" ht="15.75" customHeight="1">
      <c r="A162" s="155"/>
      <c r="B162" s="155"/>
      <c r="C162" s="156"/>
      <c r="D162" s="1"/>
      <c r="E162" s="1"/>
      <c r="F162" s="1"/>
      <c r="G162" s="1"/>
      <c r="H162" s="1"/>
      <c r="I162" s="1"/>
      <c r="J162" s="1"/>
    </row>
    <row r="163" ht="15.75" customHeight="1">
      <c r="A163" s="155"/>
      <c r="B163" s="155"/>
      <c r="C163" s="156"/>
      <c r="D163" s="1"/>
      <c r="E163" s="1"/>
      <c r="F163" s="1"/>
      <c r="G163" s="1"/>
      <c r="H163" s="1"/>
      <c r="I163" s="1"/>
      <c r="J163" s="1"/>
    </row>
    <row r="164" ht="15.75" customHeight="1">
      <c r="A164" s="155"/>
      <c r="B164" s="155"/>
      <c r="C164" s="156"/>
      <c r="D164" s="1"/>
      <c r="E164" s="1"/>
      <c r="F164" s="1"/>
      <c r="G164" s="1"/>
      <c r="H164" s="1"/>
      <c r="I164" s="1"/>
      <c r="J164" s="1"/>
    </row>
    <row r="165" ht="15.75" customHeight="1">
      <c r="A165" s="155"/>
      <c r="B165" s="155"/>
      <c r="C165" s="156"/>
      <c r="D165" s="1"/>
      <c r="E165" s="1"/>
      <c r="F165" s="1"/>
      <c r="G165" s="1"/>
      <c r="H165" s="1"/>
      <c r="I165" s="1"/>
      <c r="J165" s="1"/>
    </row>
    <row r="166" ht="15.75" customHeight="1">
      <c r="A166" s="155"/>
      <c r="B166" s="155"/>
      <c r="C166" s="156"/>
      <c r="D166" s="1"/>
      <c r="E166" s="1"/>
      <c r="F166" s="1"/>
      <c r="G166" s="1"/>
      <c r="H166" s="1"/>
      <c r="I166" s="1"/>
      <c r="J166" s="1"/>
    </row>
    <row r="167" ht="15.75" customHeight="1">
      <c r="A167" s="155"/>
      <c r="B167" s="155"/>
      <c r="C167" s="156"/>
      <c r="D167" s="1"/>
      <c r="E167" s="1"/>
      <c r="F167" s="1"/>
      <c r="G167" s="1"/>
      <c r="H167" s="1"/>
      <c r="I167" s="1"/>
      <c r="J167" s="1"/>
    </row>
    <row r="168" ht="15.75" customHeight="1">
      <c r="A168" s="155"/>
      <c r="B168" s="155"/>
      <c r="C168" s="156"/>
      <c r="D168" s="1"/>
      <c r="E168" s="1"/>
      <c r="F168" s="1"/>
      <c r="G168" s="1"/>
      <c r="H168" s="1"/>
      <c r="I168" s="1"/>
      <c r="J168" s="1"/>
    </row>
    <row r="169" ht="15.75" customHeight="1">
      <c r="A169" s="155"/>
      <c r="B169" s="155"/>
      <c r="C169" s="156"/>
      <c r="D169" s="1"/>
      <c r="E169" s="1"/>
      <c r="F169" s="1"/>
      <c r="G169" s="1"/>
      <c r="H169" s="1"/>
      <c r="I169" s="1"/>
      <c r="J169" s="1"/>
    </row>
    <row r="170" ht="15.75" customHeight="1">
      <c r="A170" s="155"/>
      <c r="B170" s="155"/>
      <c r="C170" s="156"/>
      <c r="D170" s="1"/>
      <c r="E170" s="1"/>
      <c r="F170" s="1"/>
      <c r="G170" s="1"/>
      <c r="H170" s="1"/>
      <c r="I170" s="1"/>
      <c r="J170" s="1"/>
    </row>
    <row r="171" ht="15.75" customHeight="1">
      <c r="A171" s="155"/>
      <c r="B171" s="155"/>
      <c r="C171" s="156"/>
      <c r="D171" s="1"/>
      <c r="E171" s="1"/>
      <c r="F171" s="1"/>
      <c r="G171" s="1"/>
      <c r="H171" s="1"/>
      <c r="I171" s="1"/>
      <c r="J171" s="1"/>
    </row>
    <row r="172" ht="15.75" customHeight="1">
      <c r="A172" s="155"/>
      <c r="B172" s="155"/>
      <c r="C172" s="156"/>
      <c r="D172" s="1"/>
      <c r="E172" s="1"/>
      <c r="F172" s="1"/>
      <c r="G172" s="1"/>
      <c r="H172" s="1"/>
      <c r="I172" s="1"/>
      <c r="J172" s="1"/>
    </row>
    <row r="173" ht="15.75" customHeight="1">
      <c r="A173" s="155"/>
      <c r="B173" s="155"/>
      <c r="C173" s="156"/>
      <c r="D173" s="1"/>
      <c r="E173" s="1"/>
      <c r="F173" s="1"/>
      <c r="G173" s="1"/>
      <c r="H173" s="1"/>
      <c r="I173" s="1"/>
      <c r="J173" s="1"/>
    </row>
    <row r="174" ht="15.75" customHeight="1">
      <c r="A174" s="155"/>
      <c r="B174" s="155"/>
      <c r="C174" s="156"/>
      <c r="D174" s="1"/>
      <c r="E174" s="1"/>
      <c r="F174" s="1"/>
      <c r="G174" s="1"/>
      <c r="H174" s="1"/>
      <c r="I174" s="1"/>
      <c r="J174" s="1"/>
    </row>
    <row r="175" ht="15.75" customHeight="1">
      <c r="A175" s="155"/>
      <c r="B175" s="155"/>
      <c r="C175" s="156"/>
      <c r="D175" s="1"/>
      <c r="E175" s="1"/>
      <c r="F175" s="1"/>
      <c r="G175" s="1"/>
      <c r="H175" s="1"/>
      <c r="I175" s="1"/>
      <c r="J175" s="1"/>
    </row>
    <row r="176" ht="15.75" customHeight="1">
      <c r="A176" s="155"/>
      <c r="B176" s="155"/>
      <c r="C176" s="156"/>
      <c r="D176" s="1"/>
      <c r="E176" s="1"/>
      <c r="F176" s="1"/>
      <c r="G176" s="1"/>
      <c r="H176" s="1"/>
      <c r="I176" s="1"/>
      <c r="J176" s="1"/>
    </row>
    <row r="177" ht="15.75" customHeight="1">
      <c r="A177" s="155"/>
      <c r="B177" s="155"/>
      <c r="C177" s="156"/>
      <c r="D177" s="1"/>
      <c r="E177" s="1"/>
      <c r="F177" s="1"/>
      <c r="G177" s="1"/>
      <c r="H177" s="1"/>
      <c r="I177" s="1"/>
      <c r="J177" s="1"/>
    </row>
    <row r="178" ht="15.75" customHeight="1">
      <c r="A178" s="155"/>
      <c r="B178" s="155"/>
      <c r="C178" s="156"/>
      <c r="D178" s="1"/>
      <c r="E178" s="1"/>
      <c r="F178" s="1"/>
      <c r="G178" s="1"/>
      <c r="H178" s="1"/>
      <c r="I178" s="1"/>
      <c r="J178" s="1"/>
    </row>
    <row r="179" ht="15.75" customHeight="1">
      <c r="A179" s="155"/>
      <c r="B179" s="155"/>
      <c r="C179" s="156"/>
      <c r="D179" s="1"/>
      <c r="E179" s="1"/>
      <c r="F179" s="1"/>
      <c r="G179" s="1"/>
      <c r="H179" s="1"/>
      <c r="I179" s="1"/>
      <c r="J179" s="1"/>
    </row>
    <row r="180" ht="15.75" customHeight="1">
      <c r="A180" s="155"/>
      <c r="B180" s="155"/>
      <c r="C180" s="156"/>
      <c r="D180" s="1"/>
      <c r="E180" s="1"/>
      <c r="F180" s="1"/>
      <c r="G180" s="1"/>
      <c r="H180" s="1"/>
      <c r="I180" s="1"/>
      <c r="J180" s="1"/>
    </row>
    <row r="181" ht="15.75" customHeight="1">
      <c r="A181" s="155"/>
      <c r="B181" s="155"/>
      <c r="C181" s="156"/>
      <c r="D181" s="1"/>
      <c r="E181" s="1"/>
      <c r="F181" s="1"/>
      <c r="G181" s="1"/>
      <c r="H181" s="1"/>
      <c r="I181" s="1"/>
      <c r="J181" s="1"/>
    </row>
    <row r="182" ht="15.75" customHeight="1">
      <c r="A182" s="155"/>
      <c r="B182" s="155"/>
      <c r="C182" s="156"/>
      <c r="D182" s="1"/>
      <c r="E182" s="1"/>
      <c r="F182" s="1"/>
      <c r="G182" s="1"/>
      <c r="H182" s="1"/>
      <c r="I182" s="1"/>
      <c r="J182" s="1"/>
    </row>
    <row r="183" ht="15.75" customHeight="1">
      <c r="A183" s="155"/>
      <c r="B183" s="155"/>
      <c r="C183" s="156"/>
      <c r="D183" s="1"/>
      <c r="E183" s="1"/>
      <c r="F183" s="1"/>
      <c r="G183" s="1"/>
      <c r="H183" s="1"/>
      <c r="I183" s="1"/>
      <c r="J183" s="1"/>
    </row>
    <row r="184" ht="15.75" customHeight="1">
      <c r="A184" s="155"/>
      <c r="B184" s="155"/>
      <c r="C184" s="156"/>
      <c r="D184" s="1"/>
      <c r="E184" s="1"/>
      <c r="F184" s="1"/>
      <c r="G184" s="1"/>
      <c r="H184" s="1"/>
      <c r="I184" s="1"/>
      <c r="J184" s="1"/>
    </row>
    <row r="185" ht="15.75" customHeight="1">
      <c r="A185" s="155"/>
      <c r="B185" s="155"/>
      <c r="C185" s="156"/>
      <c r="D185" s="1"/>
      <c r="E185" s="1"/>
      <c r="F185" s="1"/>
      <c r="G185" s="1"/>
      <c r="H185" s="1"/>
      <c r="I185" s="1"/>
      <c r="J185" s="1"/>
    </row>
    <row r="186" ht="15.75" customHeight="1">
      <c r="A186" s="155"/>
      <c r="B186" s="155"/>
      <c r="C186" s="156"/>
      <c r="D186" s="1"/>
      <c r="E186" s="1"/>
      <c r="F186" s="1"/>
      <c r="G186" s="1"/>
      <c r="H186" s="1"/>
      <c r="I186" s="1"/>
      <c r="J186" s="1"/>
    </row>
    <row r="187" ht="15.75" customHeight="1">
      <c r="A187" s="155"/>
      <c r="B187" s="155"/>
      <c r="C187" s="156"/>
      <c r="D187" s="1"/>
      <c r="E187" s="1"/>
      <c r="F187" s="1"/>
      <c r="G187" s="1"/>
      <c r="H187" s="1"/>
      <c r="I187" s="1"/>
      <c r="J187" s="1"/>
    </row>
    <row r="188" ht="15.75" customHeight="1">
      <c r="A188" s="155"/>
      <c r="B188" s="155"/>
      <c r="C188" s="156"/>
      <c r="D188" s="1"/>
      <c r="E188" s="1"/>
      <c r="F188" s="1"/>
      <c r="G188" s="1"/>
      <c r="H188" s="1"/>
      <c r="I188" s="1"/>
      <c r="J188" s="1"/>
    </row>
    <row r="189" ht="15.75" customHeight="1">
      <c r="A189" s="155"/>
      <c r="B189" s="155"/>
      <c r="C189" s="156"/>
      <c r="D189" s="1"/>
      <c r="E189" s="1"/>
      <c r="F189" s="1"/>
      <c r="G189" s="1"/>
      <c r="H189" s="1"/>
      <c r="I189" s="1"/>
      <c r="J189" s="1"/>
    </row>
    <row r="190" ht="15.75" customHeight="1">
      <c r="A190" s="155"/>
      <c r="B190" s="155"/>
      <c r="C190" s="156"/>
      <c r="D190" s="1"/>
      <c r="E190" s="1"/>
      <c r="F190" s="1"/>
      <c r="G190" s="1"/>
      <c r="H190" s="1"/>
      <c r="I190" s="1"/>
      <c r="J190" s="1"/>
    </row>
    <row r="191" ht="15.75" customHeight="1">
      <c r="A191" s="155"/>
      <c r="B191" s="155"/>
      <c r="C191" s="156"/>
      <c r="D191" s="1"/>
      <c r="E191" s="1"/>
      <c r="F191" s="1"/>
      <c r="G191" s="1"/>
      <c r="H191" s="1"/>
      <c r="I191" s="1"/>
      <c r="J191" s="1"/>
    </row>
    <row r="192" ht="15.75" customHeight="1">
      <c r="A192" s="155"/>
      <c r="B192" s="155"/>
      <c r="C192" s="156"/>
      <c r="D192" s="1"/>
      <c r="E192" s="1"/>
      <c r="F192" s="1"/>
      <c r="G192" s="1"/>
      <c r="H192" s="1"/>
      <c r="I192" s="1"/>
      <c r="J192" s="1"/>
    </row>
    <row r="193" ht="15.75" customHeight="1">
      <c r="A193" s="155"/>
      <c r="B193" s="155"/>
      <c r="C193" s="156"/>
      <c r="D193" s="1"/>
      <c r="E193" s="1"/>
      <c r="F193" s="1"/>
      <c r="G193" s="1"/>
      <c r="H193" s="1"/>
      <c r="I193" s="1"/>
      <c r="J193" s="1"/>
    </row>
    <row r="194" ht="15.75" customHeight="1">
      <c r="A194" s="155"/>
      <c r="B194" s="155"/>
      <c r="C194" s="156"/>
      <c r="D194" s="1"/>
      <c r="E194" s="1"/>
      <c r="F194" s="1"/>
      <c r="G194" s="1"/>
      <c r="H194" s="1"/>
      <c r="I194" s="1"/>
      <c r="J194" s="1"/>
    </row>
    <row r="195" ht="15.75" customHeight="1">
      <c r="A195" s="155"/>
      <c r="B195" s="155"/>
      <c r="C195" s="156"/>
      <c r="D195" s="1"/>
      <c r="E195" s="1"/>
      <c r="F195" s="1"/>
      <c r="G195" s="1"/>
      <c r="H195" s="1"/>
      <c r="I195" s="1"/>
      <c r="J195" s="1"/>
    </row>
    <row r="196" ht="15.75" customHeight="1">
      <c r="A196" s="155"/>
      <c r="B196" s="155"/>
      <c r="C196" s="156"/>
      <c r="D196" s="1"/>
      <c r="E196" s="1"/>
      <c r="F196" s="1"/>
      <c r="G196" s="1"/>
      <c r="H196" s="1"/>
      <c r="I196" s="1"/>
      <c r="J196" s="1"/>
    </row>
    <row r="197" ht="15.75" customHeight="1">
      <c r="A197" s="155"/>
      <c r="B197" s="155"/>
      <c r="C197" s="156"/>
      <c r="D197" s="1"/>
      <c r="E197" s="1"/>
      <c r="F197" s="1"/>
      <c r="G197" s="1"/>
      <c r="H197" s="1"/>
      <c r="I197" s="1"/>
      <c r="J197" s="1"/>
    </row>
    <row r="198" ht="15.75" customHeight="1">
      <c r="A198" s="155"/>
      <c r="B198" s="155"/>
      <c r="C198" s="156"/>
      <c r="D198" s="1"/>
      <c r="E198" s="1"/>
      <c r="F198" s="1"/>
      <c r="G198" s="1"/>
      <c r="H198" s="1"/>
      <c r="I198" s="1"/>
      <c r="J198" s="1"/>
    </row>
    <row r="199" ht="15.75" customHeight="1">
      <c r="A199" s="155"/>
      <c r="B199" s="155"/>
      <c r="C199" s="156"/>
      <c r="D199" s="1"/>
      <c r="E199" s="1"/>
      <c r="F199" s="1"/>
      <c r="G199" s="1"/>
      <c r="H199" s="1"/>
      <c r="I199" s="1"/>
      <c r="J199" s="1"/>
    </row>
    <row r="200" ht="15.75" customHeight="1">
      <c r="A200" s="155"/>
      <c r="B200" s="155"/>
      <c r="C200" s="156"/>
      <c r="D200" s="1"/>
      <c r="E200" s="1"/>
      <c r="F200" s="1"/>
      <c r="G200" s="1"/>
      <c r="H200" s="1"/>
      <c r="I200" s="1"/>
      <c r="J200" s="1"/>
    </row>
    <row r="201" ht="15.75" customHeight="1">
      <c r="A201" s="155"/>
      <c r="B201" s="155"/>
      <c r="C201" s="156"/>
      <c r="D201" s="1"/>
      <c r="E201" s="1"/>
      <c r="F201" s="1"/>
      <c r="G201" s="1"/>
      <c r="H201" s="1"/>
      <c r="I201" s="1"/>
      <c r="J201" s="1"/>
    </row>
    <row r="202" ht="15.75" customHeight="1">
      <c r="A202" s="155"/>
      <c r="B202" s="155"/>
      <c r="C202" s="156"/>
      <c r="D202" s="1"/>
      <c r="E202" s="1"/>
      <c r="F202" s="1"/>
      <c r="G202" s="1"/>
      <c r="H202" s="1"/>
      <c r="I202" s="1"/>
      <c r="J202" s="1"/>
    </row>
    <row r="203" ht="15.75" customHeight="1">
      <c r="A203" s="155"/>
      <c r="B203" s="155"/>
      <c r="C203" s="156"/>
      <c r="D203" s="1"/>
      <c r="E203" s="1"/>
      <c r="F203" s="1"/>
      <c r="G203" s="1"/>
      <c r="H203" s="1"/>
      <c r="I203" s="1"/>
      <c r="J203" s="1"/>
    </row>
    <row r="204" ht="15.75" customHeight="1">
      <c r="A204" s="155"/>
      <c r="B204" s="155"/>
      <c r="C204" s="156"/>
      <c r="D204" s="1"/>
      <c r="E204" s="1"/>
      <c r="F204" s="1"/>
      <c r="G204" s="1"/>
      <c r="H204" s="1"/>
      <c r="I204" s="1"/>
      <c r="J204" s="1"/>
    </row>
    <row r="205" ht="15.75" customHeight="1">
      <c r="A205" s="155"/>
      <c r="B205" s="155"/>
      <c r="C205" s="156"/>
      <c r="D205" s="1"/>
      <c r="E205" s="1"/>
      <c r="F205" s="1"/>
      <c r="G205" s="1"/>
      <c r="H205" s="1"/>
      <c r="I205" s="1"/>
      <c r="J205" s="1"/>
    </row>
    <row r="206" ht="15.75" customHeight="1">
      <c r="A206" s="155"/>
      <c r="B206" s="155"/>
      <c r="C206" s="156"/>
      <c r="D206" s="1"/>
      <c r="E206" s="1"/>
      <c r="F206" s="1"/>
      <c r="G206" s="1"/>
      <c r="H206" s="1"/>
      <c r="I206" s="1"/>
      <c r="J206" s="1"/>
    </row>
    <row r="207" ht="15.75" customHeight="1">
      <c r="A207" s="155"/>
      <c r="B207" s="155"/>
      <c r="C207" s="156"/>
      <c r="D207" s="1"/>
      <c r="E207" s="1"/>
      <c r="F207" s="1"/>
      <c r="G207" s="1"/>
      <c r="H207" s="1"/>
      <c r="I207" s="1"/>
      <c r="J207" s="1"/>
    </row>
    <row r="208" ht="15.75" customHeight="1">
      <c r="A208" s="155"/>
      <c r="B208" s="155"/>
      <c r="C208" s="156"/>
      <c r="D208" s="1"/>
      <c r="E208" s="1"/>
      <c r="F208" s="1"/>
      <c r="G208" s="1"/>
      <c r="H208" s="1"/>
      <c r="I208" s="1"/>
      <c r="J208" s="1"/>
    </row>
    <row r="209" ht="15.75" customHeight="1">
      <c r="A209" s="155"/>
      <c r="B209" s="155"/>
      <c r="C209" s="156"/>
      <c r="D209" s="1"/>
      <c r="E209" s="1"/>
      <c r="F209" s="1"/>
      <c r="G209" s="1"/>
      <c r="H209" s="1"/>
      <c r="I209" s="1"/>
      <c r="J209" s="1"/>
    </row>
    <row r="210" ht="15.75" customHeight="1">
      <c r="A210" s="155"/>
      <c r="B210" s="155"/>
      <c r="C210" s="156"/>
      <c r="D210" s="1"/>
      <c r="E210" s="1"/>
      <c r="F210" s="1"/>
      <c r="G210" s="1"/>
      <c r="H210" s="1"/>
      <c r="I210" s="1"/>
      <c r="J210" s="1"/>
    </row>
    <row r="211" ht="15.75" customHeight="1">
      <c r="A211" s="155"/>
      <c r="B211" s="155"/>
      <c r="C211" s="156"/>
      <c r="D211" s="1"/>
      <c r="E211" s="1"/>
      <c r="F211" s="1"/>
      <c r="G211" s="1"/>
      <c r="H211" s="1"/>
      <c r="I211" s="1"/>
      <c r="J211" s="1"/>
    </row>
    <row r="212" ht="15.75" customHeight="1">
      <c r="A212" s="155"/>
      <c r="B212" s="155"/>
      <c r="C212" s="156"/>
      <c r="D212" s="1"/>
      <c r="E212" s="1"/>
      <c r="F212" s="1"/>
      <c r="G212" s="1"/>
      <c r="H212" s="1"/>
      <c r="I212" s="1"/>
      <c r="J212" s="1"/>
    </row>
    <row r="213" ht="15.75" customHeight="1">
      <c r="A213" s="155"/>
      <c r="B213" s="155"/>
      <c r="C213" s="156"/>
      <c r="D213" s="1"/>
      <c r="E213" s="1"/>
      <c r="F213" s="1"/>
      <c r="G213" s="1"/>
      <c r="H213" s="1"/>
      <c r="I213" s="1"/>
      <c r="J213" s="1"/>
    </row>
    <row r="214" ht="15.75" customHeight="1">
      <c r="A214" s="155"/>
      <c r="B214" s="155"/>
      <c r="C214" s="156"/>
      <c r="D214" s="1"/>
      <c r="E214" s="1"/>
      <c r="F214" s="1"/>
      <c r="G214" s="1"/>
      <c r="H214" s="1"/>
      <c r="I214" s="1"/>
      <c r="J214" s="1"/>
    </row>
    <row r="215" ht="15.75" customHeight="1">
      <c r="A215" s="155"/>
      <c r="B215" s="155"/>
      <c r="C215" s="156"/>
      <c r="D215" s="1"/>
      <c r="E215" s="1"/>
      <c r="F215" s="1"/>
      <c r="G215" s="1"/>
      <c r="H215" s="1"/>
      <c r="I215" s="1"/>
      <c r="J215" s="1"/>
    </row>
    <row r="216" ht="15.75" customHeight="1">
      <c r="A216" s="155"/>
      <c r="B216" s="155"/>
      <c r="C216" s="156"/>
      <c r="D216" s="1"/>
      <c r="E216" s="1"/>
      <c r="F216" s="1"/>
      <c r="G216" s="1"/>
      <c r="H216" s="1"/>
      <c r="I216" s="1"/>
      <c r="J216" s="1"/>
    </row>
    <row r="217" ht="15.75" customHeight="1">
      <c r="A217" s="155"/>
      <c r="B217" s="155"/>
      <c r="C217" s="156"/>
      <c r="D217" s="1"/>
      <c r="E217" s="1"/>
      <c r="F217" s="1"/>
      <c r="G217" s="1"/>
      <c r="H217" s="1"/>
      <c r="I217" s="1"/>
      <c r="J217" s="1"/>
    </row>
    <row r="218" ht="15.75" customHeight="1">
      <c r="A218" s="155"/>
      <c r="B218" s="155"/>
      <c r="C218" s="156"/>
      <c r="D218" s="1"/>
      <c r="E218" s="1"/>
      <c r="F218" s="1"/>
      <c r="G218" s="1"/>
      <c r="H218" s="1"/>
      <c r="I218" s="1"/>
      <c r="J218" s="1"/>
    </row>
    <row r="219" ht="15.75" customHeight="1">
      <c r="A219" s="155"/>
      <c r="B219" s="155"/>
      <c r="C219" s="156"/>
      <c r="D219" s="1"/>
      <c r="E219" s="1"/>
      <c r="F219" s="1"/>
      <c r="G219" s="1"/>
      <c r="H219" s="1"/>
      <c r="I219" s="1"/>
      <c r="J219" s="1"/>
    </row>
    <row r="220" ht="15.75" customHeight="1">
      <c r="A220" s="155"/>
      <c r="B220" s="155"/>
      <c r="C220" s="156"/>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0" width="31.29"/>
    <col customWidth="1" min="11" max="13" width="8.86"/>
  </cols>
  <sheetData>
    <row r="1" ht="7.5" customHeight="1">
      <c r="A1" s="155"/>
      <c r="B1" s="155"/>
      <c r="C1" s="156"/>
      <c r="D1" s="1"/>
      <c r="E1" s="1"/>
      <c r="F1" s="1"/>
      <c r="G1" s="1"/>
      <c r="H1" s="1"/>
      <c r="I1" s="1"/>
    </row>
    <row r="2" ht="28.5" customHeight="1">
      <c r="A2" s="464" t="s">
        <v>3675</v>
      </c>
      <c r="B2" s="57"/>
      <c r="C2" s="57"/>
      <c r="D2" s="57"/>
      <c r="E2" s="57"/>
      <c r="F2" s="57"/>
      <c r="G2" s="57"/>
      <c r="H2" s="57"/>
      <c r="I2" s="57"/>
    </row>
    <row r="3">
      <c r="A3" s="465"/>
      <c r="B3" s="465"/>
      <c r="C3" s="465"/>
      <c r="D3" s="465"/>
      <c r="E3" s="465"/>
      <c r="F3" s="465"/>
      <c r="G3" s="465"/>
      <c r="H3" s="465"/>
      <c r="I3" s="465"/>
    </row>
    <row r="4" ht="16.5" customHeight="1">
      <c r="A4" s="466" t="s">
        <v>3665</v>
      </c>
      <c r="B4" s="57"/>
      <c r="C4" s="57"/>
      <c r="D4" s="57"/>
      <c r="E4" s="57"/>
      <c r="F4" s="57"/>
      <c r="G4" s="57"/>
      <c r="H4" s="57"/>
      <c r="I4" s="57"/>
    </row>
    <row r="5">
      <c r="A5" s="159" t="s">
        <v>3676</v>
      </c>
      <c r="B5" s="57"/>
      <c r="C5" s="57"/>
      <c r="D5" s="57"/>
      <c r="E5" s="57"/>
      <c r="F5" s="57"/>
      <c r="G5" s="57"/>
      <c r="H5" s="57"/>
      <c r="I5" s="57"/>
    </row>
    <row r="6" ht="19.5" customHeight="1">
      <c r="A6" s="159" t="s">
        <v>3677</v>
      </c>
      <c r="B6" s="57"/>
      <c r="C6" s="57"/>
      <c r="D6" s="57"/>
      <c r="E6" s="57"/>
      <c r="F6" s="57"/>
      <c r="G6" s="57"/>
      <c r="H6" s="57"/>
      <c r="I6" s="57"/>
    </row>
    <row r="7">
      <c r="A7" s="467" t="s">
        <v>3678</v>
      </c>
      <c r="B7" s="57"/>
      <c r="C7" s="57"/>
      <c r="D7" s="57"/>
      <c r="E7" s="57"/>
      <c r="F7" s="57"/>
      <c r="G7" s="57"/>
      <c r="H7" s="57"/>
      <c r="I7" s="57"/>
      <c r="K7" s="468"/>
    </row>
    <row r="8">
      <c r="A8" s="467" t="s">
        <v>3679</v>
      </c>
      <c r="B8" s="57"/>
      <c r="C8" s="57"/>
      <c r="D8" s="57"/>
      <c r="E8" s="57"/>
      <c r="F8" s="57"/>
      <c r="G8" s="57"/>
      <c r="H8" s="57"/>
      <c r="I8" s="57"/>
      <c r="K8" s="468"/>
    </row>
    <row r="9">
      <c r="A9" s="467" t="s">
        <v>3680</v>
      </c>
      <c r="B9" s="57"/>
      <c r="C9" s="57"/>
      <c r="D9" s="57"/>
      <c r="E9" s="57"/>
      <c r="F9" s="57"/>
      <c r="G9" s="57"/>
      <c r="H9" s="57"/>
      <c r="I9" s="57"/>
      <c r="K9" s="468"/>
    </row>
    <row r="10">
      <c r="A10" s="467" t="s">
        <v>3681</v>
      </c>
      <c r="B10" s="57"/>
      <c r="C10" s="57"/>
      <c r="D10" s="57"/>
      <c r="E10" s="57"/>
      <c r="F10" s="57"/>
      <c r="G10" s="57"/>
      <c r="H10" s="57"/>
      <c r="I10" s="57"/>
      <c r="K10" s="468"/>
    </row>
    <row r="11">
      <c r="A11" s="466" t="s">
        <v>3682</v>
      </c>
      <c r="B11" s="57"/>
      <c r="C11" s="57"/>
      <c r="D11" s="57"/>
      <c r="E11" s="57"/>
      <c r="F11" s="57"/>
      <c r="G11" s="57"/>
      <c r="H11" s="57"/>
      <c r="I11" s="57"/>
      <c r="K11" s="468"/>
    </row>
    <row r="12" ht="91.5" customHeight="1">
      <c r="A12" s="159" t="s">
        <v>3683</v>
      </c>
      <c r="B12" s="57"/>
      <c r="C12" s="57"/>
      <c r="D12" s="57"/>
      <c r="E12" s="57"/>
      <c r="F12" s="57"/>
      <c r="G12" s="57"/>
      <c r="H12" s="57"/>
      <c r="I12" s="57"/>
      <c r="K12" s="468"/>
    </row>
    <row r="13">
      <c r="A13" s="160"/>
      <c r="B13" s="160"/>
      <c r="C13" s="161"/>
      <c r="D13" s="160"/>
      <c r="E13" s="160"/>
      <c r="F13" s="160"/>
      <c r="G13" s="160"/>
      <c r="H13" s="160"/>
      <c r="I13" s="160"/>
      <c r="M13" s="4"/>
    </row>
    <row r="14" ht="39.0" customHeight="1">
      <c r="A14" s="70" t="s">
        <v>3670</v>
      </c>
      <c r="B14" s="70" t="s">
        <v>8</v>
      </c>
      <c r="C14" s="70" t="s">
        <v>3671</v>
      </c>
      <c r="D14" s="70" t="s">
        <v>3672</v>
      </c>
      <c r="E14" s="70" t="s">
        <v>3673</v>
      </c>
      <c r="F14" s="70" t="s">
        <v>3674</v>
      </c>
      <c r="G14" s="66" t="s">
        <v>3684</v>
      </c>
      <c r="H14" s="66" t="s">
        <v>150</v>
      </c>
      <c r="I14" s="66" t="s">
        <v>3685</v>
      </c>
      <c r="J14" s="71" t="s">
        <v>155</v>
      </c>
      <c r="K14" s="468"/>
    </row>
    <row r="15" ht="11.25" customHeight="1">
      <c r="A15" s="100" t="s">
        <v>69</v>
      </c>
      <c r="B15" s="81" t="s">
        <v>52</v>
      </c>
      <c r="C15" s="77" t="s">
        <v>3686</v>
      </c>
      <c r="D15" s="81" t="s">
        <v>3687</v>
      </c>
      <c r="E15" s="469">
        <v>45527.0</v>
      </c>
      <c r="F15" s="219" t="s">
        <v>3688</v>
      </c>
      <c r="G15" s="81" t="s">
        <v>3689</v>
      </c>
      <c r="H15" s="221">
        <v>100.0</v>
      </c>
      <c r="I15" s="221">
        <v>100.0</v>
      </c>
      <c r="J15" s="100" t="s">
        <v>69</v>
      </c>
      <c r="K15" s="166"/>
      <c r="L15" s="166"/>
      <c r="M15" s="166"/>
      <c r="N15" s="166"/>
      <c r="O15" s="166"/>
      <c r="P15" s="166"/>
      <c r="Q15" s="166"/>
      <c r="R15" s="166"/>
      <c r="S15" s="166"/>
      <c r="T15" s="166"/>
      <c r="U15" s="166"/>
      <c r="V15" s="166"/>
      <c r="W15" s="166"/>
      <c r="X15" s="166"/>
      <c r="Y15" s="166"/>
      <c r="Z15" s="166"/>
    </row>
    <row r="16" ht="11.25" customHeight="1">
      <c r="A16" s="100" t="s">
        <v>69</v>
      </c>
      <c r="B16" s="81" t="s">
        <v>52</v>
      </c>
      <c r="C16" s="77" t="s">
        <v>3690</v>
      </c>
      <c r="D16" s="81" t="s">
        <v>3687</v>
      </c>
      <c r="E16" s="81" t="s">
        <v>3691</v>
      </c>
      <c r="F16" s="219" t="s">
        <v>3692</v>
      </c>
      <c r="G16" s="172" t="s">
        <v>3689</v>
      </c>
      <c r="H16" s="221">
        <v>100.0</v>
      </c>
      <c r="I16" s="221">
        <v>100.0</v>
      </c>
      <c r="J16" s="100" t="s">
        <v>69</v>
      </c>
      <c r="K16" s="166"/>
      <c r="L16" s="166"/>
      <c r="M16" s="166"/>
      <c r="N16" s="166"/>
      <c r="O16" s="166"/>
      <c r="P16" s="166"/>
      <c r="Q16" s="166"/>
      <c r="R16" s="166"/>
      <c r="S16" s="166"/>
      <c r="T16" s="166"/>
      <c r="U16" s="166"/>
      <c r="V16" s="166"/>
      <c r="W16" s="166"/>
      <c r="X16" s="166"/>
      <c r="Y16" s="166"/>
      <c r="Z16" s="166"/>
    </row>
    <row r="17" ht="11.25" customHeight="1">
      <c r="A17" s="100" t="s">
        <v>71</v>
      </c>
      <c r="B17" s="81" t="s">
        <v>52</v>
      </c>
      <c r="C17" s="77" t="s">
        <v>3693</v>
      </c>
      <c r="D17" s="81" t="s">
        <v>3694</v>
      </c>
      <c r="E17" s="81" t="s">
        <v>3695</v>
      </c>
      <c r="F17" s="219" t="s">
        <v>3696</v>
      </c>
      <c r="G17" s="81" t="s">
        <v>3697</v>
      </c>
      <c r="H17" s="221">
        <v>300.0</v>
      </c>
      <c r="I17" s="220">
        <v>150.0</v>
      </c>
      <c r="J17" s="100" t="s">
        <v>71</v>
      </c>
      <c r="K17" s="166"/>
      <c r="L17" s="166"/>
      <c r="M17" s="166"/>
      <c r="N17" s="166"/>
      <c r="O17" s="166"/>
      <c r="P17" s="166"/>
      <c r="Q17" s="166"/>
      <c r="R17" s="166"/>
      <c r="S17" s="166"/>
      <c r="T17" s="166"/>
      <c r="U17" s="166"/>
      <c r="V17" s="166"/>
      <c r="W17" s="166"/>
      <c r="X17" s="166"/>
      <c r="Y17" s="166"/>
      <c r="Z17" s="166"/>
    </row>
    <row r="18" ht="11.25" customHeight="1">
      <c r="A18" s="100" t="s">
        <v>78</v>
      </c>
      <c r="B18" s="81" t="s">
        <v>52</v>
      </c>
      <c r="C18" s="77" t="s">
        <v>3698</v>
      </c>
      <c r="D18" s="81" t="s">
        <v>3687</v>
      </c>
      <c r="E18" s="81" t="s">
        <v>3699</v>
      </c>
      <c r="F18" s="219" t="s">
        <v>3700</v>
      </c>
      <c r="G18" s="81" t="s">
        <v>3689</v>
      </c>
      <c r="H18" s="221">
        <v>100.0</v>
      </c>
      <c r="I18" s="220">
        <v>100.0</v>
      </c>
      <c r="J18" s="100" t="s">
        <v>78</v>
      </c>
      <c r="K18" s="166"/>
      <c r="L18" s="166"/>
      <c r="M18" s="166"/>
      <c r="N18" s="166"/>
      <c r="O18" s="166"/>
      <c r="P18" s="166"/>
      <c r="Q18" s="166"/>
      <c r="R18" s="166"/>
      <c r="S18" s="166"/>
      <c r="T18" s="166"/>
      <c r="U18" s="166"/>
      <c r="V18" s="166"/>
      <c r="W18" s="166"/>
      <c r="X18" s="166"/>
      <c r="Y18" s="166"/>
      <c r="Z18" s="166"/>
    </row>
    <row r="19" ht="11.25" customHeight="1">
      <c r="A19" s="147" t="s">
        <v>78</v>
      </c>
      <c r="B19" s="101" t="s">
        <v>52</v>
      </c>
      <c r="C19" s="120" t="s">
        <v>3701</v>
      </c>
      <c r="D19" s="101" t="s">
        <v>3702</v>
      </c>
      <c r="E19" s="101" t="s">
        <v>3703</v>
      </c>
      <c r="F19" s="219" t="s">
        <v>3704</v>
      </c>
      <c r="G19" s="101" t="s">
        <v>3705</v>
      </c>
      <c r="H19" s="272">
        <v>300.0</v>
      </c>
      <c r="I19" s="284">
        <v>150.0</v>
      </c>
      <c r="J19" s="147" t="s">
        <v>78</v>
      </c>
      <c r="K19" s="166"/>
      <c r="L19" s="166"/>
      <c r="M19" s="166"/>
      <c r="N19" s="166"/>
      <c r="O19" s="166"/>
      <c r="P19" s="166"/>
      <c r="Q19" s="166"/>
      <c r="R19" s="166"/>
      <c r="S19" s="166"/>
      <c r="T19" s="166"/>
      <c r="U19" s="166"/>
      <c r="V19" s="166"/>
      <c r="W19" s="166"/>
      <c r="X19" s="166"/>
      <c r="Y19" s="166"/>
      <c r="Z19" s="166"/>
    </row>
    <row r="20" ht="11.25" customHeight="1">
      <c r="A20" s="100" t="s">
        <v>3706</v>
      </c>
      <c r="B20" s="81" t="s">
        <v>52</v>
      </c>
      <c r="C20" s="81" t="s">
        <v>3698</v>
      </c>
      <c r="D20" s="81" t="s">
        <v>3707</v>
      </c>
      <c r="E20" s="81" t="s">
        <v>3708</v>
      </c>
      <c r="F20" s="81" t="s">
        <v>3709</v>
      </c>
      <c r="G20" s="81" t="s">
        <v>3710</v>
      </c>
      <c r="H20" s="221">
        <v>100.0</v>
      </c>
      <c r="I20" s="220">
        <v>100.0</v>
      </c>
      <c r="J20" s="100" t="s">
        <v>3706</v>
      </c>
      <c r="K20" s="166"/>
      <c r="L20" s="166"/>
      <c r="M20" s="166"/>
      <c r="N20" s="166"/>
      <c r="O20" s="166"/>
      <c r="P20" s="166"/>
      <c r="Q20" s="166"/>
      <c r="R20" s="166"/>
      <c r="S20" s="166"/>
      <c r="T20" s="166"/>
      <c r="U20" s="166"/>
      <c r="V20" s="166"/>
      <c r="W20" s="166"/>
      <c r="X20" s="166"/>
      <c r="Y20" s="166"/>
      <c r="Z20" s="166"/>
    </row>
    <row r="21" ht="11.25" customHeight="1">
      <c r="A21" s="100" t="s">
        <v>80</v>
      </c>
      <c r="B21" s="81" t="s">
        <v>52</v>
      </c>
      <c r="C21" s="77" t="s">
        <v>3711</v>
      </c>
      <c r="D21" s="81" t="s">
        <v>3712</v>
      </c>
      <c r="E21" s="81" t="s">
        <v>3713</v>
      </c>
      <c r="F21" s="332" t="s">
        <v>3714</v>
      </c>
      <c r="G21" s="81" t="s">
        <v>3715</v>
      </c>
      <c r="H21" s="221">
        <v>100.0</v>
      </c>
      <c r="I21" s="220">
        <v>100.0</v>
      </c>
      <c r="J21" s="100" t="s">
        <v>80</v>
      </c>
      <c r="K21" s="166"/>
      <c r="L21" s="166"/>
      <c r="M21" s="166"/>
      <c r="N21" s="166"/>
      <c r="O21" s="166"/>
      <c r="P21" s="166"/>
      <c r="Q21" s="166"/>
      <c r="R21" s="166"/>
      <c r="S21" s="166"/>
      <c r="T21" s="166"/>
      <c r="U21" s="166"/>
      <c r="V21" s="166"/>
      <c r="W21" s="166"/>
      <c r="X21" s="166"/>
      <c r="Y21" s="166"/>
      <c r="Z21" s="166"/>
    </row>
    <row r="22" ht="11.25" customHeight="1">
      <c r="A22" s="100" t="s">
        <v>80</v>
      </c>
      <c r="B22" s="247" t="s">
        <v>52</v>
      </c>
      <c r="C22" s="81" t="s">
        <v>3716</v>
      </c>
      <c r="D22" s="252" t="s">
        <v>3712</v>
      </c>
      <c r="E22" s="81" t="s">
        <v>3717</v>
      </c>
      <c r="F22" s="332" t="s">
        <v>3718</v>
      </c>
      <c r="G22" s="81" t="s">
        <v>3715</v>
      </c>
      <c r="H22" s="221">
        <v>100.0</v>
      </c>
      <c r="I22" s="220">
        <v>100.0</v>
      </c>
      <c r="J22" s="100" t="s">
        <v>80</v>
      </c>
      <c r="K22" s="166"/>
      <c r="L22" s="166"/>
      <c r="M22" s="166"/>
      <c r="N22" s="166"/>
      <c r="O22" s="166"/>
      <c r="P22" s="166"/>
      <c r="Q22" s="166"/>
      <c r="R22" s="166"/>
      <c r="S22" s="166"/>
      <c r="T22" s="166"/>
      <c r="U22" s="166"/>
      <c r="V22" s="166"/>
      <c r="W22" s="166"/>
      <c r="X22" s="166"/>
      <c r="Y22" s="166"/>
      <c r="Z22" s="166"/>
    </row>
    <row r="23" ht="11.25" customHeight="1">
      <c r="A23" s="100" t="s">
        <v>80</v>
      </c>
      <c r="B23" s="247" t="s">
        <v>52</v>
      </c>
      <c r="C23" s="470" t="s">
        <v>3719</v>
      </c>
      <c r="D23" s="252" t="s">
        <v>3712</v>
      </c>
      <c r="E23" s="471">
        <v>45437.0</v>
      </c>
      <c r="F23" s="332" t="s">
        <v>3720</v>
      </c>
      <c r="G23" s="81" t="s">
        <v>3715</v>
      </c>
      <c r="H23" s="221">
        <v>100.0</v>
      </c>
      <c r="I23" s="220">
        <v>100.0</v>
      </c>
      <c r="J23" s="228" t="s">
        <v>80</v>
      </c>
      <c r="K23" s="166"/>
      <c r="L23" s="166"/>
      <c r="M23" s="166"/>
      <c r="N23" s="166"/>
      <c r="O23" s="166"/>
      <c r="P23" s="166"/>
      <c r="Q23" s="166"/>
      <c r="R23" s="166"/>
      <c r="S23" s="166"/>
      <c r="T23" s="166"/>
      <c r="U23" s="166"/>
      <c r="V23" s="166"/>
      <c r="W23" s="166"/>
      <c r="X23" s="166"/>
      <c r="Y23" s="166"/>
      <c r="Z23" s="166"/>
    </row>
    <row r="24" ht="11.25" customHeight="1">
      <c r="A24" s="147" t="s">
        <v>82</v>
      </c>
      <c r="B24" s="101" t="s">
        <v>52</v>
      </c>
      <c r="C24" s="120" t="s">
        <v>3721</v>
      </c>
      <c r="D24" s="101" t="s">
        <v>3722</v>
      </c>
      <c r="E24" s="101" t="s">
        <v>3723</v>
      </c>
      <c r="F24" s="219" t="s">
        <v>3724</v>
      </c>
      <c r="G24" s="101" t="s">
        <v>3705</v>
      </c>
      <c r="H24" s="272">
        <v>500.0</v>
      </c>
      <c r="I24" s="472">
        <v>200.0</v>
      </c>
      <c r="J24" s="147" t="s">
        <v>82</v>
      </c>
      <c r="K24" s="166"/>
      <c r="L24" s="166"/>
      <c r="M24" s="166"/>
      <c r="N24" s="166"/>
      <c r="O24" s="166"/>
      <c r="P24" s="166"/>
      <c r="Q24" s="166"/>
      <c r="R24" s="166"/>
      <c r="S24" s="166"/>
      <c r="T24" s="166"/>
      <c r="U24" s="166"/>
      <c r="V24" s="166"/>
      <c r="W24" s="166"/>
      <c r="X24" s="166"/>
      <c r="Y24" s="166"/>
      <c r="Z24" s="166"/>
    </row>
    <row r="25" ht="11.25" customHeight="1">
      <c r="A25" s="419" t="s">
        <v>82</v>
      </c>
      <c r="B25" s="7" t="s">
        <v>52</v>
      </c>
      <c r="C25" s="7" t="s">
        <v>3698</v>
      </c>
      <c r="D25" s="7" t="s">
        <v>3725</v>
      </c>
      <c r="E25" s="473">
        <v>45437.0</v>
      </c>
      <c r="F25" s="139" t="s">
        <v>3726</v>
      </c>
      <c r="G25" s="7" t="s">
        <v>3689</v>
      </c>
      <c r="H25" s="474">
        <v>100.0</v>
      </c>
      <c r="I25" s="474">
        <v>100.0</v>
      </c>
      <c r="J25" s="147" t="s">
        <v>82</v>
      </c>
      <c r="K25" s="166"/>
      <c r="L25" s="166"/>
      <c r="M25" s="166"/>
      <c r="N25" s="166"/>
      <c r="O25" s="166"/>
      <c r="P25" s="166"/>
      <c r="Q25" s="166"/>
      <c r="R25" s="166"/>
      <c r="S25" s="166"/>
      <c r="T25" s="166"/>
      <c r="U25" s="166"/>
      <c r="V25" s="166"/>
      <c r="W25" s="166"/>
      <c r="X25" s="166"/>
      <c r="Y25" s="166"/>
      <c r="Z25" s="166"/>
    </row>
    <row r="26" ht="11.25" customHeight="1">
      <c r="A26" s="147" t="s">
        <v>82</v>
      </c>
      <c r="B26" s="101" t="s">
        <v>52</v>
      </c>
      <c r="C26" s="120" t="s">
        <v>3686</v>
      </c>
      <c r="D26" s="101" t="s">
        <v>3725</v>
      </c>
      <c r="E26" s="475">
        <v>45527.0</v>
      </c>
      <c r="F26" s="219" t="s">
        <v>3727</v>
      </c>
      <c r="G26" s="101" t="s">
        <v>3689</v>
      </c>
      <c r="H26" s="272">
        <v>100.0</v>
      </c>
      <c r="I26" s="472">
        <v>100.0</v>
      </c>
      <c r="J26" s="147" t="s">
        <v>82</v>
      </c>
      <c r="K26" s="166"/>
      <c r="L26" s="166"/>
      <c r="M26" s="166"/>
      <c r="N26" s="166"/>
      <c r="O26" s="166"/>
      <c r="P26" s="166"/>
      <c r="Q26" s="166"/>
      <c r="R26" s="166"/>
      <c r="S26" s="166"/>
      <c r="T26" s="166"/>
      <c r="U26" s="166"/>
      <c r="V26" s="166"/>
      <c r="W26" s="166"/>
      <c r="X26" s="166"/>
      <c r="Y26" s="166"/>
      <c r="Z26" s="166"/>
    </row>
    <row r="27" ht="11.25" customHeight="1">
      <c r="A27" s="171"/>
      <c r="B27" s="172"/>
      <c r="C27" s="390"/>
      <c r="D27" s="172"/>
      <c r="E27" s="172"/>
      <c r="F27" s="172"/>
      <c r="G27" s="172"/>
      <c r="H27" s="172"/>
      <c r="I27" s="476"/>
      <c r="J27" s="171"/>
      <c r="K27" s="166"/>
      <c r="L27" s="166"/>
      <c r="M27" s="166"/>
      <c r="N27" s="166"/>
      <c r="O27" s="166"/>
      <c r="P27" s="166"/>
      <c r="Q27" s="166"/>
      <c r="R27" s="166"/>
      <c r="S27" s="166"/>
      <c r="T27" s="166"/>
      <c r="U27" s="166"/>
      <c r="V27" s="166"/>
      <c r="W27" s="166"/>
      <c r="X27" s="166"/>
      <c r="Y27" s="166"/>
      <c r="Z27" s="166"/>
    </row>
    <row r="28" ht="11.25" customHeight="1">
      <c r="A28" s="171"/>
      <c r="B28" s="172"/>
      <c r="C28" s="390"/>
      <c r="D28" s="172"/>
      <c r="E28" s="172"/>
      <c r="F28" s="172"/>
      <c r="G28" s="172"/>
      <c r="H28" s="172"/>
      <c r="I28" s="476"/>
      <c r="J28" s="171"/>
      <c r="K28" s="166"/>
      <c r="L28" s="166"/>
      <c r="M28" s="166"/>
      <c r="N28" s="166"/>
      <c r="O28" s="166"/>
      <c r="P28" s="166"/>
      <c r="Q28" s="166"/>
      <c r="R28" s="166"/>
      <c r="S28" s="166"/>
      <c r="T28" s="166"/>
      <c r="U28" s="166"/>
      <c r="V28" s="166"/>
      <c r="W28" s="166"/>
      <c r="X28" s="166"/>
      <c r="Y28" s="166"/>
      <c r="Z28" s="166"/>
    </row>
    <row r="29" ht="11.25" customHeight="1">
      <c r="A29" s="171"/>
      <c r="B29" s="171"/>
      <c r="C29" s="172"/>
      <c r="D29" s="172"/>
      <c r="E29" s="172"/>
      <c r="F29" s="172"/>
      <c r="G29" s="172"/>
      <c r="H29" s="172"/>
      <c r="I29" s="477"/>
      <c r="J29" s="92"/>
      <c r="K29" s="166"/>
      <c r="L29" s="166"/>
      <c r="M29" s="166"/>
      <c r="N29" s="166"/>
      <c r="O29" s="166"/>
      <c r="P29" s="166"/>
      <c r="Q29" s="166"/>
      <c r="R29" s="166"/>
      <c r="S29" s="166"/>
      <c r="T29" s="166"/>
      <c r="U29" s="166"/>
      <c r="V29" s="166"/>
      <c r="W29" s="166"/>
      <c r="X29" s="166"/>
      <c r="Y29" s="166"/>
      <c r="Z29" s="166"/>
    </row>
    <row r="30" ht="11.25" customHeight="1">
      <c r="A30" s="171"/>
      <c r="B30" s="172"/>
      <c r="C30" s="390"/>
      <c r="D30" s="172"/>
      <c r="E30" s="172"/>
      <c r="F30" s="172"/>
      <c r="G30" s="172"/>
      <c r="H30" s="172"/>
      <c r="I30" s="476"/>
      <c r="J30" s="171"/>
      <c r="K30" s="166"/>
      <c r="L30" s="166"/>
      <c r="M30" s="166"/>
      <c r="N30" s="166"/>
      <c r="O30" s="166"/>
      <c r="P30" s="166"/>
      <c r="Q30" s="166"/>
      <c r="R30" s="166"/>
      <c r="S30" s="166"/>
      <c r="T30" s="166"/>
      <c r="U30" s="166"/>
      <c r="V30" s="166"/>
      <c r="W30" s="166"/>
      <c r="X30" s="166"/>
      <c r="Y30" s="166"/>
      <c r="Z30" s="166"/>
    </row>
    <row r="31" ht="11.25" customHeight="1">
      <c r="A31" s="171"/>
      <c r="B31" s="172"/>
      <c r="C31" s="390"/>
      <c r="D31" s="172"/>
      <c r="E31" s="172"/>
      <c r="F31" s="172"/>
      <c r="G31" s="172"/>
      <c r="H31" s="172"/>
      <c r="I31" s="476"/>
      <c r="J31" s="171"/>
      <c r="K31" s="166"/>
      <c r="L31" s="166"/>
      <c r="M31" s="166"/>
      <c r="N31" s="166"/>
      <c r="O31" s="166"/>
      <c r="P31" s="166"/>
      <c r="Q31" s="166"/>
      <c r="R31" s="166"/>
      <c r="S31" s="166"/>
      <c r="T31" s="166"/>
      <c r="U31" s="166"/>
      <c r="V31" s="166"/>
      <c r="W31" s="166"/>
      <c r="X31" s="166"/>
      <c r="Y31" s="166"/>
      <c r="Z31" s="166"/>
    </row>
    <row r="32" ht="11.25" customHeight="1">
      <c r="A32" s="171"/>
      <c r="B32" s="171"/>
      <c r="C32" s="172"/>
      <c r="D32" s="172"/>
      <c r="E32" s="172"/>
      <c r="F32" s="172"/>
      <c r="G32" s="172"/>
      <c r="H32" s="172"/>
      <c r="I32" s="477"/>
      <c r="J32" s="92"/>
      <c r="K32" s="166"/>
      <c r="L32" s="166"/>
      <c r="M32" s="166"/>
      <c r="N32" s="166"/>
      <c r="O32" s="166"/>
      <c r="P32" s="166"/>
      <c r="Q32" s="166"/>
      <c r="R32" s="166"/>
      <c r="S32" s="166"/>
      <c r="T32" s="166"/>
      <c r="U32" s="166"/>
      <c r="V32" s="166"/>
      <c r="W32" s="166"/>
      <c r="X32" s="166"/>
      <c r="Y32" s="166"/>
      <c r="Z32" s="166"/>
    </row>
    <row r="33" ht="11.25" customHeight="1">
      <c r="A33" s="171"/>
      <c r="B33" s="171"/>
      <c r="C33" s="172"/>
      <c r="D33" s="172"/>
      <c r="E33" s="172"/>
      <c r="F33" s="172"/>
      <c r="G33" s="172"/>
      <c r="H33" s="172"/>
      <c r="I33" s="477"/>
      <c r="J33" s="92"/>
      <c r="K33" s="166"/>
      <c r="L33" s="166"/>
      <c r="M33" s="166"/>
      <c r="N33" s="166"/>
      <c r="O33" s="166"/>
      <c r="P33" s="166"/>
      <c r="Q33" s="166"/>
      <c r="R33" s="166"/>
      <c r="S33" s="166"/>
      <c r="T33" s="166"/>
      <c r="U33" s="166"/>
      <c r="V33" s="166"/>
      <c r="W33" s="166"/>
      <c r="X33" s="166"/>
      <c r="Y33" s="166"/>
      <c r="Z33" s="166"/>
    </row>
    <row r="34" ht="11.25" customHeight="1">
      <c r="A34" s="177" t="s">
        <v>118</v>
      </c>
      <c r="B34" s="177"/>
      <c r="C34" s="156"/>
      <c r="D34" s="1"/>
      <c r="E34" s="1"/>
      <c r="F34" s="1"/>
      <c r="G34" s="1"/>
      <c r="H34" s="1"/>
      <c r="I34" s="420">
        <f>SUM(I15:I33)</f>
        <v>1400</v>
      </c>
      <c r="J34" s="166"/>
      <c r="K34" s="166"/>
      <c r="L34" s="166"/>
      <c r="M34" s="166"/>
      <c r="N34" s="166"/>
      <c r="O34" s="166"/>
      <c r="P34" s="166"/>
      <c r="Q34" s="166"/>
      <c r="R34" s="166"/>
      <c r="S34" s="166"/>
      <c r="T34" s="166"/>
      <c r="U34" s="166"/>
      <c r="V34" s="166"/>
      <c r="W34" s="166"/>
      <c r="X34" s="166"/>
      <c r="Y34" s="166"/>
      <c r="Z34" s="166"/>
    </row>
    <row r="35" ht="11.25" customHeight="1">
      <c r="A35" s="155"/>
      <c r="B35" s="155"/>
      <c r="C35" s="156"/>
      <c r="D35" s="1"/>
      <c r="E35" s="1"/>
      <c r="F35" s="1"/>
      <c r="G35" s="1"/>
      <c r="H35" s="1"/>
      <c r="I35" s="1"/>
      <c r="J35" s="166"/>
      <c r="K35" s="166"/>
      <c r="L35" s="166"/>
      <c r="M35" s="166"/>
      <c r="N35" s="166"/>
      <c r="O35" s="166"/>
      <c r="P35" s="166"/>
      <c r="Q35" s="166"/>
      <c r="R35" s="166"/>
      <c r="S35" s="166"/>
      <c r="T35" s="166"/>
      <c r="U35" s="166"/>
      <c r="V35" s="166"/>
      <c r="W35" s="166"/>
      <c r="X35" s="166"/>
      <c r="Y35" s="166"/>
      <c r="Z35" s="166"/>
    </row>
    <row r="36" ht="11.25" customHeight="1">
      <c r="A36" s="178" t="s">
        <v>742</v>
      </c>
      <c r="B36" s="154"/>
      <c r="C36" s="154"/>
      <c r="D36" s="154"/>
      <c r="E36" s="154"/>
      <c r="F36" s="154"/>
      <c r="G36" s="154"/>
      <c r="H36" s="154"/>
      <c r="I36" s="154"/>
      <c r="J36" s="166"/>
      <c r="K36" s="166"/>
      <c r="L36" s="166"/>
      <c r="M36" s="166"/>
      <c r="N36" s="166"/>
      <c r="O36" s="166"/>
      <c r="P36" s="166"/>
      <c r="Q36" s="166"/>
      <c r="R36" s="166"/>
      <c r="S36" s="166"/>
      <c r="T36" s="166"/>
      <c r="U36" s="166"/>
      <c r="V36" s="166"/>
      <c r="W36" s="166"/>
      <c r="X36" s="166"/>
      <c r="Y36" s="166"/>
      <c r="Z36" s="166"/>
    </row>
    <row r="37" ht="15.75" customHeight="1">
      <c r="A37" s="155"/>
      <c r="B37" s="155"/>
      <c r="C37" s="156"/>
      <c r="D37" s="1"/>
      <c r="E37" s="1"/>
      <c r="F37" s="1"/>
      <c r="G37" s="1"/>
      <c r="H37" s="1"/>
      <c r="I37" s="1"/>
    </row>
    <row r="38" ht="15.75" customHeight="1">
      <c r="A38" s="155"/>
      <c r="B38" s="155"/>
      <c r="C38" s="156"/>
      <c r="D38" s="1"/>
      <c r="E38" s="1"/>
      <c r="F38" s="1"/>
      <c r="G38" s="1"/>
      <c r="H38" s="1"/>
      <c r="I38" s="1"/>
    </row>
    <row r="39" ht="15.75" customHeight="1">
      <c r="A39" s="155"/>
      <c r="B39" s="155"/>
      <c r="C39" s="156"/>
      <c r="D39" s="1"/>
      <c r="E39" s="1"/>
      <c r="F39" s="1"/>
      <c r="G39" s="1"/>
      <c r="H39" s="1"/>
      <c r="I39" s="1"/>
    </row>
    <row r="40" ht="15.75" customHeight="1">
      <c r="A40" s="155"/>
      <c r="B40" s="155"/>
      <c r="C40" s="156"/>
      <c r="D40" s="1"/>
      <c r="E40" s="1"/>
      <c r="F40" s="1"/>
      <c r="G40" s="1"/>
      <c r="H40" s="1"/>
      <c r="I40" s="1"/>
    </row>
    <row r="41" ht="15.75" customHeight="1">
      <c r="A41" s="155"/>
      <c r="B41" s="155"/>
      <c r="C41" s="156"/>
      <c r="D41" s="1"/>
      <c r="E41" s="1"/>
      <c r="F41" s="1"/>
      <c r="G41" s="1"/>
      <c r="H41" s="1"/>
      <c r="I41" s="1"/>
    </row>
    <row r="42" ht="15.75" customHeight="1">
      <c r="A42" s="155"/>
      <c r="B42" s="155"/>
      <c r="C42" s="156"/>
      <c r="D42" s="1"/>
      <c r="E42" s="1"/>
      <c r="F42" s="1"/>
      <c r="G42" s="1"/>
      <c r="H42" s="1"/>
      <c r="I42" s="1"/>
    </row>
    <row r="43" ht="15.75" customHeight="1">
      <c r="A43" s="155"/>
      <c r="B43" s="155"/>
      <c r="C43" s="156"/>
      <c r="D43" s="1"/>
      <c r="E43" s="1"/>
      <c r="F43" s="1"/>
      <c r="G43" s="1"/>
      <c r="H43" s="1"/>
      <c r="I43" s="1"/>
    </row>
    <row r="44" ht="15.75" customHeight="1">
      <c r="A44" s="155"/>
      <c r="B44" s="155"/>
      <c r="C44" s="156"/>
      <c r="D44" s="1"/>
      <c r="E44" s="1"/>
      <c r="F44" s="1"/>
      <c r="G44" s="1"/>
      <c r="H44" s="1"/>
      <c r="I44" s="1"/>
    </row>
    <row r="45" ht="15.75" customHeight="1">
      <c r="A45" s="155"/>
      <c r="B45" s="155"/>
      <c r="C45" s="156"/>
      <c r="D45" s="1"/>
      <c r="E45" s="1"/>
      <c r="F45" s="1"/>
      <c r="G45" s="1"/>
      <c r="H45" s="1"/>
      <c r="I45" s="1"/>
    </row>
    <row r="46" ht="15.75" customHeight="1">
      <c r="A46" s="155"/>
      <c r="B46" s="155"/>
      <c r="C46" s="156"/>
      <c r="D46" s="1"/>
      <c r="E46" s="1"/>
      <c r="F46" s="1"/>
      <c r="G46" s="1"/>
      <c r="H46" s="1"/>
      <c r="I46" s="1"/>
    </row>
    <row r="47" ht="15.75" customHeight="1">
      <c r="A47" s="155"/>
      <c r="B47" s="155"/>
      <c r="C47" s="156"/>
      <c r="D47" s="1"/>
      <c r="E47" s="1"/>
      <c r="F47" s="1"/>
      <c r="G47" s="1"/>
      <c r="H47" s="1"/>
      <c r="I47" s="1"/>
    </row>
    <row r="48" ht="15.75" customHeight="1">
      <c r="A48" s="155"/>
      <c r="B48" s="155"/>
      <c r="C48" s="156"/>
      <c r="D48" s="1"/>
      <c r="E48" s="1"/>
      <c r="F48" s="1"/>
      <c r="G48" s="1"/>
      <c r="H48" s="1"/>
      <c r="I48" s="1"/>
    </row>
    <row r="49" ht="15.75" customHeight="1">
      <c r="A49" s="155"/>
      <c r="B49" s="155"/>
      <c r="C49" s="156"/>
      <c r="D49" s="1"/>
      <c r="E49" s="1"/>
      <c r="F49" s="1"/>
      <c r="G49" s="1"/>
      <c r="H49" s="1"/>
      <c r="I49" s="1"/>
    </row>
    <row r="50" ht="15.75" customHeight="1">
      <c r="A50" s="155"/>
      <c r="B50" s="155"/>
      <c r="C50" s="156"/>
      <c r="D50" s="1"/>
      <c r="E50" s="1"/>
      <c r="F50" s="1"/>
      <c r="G50" s="1"/>
      <c r="H50" s="1"/>
      <c r="I50" s="1"/>
    </row>
    <row r="51" ht="15.75" customHeight="1">
      <c r="A51" s="155"/>
      <c r="B51" s="155"/>
      <c r="C51" s="156"/>
      <c r="D51" s="1"/>
      <c r="E51" s="1"/>
      <c r="F51" s="1"/>
      <c r="G51" s="1"/>
      <c r="H51" s="1"/>
      <c r="I51" s="1"/>
    </row>
    <row r="52" ht="15.75" customHeight="1">
      <c r="A52" s="155"/>
      <c r="B52" s="155"/>
      <c r="C52" s="156"/>
      <c r="D52" s="1"/>
      <c r="E52" s="1"/>
      <c r="F52" s="1"/>
      <c r="G52" s="1"/>
      <c r="H52" s="1"/>
      <c r="I52" s="1"/>
    </row>
    <row r="53" ht="15.75" customHeight="1">
      <c r="A53" s="155"/>
      <c r="B53" s="155"/>
      <c r="C53" s="156"/>
      <c r="D53" s="1"/>
      <c r="E53" s="1"/>
      <c r="F53" s="1"/>
      <c r="G53" s="1"/>
      <c r="H53" s="1"/>
      <c r="I53" s="1"/>
    </row>
    <row r="54" ht="15.75" customHeight="1">
      <c r="A54" s="155"/>
      <c r="B54" s="155"/>
      <c r="C54" s="156"/>
      <c r="D54" s="1"/>
      <c r="E54" s="1"/>
      <c r="F54" s="1"/>
      <c r="G54" s="1"/>
      <c r="H54" s="1"/>
      <c r="I54" s="1"/>
    </row>
    <row r="55" ht="15.75" customHeight="1">
      <c r="A55" s="155"/>
      <c r="B55" s="155"/>
      <c r="C55" s="156"/>
      <c r="D55" s="1"/>
      <c r="E55" s="1"/>
      <c r="F55" s="1"/>
      <c r="G55" s="1"/>
      <c r="H55" s="1"/>
      <c r="I55" s="1"/>
    </row>
    <row r="56" ht="15.75" customHeight="1">
      <c r="A56" s="155"/>
      <c r="B56" s="155"/>
      <c r="C56" s="156"/>
      <c r="D56" s="1"/>
      <c r="E56" s="1"/>
      <c r="F56" s="1"/>
      <c r="G56" s="1"/>
      <c r="H56" s="1"/>
      <c r="I56" s="1"/>
    </row>
    <row r="57" ht="15.75" customHeight="1">
      <c r="A57" s="155"/>
      <c r="B57" s="155"/>
      <c r="C57" s="156"/>
      <c r="D57" s="1"/>
      <c r="E57" s="1"/>
      <c r="F57" s="1"/>
      <c r="G57" s="1"/>
      <c r="H57" s="1"/>
      <c r="I57" s="1"/>
    </row>
    <row r="58" ht="15.75" customHeight="1">
      <c r="A58" s="155"/>
      <c r="B58" s="155"/>
      <c r="C58" s="156"/>
      <c r="D58" s="1"/>
      <c r="E58" s="1"/>
      <c r="F58" s="1"/>
      <c r="G58" s="1"/>
      <c r="H58" s="1"/>
      <c r="I58" s="1"/>
    </row>
    <row r="59" ht="15.75" customHeight="1">
      <c r="A59" s="155"/>
      <c r="B59" s="155"/>
      <c r="C59" s="156"/>
      <c r="D59" s="1"/>
      <c r="E59" s="1"/>
      <c r="F59" s="1"/>
      <c r="G59" s="1"/>
      <c r="H59" s="1"/>
      <c r="I59" s="1"/>
    </row>
    <row r="60" ht="15.75" customHeight="1">
      <c r="A60" s="155"/>
      <c r="B60" s="155"/>
      <c r="C60" s="156"/>
      <c r="D60" s="1"/>
      <c r="E60" s="1"/>
      <c r="F60" s="1"/>
      <c r="G60" s="1"/>
      <c r="H60" s="1"/>
      <c r="I60" s="1"/>
    </row>
    <row r="61" ht="15.75" customHeight="1">
      <c r="A61" s="155"/>
      <c r="B61" s="155"/>
      <c r="C61" s="156"/>
      <c r="D61" s="1"/>
      <c r="E61" s="1"/>
      <c r="F61" s="1"/>
      <c r="G61" s="1"/>
      <c r="H61" s="1"/>
      <c r="I61" s="1"/>
    </row>
    <row r="62" ht="15.75" customHeight="1">
      <c r="A62" s="155"/>
      <c r="B62" s="155"/>
      <c r="C62" s="156"/>
      <c r="D62" s="1"/>
      <c r="E62" s="1"/>
      <c r="F62" s="1"/>
      <c r="G62" s="1"/>
      <c r="H62" s="1"/>
      <c r="I62" s="1"/>
    </row>
    <row r="63" ht="15.75" customHeight="1">
      <c r="A63" s="155"/>
      <c r="B63" s="155"/>
      <c r="C63" s="156"/>
      <c r="D63" s="1"/>
      <c r="E63" s="1"/>
      <c r="F63" s="1"/>
      <c r="G63" s="1"/>
      <c r="H63" s="1"/>
      <c r="I63" s="1"/>
    </row>
    <row r="64" ht="15.75" customHeight="1">
      <c r="A64" s="155"/>
      <c r="B64" s="155"/>
      <c r="C64" s="156"/>
      <c r="D64" s="1"/>
      <c r="E64" s="1"/>
      <c r="F64" s="1"/>
      <c r="G64" s="1"/>
      <c r="H64" s="1"/>
      <c r="I64" s="1"/>
    </row>
    <row r="65" ht="15.75" customHeight="1">
      <c r="A65" s="155"/>
      <c r="B65" s="155"/>
      <c r="C65" s="156"/>
      <c r="D65" s="1"/>
      <c r="E65" s="1"/>
      <c r="F65" s="1"/>
      <c r="G65" s="1"/>
      <c r="H65" s="1"/>
      <c r="I65" s="1"/>
    </row>
    <row r="66" ht="15.75" customHeight="1">
      <c r="A66" s="155"/>
      <c r="B66" s="155"/>
      <c r="C66" s="156"/>
      <c r="D66" s="1"/>
      <c r="E66" s="1"/>
      <c r="F66" s="1"/>
      <c r="G66" s="1"/>
      <c r="H66" s="1"/>
      <c r="I66" s="1"/>
    </row>
    <row r="67" ht="15.75" customHeight="1">
      <c r="A67" s="155"/>
      <c r="B67" s="155"/>
      <c r="C67" s="156"/>
      <c r="D67" s="1"/>
      <c r="E67" s="1"/>
      <c r="F67" s="1"/>
      <c r="G67" s="1"/>
      <c r="H67" s="1"/>
      <c r="I67" s="1"/>
    </row>
    <row r="68" ht="15.75" customHeight="1">
      <c r="A68" s="155"/>
      <c r="B68" s="155"/>
      <c r="C68" s="156"/>
      <c r="D68" s="1"/>
      <c r="E68" s="1"/>
      <c r="F68" s="1"/>
      <c r="G68" s="1"/>
      <c r="H68" s="1"/>
      <c r="I68" s="1"/>
    </row>
    <row r="69" ht="15.75" customHeight="1">
      <c r="A69" s="155"/>
      <c r="B69" s="155"/>
      <c r="C69" s="156"/>
      <c r="D69" s="1"/>
      <c r="E69" s="1"/>
      <c r="F69" s="1"/>
      <c r="G69" s="1"/>
      <c r="H69" s="1"/>
      <c r="I69" s="1"/>
    </row>
    <row r="70" ht="15.75" customHeight="1">
      <c r="A70" s="155"/>
      <c r="B70" s="155"/>
      <c r="C70" s="156"/>
      <c r="D70" s="1"/>
      <c r="E70" s="1"/>
      <c r="F70" s="1"/>
      <c r="G70" s="1"/>
      <c r="H70" s="1"/>
      <c r="I70" s="1"/>
    </row>
    <row r="71" ht="15.75" customHeight="1">
      <c r="A71" s="155"/>
      <c r="B71" s="155"/>
      <c r="C71" s="156"/>
      <c r="D71" s="1"/>
      <c r="E71" s="1"/>
      <c r="F71" s="1"/>
      <c r="G71" s="1"/>
      <c r="H71" s="1"/>
      <c r="I71" s="1"/>
    </row>
    <row r="72" ht="15.75" customHeight="1">
      <c r="A72" s="155"/>
      <c r="B72" s="155"/>
      <c r="C72" s="156"/>
      <c r="D72" s="1"/>
      <c r="E72" s="1"/>
      <c r="F72" s="1"/>
      <c r="G72" s="1"/>
      <c r="H72" s="1"/>
      <c r="I72" s="1"/>
    </row>
    <row r="73" ht="15.75" customHeight="1">
      <c r="A73" s="155"/>
      <c r="B73" s="155"/>
      <c r="C73" s="156"/>
      <c r="D73" s="1"/>
      <c r="E73" s="1"/>
      <c r="F73" s="1"/>
      <c r="G73" s="1"/>
      <c r="H73" s="1"/>
      <c r="I73" s="1"/>
    </row>
    <row r="74" ht="15.75" customHeight="1">
      <c r="A74" s="155"/>
      <c r="B74" s="155"/>
      <c r="C74" s="156"/>
      <c r="D74" s="1"/>
      <c r="E74" s="1"/>
      <c r="F74" s="1"/>
      <c r="G74" s="1"/>
      <c r="H74" s="1"/>
      <c r="I74" s="1"/>
    </row>
    <row r="75" ht="15.75" customHeight="1">
      <c r="A75" s="155"/>
      <c r="B75" s="155"/>
      <c r="C75" s="156"/>
      <c r="D75" s="1"/>
      <c r="E75" s="1"/>
      <c r="F75" s="1"/>
      <c r="G75" s="1"/>
      <c r="H75" s="1"/>
      <c r="I75" s="1"/>
    </row>
    <row r="76" ht="15.75" customHeight="1">
      <c r="A76" s="155"/>
      <c r="B76" s="155"/>
      <c r="C76" s="156"/>
      <c r="D76" s="1"/>
      <c r="E76" s="1"/>
      <c r="F76" s="1"/>
      <c r="G76" s="1"/>
      <c r="H76" s="1"/>
      <c r="I76" s="1"/>
    </row>
    <row r="77" ht="15.75" customHeight="1">
      <c r="A77" s="155"/>
      <c r="B77" s="155"/>
      <c r="C77" s="156"/>
      <c r="D77" s="1"/>
      <c r="E77" s="1"/>
      <c r="F77" s="1"/>
      <c r="G77" s="1"/>
      <c r="H77" s="1"/>
      <c r="I77" s="1"/>
    </row>
    <row r="78" ht="15.75" customHeight="1">
      <c r="A78" s="155"/>
      <c r="B78" s="155"/>
      <c r="C78" s="156"/>
      <c r="D78" s="1"/>
      <c r="E78" s="1"/>
      <c r="F78" s="1"/>
      <c r="G78" s="1"/>
      <c r="H78" s="1"/>
      <c r="I78" s="1"/>
    </row>
    <row r="79" ht="15.75" customHeight="1">
      <c r="A79" s="155"/>
      <c r="B79" s="155"/>
      <c r="C79" s="156"/>
      <c r="D79" s="1"/>
      <c r="E79" s="1"/>
      <c r="F79" s="1"/>
      <c r="G79" s="1"/>
      <c r="H79" s="1"/>
      <c r="I79" s="1"/>
    </row>
    <row r="80" ht="15.75" customHeight="1">
      <c r="A80" s="155"/>
      <c r="B80" s="155"/>
      <c r="C80" s="156"/>
      <c r="D80" s="1"/>
      <c r="E80" s="1"/>
      <c r="F80" s="1"/>
      <c r="G80" s="1"/>
      <c r="H80" s="1"/>
      <c r="I80" s="1"/>
    </row>
    <row r="81" ht="15.75" customHeight="1">
      <c r="A81" s="155"/>
      <c r="B81" s="155"/>
      <c r="C81" s="156"/>
      <c r="D81" s="1"/>
      <c r="E81" s="1"/>
      <c r="F81" s="1"/>
      <c r="G81" s="1"/>
      <c r="H81" s="1"/>
      <c r="I81" s="1"/>
    </row>
    <row r="82" ht="15.75" customHeight="1">
      <c r="A82" s="155"/>
      <c r="B82" s="155"/>
      <c r="C82" s="156"/>
      <c r="D82" s="1"/>
      <c r="E82" s="1"/>
      <c r="F82" s="1"/>
      <c r="G82" s="1"/>
      <c r="H82" s="1"/>
      <c r="I82" s="1"/>
    </row>
    <row r="83" ht="15.75" customHeight="1">
      <c r="A83" s="155"/>
      <c r="B83" s="155"/>
      <c r="C83" s="156"/>
      <c r="D83" s="1"/>
      <c r="E83" s="1"/>
      <c r="F83" s="1"/>
      <c r="G83" s="1"/>
      <c r="H83" s="1"/>
      <c r="I83" s="1"/>
    </row>
    <row r="84" ht="15.75" customHeight="1">
      <c r="A84" s="155"/>
      <c r="B84" s="155"/>
      <c r="C84" s="156"/>
      <c r="D84" s="1"/>
      <c r="E84" s="1"/>
      <c r="F84" s="1"/>
      <c r="G84" s="1"/>
      <c r="H84" s="1"/>
      <c r="I84" s="1"/>
    </row>
    <row r="85" ht="15.75" customHeight="1">
      <c r="A85" s="155"/>
      <c r="B85" s="155"/>
      <c r="C85" s="156"/>
      <c r="D85" s="1"/>
      <c r="E85" s="1"/>
      <c r="F85" s="1"/>
      <c r="G85" s="1"/>
      <c r="H85" s="1"/>
      <c r="I85" s="1"/>
    </row>
    <row r="86" ht="15.75" customHeight="1">
      <c r="A86" s="155"/>
      <c r="B86" s="155"/>
      <c r="C86" s="156"/>
      <c r="D86" s="1"/>
      <c r="E86" s="1"/>
      <c r="F86" s="1"/>
      <c r="G86" s="1"/>
      <c r="H86" s="1"/>
      <c r="I86" s="1"/>
    </row>
    <row r="87" ht="15.75" customHeight="1">
      <c r="A87" s="155"/>
      <c r="B87" s="155"/>
      <c r="C87" s="156"/>
      <c r="D87" s="1"/>
      <c r="E87" s="1"/>
      <c r="F87" s="1"/>
      <c r="G87" s="1"/>
      <c r="H87" s="1"/>
      <c r="I87" s="1"/>
    </row>
    <row r="88" ht="15.75" customHeight="1">
      <c r="A88" s="155"/>
      <c r="B88" s="155"/>
      <c r="C88" s="156"/>
      <c r="D88" s="1"/>
      <c r="E88" s="1"/>
      <c r="F88" s="1"/>
      <c r="G88" s="1"/>
      <c r="H88" s="1"/>
      <c r="I88" s="1"/>
    </row>
    <row r="89" ht="15.75" customHeight="1">
      <c r="A89" s="155"/>
      <c r="B89" s="155"/>
      <c r="C89" s="156"/>
      <c r="D89" s="1"/>
      <c r="E89" s="1"/>
      <c r="F89" s="1"/>
      <c r="G89" s="1"/>
      <c r="H89" s="1"/>
      <c r="I89" s="1"/>
    </row>
    <row r="90" ht="15.75" customHeight="1">
      <c r="A90" s="155"/>
      <c r="B90" s="155"/>
      <c r="C90" s="156"/>
      <c r="D90" s="1"/>
      <c r="E90" s="1"/>
      <c r="F90" s="1"/>
      <c r="G90" s="1"/>
      <c r="H90" s="1"/>
      <c r="I90" s="1"/>
    </row>
    <row r="91" ht="15.75" customHeight="1">
      <c r="A91" s="155"/>
      <c r="B91" s="155"/>
      <c r="C91" s="156"/>
      <c r="D91" s="1"/>
      <c r="E91" s="1"/>
      <c r="F91" s="1"/>
      <c r="G91" s="1"/>
      <c r="H91" s="1"/>
      <c r="I91" s="1"/>
    </row>
    <row r="92" ht="15.75" customHeight="1">
      <c r="A92" s="155"/>
      <c r="B92" s="155"/>
      <c r="C92" s="156"/>
      <c r="D92" s="1"/>
      <c r="E92" s="1"/>
      <c r="F92" s="1"/>
      <c r="G92" s="1"/>
      <c r="H92" s="1"/>
      <c r="I92" s="1"/>
    </row>
    <row r="93" ht="15.75" customHeight="1">
      <c r="A93" s="155"/>
      <c r="B93" s="155"/>
      <c r="C93" s="156"/>
      <c r="D93" s="1"/>
      <c r="E93" s="1"/>
      <c r="F93" s="1"/>
      <c r="G93" s="1"/>
      <c r="H93" s="1"/>
      <c r="I93" s="1"/>
    </row>
    <row r="94" ht="15.75" customHeight="1">
      <c r="A94" s="155"/>
      <c r="B94" s="155"/>
      <c r="C94" s="156"/>
      <c r="D94" s="1"/>
      <c r="E94" s="1"/>
      <c r="F94" s="1"/>
      <c r="G94" s="1"/>
      <c r="H94" s="1"/>
      <c r="I94" s="1"/>
    </row>
    <row r="95" ht="15.75" customHeight="1">
      <c r="A95" s="155"/>
      <c r="B95" s="155"/>
      <c r="C95" s="156"/>
      <c r="D95" s="1"/>
      <c r="E95" s="1"/>
      <c r="F95" s="1"/>
      <c r="G95" s="1"/>
      <c r="H95" s="1"/>
      <c r="I95" s="1"/>
    </row>
    <row r="96" ht="15.75" customHeight="1">
      <c r="A96" s="155"/>
      <c r="B96" s="155"/>
      <c r="C96" s="156"/>
      <c r="D96" s="1"/>
      <c r="E96" s="1"/>
      <c r="F96" s="1"/>
      <c r="G96" s="1"/>
      <c r="H96" s="1"/>
      <c r="I96" s="1"/>
    </row>
    <row r="97" ht="15.75" customHeight="1">
      <c r="A97" s="155"/>
      <c r="B97" s="155"/>
      <c r="C97" s="156"/>
      <c r="D97" s="1"/>
      <c r="E97" s="1"/>
      <c r="F97" s="1"/>
      <c r="G97" s="1"/>
      <c r="H97" s="1"/>
      <c r="I97" s="1"/>
    </row>
    <row r="98" ht="15.75" customHeight="1">
      <c r="A98" s="155"/>
      <c r="B98" s="155"/>
      <c r="C98" s="156"/>
      <c r="D98" s="1"/>
      <c r="E98" s="1"/>
      <c r="F98" s="1"/>
      <c r="G98" s="1"/>
      <c r="H98" s="1"/>
      <c r="I98" s="1"/>
    </row>
    <row r="99" ht="15.75" customHeight="1">
      <c r="A99" s="155"/>
      <c r="B99" s="155"/>
      <c r="C99" s="156"/>
      <c r="D99" s="1"/>
      <c r="E99" s="1"/>
      <c r="F99" s="1"/>
      <c r="G99" s="1"/>
      <c r="H99" s="1"/>
      <c r="I99" s="1"/>
    </row>
    <row r="100" ht="15.75" customHeight="1">
      <c r="A100" s="155"/>
      <c r="B100" s="155"/>
      <c r="C100" s="156"/>
      <c r="D100" s="1"/>
      <c r="E100" s="1"/>
      <c r="F100" s="1"/>
      <c r="G100" s="1"/>
      <c r="H100" s="1"/>
      <c r="I100" s="1"/>
    </row>
    <row r="101" ht="15.75" customHeight="1">
      <c r="A101" s="155"/>
      <c r="B101" s="155"/>
      <c r="C101" s="156"/>
      <c r="D101" s="1"/>
      <c r="E101" s="1"/>
      <c r="F101" s="1"/>
      <c r="G101" s="1"/>
      <c r="H101" s="1"/>
      <c r="I101" s="1"/>
    </row>
    <row r="102" ht="15.75" customHeight="1">
      <c r="A102" s="155"/>
      <c r="B102" s="155"/>
      <c r="C102" s="156"/>
      <c r="D102" s="1"/>
      <c r="E102" s="1"/>
      <c r="F102" s="1"/>
      <c r="G102" s="1"/>
      <c r="H102" s="1"/>
      <c r="I102" s="1"/>
    </row>
    <row r="103" ht="15.75" customHeight="1">
      <c r="A103" s="155"/>
      <c r="B103" s="155"/>
      <c r="C103" s="156"/>
      <c r="D103" s="1"/>
      <c r="E103" s="1"/>
      <c r="F103" s="1"/>
      <c r="G103" s="1"/>
      <c r="H103" s="1"/>
      <c r="I103" s="1"/>
    </row>
    <row r="104" ht="15.75" customHeight="1">
      <c r="A104" s="155"/>
      <c r="B104" s="155"/>
      <c r="C104" s="156"/>
      <c r="D104" s="1"/>
      <c r="E104" s="1"/>
      <c r="F104" s="1"/>
      <c r="G104" s="1"/>
      <c r="H104" s="1"/>
      <c r="I104" s="1"/>
    </row>
    <row r="105" ht="15.75" customHeight="1">
      <c r="A105" s="155"/>
      <c r="B105" s="155"/>
      <c r="C105" s="156"/>
      <c r="D105" s="1"/>
      <c r="E105" s="1"/>
      <c r="F105" s="1"/>
      <c r="G105" s="1"/>
      <c r="H105" s="1"/>
      <c r="I105" s="1"/>
    </row>
    <row r="106" ht="15.75" customHeight="1">
      <c r="A106" s="155"/>
      <c r="B106" s="155"/>
      <c r="C106" s="156"/>
      <c r="D106" s="1"/>
      <c r="E106" s="1"/>
      <c r="F106" s="1"/>
      <c r="G106" s="1"/>
      <c r="H106" s="1"/>
      <c r="I106" s="1"/>
    </row>
    <row r="107" ht="15.75" customHeight="1">
      <c r="A107" s="155"/>
      <c r="B107" s="155"/>
      <c r="C107" s="156"/>
      <c r="D107" s="1"/>
      <c r="E107" s="1"/>
      <c r="F107" s="1"/>
      <c r="G107" s="1"/>
      <c r="H107" s="1"/>
      <c r="I107" s="1"/>
    </row>
    <row r="108" ht="15.75" customHeight="1">
      <c r="A108" s="155"/>
      <c r="B108" s="155"/>
      <c r="C108" s="156"/>
      <c r="D108" s="1"/>
      <c r="E108" s="1"/>
      <c r="F108" s="1"/>
      <c r="G108" s="1"/>
      <c r="H108" s="1"/>
      <c r="I108" s="1"/>
    </row>
    <row r="109" ht="15.75" customHeight="1">
      <c r="A109" s="155"/>
      <c r="B109" s="155"/>
      <c r="C109" s="156"/>
      <c r="D109" s="1"/>
      <c r="E109" s="1"/>
      <c r="F109" s="1"/>
      <c r="G109" s="1"/>
      <c r="H109" s="1"/>
      <c r="I109" s="1"/>
    </row>
    <row r="110" ht="15.75" customHeight="1">
      <c r="A110" s="155"/>
      <c r="B110" s="155"/>
      <c r="C110" s="156"/>
      <c r="D110" s="1"/>
      <c r="E110" s="1"/>
      <c r="F110" s="1"/>
      <c r="G110" s="1"/>
      <c r="H110" s="1"/>
      <c r="I110" s="1"/>
    </row>
    <row r="111" ht="15.75" customHeight="1">
      <c r="A111" s="155"/>
      <c r="B111" s="155"/>
      <c r="C111" s="156"/>
      <c r="D111" s="1"/>
      <c r="E111" s="1"/>
      <c r="F111" s="1"/>
      <c r="G111" s="1"/>
      <c r="H111" s="1"/>
      <c r="I111" s="1"/>
    </row>
    <row r="112" ht="15.75" customHeight="1">
      <c r="A112" s="155"/>
      <c r="B112" s="155"/>
      <c r="C112" s="156"/>
      <c r="D112" s="1"/>
      <c r="E112" s="1"/>
      <c r="F112" s="1"/>
      <c r="G112" s="1"/>
      <c r="H112" s="1"/>
      <c r="I112" s="1"/>
    </row>
    <row r="113" ht="15.75" customHeight="1">
      <c r="A113" s="155"/>
      <c r="B113" s="155"/>
      <c r="C113" s="156"/>
      <c r="D113" s="1"/>
      <c r="E113" s="1"/>
      <c r="F113" s="1"/>
      <c r="G113" s="1"/>
      <c r="H113" s="1"/>
      <c r="I113" s="1"/>
    </row>
    <row r="114" ht="15.75" customHeight="1">
      <c r="A114" s="155"/>
      <c r="B114" s="155"/>
      <c r="C114" s="156"/>
      <c r="D114" s="1"/>
      <c r="E114" s="1"/>
      <c r="F114" s="1"/>
      <c r="G114" s="1"/>
      <c r="H114" s="1"/>
      <c r="I114" s="1"/>
    </row>
    <row r="115" ht="15.75" customHeight="1">
      <c r="A115" s="155"/>
      <c r="B115" s="155"/>
      <c r="C115" s="156"/>
      <c r="D115" s="1"/>
      <c r="E115" s="1"/>
      <c r="F115" s="1"/>
      <c r="G115" s="1"/>
      <c r="H115" s="1"/>
      <c r="I115" s="1"/>
    </row>
    <row r="116" ht="15.75" customHeight="1">
      <c r="A116" s="155"/>
      <c r="B116" s="155"/>
      <c r="C116" s="156"/>
      <c r="D116" s="1"/>
      <c r="E116" s="1"/>
      <c r="F116" s="1"/>
      <c r="G116" s="1"/>
      <c r="H116" s="1"/>
      <c r="I116" s="1"/>
    </row>
    <row r="117" ht="15.75" customHeight="1">
      <c r="A117" s="155"/>
      <c r="B117" s="155"/>
      <c r="C117" s="156"/>
      <c r="D117" s="1"/>
      <c r="E117" s="1"/>
      <c r="F117" s="1"/>
      <c r="G117" s="1"/>
      <c r="H117" s="1"/>
      <c r="I117" s="1"/>
    </row>
    <row r="118" ht="15.75" customHeight="1">
      <c r="A118" s="155"/>
      <c r="B118" s="155"/>
      <c r="C118" s="156"/>
      <c r="D118" s="1"/>
      <c r="E118" s="1"/>
      <c r="F118" s="1"/>
      <c r="G118" s="1"/>
      <c r="H118" s="1"/>
      <c r="I118" s="1"/>
    </row>
    <row r="119" ht="15.75" customHeight="1">
      <c r="A119" s="155"/>
      <c r="B119" s="155"/>
      <c r="C119" s="156"/>
      <c r="D119" s="1"/>
      <c r="E119" s="1"/>
      <c r="F119" s="1"/>
      <c r="G119" s="1"/>
      <c r="H119" s="1"/>
      <c r="I119" s="1"/>
    </row>
    <row r="120" ht="15.75" customHeight="1">
      <c r="A120" s="155"/>
      <c r="B120" s="155"/>
      <c r="C120" s="156"/>
      <c r="D120" s="1"/>
      <c r="E120" s="1"/>
      <c r="F120" s="1"/>
      <c r="G120" s="1"/>
      <c r="H120" s="1"/>
      <c r="I120" s="1"/>
    </row>
    <row r="121" ht="15.75" customHeight="1">
      <c r="A121" s="155"/>
      <c r="B121" s="155"/>
      <c r="C121" s="156"/>
      <c r="D121" s="1"/>
      <c r="E121" s="1"/>
      <c r="F121" s="1"/>
      <c r="G121" s="1"/>
      <c r="H121" s="1"/>
      <c r="I121" s="1"/>
    </row>
    <row r="122" ht="15.75" customHeight="1">
      <c r="A122" s="155"/>
      <c r="B122" s="155"/>
      <c r="C122" s="156"/>
      <c r="D122" s="1"/>
      <c r="E122" s="1"/>
      <c r="F122" s="1"/>
      <c r="G122" s="1"/>
      <c r="H122" s="1"/>
      <c r="I122" s="1"/>
    </row>
    <row r="123" ht="15.75" customHeight="1">
      <c r="A123" s="155"/>
      <c r="B123" s="155"/>
      <c r="C123" s="156"/>
      <c r="D123" s="1"/>
      <c r="E123" s="1"/>
      <c r="F123" s="1"/>
      <c r="G123" s="1"/>
      <c r="H123" s="1"/>
      <c r="I123" s="1"/>
    </row>
    <row r="124" ht="15.75" customHeight="1">
      <c r="A124" s="155"/>
      <c r="B124" s="155"/>
      <c r="C124" s="156"/>
      <c r="D124" s="1"/>
      <c r="E124" s="1"/>
      <c r="F124" s="1"/>
      <c r="G124" s="1"/>
      <c r="H124" s="1"/>
      <c r="I124" s="1"/>
    </row>
    <row r="125" ht="15.75" customHeight="1">
      <c r="A125" s="155"/>
      <c r="B125" s="155"/>
      <c r="C125" s="156"/>
      <c r="D125" s="1"/>
      <c r="E125" s="1"/>
      <c r="F125" s="1"/>
      <c r="G125" s="1"/>
      <c r="H125" s="1"/>
      <c r="I125" s="1"/>
    </row>
    <row r="126" ht="15.75" customHeight="1">
      <c r="A126" s="155"/>
      <c r="B126" s="155"/>
      <c r="C126" s="156"/>
      <c r="D126" s="1"/>
      <c r="E126" s="1"/>
      <c r="F126" s="1"/>
      <c r="G126" s="1"/>
      <c r="H126" s="1"/>
      <c r="I126" s="1"/>
    </row>
    <row r="127" ht="15.75" customHeight="1">
      <c r="A127" s="155"/>
      <c r="B127" s="155"/>
      <c r="C127" s="156"/>
      <c r="D127" s="1"/>
      <c r="E127" s="1"/>
      <c r="F127" s="1"/>
      <c r="G127" s="1"/>
      <c r="H127" s="1"/>
      <c r="I127" s="1"/>
    </row>
    <row r="128" ht="15.75" customHeight="1">
      <c r="A128" s="155"/>
      <c r="B128" s="155"/>
      <c r="C128" s="156"/>
      <c r="D128" s="1"/>
      <c r="E128" s="1"/>
      <c r="F128" s="1"/>
      <c r="G128" s="1"/>
      <c r="H128" s="1"/>
      <c r="I128" s="1"/>
    </row>
    <row r="129" ht="15.75" customHeight="1">
      <c r="A129" s="155"/>
      <c r="B129" s="155"/>
      <c r="C129" s="156"/>
      <c r="D129" s="1"/>
      <c r="E129" s="1"/>
      <c r="F129" s="1"/>
      <c r="G129" s="1"/>
      <c r="H129" s="1"/>
      <c r="I129" s="1"/>
    </row>
    <row r="130" ht="15.75" customHeight="1">
      <c r="A130" s="155"/>
      <c r="B130" s="155"/>
      <c r="C130" s="156"/>
      <c r="D130" s="1"/>
      <c r="E130" s="1"/>
      <c r="F130" s="1"/>
      <c r="G130" s="1"/>
      <c r="H130" s="1"/>
      <c r="I130" s="1"/>
    </row>
    <row r="131" ht="15.75" customHeight="1">
      <c r="A131" s="155"/>
      <c r="B131" s="155"/>
      <c r="C131" s="156"/>
      <c r="D131" s="1"/>
      <c r="E131" s="1"/>
      <c r="F131" s="1"/>
      <c r="G131" s="1"/>
      <c r="H131" s="1"/>
      <c r="I131" s="1"/>
    </row>
    <row r="132" ht="15.75" customHeight="1">
      <c r="A132" s="155"/>
      <c r="B132" s="155"/>
      <c r="C132" s="156"/>
      <c r="D132" s="1"/>
      <c r="E132" s="1"/>
      <c r="F132" s="1"/>
      <c r="G132" s="1"/>
      <c r="H132" s="1"/>
      <c r="I132" s="1"/>
    </row>
    <row r="133" ht="15.75" customHeight="1">
      <c r="A133" s="155"/>
      <c r="B133" s="155"/>
      <c r="C133" s="156"/>
      <c r="D133" s="1"/>
      <c r="E133" s="1"/>
      <c r="F133" s="1"/>
      <c r="G133" s="1"/>
      <c r="H133" s="1"/>
      <c r="I133" s="1"/>
    </row>
    <row r="134" ht="15.75" customHeight="1">
      <c r="A134" s="155"/>
      <c r="B134" s="155"/>
      <c r="C134" s="156"/>
      <c r="D134" s="1"/>
      <c r="E134" s="1"/>
      <c r="F134" s="1"/>
      <c r="G134" s="1"/>
      <c r="H134" s="1"/>
      <c r="I134" s="1"/>
    </row>
    <row r="135" ht="15.75" customHeight="1">
      <c r="A135" s="155"/>
      <c r="B135" s="155"/>
      <c r="C135" s="156"/>
      <c r="D135" s="1"/>
      <c r="E135" s="1"/>
      <c r="F135" s="1"/>
      <c r="G135" s="1"/>
      <c r="H135" s="1"/>
      <c r="I135" s="1"/>
    </row>
    <row r="136" ht="15.75" customHeight="1">
      <c r="A136" s="155"/>
      <c r="B136" s="155"/>
      <c r="C136" s="156"/>
      <c r="D136" s="1"/>
      <c r="E136" s="1"/>
      <c r="F136" s="1"/>
      <c r="G136" s="1"/>
      <c r="H136" s="1"/>
      <c r="I136" s="1"/>
    </row>
    <row r="137" ht="15.75" customHeight="1">
      <c r="A137" s="155"/>
      <c r="B137" s="155"/>
      <c r="C137" s="156"/>
      <c r="D137" s="1"/>
      <c r="E137" s="1"/>
      <c r="F137" s="1"/>
      <c r="G137" s="1"/>
      <c r="H137" s="1"/>
      <c r="I137" s="1"/>
    </row>
    <row r="138" ht="15.75" customHeight="1">
      <c r="A138" s="155"/>
      <c r="B138" s="155"/>
      <c r="C138" s="156"/>
      <c r="D138" s="1"/>
      <c r="E138" s="1"/>
      <c r="F138" s="1"/>
      <c r="G138" s="1"/>
      <c r="H138" s="1"/>
      <c r="I138" s="1"/>
    </row>
    <row r="139" ht="15.75" customHeight="1">
      <c r="A139" s="155"/>
      <c r="B139" s="155"/>
      <c r="C139" s="156"/>
      <c r="D139" s="1"/>
      <c r="E139" s="1"/>
      <c r="F139" s="1"/>
      <c r="G139" s="1"/>
      <c r="H139" s="1"/>
      <c r="I139" s="1"/>
    </row>
    <row r="140" ht="15.75" customHeight="1">
      <c r="A140" s="155"/>
      <c r="B140" s="155"/>
      <c r="C140" s="156"/>
      <c r="D140" s="1"/>
      <c r="E140" s="1"/>
      <c r="F140" s="1"/>
      <c r="G140" s="1"/>
      <c r="H140" s="1"/>
      <c r="I140" s="1"/>
    </row>
    <row r="141" ht="15.75" customHeight="1">
      <c r="A141" s="155"/>
      <c r="B141" s="155"/>
      <c r="C141" s="156"/>
      <c r="D141" s="1"/>
      <c r="E141" s="1"/>
      <c r="F141" s="1"/>
      <c r="G141" s="1"/>
      <c r="H141" s="1"/>
      <c r="I141" s="1"/>
    </row>
    <row r="142" ht="15.75" customHeight="1">
      <c r="A142" s="155"/>
      <c r="B142" s="155"/>
      <c r="C142" s="156"/>
      <c r="D142" s="1"/>
      <c r="E142" s="1"/>
      <c r="F142" s="1"/>
      <c r="G142" s="1"/>
      <c r="H142" s="1"/>
      <c r="I142" s="1"/>
    </row>
    <row r="143" ht="15.75" customHeight="1">
      <c r="A143" s="155"/>
      <c r="B143" s="155"/>
      <c r="C143" s="156"/>
      <c r="D143" s="1"/>
      <c r="E143" s="1"/>
      <c r="F143" s="1"/>
      <c r="G143" s="1"/>
      <c r="H143" s="1"/>
      <c r="I143" s="1"/>
    </row>
    <row r="144" ht="15.75" customHeight="1">
      <c r="A144" s="155"/>
      <c r="B144" s="155"/>
      <c r="C144" s="156"/>
      <c r="D144" s="1"/>
      <c r="E144" s="1"/>
      <c r="F144" s="1"/>
      <c r="G144" s="1"/>
      <c r="H144" s="1"/>
      <c r="I144" s="1"/>
    </row>
    <row r="145" ht="15.75" customHeight="1">
      <c r="A145" s="155"/>
      <c r="B145" s="155"/>
      <c r="C145" s="156"/>
      <c r="D145" s="1"/>
      <c r="E145" s="1"/>
      <c r="F145" s="1"/>
      <c r="G145" s="1"/>
      <c r="H145" s="1"/>
      <c r="I145" s="1"/>
    </row>
    <row r="146" ht="15.75" customHeight="1">
      <c r="A146" s="155"/>
      <c r="B146" s="155"/>
      <c r="C146" s="156"/>
      <c r="D146" s="1"/>
      <c r="E146" s="1"/>
      <c r="F146" s="1"/>
      <c r="G146" s="1"/>
      <c r="H146" s="1"/>
      <c r="I146" s="1"/>
    </row>
    <row r="147" ht="15.75" customHeight="1">
      <c r="A147" s="155"/>
      <c r="B147" s="155"/>
      <c r="C147" s="156"/>
      <c r="D147" s="1"/>
      <c r="E147" s="1"/>
      <c r="F147" s="1"/>
      <c r="G147" s="1"/>
      <c r="H147" s="1"/>
      <c r="I147" s="1"/>
    </row>
    <row r="148" ht="15.75" customHeight="1">
      <c r="A148" s="155"/>
      <c r="B148" s="155"/>
      <c r="C148" s="156"/>
      <c r="D148" s="1"/>
      <c r="E148" s="1"/>
      <c r="F148" s="1"/>
      <c r="G148" s="1"/>
      <c r="H148" s="1"/>
      <c r="I148" s="1"/>
    </row>
    <row r="149" ht="15.75" customHeight="1">
      <c r="A149" s="155"/>
      <c r="B149" s="155"/>
      <c r="C149" s="156"/>
      <c r="D149" s="1"/>
      <c r="E149" s="1"/>
      <c r="F149" s="1"/>
      <c r="G149" s="1"/>
      <c r="H149" s="1"/>
      <c r="I149" s="1"/>
    </row>
    <row r="150" ht="15.75" customHeight="1">
      <c r="A150" s="155"/>
      <c r="B150" s="155"/>
      <c r="C150" s="156"/>
      <c r="D150" s="1"/>
      <c r="E150" s="1"/>
      <c r="F150" s="1"/>
      <c r="G150" s="1"/>
      <c r="H150" s="1"/>
      <c r="I150" s="1"/>
    </row>
    <row r="151" ht="15.75" customHeight="1">
      <c r="A151" s="155"/>
      <c r="B151" s="155"/>
      <c r="C151" s="156"/>
      <c r="D151" s="1"/>
      <c r="E151" s="1"/>
      <c r="F151" s="1"/>
      <c r="G151" s="1"/>
      <c r="H151" s="1"/>
      <c r="I151" s="1"/>
    </row>
    <row r="152" ht="15.75" customHeight="1">
      <c r="A152" s="155"/>
      <c r="B152" s="155"/>
      <c r="C152" s="156"/>
      <c r="D152" s="1"/>
      <c r="E152" s="1"/>
      <c r="F152" s="1"/>
      <c r="G152" s="1"/>
      <c r="H152" s="1"/>
      <c r="I152" s="1"/>
    </row>
    <row r="153" ht="15.75" customHeight="1">
      <c r="A153" s="155"/>
      <c r="B153" s="155"/>
      <c r="C153" s="156"/>
      <c r="D153" s="1"/>
      <c r="E153" s="1"/>
      <c r="F153" s="1"/>
      <c r="G153" s="1"/>
      <c r="H153" s="1"/>
      <c r="I153" s="1"/>
    </row>
    <row r="154" ht="15.75" customHeight="1">
      <c r="A154" s="155"/>
      <c r="B154" s="155"/>
      <c r="C154" s="156"/>
      <c r="D154" s="1"/>
      <c r="E154" s="1"/>
      <c r="F154" s="1"/>
      <c r="G154" s="1"/>
      <c r="H154" s="1"/>
      <c r="I154" s="1"/>
    </row>
    <row r="155" ht="15.75" customHeight="1">
      <c r="A155" s="155"/>
      <c r="B155" s="155"/>
      <c r="C155" s="156"/>
      <c r="D155" s="1"/>
      <c r="E155" s="1"/>
      <c r="F155" s="1"/>
      <c r="G155" s="1"/>
      <c r="H155" s="1"/>
      <c r="I155" s="1"/>
    </row>
    <row r="156" ht="15.75" customHeight="1">
      <c r="A156" s="155"/>
      <c r="B156" s="155"/>
      <c r="C156" s="156"/>
      <c r="D156" s="1"/>
      <c r="E156" s="1"/>
      <c r="F156" s="1"/>
      <c r="G156" s="1"/>
      <c r="H156" s="1"/>
      <c r="I156" s="1"/>
    </row>
    <row r="157" ht="15.75" customHeight="1">
      <c r="A157" s="155"/>
      <c r="B157" s="155"/>
      <c r="C157" s="156"/>
      <c r="D157" s="1"/>
      <c r="E157" s="1"/>
      <c r="F157" s="1"/>
      <c r="G157" s="1"/>
      <c r="H157" s="1"/>
      <c r="I157" s="1"/>
    </row>
    <row r="158" ht="15.75" customHeight="1">
      <c r="A158" s="155"/>
      <c r="B158" s="155"/>
      <c r="C158" s="156"/>
      <c r="D158" s="1"/>
      <c r="E158" s="1"/>
      <c r="F158" s="1"/>
      <c r="G158" s="1"/>
      <c r="H158" s="1"/>
      <c r="I158" s="1"/>
    </row>
    <row r="159" ht="15.75" customHeight="1">
      <c r="A159" s="155"/>
      <c r="B159" s="155"/>
      <c r="C159" s="156"/>
      <c r="D159" s="1"/>
      <c r="E159" s="1"/>
      <c r="F159" s="1"/>
      <c r="G159" s="1"/>
      <c r="H159" s="1"/>
      <c r="I159" s="1"/>
    </row>
    <row r="160" ht="15.75" customHeight="1">
      <c r="A160" s="155"/>
      <c r="B160" s="155"/>
      <c r="C160" s="156"/>
      <c r="D160" s="1"/>
      <c r="E160" s="1"/>
      <c r="F160" s="1"/>
      <c r="G160" s="1"/>
      <c r="H160" s="1"/>
      <c r="I160" s="1"/>
    </row>
    <row r="161" ht="15.75" customHeight="1">
      <c r="A161" s="155"/>
      <c r="B161" s="155"/>
      <c r="C161" s="156"/>
      <c r="D161" s="1"/>
      <c r="E161" s="1"/>
      <c r="F161" s="1"/>
      <c r="G161" s="1"/>
      <c r="H161" s="1"/>
      <c r="I161" s="1"/>
    </row>
    <row r="162" ht="15.75" customHeight="1">
      <c r="A162" s="155"/>
      <c r="B162" s="155"/>
      <c r="C162" s="156"/>
      <c r="D162" s="1"/>
      <c r="E162" s="1"/>
      <c r="F162" s="1"/>
      <c r="G162" s="1"/>
      <c r="H162" s="1"/>
      <c r="I162" s="1"/>
    </row>
    <row r="163" ht="15.75" customHeight="1">
      <c r="A163" s="155"/>
      <c r="B163" s="155"/>
      <c r="C163" s="156"/>
      <c r="D163" s="1"/>
      <c r="E163" s="1"/>
      <c r="F163" s="1"/>
      <c r="G163" s="1"/>
      <c r="H163" s="1"/>
      <c r="I163" s="1"/>
    </row>
    <row r="164" ht="15.75" customHeight="1">
      <c r="A164" s="155"/>
      <c r="B164" s="155"/>
      <c r="C164" s="156"/>
      <c r="D164" s="1"/>
      <c r="E164" s="1"/>
      <c r="F164" s="1"/>
      <c r="G164" s="1"/>
      <c r="H164" s="1"/>
      <c r="I164" s="1"/>
    </row>
    <row r="165" ht="15.75" customHeight="1">
      <c r="A165" s="155"/>
      <c r="B165" s="155"/>
      <c r="C165" s="156"/>
      <c r="D165" s="1"/>
      <c r="E165" s="1"/>
      <c r="F165" s="1"/>
      <c r="G165" s="1"/>
      <c r="H165" s="1"/>
      <c r="I165" s="1"/>
    </row>
    <row r="166" ht="15.75" customHeight="1">
      <c r="A166" s="155"/>
      <c r="B166" s="155"/>
      <c r="C166" s="156"/>
      <c r="D166" s="1"/>
      <c r="E166" s="1"/>
      <c r="F166" s="1"/>
      <c r="G166" s="1"/>
      <c r="H166" s="1"/>
      <c r="I166" s="1"/>
    </row>
    <row r="167" ht="15.75" customHeight="1">
      <c r="A167" s="155"/>
      <c r="B167" s="155"/>
      <c r="C167" s="156"/>
      <c r="D167" s="1"/>
      <c r="E167" s="1"/>
      <c r="F167" s="1"/>
      <c r="G167" s="1"/>
      <c r="H167" s="1"/>
      <c r="I167" s="1"/>
    </row>
    <row r="168" ht="15.75" customHeight="1">
      <c r="A168" s="155"/>
      <c r="B168" s="155"/>
      <c r="C168" s="156"/>
      <c r="D168" s="1"/>
      <c r="E168" s="1"/>
      <c r="F168" s="1"/>
      <c r="G168" s="1"/>
      <c r="H168" s="1"/>
      <c r="I168" s="1"/>
    </row>
    <row r="169" ht="15.75" customHeight="1">
      <c r="A169" s="155"/>
      <c r="B169" s="155"/>
      <c r="C169" s="156"/>
      <c r="D169" s="1"/>
      <c r="E169" s="1"/>
      <c r="F169" s="1"/>
      <c r="G169" s="1"/>
      <c r="H169" s="1"/>
      <c r="I169" s="1"/>
    </row>
    <row r="170" ht="15.75" customHeight="1">
      <c r="A170" s="155"/>
      <c r="B170" s="155"/>
      <c r="C170" s="156"/>
      <c r="D170" s="1"/>
      <c r="E170" s="1"/>
      <c r="F170" s="1"/>
      <c r="G170" s="1"/>
      <c r="H170" s="1"/>
      <c r="I170" s="1"/>
    </row>
    <row r="171" ht="15.75" customHeight="1">
      <c r="A171" s="155"/>
      <c r="B171" s="155"/>
      <c r="C171" s="156"/>
      <c r="D171" s="1"/>
      <c r="E171" s="1"/>
      <c r="F171" s="1"/>
      <c r="G171" s="1"/>
      <c r="H171" s="1"/>
      <c r="I171" s="1"/>
    </row>
    <row r="172" ht="15.75" customHeight="1">
      <c r="A172" s="155"/>
      <c r="B172" s="155"/>
      <c r="C172" s="156"/>
      <c r="D172" s="1"/>
      <c r="E172" s="1"/>
      <c r="F172" s="1"/>
      <c r="G172" s="1"/>
      <c r="H172" s="1"/>
      <c r="I172" s="1"/>
    </row>
    <row r="173" ht="15.75" customHeight="1">
      <c r="A173" s="155"/>
      <c r="B173" s="155"/>
      <c r="C173" s="156"/>
      <c r="D173" s="1"/>
      <c r="E173" s="1"/>
      <c r="F173" s="1"/>
      <c r="G173" s="1"/>
      <c r="H173" s="1"/>
      <c r="I173" s="1"/>
    </row>
    <row r="174" ht="15.75" customHeight="1">
      <c r="A174" s="155"/>
      <c r="B174" s="155"/>
      <c r="C174" s="156"/>
      <c r="D174" s="1"/>
      <c r="E174" s="1"/>
      <c r="F174" s="1"/>
      <c r="G174" s="1"/>
      <c r="H174" s="1"/>
      <c r="I174" s="1"/>
    </row>
    <row r="175" ht="15.75" customHeight="1">
      <c r="A175" s="155"/>
      <c r="B175" s="155"/>
      <c r="C175" s="156"/>
      <c r="D175" s="1"/>
      <c r="E175" s="1"/>
      <c r="F175" s="1"/>
      <c r="G175" s="1"/>
      <c r="H175" s="1"/>
      <c r="I175" s="1"/>
    </row>
    <row r="176" ht="15.75" customHeight="1">
      <c r="A176" s="155"/>
      <c r="B176" s="155"/>
      <c r="C176" s="156"/>
      <c r="D176" s="1"/>
      <c r="E176" s="1"/>
      <c r="F176" s="1"/>
      <c r="G176" s="1"/>
      <c r="H176" s="1"/>
      <c r="I176" s="1"/>
    </row>
    <row r="177" ht="15.75" customHeight="1">
      <c r="A177" s="155"/>
      <c r="B177" s="155"/>
      <c r="C177" s="156"/>
      <c r="D177" s="1"/>
      <c r="E177" s="1"/>
      <c r="F177" s="1"/>
      <c r="G177" s="1"/>
      <c r="H177" s="1"/>
      <c r="I177" s="1"/>
    </row>
    <row r="178" ht="15.75" customHeight="1">
      <c r="A178" s="155"/>
      <c r="B178" s="155"/>
      <c r="C178" s="156"/>
      <c r="D178" s="1"/>
      <c r="E178" s="1"/>
      <c r="F178" s="1"/>
      <c r="G178" s="1"/>
      <c r="H178" s="1"/>
      <c r="I178" s="1"/>
    </row>
    <row r="179" ht="15.75" customHeight="1">
      <c r="A179" s="155"/>
      <c r="B179" s="155"/>
      <c r="C179" s="156"/>
      <c r="D179" s="1"/>
      <c r="E179" s="1"/>
      <c r="F179" s="1"/>
      <c r="G179" s="1"/>
      <c r="H179" s="1"/>
      <c r="I179" s="1"/>
    </row>
    <row r="180" ht="15.75" customHeight="1">
      <c r="A180" s="155"/>
      <c r="B180" s="155"/>
      <c r="C180" s="156"/>
      <c r="D180" s="1"/>
      <c r="E180" s="1"/>
      <c r="F180" s="1"/>
      <c r="G180" s="1"/>
      <c r="H180" s="1"/>
      <c r="I180" s="1"/>
    </row>
    <row r="181" ht="15.75" customHeight="1">
      <c r="A181" s="155"/>
      <c r="B181" s="155"/>
      <c r="C181" s="156"/>
      <c r="D181" s="1"/>
      <c r="E181" s="1"/>
      <c r="F181" s="1"/>
      <c r="G181" s="1"/>
      <c r="H181" s="1"/>
      <c r="I181" s="1"/>
    </row>
    <row r="182" ht="15.75" customHeight="1">
      <c r="A182" s="155"/>
      <c r="B182" s="155"/>
      <c r="C182" s="156"/>
      <c r="D182" s="1"/>
      <c r="E182" s="1"/>
      <c r="F182" s="1"/>
      <c r="G182" s="1"/>
      <c r="H182" s="1"/>
      <c r="I182" s="1"/>
    </row>
    <row r="183" ht="15.75" customHeight="1">
      <c r="A183" s="155"/>
      <c r="B183" s="155"/>
      <c r="C183" s="156"/>
      <c r="D183" s="1"/>
      <c r="E183" s="1"/>
      <c r="F183" s="1"/>
      <c r="G183" s="1"/>
      <c r="H183" s="1"/>
      <c r="I183" s="1"/>
    </row>
    <row r="184" ht="15.75" customHeight="1">
      <c r="A184" s="155"/>
      <c r="B184" s="155"/>
      <c r="C184" s="156"/>
      <c r="D184" s="1"/>
      <c r="E184" s="1"/>
      <c r="F184" s="1"/>
      <c r="G184" s="1"/>
      <c r="H184" s="1"/>
      <c r="I184" s="1"/>
    </row>
    <row r="185" ht="15.75" customHeight="1">
      <c r="A185" s="155"/>
      <c r="B185" s="155"/>
      <c r="C185" s="156"/>
      <c r="D185" s="1"/>
      <c r="E185" s="1"/>
      <c r="F185" s="1"/>
      <c r="G185" s="1"/>
      <c r="H185" s="1"/>
      <c r="I185" s="1"/>
    </row>
    <row r="186" ht="15.75" customHeight="1">
      <c r="A186" s="155"/>
      <c r="B186" s="155"/>
      <c r="C186" s="156"/>
      <c r="D186" s="1"/>
      <c r="E186" s="1"/>
      <c r="F186" s="1"/>
      <c r="G186" s="1"/>
      <c r="H186" s="1"/>
      <c r="I186" s="1"/>
    </row>
    <row r="187" ht="15.75" customHeight="1">
      <c r="A187" s="155"/>
      <c r="B187" s="155"/>
      <c r="C187" s="156"/>
      <c r="D187" s="1"/>
      <c r="E187" s="1"/>
      <c r="F187" s="1"/>
      <c r="G187" s="1"/>
      <c r="H187" s="1"/>
      <c r="I187" s="1"/>
    </row>
    <row r="188" ht="15.75" customHeight="1">
      <c r="A188" s="155"/>
      <c r="B188" s="155"/>
      <c r="C188" s="156"/>
      <c r="D188" s="1"/>
      <c r="E188" s="1"/>
      <c r="F188" s="1"/>
      <c r="G188" s="1"/>
      <c r="H188" s="1"/>
      <c r="I188" s="1"/>
    </row>
    <row r="189" ht="15.75" customHeight="1">
      <c r="A189" s="155"/>
      <c r="B189" s="155"/>
      <c r="C189" s="156"/>
      <c r="D189" s="1"/>
      <c r="E189" s="1"/>
      <c r="F189" s="1"/>
      <c r="G189" s="1"/>
      <c r="H189" s="1"/>
      <c r="I189" s="1"/>
    </row>
    <row r="190" ht="15.75" customHeight="1">
      <c r="A190" s="155"/>
      <c r="B190" s="155"/>
      <c r="C190" s="156"/>
      <c r="D190" s="1"/>
      <c r="E190" s="1"/>
      <c r="F190" s="1"/>
      <c r="G190" s="1"/>
      <c r="H190" s="1"/>
      <c r="I190" s="1"/>
    </row>
    <row r="191" ht="15.75" customHeight="1">
      <c r="A191" s="155"/>
      <c r="B191" s="155"/>
      <c r="C191" s="156"/>
      <c r="D191" s="1"/>
      <c r="E191" s="1"/>
      <c r="F191" s="1"/>
      <c r="G191" s="1"/>
      <c r="H191" s="1"/>
      <c r="I191" s="1"/>
    </row>
    <row r="192" ht="15.75" customHeight="1">
      <c r="A192" s="155"/>
      <c r="B192" s="155"/>
      <c r="C192" s="156"/>
      <c r="D192" s="1"/>
      <c r="E192" s="1"/>
      <c r="F192" s="1"/>
      <c r="G192" s="1"/>
      <c r="H192" s="1"/>
      <c r="I192" s="1"/>
    </row>
    <row r="193" ht="15.75" customHeight="1">
      <c r="A193" s="155"/>
      <c r="B193" s="155"/>
      <c r="C193" s="156"/>
      <c r="D193" s="1"/>
      <c r="E193" s="1"/>
      <c r="F193" s="1"/>
      <c r="G193" s="1"/>
      <c r="H193" s="1"/>
      <c r="I193" s="1"/>
    </row>
    <row r="194" ht="15.75" customHeight="1">
      <c r="A194" s="155"/>
      <c r="B194" s="155"/>
      <c r="C194" s="156"/>
      <c r="D194" s="1"/>
      <c r="E194" s="1"/>
      <c r="F194" s="1"/>
      <c r="G194" s="1"/>
      <c r="H194" s="1"/>
      <c r="I194" s="1"/>
    </row>
    <row r="195" ht="15.75" customHeight="1">
      <c r="A195" s="155"/>
      <c r="B195" s="155"/>
      <c r="C195" s="156"/>
      <c r="D195" s="1"/>
      <c r="E195" s="1"/>
      <c r="F195" s="1"/>
      <c r="G195" s="1"/>
      <c r="H195" s="1"/>
      <c r="I195" s="1"/>
    </row>
    <row r="196" ht="15.75" customHeight="1">
      <c r="A196" s="155"/>
      <c r="B196" s="155"/>
      <c r="C196" s="156"/>
      <c r="D196" s="1"/>
      <c r="E196" s="1"/>
      <c r="F196" s="1"/>
      <c r="G196" s="1"/>
      <c r="H196" s="1"/>
      <c r="I196" s="1"/>
    </row>
    <row r="197" ht="15.75" customHeight="1">
      <c r="A197" s="155"/>
      <c r="B197" s="155"/>
      <c r="C197" s="156"/>
      <c r="D197" s="1"/>
      <c r="E197" s="1"/>
      <c r="F197" s="1"/>
      <c r="G197" s="1"/>
      <c r="H197" s="1"/>
      <c r="I197" s="1"/>
    </row>
    <row r="198" ht="15.75" customHeight="1">
      <c r="A198" s="155"/>
      <c r="B198" s="155"/>
      <c r="C198" s="156"/>
      <c r="D198" s="1"/>
      <c r="E198" s="1"/>
      <c r="F198" s="1"/>
      <c r="G198" s="1"/>
      <c r="H198" s="1"/>
      <c r="I198" s="1"/>
    </row>
    <row r="199" ht="15.75" customHeight="1">
      <c r="A199" s="155"/>
      <c r="B199" s="155"/>
      <c r="C199" s="156"/>
      <c r="D199" s="1"/>
      <c r="E199" s="1"/>
      <c r="F199" s="1"/>
      <c r="G199" s="1"/>
      <c r="H199" s="1"/>
      <c r="I199" s="1"/>
    </row>
    <row r="200" ht="15.75" customHeight="1">
      <c r="A200" s="155"/>
      <c r="B200" s="155"/>
      <c r="C200" s="156"/>
      <c r="D200" s="1"/>
      <c r="E200" s="1"/>
      <c r="F200" s="1"/>
      <c r="G200" s="1"/>
      <c r="H200" s="1"/>
      <c r="I200" s="1"/>
    </row>
    <row r="201" ht="15.75" customHeight="1">
      <c r="A201" s="155"/>
      <c r="B201" s="155"/>
      <c r="C201" s="156"/>
      <c r="D201" s="1"/>
      <c r="E201" s="1"/>
      <c r="F201" s="1"/>
      <c r="G201" s="1"/>
      <c r="H201" s="1"/>
      <c r="I201" s="1"/>
    </row>
    <row r="202" ht="15.75" customHeight="1">
      <c r="A202" s="155"/>
      <c r="B202" s="155"/>
      <c r="C202" s="156"/>
      <c r="D202" s="1"/>
      <c r="E202" s="1"/>
      <c r="F202" s="1"/>
      <c r="G202" s="1"/>
      <c r="H202" s="1"/>
      <c r="I202" s="1"/>
    </row>
    <row r="203" ht="15.75" customHeight="1">
      <c r="A203" s="155"/>
      <c r="B203" s="155"/>
      <c r="C203" s="156"/>
      <c r="D203" s="1"/>
      <c r="E203" s="1"/>
      <c r="F203" s="1"/>
      <c r="G203" s="1"/>
      <c r="H203" s="1"/>
      <c r="I203" s="1"/>
    </row>
    <row r="204" ht="15.75" customHeight="1">
      <c r="A204" s="155"/>
      <c r="B204" s="155"/>
      <c r="C204" s="156"/>
      <c r="D204" s="1"/>
      <c r="E204" s="1"/>
      <c r="F204" s="1"/>
      <c r="G204" s="1"/>
      <c r="H204" s="1"/>
      <c r="I204" s="1"/>
    </row>
    <row r="205" ht="15.75" customHeight="1">
      <c r="A205" s="155"/>
      <c r="B205" s="155"/>
      <c r="C205" s="156"/>
      <c r="D205" s="1"/>
      <c r="E205" s="1"/>
      <c r="F205" s="1"/>
      <c r="G205" s="1"/>
      <c r="H205" s="1"/>
      <c r="I205" s="1"/>
    </row>
    <row r="206" ht="15.75" customHeight="1">
      <c r="A206" s="155"/>
      <c r="B206" s="155"/>
      <c r="C206" s="156"/>
      <c r="D206" s="1"/>
      <c r="E206" s="1"/>
      <c r="F206" s="1"/>
      <c r="G206" s="1"/>
      <c r="H206" s="1"/>
      <c r="I206" s="1"/>
    </row>
    <row r="207" ht="15.75" customHeight="1">
      <c r="A207" s="155"/>
      <c r="B207" s="155"/>
      <c r="C207" s="156"/>
      <c r="D207" s="1"/>
      <c r="E207" s="1"/>
      <c r="F207" s="1"/>
      <c r="G207" s="1"/>
      <c r="H207" s="1"/>
      <c r="I207" s="1"/>
    </row>
    <row r="208" ht="15.75" customHeight="1">
      <c r="A208" s="155"/>
      <c r="B208" s="155"/>
      <c r="C208" s="156"/>
      <c r="D208" s="1"/>
      <c r="E208" s="1"/>
      <c r="F208" s="1"/>
      <c r="G208" s="1"/>
      <c r="H208" s="1"/>
      <c r="I208" s="1"/>
    </row>
    <row r="209" ht="15.75" customHeight="1">
      <c r="A209" s="155"/>
      <c r="B209" s="155"/>
      <c r="C209" s="156"/>
      <c r="D209" s="1"/>
      <c r="E209" s="1"/>
      <c r="F209" s="1"/>
      <c r="G209" s="1"/>
      <c r="H209" s="1"/>
      <c r="I209" s="1"/>
    </row>
    <row r="210" ht="15.75" customHeight="1">
      <c r="A210" s="155"/>
      <c r="B210" s="155"/>
      <c r="C210" s="156"/>
      <c r="D210" s="1"/>
      <c r="E210" s="1"/>
      <c r="F210" s="1"/>
      <c r="G210" s="1"/>
      <c r="H210" s="1"/>
      <c r="I210" s="1"/>
    </row>
    <row r="211" ht="15.75" customHeight="1">
      <c r="A211" s="155"/>
      <c r="B211" s="155"/>
      <c r="C211" s="156"/>
      <c r="D211" s="1"/>
      <c r="E211" s="1"/>
      <c r="F211" s="1"/>
      <c r="G211" s="1"/>
      <c r="H211" s="1"/>
      <c r="I211" s="1"/>
    </row>
    <row r="212" ht="15.75" customHeight="1">
      <c r="A212" s="155"/>
      <c r="B212" s="155"/>
      <c r="C212" s="156"/>
      <c r="D212" s="1"/>
      <c r="E212" s="1"/>
      <c r="F212" s="1"/>
      <c r="G212" s="1"/>
      <c r="H212" s="1"/>
      <c r="I212" s="1"/>
    </row>
    <row r="213" ht="15.75" customHeight="1">
      <c r="A213" s="155"/>
      <c r="B213" s="155"/>
      <c r="C213" s="156"/>
      <c r="D213" s="1"/>
      <c r="E213" s="1"/>
      <c r="F213" s="1"/>
      <c r="G213" s="1"/>
      <c r="H213" s="1"/>
      <c r="I213" s="1"/>
    </row>
    <row r="214" ht="15.75" customHeight="1">
      <c r="A214" s="155"/>
      <c r="B214" s="155"/>
      <c r="C214" s="156"/>
      <c r="D214" s="1"/>
      <c r="E214" s="1"/>
      <c r="F214" s="1"/>
      <c r="G214" s="1"/>
      <c r="H214" s="1"/>
      <c r="I214" s="1"/>
    </row>
    <row r="215" ht="15.75" customHeight="1">
      <c r="A215" s="155"/>
      <c r="B215" s="155"/>
      <c r="C215" s="156"/>
      <c r="D215" s="1"/>
      <c r="E215" s="1"/>
      <c r="F215" s="1"/>
      <c r="G215" s="1"/>
      <c r="H215" s="1"/>
      <c r="I215" s="1"/>
    </row>
    <row r="216" ht="15.75" customHeight="1">
      <c r="A216" s="155"/>
      <c r="B216" s="155"/>
      <c r="C216" s="156"/>
      <c r="D216" s="1"/>
      <c r="E216" s="1"/>
      <c r="F216" s="1"/>
      <c r="G216" s="1"/>
      <c r="H216" s="1"/>
      <c r="I216" s="1"/>
    </row>
    <row r="217" ht="15.75" customHeight="1">
      <c r="A217" s="155"/>
      <c r="B217" s="155"/>
      <c r="C217" s="156"/>
      <c r="D217" s="1"/>
      <c r="E217" s="1"/>
      <c r="F217" s="1"/>
      <c r="G217" s="1"/>
      <c r="H217" s="1"/>
      <c r="I217" s="1"/>
    </row>
    <row r="218" ht="15.75" customHeight="1">
      <c r="A218" s="155"/>
      <c r="B218" s="155"/>
      <c r="C218" s="156"/>
      <c r="D218" s="1"/>
      <c r="E218" s="1"/>
      <c r="F218" s="1"/>
      <c r="G218" s="1"/>
      <c r="H218" s="1"/>
      <c r="I218" s="1"/>
    </row>
    <row r="219" ht="15.75" customHeight="1">
      <c r="A219" s="155"/>
      <c r="B219" s="155"/>
      <c r="C219" s="156"/>
      <c r="D219" s="1"/>
      <c r="E219" s="1"/>
      <c r="F219" s="1"/>
      <c r="G219" s="1"/>
      <c r="H219" s="1"/>
      <c r="I219" s="1"/>
    </row>
    <row r="220" ht="15.75" customHeight="1">
      <c r="A220" s="155"/>
      <c r="B220" s="155"/>
      <c r="C220" s="156"/>
      <c r="D220" s="1"/>
      <c r="E220" s="1"/>
      <c r="F220" s="1"/>
      <c r="G220" s="1"/>
      <c r="H220" s="1"/>
      <c r="I220" s="1"/>
    </row>
    <row r="221" ht="15.75" customHeight="1">
      <c r="A221" s="155"/>
      <c r="B221" s="155"/>
      <c r="C221" s="156"/>
      <c r="D221" s="1"/>
      <c r="E221" s="1"/>
      <c r="F221" s="1"/>
      <c r="G221" s="1"/>
      <c r="H221" s="1"/>
      <c r="I221" s="1"/>
    </row>
    <row r="222" ht="15.75" customHeight="1">
      <c r="A222" s="155"/>
      <c r="B222" s="155"/>
      <c r="C222" s="156"/>
      <c r="D222" s="1"/>
      <c r="E222" s="1"/>
      <c r="F222" s="1"/>
      <c r="G222" s="1"/>
      <c r="H222" s="1"/>
      <c r="I222" s="1"/>
    </row>
    <row r="223" ht="15.75" customHeight="1">
      <c r="A223" s="155"/>
      <c r="B223" s="155"/>
      <c r="C223" s="156"/>
      <c r="D223" s="1"/>
      <c r="E223" s="1"/>
      <c r="F223" s="1"/>
      <c r="G223" s="1"/>
      <c r="H223" s="1"/>
      <c r="I223" s="1"/>
    </row>
    <row r="224" ht="15.75" customHeight="1">
      <c r="A224" s="155"/>
      <c r="B224" s="155"/>
      <c r="C224" s="156"/>
      <c r="D224" s="1"/>
      <c r="E224" s="1"/>
      <c r="F224" s="1"/>
      <c r="G224" s="1"/>
      <c r="H224" s="1"/>
      <c r="I224" s="1"/>
    </row>
    <row r="225" ht="15.75" customHeight="1">
      <c r="A225" s="155"/>
      <c r="B225" s="155"/>
      <c r="C225" s="156"/>
      <c r="D225" s="1"/>
      <c r="E225" s="1"/>
      <c r="F225" s="1"/>
      <c r="G225" s="1"/>
      <c r="H225" s="1"/>
      <c r="I225" s="1"/>
    </row>
    <row r="226" ht="15.75" customHeight="1">
      <c r="A226" s="155"/>
      <c r="B226" s="155"/>
      <c r="C226" s="156"/>
      <c r="D226" s="1"/>
      <c r="E226" s="1"/>
      <c r="F226" s="1"/>
      <c r="G226" s="1"/>
      <c r="H226" s="1"/>
      <c r="I226" s="1"/>
    </row>
    <row r="227" ht="15.75" customHeight="1">
      <c r="A227" s="155"/>
      <c r="B227" s="155"/>
      <c r="C227" s="156"/>
      <c r="D227" s="1"/>
      <c r="E227" s="1"/>
      <c r="F227" s="1"/>
      <c r="G227" s="1"/>
      <c r="H227" s="1"/>
      <c r="I227" s="1"/>
    </row>
    <row r="228" ht="15.75" customHeight="1">
      <c r="A228" s="155"/>
      <c r="B228" s="155"/>
      <c r="C228" s="156"/>
      <c r="D228" s="1"/>
      <c r="E228" s="1"/>
      <c r="F228" s="1"/>
      <c r="G228" s="1"/>
      <c r="H228" s="1"/>
      <c r="I228" s="1"/>
    </row>
    <row r="229" ht="15.75" customHeight="1">
      <c r="A229" s="155"/>
      <c r="B229" s="155"/>
      <c r="C229" s="156"/>
      <c r="D229" s="1"/>
      <c r="E229" s="1"/>
      <c r="F229" s="1"/>
      <c r="G229" s="1"/>
      <c r="H229" s="1"/>
      <c r="I229" s="1"/>
    </row>
    <row r="230" ht="15.75" customHeight="1">
      <c r="A230" s="155"/>
      <c r="B230" s="155"/>
      <c r="C230" s="156"/>
      <c r="D230" s="1"/>
      <c r="E230" s="1"/>
      <c r="F230" s="1"/>
      <c r="G230" s="1"/>
      <c r="H230" s="1"/>
      <c r="I230" s="1"/>
    </row>
    <row r="231" ht="15.75" customHeight="1">
      <c r="A231" s="155"/>
      <c r="B231" s="155"/>
      <c r="C231" s="156"/>
      <c r="D231" s="1"/>
      <c r="E231" s="1"/>
      <c r="F231" s="1"/>
      <c r="G231" s="1"/>
      <c r="H231" s="1"/>
      <c r="I231" s="1"/>
    </row>
    <row r="232" ht="15.75" customHeight="1">
      <c r="A232" s="155"/>
      <c r="B232" s="155"/>
      <c r="C232" s="156"/>
      <c r="D232" s="1"/>
      <c r="E232" s="1"/>
      <c r="F232" s="1"/>
      <c r="G232" s="1"/>
      <c r="H232" s="1"/>
      <c r="I232" s="1"/>
    </row>
    <row r="233" ht="15.75" customHeight="1">
      <c r="A233" s="155"/>
      <c r="B233" s="155"/>
      <c r="C233" s="156"/>
      <c r="D233" s="1"/>
      <c r="E233" s="1"/>
      <c r="F233" s="1"/>
      <c r="G233" s="1"/>
      <c r="H233" s="1"/>
      <c r="I233" s="1"/>
    </row>
    <row r="234" ht="15.75" customHeight="1">
      <c r="A234" s="155"/>
      <c r="B234" s="155"/>
      <c r="C234" s="156"/>
      <c r="D234" s="1"/>
      <c r="E234" s="1"/>
      <c r="F234" s="1"/>
      <c r="G234" s="1"/>
      <c r="H234" s="1"/>
      <c r="I234" s="1"/>
    </row>
    <row r="235" ht="15.75" customHeight="1">
      <c r="A235" s="155"/>
      <c r="B235" s="155"/>
      <c r="C235" s="156"/>
      <c r="D235" s="1"/>
      <c r="E235" s="1"/>
      <c r="F235" s="1"/>
      <c r="G235" s="1"/>
      <c r="H235" s="1"/>
      <c r="I235" s="1"/>
    </row>
    <row r="236" ht="15.75" customHeight="1">
      <c r="A236" s="155"/>
      <c r="B236" s="155"/>
      <c r="C236" s="156"/>
      <c r="D236" s="1"/>
      <c r="E236" s="1"/>
      <c r="F236" s="1"/>
      <c r="G236" s="1"/>
      <c r="H236" s="1"/>
      <c r="I236" s="1"/>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36:I36"/>
    <mergeCell ref="A2:I2"/>
    <mergeCell ref="A4:I4"/>
    <mergeCell ref="A5:I5"/>
    <mergeCell ref="A6:I6"/>
    <mergeCell ref="A7:I7"/>
    <mergeCell ref="A8:I8"/>
    <mergeCell ref="A9:I9"/>
  </mergeCells>
  <hyperlinks>
    <hyperlink r:id="rId1" ref="F15"/>
    <hyperlink r:id="rId2" ref="F16"/>
    <hyperlink r:id="rId3" ref="F18"/>
    <hyperlink r:id="rId4" ref="F19"/>
    <hyperlink r:id="rId5" ref="F21"/>
    <hyperlink r:id="rId6" ref="F22"/>
    <hyperlink r:id="rId7" ref="F23"/>
    <hyperlink r:id="rId8" location=" " ref="F24"/>
    <hyperlink r:id="rId9" ref="F25"/>
    <hyperlink r:id="rId10" ref="F26"/>
  </hyperlinks>
  <printOptions/>
  <pageMargins bottom="0.75" footer="0.0" header="0.0" left="0.7" right="0.7" top="0.75"/>
  <pageSetup orientation="landscape"/>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2025-06-16T08:52:38Z</dcterms:created>
</cp:coreProperties>
</file>